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0.xml" ContentType="application/vnd.openxmlformats-officedocument.drawing+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drawings/drawing14.xml" ContentType="application/vnd.openxmlformats-officedocument.drawing+xml"/>
  <Override PartName="/xl/slicers/slicer2.xml" ContentType="application/vnd.ms-excel.slicer+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5.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USER\Kawsar_Ahmmed\INCEPTION_BD_WORKSPACE\FSDS_BOOTCAMP\Projects_Mania\Excel_Dashboard\"/>
    </mc:Choice>
  </mc:AlternateContent>
  <xr:revisionPtr revIDLastSave="0" documentId="13_ncr:1_{85C27F31-3A06-4AE8-9F36-2A62E256D71C}" xr6:coauthVersionLast="47" xr6:coauthVersionMax="47" xr10:uidLastSave="{00000000-0000-0000-0000-000000000000}"/>
  <bookViews>
    <workbookView xWindow="-120" yWindow="-120" windowWidth="29040" windowHeight="15720" activeTab="2" xr2:uid="{6ECA248C-FEDC-4446-8192-AA4043933E4F}"/>
  </bookViews>
  <sheets>
    <sheet name="Main DashBoard" sheetId="47" r:id="rId1"/>
    <sheet name="Workforce Composition" sheetId="58" r:id="rId2"/>
    <sheet name="Salary &amp; Financial Analysis" sheetId="60" r:id="rId3"/>
    <sheet name="Dashboard_Auto" sheetId="13" state="hidden" r:id="rId4"/>
    <sheet name="Pivot_Auto" sheetId="14" state="hidden" r:id="rId5"/>
    <sheet name="adfadfa" sheetId="1" state="hidden" r:id="rId6"/>
    <sheet name="Dashboard" sheetId="12" state="hidden" r:id="rId7"/>
    <sheet name="Sheet1" sheetId="11" state="hidden" r:id="rId8"/>
    <sheet name="Master_Pivot" sheetId="78" r:id="rId9"/>
    <sheet name="Assignment (2)" sheetId="10" r:id="rId10"/>
    <sheet name="Sheet10" sheetId="26" state="hidden" r:id="rId11"/>
    <sheet name="Sheet6" sheetId="9" state="hidden" r:id="rId12"/>
    <sheet name="Chart2" sheetId="19" state="hidden" r:id="rId13"/>
    <sheet name="Chart1" sheetId="18" state="hidden" r:id="rId14"/>
    <sheet name="Dashboard_Template" sheetId="17" state="hidden" r:id="rId15"/>
    <sheet name="Controls" sheetId="33" state="hidden" r:id="rId16"/>
    <sheet name="Dashboard_Main" sheetId="34" state="hidden" r:id="rId17"/>
    <sheet name="Sheet5" sheetId="41" state="hidden" r:id="rId18"/>
    <sheet name="dataset" sheetId="65" r:id="rId19"/>
    <sheet name="MasterDatabse" sheetId="7" r:id="rId20"/>
    <sheet name="Dashboard_1" sheetId="43" state="hidden" r:id="rId21"/>
    <sheet name="Dashboard_Detail" sheetId="44" state="hidden" r:id="rId22"/>
  </sheets>
  <definedNames>
    <definedName name="_xlcn.WorksheetConnection_my_dashboard_HR.xlsxtblHR1" hidden="1">tblHR[]</definedName>
    <definedName name="ExternalData_1" localSheetId="9" hidden="1">'Assignment (2)'!$A$1:$A$29</definedName>
    <definedName name="ExternalData_2" localSheetId="19" hidden="1">MasterDatabse!$A$1:$P$410</definedName>
    <definedName name="Slicer_Employee_Type">#N/A</definedName>
    <definedName name="Slicer_Gender">#N/A</definedName>
    <definedName name="Slicer_Join_Month">#N/A</definedName>
    <definedName name="Slicer_Working_status">#N/A</definedName>
    <definedName name="Slicer_Years__Date_of_Join">#N/A</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 cacheId="11" r:id="rId34"/>
    <pivotCache cacheId="12" r:id="rId35"/>
    <pivotCache cacheId="13" r:id="rId36"/>
    <pivotCache cacheId="14" r:id="rId37"/>
    <pivotCache cacheId="15" r:id="rId38"/>
    <pivotCache cacheId="16" r:id="rId39"/>
    <pivotCache cacheId="17" r:id="rId40"/>
  </pivotCaches>
  <extLst>
    <ext xmlns:x14="http://schemas.microsoft.com/office/spreadsheetml/2009/9/main" uri="{BBE1A952-AA13-448e-AADC-164F8A28A991}">
      <x14:slicerCaches>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HR" name="tblHR" connection="WorksheetConnection_my_dashboard_HR.xlsx!tblHR"/>
        </x15:modelTables>
        <x15:extLst>
          <ext xmlns:x16="http://schemas.microsoft.com/office/spreadsheetml/2014/11/main" uri="{9835A34E-60A6-4A7C-AAB8-D5F71C897F49}">
            <x16:modelTimeGroupings>
              <x16:modelTimeGrouping tableName="tblHR" columnName="Date of confirmation" columnId="Date of confirmation">
                <x16:calculatedTimeColumn columnName="Date of confirmation (Year)" columnId="Date of confirmation (Year)" contentType="years" isSelected="1"/>
                <x16:calculatedTimeColumn columnName="Date of confirmation (Quarter)" columnId="Date of confirmation (Quarter)" contentType="quarters" isSelected="1"/>
                <x16:calculatedTimeColumn columnName="Date of confirmation (Month Index)" columnId="Date of confirmation (Month Index)" contentType="monthsindex" isSelected="1"/>
                <x16:calculatedTimeColumn columnName="Date of confirmation (Month)" columnId="Date of confirmation (Month)" contentType="months" isSelected="1"/>
              </x16:modelTimeGrouping>
              <x16:modelTimeGrouping tableName="tblHR" columnName="Date of Join" columnId="Date of Join">
                <x16:calculatedTimeColumn columnName="Date of Join (Year)" columnId="Date of Join (Year)" contentType="years" isSelected="1"/>
                <x16:calculatedTimeColumn columnName="Date of Join (Quarter)" columnId="Date of Join (Quarter)" contentType="quarters" isSelected="1"/>
                <x16:calculatedTimeColumn columnName="Date of Join (Month Index)" columnId="Date of Join (Month Index)" contentType="monthsindex" isSelected="1"/>
                <x16:calculatedTimeColumn columnName="Date of Join (Month)" columnId="Date of Joi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L4" i="78" l="1"/>
  <c r="A3" i="65"/>
  <c r="A4" i="65"/>
  <c r="A5" i="65"/>
  <c r="A6" i="65"/>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141" i="65"/>
  <c r="A142" i="65"/>
  <c r="A143" i="65"/>
  <c r="A144" i="65"/>
  <c r="A145" i="65"/>
  <c r="A146" i="65"/>
  <c r="A147" i="65"/>
  <c r="A148" i="65"/>
  <c r="A149" i="65"/>
  <c r="A150" i="65"/>
  <c r="A151" i="65"/>
  <c r="A152" i="65"/>
  <c r="A153" i="65"/>
  <c r="A154" i="65"/>
  <c r="A155" i="65"/>
  <c r="A156" i="65"/>
  <c r="A157" i="65"/>
  <c r="A158" i="65"/>
  <c r="A159" i="65"/>
  <c r="A160" i="65"/>
  <c r="A161" i="65"/>
  <c r="A162" i="65"/>
  <c r="A163" i="65"/>
  <c r="A164" i="65"/>
  <c r="A165" i="65"/>
  <c r="A166" i="65"/>
  <c r="A167" i="65"/>
  <c r="A168" i="65"/>
  <c r="A169" i="65"/>
  <c r="A170" i="65"/>
  <c r="A171" i="65"/>
  <c r="A172" i="65"/>
  <c r="A173" i="65"/>
  <c r="A174" i="65"/>
  <c r="A175" i="65"/>
  <c r="A176" i="65"/>
  <c r="A177" i="65"/>
  <c r="A178" i="65"/>
  <c r="A179" i="65"/>
  <c r="A180" i="65"/>
  <c r="A181" i="65"/>
  <c r="A182" i="65"/>
  <c r="A183" i="65"/>
  <c r="A184" i="65"/>
  <c r="A185" i="65"/>
  <c r="A186" i="65"/>
  <c r="A187" i="65"/>
  <c r="A188" i="65"/>
  <c r="A189" i="65"/>
  <c r="A190" i="65"/>
  <c r="A191" i="65"/>
  <c r="A192" i="65"/>
  <c r="A193" i="65"/>
  <c r="A194" i="65"/>
  <c r="A195" i="65"/>
  <c r="A196" i="65"/>
  <c r="A197" i="65"/>
  <c r="A198" i="65"/>
  <c r="A199" i="65"/>
  <c r="A200" i="65"/>
  <c r="A201" i="65"/>
  <c r="A202" i="65"/>
  <c r="A203" i="65"/>
  <c r="A204" i="65"/>
  <c r="A205" i="65"/>
  <c r="A206" i="65"/>
  <c r="A207" i="65"/>
  <c r="A208" i="65"/>
  <c r="A209" i="65"/>
  <c r="A210" i="65"/>
  <c r="A211" i="65"/>
  <c r="A212" i="65"/>
  <c r="A213" i="65"/>
  <c r="A214" i="65"/>
  <c r="A215" i="65"/>
  <c r="A216" i="65"/>
  <c r="A217" i="65"/>
  <c r="A218" i="65"/>
  <c r="A219" i="65"/>
  <c r="A220" i="65"/>
  <c r="A221" i="65"/>
  <c r="A222" i="65"/>
  <c r="A223" i="65"/>
  <c r="A224" i="65"/>
  <c r="A225" i="65"/>
  <c r="A226" i="65"/>
  <c r="A227" i="65"/>
  <c r="A228" i="65"/>
  <c r="A229" i="65"/>
  <c r="A230" i="65"/>
  <c r="A231" i="65"/>
  <c r="A232" i="65"/>
  <c r="A233" i="65"/>
  <c r="A234" i="65"/>
  <c r="A235" i="65"/>
  <c r="A236" i="65"/>
  <c r="A237" i="65"/>
  <c r="A238" i="65"/>
  <c r="A239" i="65"/>
  <c r="A240" i="65"/>
  <c r="A241" i="65"/>
  <c r="A242" i="65"/>
  <c r="A243" i="65"/>
  <c r="A244" i="65"/>
  <c r="A245" i="65"/>
  <c r="A246" i="65"/>
  <c r="A247" i="65"/>
  <c r="A248" i="65"/>
  <c r="A249" i="65"/>
  <c r="A250" i="65"/>
  <c r="A251" i="65"/>
  <c r="A252" i="65"/>
  <c r="A253" i="65"/>
  <c r="A254" i="65"/>
  <c r="A255" i="65"/>
  <c r="A256" i="65"/>
  <c r="A257" i="65"/>
  <c r="A258" i="65"/>
  <c r="A259" i="65"/>
  <c r="A260" i="65"/>
  <c r="A261" i="65"/>
  <c r="A262" i="65"/>
  <c r="A263" i="65"/>
  <c r="A264" i="65"/>
  <c r="A265" i="65"/>
  <c r="A266" i="65"/>
  <c r="A267" i="65"/>
  <c r="A268" i="65"/>
  <c r="A269" i="65"/>
  <c r="A270" i="65"/>
  <c r="A271" i="65"/>
  <c r="A272" i="65"/>
  <c r="A273" i="65"/>
  <c r="A274" i="65"/>
  <c r="A275" i="65"/>
  <c r="A276" i="65"/>
  <c r="A277" i="65"/>
  <c r="A278" i="65"/>
  <c r="A279" i="65"/>
  <c r="A280" i="65"/>
  <c r="A281" i="65"/>
  <c r="A282" i="65"/>
  <c r="A283" i="65"/>
  <c r="A284" i="65"/>
  <c r="A285" i="65"/>
  <c r="A286" i="65"/>
  <c r="A287" i="65"/>
  <c r="A288" i="65"/>
  <c r="A289" i="65"/>
  <c r="A290" i="65"/>
  <c r="A291" i="65"/>
  <c r="A292" i="65"/>
  <c r="A293" i="65"/>
  <c r="A294" i="65"/>
  <c r="A295" i="65"/>
  <c r="A296" i="65"/>
  <c r="A297" i="65"/>
  <c r="A298" i="65"/>
  <c r="A299" i="65"/>
  <c r="A300" i="65"/>
  <c r="A301" i="65"/>
  <c r="A302" i="65"/>
  <c r="A303" i="65"/>
  <c r="A304" i="65"/>
  <c r="A305" i="65"/>
  <c r="A306" i="65"/>
  <c r="A307" i="65"/>
  <c r="A308" i="65"/>
  <c r="A309" i="65"/>
  <c r="A310" i="65"/>
  <c r="A311" i="65"/>
  <c r="A312" i="65"/>
  <c r="A313" i="65"/>
  <c r="A314" i="65"/>
  <c r="A315" i="65"/>
  <c r="A316" i="65"/>
  <c r="A317" i="65"/>
  <c r="A318" i="65"/>
  <c r="A319" i="65"/>
  <c r="A320" i="65"/>
  <c r="A321" i="65"/>
  <c r="A322" i="65"/>
  <c r="A323" i="65"/>
  <c r="A324" i="65"/>
  <c r="A325" i="65"/>
  <c r="A326" i="65"/>
  <c r="A327" i="65"/>
  <c r="A328" i="65"/>
  <c r="A329" i="65"/>
  <c r="A330" i="65"/>
  <c r="A331" i="65"/>
  <c r="A332" i="65"/>
  <c r="A333" i="65"/>
  <c r="A334" i="65"/>
  <c r="A335" i="65"/>
  <c r="A336" i="65"/>
  <c r="A337" i="65"/>
  <c r="A338" i="65"/>
  <c r="A339" i="65"/>
  <c r="A340" i="65"/>
  <c r="A341" i="65"/>
  <c r="A342" i="65"/>
  <c r="A343" i="65"/>
  <c r="A344" i="65"/>
  <c r="A345" i="65"/>
  <c r="A346" i="65"/>
  <c r="A347" i="65"/>
  <c r="A348" i="65"/>
  <c r="A349" i="65"/>
  <c r="A350" i="65"/>
  <c r="A351" i="65"/>
  <c r="A352" i="65"/>
  <c r="A353" i="65"/>
  <c r="A354" i="65"/>
  <c r="A355" i="65"/>
  <c r="A356" i="65"/>
  <c r="A357" i="65"/>
  <c r="A358" i="65"/>
  <c r="A359" i="65"/>
  <c r="A360" i="65"/>
  <c r="A361" i="65"/>
  <c r="A362" i="65"/>
  <c r="A363" i="65"/>
  <c r="A364" i="65"/>
  <c r="A365" i="65"/>
  <c r="A366" i="65"/>
  <c r="A367" i="65"/>
  <c r="A368" i="65"/>
  <c r="A369" i="65"/>
  <c r="A370" i="65"/>
  <c r="A371" i="65"/>
  <c r="A372" i="65"/>
  <c r="A373" i="65"/>
  <c r="A374" i="65"/>
  <c r="A375" i="65"/>
  <c r="A376" i="65"/>
  <c r="A377" i="65"/>
  <c r="A378" i="65"/>
  <c r="A379" i="65"/>
  <c r="A380" i="65"/>
  <c r="A381" i="65"/>
  <c r="A382" i="65"/>
  <c r="A383" i="65"/>
  <c r="A384" i="65"/>
  <c r="A385" i="65"/>
  <c r="A386" i="65"/>
  <c r="A387" i="65"/>
  <c r="A388" i="65"/>
  <c r="A389" i="65"/>
  <c r="A390" i="65"/>
  <c r="A391" i="65"/>
  <c r="A392" i="65"/>
  <c r="A393" i="65"/>
  <c r="A394" i="65"/>
  <c r="A395" i="65"/>
  <c r="A396" i="65"/>
  <c r="A397" i="65"/>
  <c r="A398" i="65"/>
  <c r="A399" i="65"/>
  <c r="A400" i="65"/>
  <c r="A401" i="65"/>
  <c r="A402" i="65"/>
  <c r="A403" i="65"/>
  <c r="A404" i="65"/>
  <c r="A405" i="65"/>
  <c r="A406" i="65"/>
  <c r="A407" i="65"/>
  <c r="A408" i="65"/>
  <c r="A409" i="65"/>
  <c r="A410" i="65"/>
  <c r="Q2" i="7"/>
  <c r="L70" i="58"/>
  <c r="J74" i="58" a="1"/>
  <c r="J74" i="58" s="1"/>
  <c r="J72" i="58"/>
  <c r="K3" i="43"/>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Q14" i="7"/>
  <c r="Q3" i="7"/>
  <c r="Q4" i="7"/>
  <c r="Q5" i="7"/>
  <c r="Q6" i="7"/>
  <c r="Q7" i="7"/>
  <c r="Q8" i="7"/>
  <c r="Q9" i="7"/>
  <c r="Q10" i="7"/>
  <c r="Q11" i="7"/>
  <c r="Q12" i="7"/>
  <c r="Q13"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J71" i="58"/>
  <c r="J73" i="58"/>
  <c r="R58" i="47"/>
  <c r="T58" i="58"/>
  <c r="R61" i="60"/>
  <c r="T58" i="47"/>
  <c r="F11" i="43"/>
  <c r="J11" i="43"/>
  <c r="H11" i="43"/>
  <c r="R61" i="58"/>
  <c r="R58" i="58"/>
  <c r="R58" i="60"/>
  <c r="T59" i="47"/>
  <c r="B11" i="43"/>
  <c r="D11" i="43"/>
  <c r="T59" i="60"/>
  <c r="P58" i="47"/>
  <c r="Q60" i="60"/>
  <c r="Q60" i="47"/>
  <c r="P58" i="60"/>
  <c r="J70" i="58"/>
  <c r="P58" i="58"/>
  <c r="L11" i="43"/>
  <c r="T59" i="58"/>
  <c r="Q60" i="58"/>
  <c r="T58" i="60"/>
  <c r="R61" i="4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A3448-86D1-4FD0-A753-E2A0B7CAF4C9}" keepAlive="1" name="Query - Assignment" description="Connection to the 'Assignment' query in the workbook." type="5" refreshedVersion="0" background="1">
    <dbPr connection="Provider=Microsoft.Mashup.OleDb.1;Data Source=$Workbook$;Location=Assignment;Extended Properties=&quot;&quot;" command="SELECT * FROM [Assignment]"/>
  </connection>
  <connection id="2" xr16:uid="{96612367-9F30-4B68-8707-C9E1C6875567}" keepAlive="1" name="Query - Assignment (2)" description="Connection to the 'Assignment (2)' query in the workbook." type="5" refreshedVersion="8" background="1" saveData="1">
    <dbPr connection="Provider=Microsoft.Mashup.OleDb.1;Data Source=$Workbook$;Location=&quot;Assignment (2)&quot;;Extended Properties=&quot;&quot;" command="SELECT * FROM [Assignment (2)]"/>
  </connection>
  <connection id="3" xr16:uid="{DF71121A-C7D5-4201-BF98-33162F1A578C}" keepAlive="1" name="Query - MasterDatabse" description="Connection to the 'MasterDatabse' query in the workbook." type="5" refreshedVersion="0" background="1">
    <dbPr connection="Provider=Microsoft.Mashup.OleDb.1;Data Source=$Workbook$;Location=MasterDatabse;Extended Properties=&quot;&quot;" command="SELECT * FROM [MasterDatabse]"/>
  </connection>
  <connection id="4" xr16:uid="{947074F5-EA43-4B35-9C5D-3D28D631437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5" xr16:uid="{377099C8-A8EC-4B7D-A19B-581D96CC8C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C5D925E-9007-4592-B4E0-33AF50CD0B2E}" name="WorksheetConnection_my_dashboard_HR.xlsx!tblHR" type="102" refreshedVersion="8" minRefreshableVersion="5">
    <extLst>
      <ext xmlns:x15="http://schemas.microsoft.com/office/spreadsheetml/2010/11/main" uri="{DE250136-89BD-433C-8126-D09CA5730AF9}">
        <x15:connection id="tblHR" autoDelete="1">
          <x15:rangePr sourceName="_xlcn.WorksheetConnection_my_dashboard_HR.xlsxtblHR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tblHR].[Working status].&amp;[Active]}"/>
    <s v="{[tblHR].[Working status].[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<sst xmlns="http://schemas.openxmlformats.org/spreadsheetml/2006/main" count="10234" uniqueCount="944">
  <si>
    <t>Years (Date of Join)</t>
  </si>
  <si>
    <t>(All)</t>
  </si>
  <si>
    <t>Count of SL</t>
  </si>
  <si>
    <t>Column Labels</t>
  </si>
  <si>
    <t>Row Labels</t>
  </si>
  <si>
    <t>Female</t>
  </si>
  <si>
    <t>Male</t>
  </si>
  <si>
    <t>Grand Total</t>
  </si>
  <si>
    <t>Mar</t>
  </si>
  <si>
    <t>May</t>
  </si>
  <si>
    <t>Jun</t>
  </si>
  <si>
    <t>Jul</t>
  </si>
  <si>
    <t>Aug</t>
  </si>
  <si>
    <t>Sep</t>
  </si>
  <si>
    <t>Nov</t>
  </si>
  <si>
    <t>Dec</t>
  </si>
  <si>
    <t>Total Employees</t>
  </si>
  <si>
    <t>Active</t>
  </si>
  <si>
    <t>Fire</t>
  </si>
  <si>
    <t>Resigned</t>
  </si>
  <si>
    <t>Sum of Basic Salary</t>
  </si>
  <si>
    <t>Average of Basic Salary</t>
  </si>
  <si>
    <t>Administration Dept.</t>
  </si>
  <si>
    <t>Human Resource Dept.</t>
  </si>
  <si>
    <t>Packing Dept.</t>
  </si>
  <si>
    <t>PMC &amp; Warehouse Dept.</t>
  </si>
  <si>
    <t>Product Engineering</t>
  </si>
  <si>
    <t>Production Dept.</t>
  </si>
  <si>
    <t>Quality Dept.</t>
  </si>
  <si>
    <t xml:space="preserve">Direct </t>
  </si>
  <si>
    <t xml:space="preserve">InDirect </t>
  </si>
  <si>
    <t xml:space="preserve">Management </t>
  </si>
  <si>
    <t>Assistant Leader</t>
  </si>
  <si>
    <t>Assistant Manager</t>
  </si>
  <si>
    <t>Cleaner</t>
  </si>
  <si>
    <t>Executive</t>
  </si>
  <si>
    <t>Line Leader</t>
  </si>
  <si>
    <t>Line Operator</t>
  </si>
  <si>
    <t>Loader</t>
  </si>
  <si>
    <t>Manager</t>
  </si>
  <si>
    <t>Senior Eecutive</t>
  </si>
  <si>
    <t>Support Staff</t>
  </si>
  <si>
    <t>SL</t>
  </si>
  <si>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</si>
  <si>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</si>
  <si>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</si>
  <si>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</si>
  <si>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</si>
  <si>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</si>
  <si>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</si>
  <si>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</si>
  <si>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</si>
  <si>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</si>
  <si>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</si>
  <si>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</si>
  <si>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</si>
  <si>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</si>
  <si>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Basic Salary</t>
  </si>
  <si>
    <t>Join Month</t>
  </si>
  <si>
    <t>Status Group</t>
  </si>
  <si>
    <t>ACX1</t>
  </si>
  <si>
    <t>Shanta Priya</t>
  </si>
  <si>
    <t>Permanent</t>
  </si>
  <si>
    <t>Single</t>
  </si>
  <si>
    <t>B+</t>
  </si>
  <si>
    <t>Gazipura 27</t>
  </si>
  <si>
    <t>1km -3km</t>
  </si>
  <si>
    <t>ACX2</t>
  </si>
  <si>
    <t>Md. Abdul Kader</t>
  </si>
  <si>
    <t>Probation</t>
  </si>
  <si>
    <t>A+</t>
  </si>
  <si>
    <t>ACX3</t>
  </si>
  <si>
    <t>Md. Sagor Hossain</t>
  </si>
  <si>
    <t>Married</t>
  </si>
  <si>
    <t>O+</t>
  </si>
  <si>
    <t>Uttara</t>
  </si>
  <si>
    <t>5-10km</t>
  </si>
  <si>
    <t>ACX4</t>
  </si>
  <si>
    <t>Masud Islam Fahim</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</si>
  <si>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</si>
  <si>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</si>
  <si>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</si>
  <si>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</si>
  <si>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</si>
  <si>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</si>
  <si>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</si>
  <si>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</si>
  <si>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</si>
  <si>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</si>
  <si>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</si>
  <si>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</si>
  <si>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</si>
  <si>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</si>
  <si>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</si>
  <si>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</si>
  <si>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</si>
  <si>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</si>
  <si>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</si>
  <si>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</si>
  <si>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</si>
  <si>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</si>
  <si>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</si>
  <si>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</si>
  <si>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</si>
  <si>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</si>
  <si>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</si>
  <si>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</si>
  <si>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</si>
  <si>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ACX16</t>
  </si>
  <si>
    <t>Md. Junied Mahtav Muin</t>
  </si>
  <si>
    <t>ACX17</t>
  </si>
  <si>
    <t>Mst. Muslima</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</si>
  <si>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</si>
  <si>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</si>
  <si>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</si>
  <si>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</si>
  <si>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</si>
  <si>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</si>
  <si>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</si>
  <si>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</si>
  <si>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</si>
  <si>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</si>
  <si>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</si>
  <si>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</si>
  <si>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</si>
  <si>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</si>
  <si>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</si>
  <si>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</si>
  <si>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</si>
  <si>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</si>
  <si>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</si>
  <si>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</si>
  <si>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</si>
  <si>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</si>
  <si>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</si>
  <si>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</si>
  <si>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</si>
  <si>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</si>
  <si>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</si>
  <si>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</si>
  <si>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</si>
  <si>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</si>
  <si>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</si>
  <si>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</si>
  <si>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</si>
  <si>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</si>
  <si>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</si>
  <si>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</si>
  <si>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</si>
  <si>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</si>
  <si>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</si>
  <si>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</si>
  <si>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</si>
  <si>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</si>
  <si>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</si>
  <si>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</si>
  <si>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</si>
  <si>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</si>
  <si>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</si>
  <si>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</si>
  <si>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</si>
  <si>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</si>
  <si>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</si>
  <si>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</si>
  <si>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</si>
  <si>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</si>
  <si>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</si>
  <si>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</si>
  <si>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</si>
  <si>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</si>
  <si>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</si>
  <si>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</si>
  <si>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</si>
  <si>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</si>
  <si>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</si>
  <si>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</si>
  <si>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</si>
  <si>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</si>
  <si>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</si>
  <si>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</si>
  <si>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</si>
  <si>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</si>
  <si>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</si>
  <si>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</si>
  <si>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</si>
  <si>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</si>
  <si>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</si>
  <si>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</si>
  <si>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</si>
  <si>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</si>
  <si>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</si>
  <si>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</si>
  <si>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</si>
  <si>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</si>
  <si>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</si>
  <si>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</si>
  <si>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</si>
  <si>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</si>
  <si>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ACX57</t>
  </si>
  <si>
    <t>Sumaya Akter</t>
  </si>
  <si>
    <t>Gazipur Sadar</t>
  </si>
  <si>
    <t>ACX58</t>
  </si>
  <si>
    <t>Armina Akter Akhi</t>
  </si>
  <si>
    <t>ACX59</t>
  </si>
  <si>
    <t>Md. Nadim Mahmud</t>
  </si>
  <si>
    <t>ACX60</t>
  </si>
  <si>
    <t>Md. Minhajul Islam</t>
  </si>
  <si>
    <t>ACX61</t>
  </si>
  <si>
    <t>Md. Yousuf Ali</t>
  </si>
  <si>
    <t>ACX62</t>
  </si>
  <si>
    <t>Md. Nafish Muthashim Ratul</t>
  </si>
  <si>
    <t>ACX63</t>
  </si>
  <si>
    <t>Md. Babu Mia</t>
  </si>
  <si>
    <t>ACX64</t>
  </si>
  <si>
    <t>Hasi Akter</t>
  </si>
  <si>
    <t>ACX65</t>
  </si>
  <si>
    <t>Sumon Mia</t>
  </si>
  <si>
    <t>Vogra Baypass</t>
  </si>
  <si>
    <t>ACX66</t>
  </si>
  <si>
    <t>Rakibul Islam</t>
  </si>
  <si>
    <t>ACX67</t>
  </si>
  <si>
    <t xml:space="preserve">Sudip Chandra </t>
  </si>
  <si>
    <t>ACX68</t>
  </si>
  <si>
    <t xml:space="preserve">Merajul </t>
  </si>
  <si>
    <t>ACX69</t>
  </si>
  <si>
    <t>Rashedul Islam</t>
  </si>
  <si>
    <t>ACX70</t>
  </si>
  <si>
    <t>Shamim Hossen</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</si>
  <si>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</si>
  <si>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</si>
  <si>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</si>
  <si>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</si>
  <si>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</si>
  <si>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</si>
  <si>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</si>
  <si>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</si>
  <si>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</si>
  <si>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</si>
  <si>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</si>
  <si>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</si>
  <si>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</si>
  <si>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</si>
  <si>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</si>
  <si>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</si>
  <si>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</si>
  <si>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</si>
  <si>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</si>
  <si>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</si>
  <si>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</si>
  <si>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</si>
  <si>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</si>
  <si>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</si>
  <si>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</si>
  <si>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</si>
  <si>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</si>
  <si>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</si>
  <si>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</si>
  <si>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</si>
  <si>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</si>
  <si>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</si>
  <si>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</si>
  <si>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</si>
  <si>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</si>
  <si>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</si>
  <si>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</si>
  <si>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</si>
  <si>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</si>
  <si>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</si>
  <si>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</si>
  <si>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</si>
  <si>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</si>
  <si>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</si>
  <si>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</si>
  <si>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</si>
  <si>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</si>
  <si>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</si>
  <si>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</si>
  <si>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</si>
  <si>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</si>
  <si>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</si>
  <si>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</si>
  <si>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</si>
  <si>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</si>
  <si>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</si>
  <si>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</si>
  <si>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</si>
  <si>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</si>
  <si>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</si>
  <si>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</si>
  <si>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</si>
  <si>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</si>
  <si>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</si>
  <si>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</si>
  <si>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</si>
  <si>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</si>
  <si>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</si>
  <si>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</si>
  <si>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</si>
  <si>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</si>
  <si>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</si>
  <si>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</si>
  <si>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</si>
  <si>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</si>
  <si>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</si>
  <si>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</si>
  <si>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</si>
  <si>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</si>
  <si>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</si>
  <si>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</si>
  <si>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</si>
  <si>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</si>
  <si>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</si>
  <si>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</si>
  <si>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</si>
  <si>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</si>
  <si>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</si>
  <si>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</si>
  <si>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</si>
  <si>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</si>
  <si>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</si>
  <si>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</si>
  <si>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</si>
  <si>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</si>
  <si>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</si>
  <si>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</si>
  <si>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</si>
  <si>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</si>
  <si>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</si>
  <si>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</si>
  <si>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</si>
  <si>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</si>
  <si>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</si>
  <si>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</si>
  <si>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</si>
  <si>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</si>
  <si>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</si>
  <si>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</si>
  <si>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</si>
  <si>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</si>
  <si>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</si>
  <si>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</si>
  <si>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</si>
  <si>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</si>
  <si>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</si>
  <si>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</si>
  <si>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</si>
  <si>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</si>
  <si>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</si>
  <si>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</si>
  <si>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</si>
  <si>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</si>
  <si>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</si>
  <si>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</si>
  <si>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</si>
  <si>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</si>
  <si>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</si>
  <si>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</si>
  <si>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</si>
  <si>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</si>
  <si>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</si>
  <si>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</si>
  <si>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</si>
  <si>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</si>
  <si>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</si>
  <si>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</si>
  <si>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</si>
  <si>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</si>
  <si>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</si>
  <si>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</si>
  <si>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</si>
  <si>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</si>
  <si>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</si>
  <si>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</si>
  <si>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</si>
  <si>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</si>
  <si>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</si>
  <si>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</si>
  <si>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</si>
  <si>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</si>
  <si>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</si>
  <si>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</si>
  <si>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</si>
  <si>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</si>
  <si>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</si>
  <si>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</si>
  <si>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</si>
  <si>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</si>
  <si>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</si>
  <si>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</si>
  <si>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</si>
  <si>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</si>
  <si>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</si>
  <si>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</si>
  <si>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</si>
  <si>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</si>
  <si>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</si>
  <si>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</si>
  <si>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</si>
  <si>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</si>
  <si>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</si>
  <si>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</si>
  <si>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</si>
  <si>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</si>
  <si>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</si>
  <si>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</si>
  <si>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</si>
  <si>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</si>
  <si>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</si>
  <si>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</si>
  <si>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</si>
  <si>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</si>
  <si>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</si>
  <si>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</si>
  <si>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</si>
  <si>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</si>
  <si>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</si>
  <si>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</si>
  <si>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</si>
  <si>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</si>
  <si>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</si>
  <si>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</si>
  <si>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</si>
  <si>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</si>
  <si>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</si>
  <si>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</si>
  <si>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</si>
  <si>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</si>
  <si>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</si>
  <si>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</si>
  <si>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</si>
  <si>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</si>
  <si>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</si>
  <si>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</si>
  <si>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</si>
  <si>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</si>
  <si>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</si>
  <si>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</si>
  <si>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</si>
  <si>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</si>
  <si>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</si>
  <si>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</si>
  <si>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</si>
  <si>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</si>
  <si>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</si>
  <si>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</si>
  <si>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</si>
  <si>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</si>
  <si>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</si>
  <si>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</si>
  <si>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</si>
  <si>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</si>
  <si>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</si>
  <si>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</si>
  <si>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</si>
  <si>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</si>
  <si>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</si>
  <si>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</si>
  <si>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</si>
  <si>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</si>
  <si>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</si>
  <si>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</si>
  <si>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</si>
  <si>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</si>
  <si>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</si>
  <si>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</si>
  <si>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</si>
  <si>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</si>
  <si>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</si>
  <si>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</si>
  <si>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</si>
  <si>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</si>
  <si>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</si>
  <si>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</si>
  <si>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</si>
  <si>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</si>
  <si>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</si>
  <si>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</si>
  <si>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</si>
  <si>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</si>
  <si>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</si>
  <si>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</si>
  <si>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</si>
  <si>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</si>
  <si>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</si>
  <si>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</si>
  <si>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</si>
  <si>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</si>
  <si>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</si>
  <si>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</si>
  <si>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</si>
  <si>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</si>
  <si>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</si>
  <si>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</si>
  <si>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</si>
  <si>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</si>
  <si>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</si>
  <si>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</si>
  <si>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</si>
  <si>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</si>
  <si>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</si>
  <si>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</si>
  <si>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</si>
  <si>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</si>
  <si>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</si>
  <si>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</si>
  <si>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</si>
  <si>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</si>
  <si>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</si>
  <si>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</si>
  <si>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</si>
  <si>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</si>
  <si>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</si>
  <si>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</si>
  <si>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</si>
  <si>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</si>
  <si>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</si>
  <si>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</si>
  <si>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</si>
  <si>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</si>
  <si>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</si>
  <si>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</si>
  <si>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</si>
  <si>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</si>
  <si>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</si>
  <si>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</si>
  <si>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</si>
  <si>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</si>
  <si>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</si>
  <si>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</si>
  <si>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</si>
  <si>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</si>
  <si>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</si>
  <si>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</si>
  <si>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</si>
  <si>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</si>
  <si>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</si>
  <si>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</si>
  <si>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</si>
  <si>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</si>
  <si>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</si>
  <si>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</si>
  <si>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</si>
  <si>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</si>
  <si>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</si>
  <si>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</si>
  <si>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</si>
  <si>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</si>
  <si>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</si>
  <si>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</si>
  <si>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</si>
  <si>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</si>
  <si>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</si>
  <si>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</si>
  <si>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</si>
  <si>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</si>
  <si>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</si>
  <si>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</si>
  <si>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</si>
  <si>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</si>
  <si>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</si>
  <si>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</si>
  <si>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</si>
  <si>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</si>
  <si>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</si>
  <si>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</si>
  <si>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</si>
  <si>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</si>
  <si>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</si>
  <si>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</si>
  <si>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</si>
  <si>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</si>
  <si>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</si>
  <si>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</si>
  <si>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</si>
  <si>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</si>
  <si>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</si>
  <si>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</si>
  <si>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</si>
  <si>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</si>
  <si>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</si>
  <si>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</si>
  <si>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</si>
  <si>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</si>
  <si>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</si>
  <si>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</si>
  <si>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</si>
  <si>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</si>
  <si>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</si>
  <si>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</si>
  <si>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</si>
  <si>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</si>
  <si>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</si>
  <si>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</si>
  <si>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</si>
  <si>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</si>
  <si>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</si>
  <si>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</si>
  <si>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</si>
  <si>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</si>
  <si>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</si>
  <si>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</si>
  <si>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</si>
  <si>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</si>
  <si>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</si>
  <si>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</si>
  <si>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</si>
  <si>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</si>
  <si>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</si>
  <si>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</si>
  <si>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</si>
  <si>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</si>
  <si>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</si>
  <si>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</si>
  <si>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</si>
  <si>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</si>
  <si>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</si>
  <si>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</si>
  <si>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</si>
  <si>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</si>
  <si>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</si>
  <si>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</si>
  <si>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</si>
  <si>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</si>
  <si>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</si>
  <si>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</si>
  <si>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</si>
  <si>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</si>
  <si>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</si>
  <si>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</si>
  <si>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</si>
  <si>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</si>
  <si>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</si>
  <si>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</si>
  <si>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</si>
  <si>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</si>
  <si>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</si>
  <si>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</si>
  <si>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</si>
  <si>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</si>
  <si>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</si>
  <si>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</si>
  <si>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</si>
  <si>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</si>
  <si>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</si>
  <si>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</si>
  <si>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</si>
  <si>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</si>
  <si>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</si>
  <si>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</si>
  <si>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</si>
  <si>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</si>
  <si>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</si>
  <si>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</si>
  <si>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</si>
  <si>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</si>
  <si>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</si>
  <si>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</si>
  <si>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</si>
  <si>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</si>
  <si>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</si>
  <si>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</si>
  <si>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</si>
  <si>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</si>
  <si>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</si>
  <si>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</si>
  <si>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</si>
  <si>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</si>
  <si>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</si>
  <si>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</si>
  <si>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</si>
  <si>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</si>
  <si>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</si>
  <si>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</si>
  <si>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</si>
  <si>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</si>
  <si>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</si>
  <si>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</si>
  <si>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</si>
  <si>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</si>
  <si>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</si>
  <si>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</si>
  <si>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</si>
  <si>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</si>
  <si>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</si>
  <si>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</si>
  <si>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</si>
  <si>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</si>
  <si>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</si>
  <si>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</si>
  <si>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</si>
  <si>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</si>
  <si>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</si>
  <si>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</si>
  <si>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</si>
  <si>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</si>
  <si>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</si>
  <si>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</si>
  <si>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</si>
  <si>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</si>
  <si>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</si>
  <si>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</si>
  <si>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</si>
  <si>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</si>
  <si>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</si>
  <si>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</si>
  <si>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</si>
  <si>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</si>
  <si>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</si>
  <si>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</si>
  <si>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</si>
  <si>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</si>
  <si>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</si>
  <si>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</si>
  <si>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</si>
  <si>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</si>
  <si>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</si>
  <si>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</si>
  <si>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</si>
  <si>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</si>
  <si>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</si>
  <si>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</si>
  <si>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</si>
  <si>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</si>
  <si>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</si>
  <si>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</si>
  <si>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</si>
  <si>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</si>
  <si>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</si>
  <si>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</si>
  <si>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</si>
  <si>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</si>
  <si>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</si>
  <si>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</si>
  <si>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</si>
  <si>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</si>
  <si>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</si>
  <si>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</si>
  <si>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</si>
  <si>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</si>
  <si>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</si>
  <si>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</si>
  <si>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</si>
  <si>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</si>
  <si>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</si>
  <si>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</si>
  <si>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</si>
  <si>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</si>
  <si>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</si>
  <si>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</si>
  <si>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</si>
  <si>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</si>
  <si>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</si>
  <si>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</si>
  <si>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</si>
  <si>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</si>
  <si>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</si>
  <si>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</si>
  <si>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</si>
  <si>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</si>
  <si>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</si>
  <si>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</si>
  <si>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</si>
  <si>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</si>
  <si>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</si>
  <si>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</si>
  <si>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</si>
  <si>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</si>
  <si>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</si>
  <si>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</si>
  <si>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</si>
  <si>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</si>
  <si>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</si>
  <si>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</si>
  <si>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</si>
  <si>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</si>
  <si>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</si>
  <si>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</si>
  <si>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</si>
  <si>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</si>
  <si>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</si>
  <si>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</si>
  <si>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</si>
  <si>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</si>
  <si>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</si>
  <si>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</si>
  <si>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</si>
  <si>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</si>
  <si>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</si>
  <si>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</si>
  <si>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</si>
  <si>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</si>
  <si>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</si>
  <si>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</si>
  <si>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</si>
  <si>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</si>
  <si>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</si>
  <si>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</si>
  <si>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</si>
  <si>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</si>
  <si>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</si>
  <si>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</si>
  <si>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</si>
  <si>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</si>
  <si>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</si>
  <si>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</si>
  <si>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</si>
  <si>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</si>
  <si>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</si>
  <si>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</si>
  <si>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</si>
  <si>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</si>
  <si>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</si>
  <si>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</si>
  <si>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</si>
  <si>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</si>
  <si>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</si>
  <si>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</si>
  <si>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</si>
  <si>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</si>
  <si>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</si>
  <si>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</si>
  <si>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</si>
  <si>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</si>
  <si>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</si>
  <si>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</si>
  <si>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</si>
  <si>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</si>
  <si>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</si>
  <si>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</si>
  <si>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</si>
  <si>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</si>
  <si>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</si>
  <si>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</si>
  <si>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</si>
  <si>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</si>
  <si>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</si>
  <si>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</si>
  <si>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</si>
  <si>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</si>
  <si>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</si>
  <si>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</si>
  <si>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</si>
  <si>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</si>
  <si>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</si>
  <si>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</si>
  <si>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</si>
  <si>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</si>
  <si>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</si>
  <si>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</si>
  <si>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</si>
  <si>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</si>
  <si>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</si>
  <si>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Muhammad Hossain Al Fahim</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</si>
  <si>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</si>
  <si>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</si>
  <si>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</si>
  <si>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</si>
  <si>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</si>
  <si>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</si>
  <si>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</si>
  <si>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</si>
  <si>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</si>
  <si>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</si>
  <si>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</si>
  <si>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</si>
  <si>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</si>
  <si>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</si>
  <si>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</si>
  <si>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</si>
  <si>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</si>
  <si>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</si>
  <si>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</si>
  <si>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</si>
  <si>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</si>
  <si>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</si>
  <si>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</si>
  <si>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</si>
  <si>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ACX409</t>
  </si>
  <si>
    <t>Md. Abdullah Al Ripon</t>
  </si>
  <si>
    <t>Kaliakoir</t>
  </si>
  <si>
    <t>Column1</t>
  </si>
  <si>
    <t>Key Metrics</t>
  </si>
  <si>
    <t>​1. Workforce Composition (Headcount)</t>
  </si>
  <si>
    <t>Total Headcount: What is the total number of employees currently on the payroll?</t>
  </si>
  <si>
    <t>​Departmental Split: How many employees are in each department (e.g., Production, Quality, Packing)?</t>
  </si>
  <si>
    <t>​Designation Breakdown: Which designations (e.g., Line Operator, Loader) have the highest number of employees?</t>
  </si>
  <si>
    <t>​Employee Category: What is the ratio of Management to Direct/Indirect workers?</t>
  </si>
  <si>
    <t>​2. Salary &amp; Financial Analysis</t>
  </si>
  <si>
    <t>​Total Monthly Payroll: What is the total "Basic Salary" expenditure per month?</t>
  </si>
  <si>
    <t>​Average Salary by Department: Which department has the highest and lowest average basic salary?</t>
  </si>
  <si>
    <t>​Salary by Designation: What is the average salary for a "Line Operator" versus other roles?</t>
  </si>
  <si>
    <t>​Salary vs. Employee Type: How does the salary differ between "Permanent" and "Probation" employees?</t>
  </si>
  <si>
    <t>​3. Recruitment &amp; Retention</t>
  </si>
  <si>
    <t>​Hiring Trends: How many employees were joined in each month or quarter? (Time-series analysis)</t>
  </si>
  <si>
    <t>​Employee Status: What percentage of employees are currently "Active" vs. "Resigned" or "Fire"?</t>
  </si>
  <si>
    <t>​Confirmation Pipeline: How many employees are currently in their "Probation" period vs. "Permanent"?</t>
  </si>
  <si>
    <t>​4. Employee Demographics &amp; Logistics</t>
  </si>
  <si>
    <t>​Gender Diversity: What is the male-to-female ratio across different departments?</t>
  </si>
  <si>
    <t>​Commute Analysis: How many employees live within 1–3km vs. those living 10–15km away? (Useful for transport planning).</t>
  </si>
  <si>
    <t>​Marital Status &amp; Health: What is the distribution of Marital Status and Blood Groups (useful for HR records and emergency planning)?</t>
  </si>
  <si>
    <t>​Suggested Dashboard Layout (Visuals)</t>
  </si>
  <si>
    <t>​To answer these questions, your Excel dashboard should include:</t>
  </si>
  <si>
    <t>​1. KPI Cards: Total Employees, Total Basic Salary, Active Employees, Average Salary.</t>
  </si>
  <si>
    <t>​2. Bar Chart: Number of Employees by Department (sorted).</t>
  </si>
  <si>
    <t>​3. Pie/Donut Chart: Gender Distribution and Employee Type (Permanent vs. Probation).</t>
  </si>
  <si>
    <t>​4. Bar Chart: Average Salary by Designation.</t>
  </si>
  <si>
    <t>​5. Line Chart: Number of Joinees by Month (using Date of Join).</t>
  </si>
  <si>
    <t>​Slicers (Filters): Department, Working Status, Gender, and Employee Category to make the dashboard interactiv</t>
  </si>
  <si>
    <t>Employees Count</t>
  </si>
  <si>
    <t>Average Salary</t>
  </si>
  <si>
    <t>Aug-23</t>
  </si>
  <si>
    <t>Jul-23</t>
  </si>
  <si>
    <t>Jun-23</t>
  </si>
  <si>
    <t>Sep-23</t>
  </si>
  <si>
    <t>Total Payroll</t>
  </si>
  <si>
    <t>Active Employees</t>
  </si>
  <si>
    <t>Last Updated</t>
  </si>
  <si>
    <t>Probation %</t>
  </si>
  <si>
    <t>Female %</t>
  </si>
  <si>
    <t>Sum of SL</t>
  </si>
  <si>
    <t>no.of.department</t>
  </si>
  <si>
    <t>Total Employee</t>
  </si>
  <si>
    <t>Count of Department</t>
  </si>
  <si>
    <t>Distinct Count of Department</t>
  </si>
  <si>
    <t>Count of Designation</t>
  </si>
  <si>
    <t>Distinct Count of Designation</t>
  </si>
  <si>
    <t>Direct</t>
  </si>
  <si>
    <t>InDirect</t>
  </si>
  <si>
    <t>Management</t>
  </si>
  <si>
    <t>Count of Employee Category</t>
  </si>
  <si>
    <t>Count of Employee Type</t>
  </si>
  <si>
    <t>Count of Working status</t>
  </si>
  <si>
    <t>Count of ID</t>
  </si>
  <si>
    <t>Count of SL2</t>
  </si>
  <si>
    <t>Count of Employee Type2</t>
  </si>
  <si>
    <t>Count of ID2</t>
  </si>
  <si>
    <t>All</t>
  </si>
  <si>
    <t>Baisc Salary</t>
  </si>
  <si>
    <t xml:space="preserve">Indiract </t>
  </si>
  <si>
    <t xml:space="preserve">Diract </t>
  </si>
  <si>
    <t>ACX29</t>
  </si>
  <si>
    <t>Average of Baisc Salary</t>
  </si>
  <si>
    <t>Sum of Baisc Salary</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</si>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</sst>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_-* #,##0_-;\-* #,##0_-;_-* &quot;-&quot;??_-;_-@_-"/>
  </numFmts>
  <fonts count="12" x14ac:knownFonts="1">
    <font>
      <sz val="11"/>
      <color theme="1"/>
      <name val="Aptos Narrow"/>
      <family val="2"/>
      <scheme val="minor"/>
    </font>
    <font>
      <sz val="14"/>
      <color theme="1"/>
      <name val="Aptos Narrow"/>
      <family val="2"/>
      <scheme val="minor"/>
    </font>
    <font>
      <b/>
      <sz val="24"/>
      <color theme="1"/>
      <name val="Aptos Narrow"/>
      <family val="2"/>
      <scheme val="minor"/>
    </font>
    <font>
      <sz val="24"/>
      <color theme="1"/>
      <name val="Aptos Narrow"/>
      <family val="2"/>
      <scheme val="minor"/>
    </font>
    <font>
      <sz val="12"/>
      <color theme="1"/>
      <name val="Aptos Narrow"/>
      <family val="2"/>
      <scheme val="minor"/>
    </font>
    <font>
      <sz val="7"/>
      <color rgb="FF706C80"/>
      <name val="Aptos Narrow"/>
      <family val="2"/>
      <scheme val="minor"/>
    </font>
    <font>
      <b/>
      <sz val="13"/>
      <color rgb="FF2F2A3A"/>
      <name val="Aptos Narrow"/>
      <family val="2"/>
      <scheme val="minor"/>
    </font>
    <font>
      <b/>
      <sz val="7"/>
      <color rgb="FFFB7187"/>
      <name val="Aptos Narrow"/>
      <family val="2"/>
      <scheme val="minor"/>
    </font>
    <font>
      <b/>
      <sz val="10"/>
      <color rgb="FF2F2A3A"/>
      <name val="Aptos Narrow"/>
      <family val="2"/>
      <scheme val="minor"/>
    </font>
    <font>
      <u/>
      <sz val="11"/>
      <color theme="1"/>
      <name val="Aptos Narrow"/>
      <family val="2"/>
      <scheme val="minor"/>
    </font>
    <font>
      <sz val="11"/>
      <color indexed="8"/>
      <name val="Calibri"/>
      <family val="2"/>
    </font>
    <font>
      <b/>
      <sz val="11"/>
      <color theme="1"/>
      <name val="Aptos Narrow"/>
      <family val="2"/>
      <scheme val="minor"/>
    </font>
  </fonts>
  <fills count="5">
    <fill>
      <patternFill patternType="none"/>
    </fill>
    <fill>
      <patternFill patternType="gray125"/>
    </fill>
    <fill>
      <patternFill patternType="solid">
        <fgColor rgb="FFF5F7FA"/>
        <bgColor indexed="64"/>
      </patternFill>
    </fill>
    <fill>
      <patternFill patternType="solid">
        <fgColor rgb="FFF6F4FA"/>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0" fontId="3" fillId="0" borderId="0" xfId="0" applyFont="1"/>
    <xf numFmtId="0" fontId="2" fillId="0" borderId="0" xfId="0" applyFont="1"/>
    <xf numFmtId="17" fontId="0" fillId="0" borderId="0" xfId="0" applyNumberFormat="1"/>
    <xf numFmtId="0" fontId="0" fillId="2" borderId="0" xfId="0" applyFill="1"/>
    <xf numFmtId="0" fontId="0" fillId="3" borderId="0" xfId="0" applyFill="1"/>
    <xf numFmtId="0" fontId="4" fillId="0" borderId="0" xfId="0" applyFont="1"/>
    <xf numFmtId="0" fontId="9" fillId="0" borderId="0" xfId="0" applyFont="1"/>
    <xf numFmtId="0" fontId="0" fillId="0" borderId="0" xfId="0" applyNumberFormat="1"/>
    <xf numFmtId="10" fontId="0" fillId="0" borderId="0" xfId="0" applyNumberFormat="1"/>
    <xf numFmtId="0" fontId="10" fillId="0" borderId="0" xfId="0" applyNumberFormat="1" applyFont="1" applyFill="1" applyBorder="1" applyAlignment="1" applyProtection="1">
      <alignment horizontal="center" vertical="center"/>
    </xf>
    <xf numFmtId="0" fontId="10" fillId="0" borderId="0" xfId="0" applyNumberFormat="1" applyFont="1" applyFill="1" applyBorder="1" applyAlignment="1" applyProtection="1">
      <alignment horizontal="left" vertical="center"/>
    </xf>
    <xf numFmtId="164" fontId="10" fillId="0" borderId="0" xfId="0" applyNumberFormat="1" applyFont="1" applyFill="1" applyBorder="1" applyAlignment="1" applyProtection="1">
      <alignment horizontal="left" vertical="center"/>
    </xf>
    <xf numFmtId="164" fontId="10" fillId="0" borderId="0" xfId="0" applyNumberFormat="1" applyFont="1" applyFill="1" applyBorder="1" applyAlignment="1" applyProtection="1">
      <alignment horizontal="center" vertical="center"/>
    </xf>
    <xf numFmtId="165" fontId="10" fillId="0" borderId="0" xfId="0" applyNumberFormat="1" applyFont="1" applyFill="1" applyBorder="1" applyAlignment="1" applyProtection="1">
      <alignment horizontal="center" vertical="center"/>
    </xf>
    <xf numFmtId="0" fontId="11" fillId="4" borderId="0" xfId="0" applyFont="1" applyFill="1"/>
    <xf numFmtId="0" fontId="11" fillId="4" borderId="1" xfId="0" applyFont="1" applyFill="1" applyBorder="1"/>
    <xf numFmtId="0" fontId="11" fillId="4" borderId="2" xfId="0" applyNumberFormat="1" applyFont="1" applyFill="1" applyBorder="1"/>
    <xf numFmtId="0" fontId="2" fillId="0" borderId="0" xfId="0" applyFont="1" applyAlignment="1">
      <alignment horizontal="center"/>
    </xf>
    <xf numFmtId="0" fontId="5" fillId="0" borderId="0" xfId="0" applyFont="1" applyAlignment="1">
      <alignment horizontal="left" vertical="center" indent="1"/>
    </xf>
    <xf numFmtId="1" fontId="6" fillId="0" borderId="0" xfId="0" applyNumberFormat="1" applyFont="1" applyAlignment="1">
      <alignment horizontal="left" vertical="center" indent="1"/>
    </xf>
    <xf numFmtId="3" fontId="6" fillId="0" borderId="0" xfId="0" applyNumberFormat="1" applyFont="1" applyAlignment="1">
      <alignment horizontal="left" vertical="center" indent="1"/>
    </xf>
    <xf numFmtId="0" fontId="7" fillId="0" borderId="0" xfId="0" applyFont="1" applyAlignment="1">
      <alignment horizontal="center" vertical="center"/>
    </xf>
    <xf numFmtId="0" fontId="8" fillId="0" borderId="0" xfId="0" applyFont="1" applyAlignment="1">
      <alignment horizontal="center" vertical="center"/>
    </xf>
    <xf numFmtId="9" fontId="6" fillId="0" borderId="0" xfId="0" applyNumberFormat="1" applyFont="1" applyAlignment="1">
      <alignment horizontal="left" vertical="center" indent="1"/>
    </xf>
  </cellXfs>
  <cellStyles count="1">
    <cellStyle name="Normal" xfId="0" builtinId="0"/>
  </cellStyles>
  <dxfs count="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165" formatCode="_-* #,##0_-;\-* #,##0_-;_-*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409]d\-mmm\-yy;@"/>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409]d\-mmm\-yy;@"/>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numFmt numFmtId="0" formatCode="General"/>
    </dxf>
    <dxf>
      <font>
        <b/>
        <color theme="1"/>
      </font>
      <border>
        <bottom style="thin">
          <color theme="9"/>
        </bottom>
        <vertical/>
        <horizontal/>
      </border>
    </dxf>
    <dxf>
      <font>
        <b/>
        <color theme="1"/>
      </font>
      <border>
        <bottom style="thin">
          <color theme="9"/>
        </bottom>
        <vertical/>
        <horizontal/>
      </border>
    </dxf>
    <dxf>
      <font>
        <b/>
        <i val="0"/>
        <sz val="12"/>
        <color theme="1"/>
      </font>
      <fill>
        <patternFill>
          <bgColor rgb="FF521FD1"/>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7"/>
        </bottom>
        <vertical/>
        <horizontal/>
      </border>
    </dxf>
    <dxf>
      <font>
        <color theme="1"/>
      </font>
      <fill>
        <gradientFill degree="90">
          <stop position="0">
            <color theme="0"/>
          </stop>
          <stop position="1">
            <color theme="4"/>
          </stop>
        </gradientFill>
      </fill>
      <border diagonalUp="0" diagonalDown="0">
        <left/>
        <right/>
        <top/>
        <bottom/>
        <vertical/>
        <horizontal/>
      </border>
    </dxf>
    <dxf>
      <font>
        <b/>
        <color theme="1"/>
      </font>
      <border>
        <bottom style="thin">
          <color theme="7"/>
        </bottom>
        <vertical/>
        <horizontal/>
      </border>
    </dxf>
    <dxf>
      <font>
        <b/>
        <i val="0"/>
        <color theme="1"/>
      </font>
      <fill>
        <patternFill patternType="none">
          <bgColor auto="1"/>
        </patternFill>
      </fill>
      <border diagonalUp="0" diagonalDown="0">
        <left/>
        <right/>
        <top/>
        <bottom/>
        <vertical/>
        <horizontal/>
      </border>
    </dxf>
    <dxf>
      <font>
        <b/>
        <i val="0"/>
      </font>
      <fill>
        <patternFill patternType="none">
          <bgColor auto="1"/>
        </patternFill>
      </fill>
      <border diagonalUp="0" diagonalDown="0">
        <left/>
        <right/>
        <top/>
        <bottom/>
        <vertical/>
        <horizontal/>
      </border>
    </dxf>
    <dxf>
      <font>
        <color rgb="FF521FD1"/>
      </font>
    </dxf>
    <dxf>
      <fill>
        <patternFill patternType="solid">
          <fgColor auto="1"/>
          <bgColor rgb="FFFB7187"/>
        </patternFill>
      </fill>
    </dxf>
    <dxf>
      <fill>
        <patternFill patternType="solid">
          <fgColor auto="1"/>
          <bgColor rgb="FFFB7187"/>
        </patternFill>
      </fill>
    </dxf>
    <dxf>
      <fill>
        <patternFill patternType="none">
          <fgColor auto="1"/>
          <bgColor auto="1"/>
        </patternFill>
      </fill>
      <border diagonalUp="0" diagonalDown="0">
        <left/>
        <right/>
        <top/>
        <bottom/>
        <vertical/>
        <horizontal/>
      </border>
    </dxf>
    <dxf>
      <fill>
        <patternFill patternType="none">
          <fgColor auto="1"/>
          <bgColor auto="1"/>
        </patternFill>
      </fill>
      <border diagonalUp="0" diagonalDown="0">
        <left/>
        <right/>
        <top/>
        <bottom/>
        <vertical/>
        <horizontal/>
      </border>
    </dxf>
    <dxf>
      <fill>
        <gradientFill degree="90">
          <stop position="0">
            <color rgb="FF1F6FD1"/>
          </stop>
          <stop position="1">
            <color rgb="FF521FD1"/>
          </stop>
        </gradientFill>
      </fill>
    </dxf>
    <dxf>
      <fill>
        <gradientFill degree="90">
          <stop position="0">
            <color theme="0"/>
          </stop>
          <stop position="1">
            <color theme="4"/>
          </stop>
        </gradientFill>
      </fill>
    </dxf>
    <dxf>
      <fill>
        <patternFill patternType="solid">
          <fgColor auto="1"/>
          <bgColor theme="0"/>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patternFill patternType="solid">
          <fgColor auto="1"/>
          <bgColor rgb="FFD3627C"/>
        </patternFill>
      </fill>
    </dxf>
    <dxf>
      <fill>
        <gradientFill degree="90">
          <stop position="0">
            <color rgb="FF1F6FD1"/>
          </stop>
          <stop position="1">
            <color rgb="FF521FD1"/>
          </stop>
        </gradientFill>
      </fill>
    </dxf>
    <dxf>
      <font>
        <b/>
        <i val="0"/>
        <sz val="12"/>
        <name val="Arial"/>
        <family val="2"/>
        <scheme val="none"/>
      </font>
      <fill>
        <patternFill patternType="solid">
          <fgColor auto="1"/>
          <bgColor rgb="FF521FD1"/>
        </patternFill>
      </fill>
      <border diagonalUp="0" diagonalDown="0">
        <left/>
        <right/>
        <top/>
        <bottom/>
        <vertical/>
        <horizontal/>
      </border>
    </dxf>
  </dxfs>
  <tableStyles count="30" defaultTableStyle="TableStyleMedium2" defaultPivotStyle="PivotStyleLight16">
    <tableStyle name="HABLU MAMA" pivot="0" table="0" count="1" xr9:uid="{2BD8C26E-7440-4129-B9D7-550AD1A680A9}">
      <tableStyleElement type="wholeTable" dxfId="66"/>
    </tableStyle>
    <tableStyle name="Slicer Style 1" pivot="0" table="0" count="0" xr9:uid="{AA38E4FC-9431-495A-96C4-D7214D2C363D}"/>
    <tableStyle name="Slicer Style 2" pivot="0" table="0" count="1" xr9:uid="{4FEAD0F2-86F4-4C97-B571-9EF368E574F8}">
      <tableStyleElement type="wholeTable" dxfId="65"/>
    </tableStyle>
    <tableStyle name="Slicer Style 2 2" pivot="0" table="0" count="1" xr9:uid="{3925A269-F6C2-4F92-B195-887FDB108061}">
      <tableStyleElement type="wholeTable" dxfId="64"/>
    </tableStyle>
    <tableStyle name="Slicer Style 2 2 2" pivot="0" table="0" count="2" xr9:uid="{AD0C7CE3-8A31-4316-BD51-C070B87653EF}">
      <tableStyleElement type="wholeTable" dxfId="63"/>
    </tableStyle>
    <tableStyle name="Slicer Style 2 2 2 2" pivot="0" table="0" count="3" xr9:uid="{53AFEE09-8BBF-4A02-BCD5-C3D9E0E0BD01}">
      <tableStyleElement type="wholeTable" dxfId="62"/>
    </tableStyle>
    <tableStyle name="Slicer Style 2 2 2 2 2" pivot="0" table="0" count="2" xr9:uid="{57D707B6-7781-47E1-88A2-4B8D47D38918}">
      <tableStyleElement type="wholeTable" dxfId="61"/>
    </tableStyle>
    <tableStyle name="Slicer Style 2 2 2 2 2 2" pivot="0" table="0" count="3" xr9:uid="{6A66E9FE-19F2-49EF-81F0-617045F35B14}">
      <tableStyleElement type="wholeTable" dxfId="60"/>
    </tableStyle>
    <tableStyle name="Slicer Style 2 2 2 2 2 2 2" pivot="0" table="0" count="5" xr9:uid="{CAA7DE25-9E11-4802-BC48-B2217F21602E}">
      <tableStyleElement type="wholeTable" dxfId="59"/>
    </tableStyle>
    <tableStyle name="Slicer Style 2 2 2 2 2 2 2 2" pivot="0" table="0" count="5" xr9:uid="{43259DA3-9182-41A5-B254-7AF94E8A8F8A}">
      <tableStyleElement type="wholeTable" dxfId="58"/>
    </tableStyle>
    <tableStyle name="Slicer Style 2 2 2 2 2 2 2 2 2" pivot="0" table="0" count="5" xr9:uid="{9CA7F609-392F-46E9-8594-91AB2F996734}">
      <tableStyleElement type="wholeTable" dxfId="57"/>
    </tableStyle>
    <tableStyle name="Slicer Style 2 2 2 2 2 2 2 2 2 2" pivot="0" table="0" count="6" xr9:uid="{662FE80D-6E0B-4954-9668-6D4012290932}">
      <tableStyleElement type="wholeTable" dxfId="56"/>
    </tableStyle>
    <tableStyle name="Slicer Style 2 2 2 2 2 2 2 2 2 2 2" pivot="0" table="0" count="7" xr9:uid="{3015D603-9E9D-4E10-97B4-2A2311B5D18E}">
      <tableStyleElement type="wholeTable" dxfId="55"/>
    </tableStyle>
    <tableStyle name="Slicer Style 2 2 2 2 2 2 2 2 2 2 2 2" pivot="0" table="0" count="7" xr9:uid="{DF2E8E66-DF71-4BAE-8D26-B2D482F31772}">
      <tableStyleElement type="wholeTable" dxfId="54"/>
    </tableStyle>
    <tableStyle name="Slicer Style 2 2 2 2 2 2 2 2 2 2 2 2 2" pivot="0" table="0" count="9" xr9:uid="{231BE9BB-B2AB-43AC-9DC6-3DF4F287214A}">
      <tableStyleElement type="wholeTable" dxfId="53"/>
    </tableStyle>
    <tableStyle name="Slicer Style 2 3" pivot="0" table="0" count="1" xr9:uid="{58977356-221D-4999-82FC-82C606D0D3DB}">
      <tableStyleElement type="wholeTable" dxfId="52"/>
    </tableStyle>
    <tableStyle name="Slicer Style 2 4" pivot="0" table="0" count="1" xr9:uid="{A5F910C2-817C-40B0-A16C-502C844434D2}">
      <tableStyleElement type="wholeTable" dxfId="51"/>
    </tableStyle>
    <tableStyle name="Slicer Style 2 5" pivot="0" table="0" count="1" xr9:uid="{04F16B38-018D-42F8-AF67-879B0C306A39}">
      <tableStyleElement type="wholeTable" dxfId="50"/>
    </tableStyle>
    <tableStyle name="Slicer Style 2 6" pivot="0" table="0" count="1" xr9:uid="{1D5E9125-14DE-4DBC-BB75-4455250879BE}">
      <tableStyleElement type="wholeTable" dxfId="49"/>
    </tableStyle>
    <tableStyle name="Slicer Style 2 7" pivot="0" table="0" count="1" xr9:uid="{5933CD5E-0B36-4BBB-AEB9-B664EF5E94A0}">
      <tableStyleElement type="wholeTable" dxfId="48"/>
    </tableStyle>
    <tableStyle name="Slicer Style 2 8" pivot="0" table="0" count="1" xr9:uid="{2E6BC7CF-865A-4F0A-9CB7-0B9EEFB22246}">
      <tableStyleElement type="wholeTable" dxfId="47"/>
    </tableStyle>
    <tableStyle name="Slicer Style 2 9" pivot="0" table="0" count="1" xr9:uid="{CA51B208-4D1E-4E00-A735-E453A368362B}">
      <tableStyleElement type="wholeTable" dxfId="46"/>
    </tableStyle>
    <tableStyle name="Slicer Style 3" pivot="0" table="0" count="1" xr9:uid="{2CF245F6-0AE3-41F1-AE74-468FE5897C0E}">
      <tableStyleElement type="wholeTable" dxfId="45"/>
    </tableStyle>
    <tableStyle name="Slicer Style 4" pivot="0" table="0" count="0" xr9:uid="{F9393B4F-9E87-4DEA-82AC-BE86A60E1ECD}"/>
    <tableStyle name="Slicer Style 5" pivot="0" table="0" count="1" xr9:uid="{AA60EB7A-C9E1-42E1-8791-A9578476EB1A}">
      <tableStyleElement type="wholeTable" dxfId="44"/>
    </tableStyle>
    <tableStyle name="SlicerStyleLight4 2" pivot="0" table="0" count="10" xr9:uid="{DB4023C6-8889-44A2-901D-F1FEEDFE254D}">
      <tableStyleElement type="wholeTable" dxfId="43"/>
      <tableStyleElement type="headerRow" dxfId="42"/>
    </tableStyle>
    <tableStyle name="SlicerStyleLight4 3" pivot="0" table="0" count="10" xr9:uid="{94AB6E5E-6FDF-42C0-816F-DEBE368CAFA9}">
      <tableStyleElement type="wholeTable" dxfId="41"/>
      <tableStyleElement type="headerRow" dxfId="40"/>
    </tableStyle>
    <tableStyle name="SlicerStyleLight5 2" pivot="0" table="0" count="10" xr9:uid="{ECE0525F-51FC-49AF-BC90-56BE718228C4}">
      <tableStyleElement type="wholeTable" dxfId="39"/>
      <tableStyleElement type="headerRow" dxfId="38"/>
    </tableStyle>
    <tableStyle name="SlicerStyleLight6 2" pivot="0" table="0" count="10" xr9:uid="{7EA134EC-4572-4C49-AB59-FC8D49F1669D}">
      <tableStyleElement type="wholeTable" dxfId="37"/>
      <tableStyleElement type="headerRow" dxfId="36"/>
    </tableStyle>
    <tableStyle name="SlicerStyleLight6 2 2" pivot="0" table="0" count="9" xr9:uid="{9EDED6A1-EF91-4B27-8B79-51F5FAEE0405}">
      <tableStyleElement type="headerRow" dxfId="35"/>
    </tableStyle>
  </tableStyles>
  <colors>
    <mruColors>
      <color rgb="FF3366FF"/>
      <color rgb="FFFFFFFF"/>
      <color rgb="FFF2A5D8"/>
      <color rgb="FFEEDCF8"/>
      <color rgb="FFF7EFFB"/>
      <color rgb="FFD2B6F3"/>
      <color rgb="FFCD0FE1"/>
      <color rgb="FF521FD1"/>
      <color rgb="FF30C037"/>
      <color rgb="FFFB7187"/>
    </mruColors>
  </colors>
  <extLst>
    <ext xmlns:x14="http://schemas.microsoft.com/office/spreadsheetml/2009/9/main" uri="{46F421CA-312F-682f-3DD2-61675219B42D}">
      <x14:dxfs count="8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font>
          <fill>
            <patternFill patternType="none">
              <fgColor auto="1"/>
              <bgColor auto="1"/>
            </patternFill>
          </fill>
          <border diagonalUp="0" diagonalDown="0">
            <left/>
            <right/>
            <top/>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3366FF"/>
            </patternFill>
          </fill>
        </dxf>
        <dxf>
          <fill>
            <patternFill>
              <bgColor rgb="FF3366FF"/>
            </patternFill>
          </fill>
        </dxf>
        <dxf>
          <fill>
            <patternFill>
              <bgColor rgb="FF3366FF"/>
            </patternFill>
          </fill>
        </dxf>
        <dxf>
          <fill>
            <patternFill>
              <bgColor rgb="FF3366FF"/>
            </patternFill>
          </fill>
        </dxf>
        <dxf>
          <fill>
            <patternFill>
              <bgColor rgb="FF521FD1"/>
            </patternFill>
          </fill>
        </dxf>
        <dxf>
          <fill>
            <patternFill>
              <bgColor rgb="FF521FD1"/>
            </patternFill>
          </fill>
        </dxf>
        <dxf>
          <fill>
            <patternFill>
              <bgColor theme="0"/>
            </patternFill>
          </fill>
        </dxf>
        <dxf>
          <fill>
            <patternFill>
              <bgColor theme="0"/>
            </patternFill>
          </fill>
        </dxf>
        <dxf>
          <fill>
            <patternFill>
              <bgColor rgb="FF3366FF"/>
            </patternFill>
          </fill>
        </dxf>
        <dxf>
          <fill>
            <patternFill>
              <bgColor rgb="FF3366FF"/>
            </patternFill>
          </fill>
        </dxf>
        <dxf>
          <fill>
            <patternFill>
              <bgColor rgb="FF521FD1"/>
            </patternFill>
          </fill>
        </dxf>
        <dxf>
          <fill>
            <patternFill>
              <bgColor rgb="FF521FD1"/>
            </patternFill>
          </fill>
        </dxf>
        <dxf>
          <fill>
            <patternFill>
              <bgColor theme="0"/>
            </patternFill>
          </fill>
        </dxf>
        <dxf>
          <fill>
            <patternFill>
              <bgColor theme="0"/>
            </patternFill>
          </fill>
        </dxf>
        <dxf>
          <fill>
            <patternFill>
              <bgColor rgb="FF3366FF"/>
            </patternFill>
          </fill>
        </dxf>
        <dxf>
          <fill>
            <patternFill>
              <bgColor rgb="FFFFFFFF"/>
            </patternFill>
          </fill>
        </dxf>
        <dxf>
          <fill>
            <patternFill>
              <bgColor rgb="FF521FD1"/>
            </patternFill>
          </fill>
        </dxf>
        <dxf>
          <fill>
            <patternFill>
              <bgColor rgb="FF521FD1"/>
            </patternFill>
          </fill>
        </dxf>
        <dxf>
          <fill>
            <patternFill>
              <bgColor theme="0"/>
            </patternFill>
          </fill>
        </dxf>
        <dxf>
          <fill>
            <patternFill>
              <bgColor theme="0"/>
            </patternFill>
          </fill>
        </dxf>
        <dxf>
          <fill>
            <patternFill>
              <bgColor rgb="FFFFFFFF"/>
            </patternFill>
          </fill>
        </dxf>
        <dxf>
          <fill>
            <patternFill>
              <bgColor rgb="FF521FD1"/>
            </patternFill>
          </fill>
        </dxf>
        <dxf>
          <fill>
            <patternFill>
              <bgColor rgb="FF521FD1"/>
            </patternFill>
          </fill>
        </dxf>
        <dxf>
          <fill>
            <patternFill>
              <bgColor theme="0"/>
            </patternFill>
          </fill>
        </dxf>
        <dxf>
          <fill>
            <patternFill>
              <bgColor theme="0"/>
            </patternFill>
          </fill>
        </dxf>
        <dxf>
          <fill>
            <patternFill>
              <bgColor rgb="FF521FD1"/>
            </patternFill>
          </fill>
        </dxf>
        <dxf>
          <fill>
            <patternFill>
              <bgColor rgb="FF521FD1"/>
            </patternFill>
          </fill>
        </dxf>
        <dxf>
          <fill>
            <patternFill>
              <bgColor theme="0"/>
            </patternFill>
          </fill>
        </dxf>
        <dxf>
          <fill>
            <patternFill>
              <bgColor theme="0"/>
            </patternFill>
          </fill>
        </dxf>
        <dxf>
          <fill>
            <patternFill>
              <bgColor rgb="FF521FD1"/>
            </patternFill>
          </fill>
        </dxf>
        <dxf>
          <fill>
            <patternFill>
              <bgColor rgb="FF521FD1"/>
            </patternFill>
          </fill>
        </dxf>
        <dxf>
          <fill>
            <patternFill>
              <bgColor rgb="FFCD0FE1"/>
            </patternFill>
          </fill>
        </dxf>
        <dxf>
          <fill>
            <patternFill>
              <bgColor theme="0"/>
            </patternFill>
          </fill>
        </dxf>
        <dxf>
          <fill>
            <patternFill>
              <bgColor rgb="FF521FD1"/>
            </patternFill>
          </fill>
        </dxf>
        <dxf>
          <fill>
            <patternFill>
              <bgColor rgb="FF521FD1"/>
            </patternFill>
          </fill>
        </dxf>
        <dxf>
          <fill>
            <patternFill>
              <bgColor rgb="FFCD0FE1"/>
            </patternFill>
          </fill>
        </dxf>
        <dxf>
          <fill>
            <patternFill>
              <bgColor rgb="FFCD0FE1"/>
            </patternFill>
          </fill>
        </dxf>
        <dxf>
          <fill>
            <patternFill>
              <bgColor rgb="FF521FD1"/>
            </patternFill>
          </fill>
        </dxf>
        <dxf>
          <fill>
            <patternFill>
              <bgColor rgb="FF30C037"/>
            </patternFill>
          </fill>
        </dxf>
        <dxf>
          <fill>
            <patternFill>
              <bgColor rgb="FF521FD1"/>
            </patternFill>
          </fill>
        </dxf>
        <dxf>
          <fill>
            <patternFill>
              <bgColor rgb="FF521FD1"/>
            </patternFill>
          </fill>
        </dxf>
        <dxf>
          <fill>
            <patternFill>
              <bgColor rgb="FF521FD1"/>
            </patternFill>
          </fill>
        </dxf>
        <dxf>
          <fill>
            <patternFill>
              <bgColor rgb="FF521FD1"/>
            </patternFill>
          </fill>
        </dxf>
      </x14:dxfs>
    </ext>
    <ext xmlns:x14="http://schemas.microsoft.com/office/spreadsheetml/2009/9/main" uri="{EB79DEF2-80B8-43e5-95BD-54CBDDF9020C}">
      <x14:slicerStyles defaultSlicerStyle="Slicer Style 2 7">
        <x14:slicerStyle name="HABLU MAMA"/>
        <x14:slicerStyle name="Slicer Style 1"/>
        <x14:slicerStyle name="Slicer Style 2"/>
        <x14:slicerStyle name="Slicer Style 2 2"/>
        <x14:slicerStyle name="Slicer Style 2 2 2">
          <x14:slicerStyleElements>
            <x14:slicerStyleElement type="selectedItemWithData" dxfId="82"/>
          </x14:slicerStyleElements>
        </x14:slicerStyle>
        <x14:slicerStyle name="Slicer Style 2 2 2 2">
          <x14:slicerStyleElements>
            <x14:slicerStyleElement type="selectedItemWithData" dxfId="81"/>
            <x14:slicerStyleElement type="selectedItemWithNoData" dxfId="80"/>
          </x14:slicerStyleElements>
        </x14:slicerStyle>
        <x14:slicerStyle name="Slicer Style 2 2 2 2 2">
          <x14:slicerStyleElements>
            <x14:slicerStyleElement type="unselectedItemWithData" dxfId="79"/>
          </x14:slicerStyleElements>
        </x14:slicerStyle>
        <x14:slicerStyle name="Slicer Style 2 2 2 2 2 2">
          <x14:slicerStyleElements>
            <x14:slicerStyleElement type="unselectedItemWithData" dxfId="78"/>
            <x14:slicerStyleElement type="selectedItemWithData" dxfId="77"/>
          </x14:slicerStyleElements>
        </x14:slicerStyle>
        <x14:slicerStyle name="Slicer Style 2 2 2 2 2 2 2">
          <x14:slicerStyleElements>
            <x14:slicerStyleElement type="unselectedItemWithData" dxfId="76"/>
            <x14:slicerStyleElement type="unselectedItemWithNoData" dxfId="75"/>
            <x14:slicerStyleElement type="selectedItemWithData" dxfId="74"/>
            <x14:slicerStyleElement type="selectedItemWithNoData" dxfId="73"/>
          </x14:slicerStyleElements>
        </x14:slicerStyle>
        <x14:slicerStyle name="Slicer Style 2 2 2 2 2 2 2 2">
          <x14:slicerStyleElements>
            <x14:slicerStyleElement type="unselectedItemWithData" dxfId="72"/>
            <x14:slicerStyleElement type="unselectedItemWithNoData" dxfId="71"/>
            <x14:slicerStyleElement type="selectedItemWithData" dxfId="70"/>
            <x14:slicerStyleElement type="selectedItemWithNoData" dxfId="69"/>
          </x14:slicerStyleElements>
        </x14:slicerStyle>
        <x14:slicerStyle name="Slicer Style 2 2 2 2 2 2 2 2 2">
          <x14:slicerStyleElements>
            <x14:slicerStyleElement type="unselectedItemWithData" dxfId="68"/>
            <x14:slicerStyleElement type="unselectedItemWithNoData" dxfId="67"/>
            <x14:slicerStyleElement type="selectedItemWithData" dxfId="66"/>
            <x14:slicerStyleElement type="selectedItemWithNoData" dxfId="65"/>
          </x14:slicerStyleElements>
        </x14:slicerStyle>
        <x14:slicerStyle name="Slicer Style 2 2 2 2 2 2 2 2 2 2">
          <x14:slicerStyleElements>
            <x14:slicerStyleElement type="unselectedItemWithData" dxfId="64"/>
            <x14:slicerStyleElement type="unselectedItemWithNoData" dxfId="63"/>
            <x14:slicerStyleElement type="selectedItemWithData" dxfId="62"/>
            <x14:slicerStyleElement type="selectedItemWithNoData" dxfId="61"/>
            <x14:slicerStyleElement type="hoveredUnselectedItemWithData" dxfId="60"/>
          </x14:slicerStyleElements>
        </x14:slicerStyle>
        <x14:slicerStyle name="Slicer Style 2 2 2 2 2 2 2 2 2 2 2">
          <x14:slicerStyleElements>
            <x14:slicerStyleElement type="unselectedItemWithData" dxfId="59"/>
            <x14:slicerStyleElement type="unselectedItemWithNoData" dxfId="58"/>
            <x14:slicerStyleElement type="selectedItemWithData" dxfId="57"/>
            <x14:slicerStyleElement type="selectedItemWithNoData" dxfId="56"/>
            <x14:slicerStyleElement type="hoveredUnselectedItemWithData" dxfId="55"/>
            <x14:slicerStyleElement type="hoveredUnselectedItemWithNoData" dxfId="54"/>
          </x14:slicerStyleElements>
        </x14:slicerStyle>
        <x14:slicerStyle name="Slicer Style 2 2 2 2 2 2 2 2 2 2 2 2">
          <x14:slicerStyleElements>
            <x14:slicerStyleElement type="unselectedItemWithData" dxfId="53"/>
            <x14:slicerStyleElement type="unselectedItemWithNoData" dxfId="52"/>
            <x14:slicerStyleElement type="selectedItemWithData" dxfId="51"/>
            <x14:slicerStyleElement type="selectedItemWithNoData" dxfId="50"/>
            <x14:slicerStyleElement type="hoveredUnselectedItemWithData" dxfId="49"/>
            <x14:slicerStyleElement type="hoveredUnselectedItemWithNoData" dxfId="48"/>
          </x14:slicerStyleElements>
        </x14:slicerStyle>
        <x14:slicerStyle name="Slicer Style 2 2 2 2 2 2 2 2 2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 Style 2 3"/>
        <x14:slicerStyle name="Slicer Style 2 4"/>
        <x14:slicerStyle name="Slicer Style 2 5"/>
        <x14:slicerStyle name="Slicer Style 2 6"/>
        <x14:slicerStyle name="Slicer Style 2 7"/>
        <x14:slicerStyle name="Slicer Style 2 8"/>
        <x14:slicerStyle name="Slicer Style 2 9"/>
        <x14:slicerStyle name="Slicer Style 3"/>
        <x14:slicerStyle name="Slicer Style 4"/>
        <x14:slicerStyle name="Slicer Style 5"/>
        <x14:slicerStyle name="SlicerStyleLight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1.xml"/><Relationship Id="rId18" Type="http://schemas.openxmlformats.org/officeDocument/2006/relationships/worksheet" Target="worksheets/sheet16.xml"/><Relationship Id="rId26" Type="http://schemas.openxmlformats.org/officeDocument/2006/relationships/pivotCacheDefinition" Target="pivotCache/pivotCacheDefinition4.xml"/><Relationship Id="rId39" Type="http://schemas.openxmlformats.org/officeDocument/2006/relationships/pivotCacheDefinition" Target="pivotCache/pivotCacheDefinition17.xml"/><Relationship Id="rId21" Type="http://schemas.openxmlformats.org/officeDocument/2006/relationships/worksheet" Target="worksheets/sheet19.xml"/><Relationship Id="rId34" Type="http://schemas.openxmlformats.org/officeDocument/2006/relationships/pivotCacheDefinition" Target="pivotCache/pivotCacheDefinition12.xml"/><Relationship Id="rId42" Type="http://schemas.microsoft.com/office/2007/relationships/slicerCache" Target="slicerCaches/slicerCache2.xml"/><Relationship Id="rId47" Type="http://schemas.openxmlformats.org/officeDocument/2006/relationships/connections" Target="connections.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4.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40" Type="http://schemas.openxmlformats.org/officeDocument/2006/relationships/pivotCacheDefinition" Target="pivotCache/pivotCacheDefinition18.xml"/><Relationship Id="rId45" Type="http://schemas.microsoft.com/office/2007/relationships/slicerCache" Target="slicerCaches/slicerCache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7.xml"/><Relationship Id="rId31" Type="http://schemas.openxmlformats.org/officeDocument/2006/relationships/pivotCacheDefinition" Target="pivotCache/pivotCacheDefinition9.xml"/><Relationship Id="rId44" Type="http://schemas.microsoft.com/office/2007/relationships/slicerCache" Target="slicerCaches/slicerCache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2.xml"/><Relationship Id="rId22" Type="http://schemas.openxmlformats.org/officeDocument/2006/relationships/worksheet" Target="worksheets/sheet20.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microsoft.com/office/2007/relationships/slicerCache" Target="slicerCaches/slicerCache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powerPivotData" Target="model/item.data"/><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5.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pivotCacheDefinition" Target="pivotCache/pivotCacheDefinition16.xml"/><Relationship Id="rId46" Type="http://schemas.openxmlformats.org/officeDocument/2006/relationships/theme" Target="theme/theme1.xml"/><Relationship Id="rId20" Type="http://schemas.openxmlformats.org/officeDocument/2006/relationships/worksheet" Target="worksheets/sheet18.xml"/><Relationship Id="rId41"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3.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[my_dashboard_master.xlsx]Master_Pivot!PivotTable12</c:name>
    <c:fmtId val="3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6A46F2">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58AC9">
              <a:alpha val="8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47419570355363E-2"/>
          <c:y val="8.3422516095846458E-2"/>
          <c:w val="0.85146300236437034"/>
          <c:h val="0.73024563913976281"/>
        </c:manualLayout>
      </c:layout>
      <c:areaChart>
        <c:grouping val="stacked"/>
        <c:varyColors val="0"/>
        <c:ser>
          <c:idx val="0"/>
          <c:order val="0"/>
          <c:tx>
            <c:strRef>
              <c:f>Master_Pivot!$AC$3:$AC$4</c:f>
              <c:strCache>
                <c:ptCount val="1"/>
                <c:pt idx="0">
                  <c:v>Female</c:v>
                </c:pt>
              </c:strCache>
            </c:strRef>
          </c:tx>
          <c:spPr>
            <a:solidFill>
              <a:srgbClr val="6A46F2">
                <a:alpha val="75000"/>
              </a:srgbClr>
            </a:solidFill>
            <a:ln>
              <a:noFill/>
            </a:ln>
            <a:effectLst/>
          </c:spPr>
          <c:cat>
            <c:strRef>
              <c:f>Master_Pivot!$AB$5:$AB$12</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Master_Pivot!$AC$5:$AC$12</c:f>
              <c:numCache>
                <c:formatCode>General</c:formatCode>
                <c:ptCount val="7"/>
                <c:pt idx="0">
                  <c:v>1</c:v>
                </c:pt>
                <c:pt idx="1">
                  <c:v>1</c:v>
                </c:pt>
                <c:pt idx="2">
                  <c:v>32</c:v>
                </c:pt>
                <c:pt idx="3">
                  <c:v>5</c:v>
                </c:pt>
                <c:pt idx="5">
                  <c:v>53</c:v>
                </c:pt>
                <c:pt idx="6">
                  <c:v>46</c:v>
                </c:pt>
              </c:numCache>
            </c:numRef>
          </c:val>
          <c:extLst>
            <c:ext xmlns:c16="http://schemas.microsoft.com/office/drawing/2014/chart" uri="{C3380CC4-5D6E-409C-BE32-E72D297353CC}">
              <c16:uniqueId val="{00000000-57D1-4BBA-B510-81BF609D784B}"/>
            </c:ext>
          </c:extLst>
        </c:ser>
        <c:ser>
          <c:idx val="1"/>
          <c:order val="1"/>
          <c:tx>
            <c:strRef>
              <c:f>Master_Pivot!$AD$3:$AD$4</c:f>
              <c:strCache>
                <c:ptCount val="1"/>
                <c:pt idx="0">
                  <c:v>Male</c:v>
                </c:pt>
              </c:strCache>
            </c:strRef>
          </c:tx>
          <c:spPr>
            <a:solidFill>
              <a:srgbClr val="E58AC9">
                <a:alpha val="82000"/>
              </a:srgbClr>
            </a:solidFill>
            <a:ln>
              <a:noFill/>
            </a:ln>
            <a:effectLst/>
          </c:spPr>
          <c:cat>
            <c:strRef>
              <c:f>Master_Pivot!$AB$5:$AB$12</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Master_Pivot!$AD$5:$AD$12</c:f>
              <c:numCache>
                <c:formatCode>General</c:formatCode>
                <c:ptCount val="7"/>
                <c:pt idx="0">
                  <c:v>3</c:v>
                </c:pt>
                <c:pt idx="2">
                  <c:v>61</c:v>
                </c:pt>
                <c:pt idx="3">
                  <c:v>23</c:v>
                </c:pt>
                <c:pt idx="4">
                  <c:v>3</c:v>
                </c:pt>
                <c:pt idx="5">
                  <c:v>101</c:v>
                </c:pt>
                <c:pt idx="6">
                  <c:v>80</c:v>
                </c:pt>
              </c:numCache>
            </c:numRef>
          </c:val>
          <c:extLst>
            <c:ext xmlns:c16="http://schemas.microsoft.com/office/drawing/2014/chart" uri="{C3380CC4-5D6E-409C-BE32-E72D297353CC}">
              <c16:uniqueId val="{00000001-57D1-4BBA-B510-81BF609D784B}"/>
            </c:ext>
          </c:extLst>
        </c:ser>
        <c:dLbls>
          <c:showLegendKey val="0"/>
          <c:showVal val="0"/>
          <c:showCatName val="0"/>
          <c:showSerName val="0"/>
          <c:showPercent val="0"/>
          <c:showBubbleSize val="0"/>
        </c:dLbls>
        <c:axId val="768083760"/>
        <c:axId val="768080400"/>
      </c:areaChart>
      <c:catAx>
        <c:axId val="7680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5A506D"/>
                </a:solidFill>
                <a:latin typeface="+mn-lt"/>
                <a:ea typeface="+mn-ea"/>
                <a:cs typeface="+mn-cs"/>
              </a:defRPr>
            </a:pPr>
            <a:endParaRPr lang="en-US"/>
          </a:p>
        </c:txPr>
        <c:crossAx val="768080400"/>
        <c:crosses val="autoZero"/>
        <c:auto val="1"/>
        <c:lblAlgn val="ctr"/>
        <c:lblOffset val="100"/>
        <c:noMultiLvlLbl val="0"/>
      </c:catAx>
      <c:valAx>
        <c:axId val="768080400"/>
        <c:scaling>
          <c:orientation val="minMax"/>
        </c:scaling>
        <c:delete val="1"/>
        <c:axPos val="l"/>
        <c:numFmt formatCode="General" sourceLinked="1"/>
        <c:majorTickMark val="none"/>
        <c:minorTickMark val="none"/>
        <c:tickLblPos val="nextTo"/>
        <c:crossAx val="7680837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E58AC9"/>
          </a:solidFill>
          <a:ln w="19050">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rgbClr val="6A46F2">
                  <a:alpha val="53725"/>
                </a:srgbClr>
              </a:gs>
              <a:gs pos="58000">
                <a:srgbClr val="6A46F2">
                  <a:alpha val="46000"/>
                </a:srgbClr>
              </a:gs>
              <a:gs pos="0">
                <a:srgbClr val="FEFEFF"/>
              </a:gs>
              <a:gs pos="20000">
                <a:srgbClr val="8C63F6"/>
              </a:gs>
            </a:gsLst>
            <a:path path="circle">
              <a:fillToRect l="100000" t="100000"/>
            </a:path>
            <a:tileRect r="-100000" b="-100000"/>
          </a:gradFill>
          <a:ln w="19050">
            <a:noFill/>
          </a:ln>
          <a:effectLst>
            <a:outerShdw blurRad="50800" dist="38100" dir="10800000" algn="r" rotWithShape="0">
              <a:prstClr val="black">
                <a:alpha val="40000"/>
              </a:prstClr>
            </a:outerShdw>
          </a:effectLst>
        </c:spPr>
      </c:pivotFmt>
      <c:pivotFmt>
        <c:idx val="6"/>
        <c:spPr>
          <a:gradFill>
            <a:gsLst>
              <a:gs pos="22938">
                <a:srgbClr val="E45AA7"/>
              </a:gs>
              <a:gs pos="54100">
                <a:srgbClr val="F0A6CF"/>
              </a:gs>
              <a:gs pos="100000">
                <a:srgbClr val="E45AA7"/>
              </a:gs>
              <a:gs pos="0">
                <a:srgbClr val="FFFFFF">
                  <a:alpha val="0"/>
                </a:srgbClr>
              </a:gs>
            </a:gsLst>
            <a:path path="circle">
              <a:fillToRect l="100000" t="100000"/>
            </a:path>
          </a:gradFill>
          <a:ln w="19050">
            <a:solidFill>
              <a:schemeClr val="lt1"/>
            </a:solidFill>
          </a:ln>
          <a:effectLst/>
        </c:spPr>
        <c:dLbl>
          <c:idx val="0"/>
          <c:layout>
            <c:manualLayout>
              <c:x val="3.4736800357761692E-3"/>
              <c:y val="6.270629507014958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22938">
                <a:srgbClr val="E45AA7"/>
              </a:gs>
              <a:gs pos="54100">
                <a:srgbClr val="F0A6CF"/>
              </a:gs>
              <a:gs pos="100000">
                <a:srgbClr val="E45AA7"/>
              </a:gs>
              <a:gs pos="0">
                <a:srgbClr val="FFFFFF">
                  <a:alpha val="0"/>
                </a:srgbClr>
              </a:gs>
            </a:gsLst>
            <a:path path="circle">
              <a:fillToRect l="100000" t="100000"/>
            </a:path>
          </a:gradFill>
          <a:ln w="19050">
            <a:noFill/>
          </a:ln>
          <a:effectLst>
            <a:outerShdw blurRad="50800" dist="38100" dir="10800000" algn="r" rotWithShape="0">
              <a:prstClr val="black">
                <a:alpha val="40000"/>
              </a:prstClr>
            </a:outerShdw>
          </a:effectLst>
        </c:spPr>
      </c:pivotFmt>
    </c:pivotFmts>
    <c:plotArea>
      <c:layout>
        <c:manualLayout>
          <c:layoutTarget val="inner"/>
          <c:xMode val="edge"/>
          <c:yMode val="edge"/>
          <c:x val="0.22616316480978405"/>
          <c:y val="4.3688018900763584E-2"/>
          <c:w val="0.53682059810205784"/>
          <c:h val="0.9312294630711766"/>
        </c:manualLayout>
      </c:layout>
      <c:doughnutChart>
        <c:varyColors val="1"/>
        <c:ser>
          <c:idx val="0"/>
          <c:order val="0"/>
          <c:tx>
            <c:strRef>
              <c:f>Master_Pivot!$AK$3</c:f>
              <c:strCache>
                <c:ptCount val="1"/>
                <c:pt idx="0">
                  <c:v>Total</c:v>
                </c:pt>
              </c:strCache>
            </c:strRef>
          </c:tx>
          <c:spPr>
            <a:solidFill>
              <a:srgbClr val="E58AC9"/>
            </a:solidFill>
            <a:ln>
              <a:noFill/>
            </a:ln>
            <a:effectLst>
              <a:outerShdw blurRad="50800" dist="38100" dir="10800000" algn="r" rotWithShape="0">
                <a:prstClr val="black">
                  <a:alpha val="40000"/>
                </a:prstClr>
              </a:outerShdw>
            </a:effectLst>
          </c:spPr>
          <c:explosion val="1"/>
          <c:dPt>
            <c:idx val="0"/>
            <c:bubble3D val="0"/>
            <c:spPr>
              <a:gradFill flip="none" rotWithShape="1">
                <a:gsLst>
                  <a:gs pos="100000">
                    <a:srgbClr val="6A46F2">
                      <a:alpha val="53725"/>
                    </a:srgbClr>
                  </a:gs>
                  <a:gs pos="58000">
                    <a:srgbClr val="6A46F2">
                      <a:alpha val="46000"/>
                    </a:srgbClr>
                  </a:gs>
                  <a:gs pos="0">
                    <a:srgbClr val="FEFEFF"/>
                  </a:gs>
                  <a:gs pos="20000">
                    <a:srgbClr val="8C63F6"/>
                  </a:gs>
                </a:gsLst>
                <a:path path="circle">
                  <a:fillToRect l="100000" t="100000"/>
                </a:path>
                <a:tileRect r="-100000" b="-100000"/>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15B4-42FD-947C-97530781A7D8}"/>
              </c:ext>
            </c:extLst>
          </c:dPt>
          <c:dPt>
            <c:idx val="1"/>
            <c:bubble3D val="0"/>
            <c:spPr>
              <a:gradFill>
                <a:gsLst>
                  <a:gs pos="22938">
                    <a:srgbClr val="E45AA7"/>
                  </a:gs>
                  <a:gs pos="54100">
                    <a:srgbClr val="F0A6CF"/>
                  </a:gs>
                  <a:gs pos="100000">
                    <a:srgbClr val="E45AA7"/>
                  </a:gs>
                  <a:gs pos="0">
                    <a:srgbClr val="FFFFFF">
                      <a:alpha val="0"/>
                    </a:srgbClr>
                  </a:gs>
                </a:gsLst>
                <a:path path="circle">
                  <a:fillToRect l="100000" t="100000"/>
                </a:path>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15B4-42FD-947C-97530781A7D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Master_Pivot!$AJ$4:$AJ$6</c:f>
              <c:strCache>
                <c:ptCount val="2"/>
                <c:pt idx="0">
                  <c:v>Female</c:v>
                </c:pt>
                <c:pt idx="1">
                  <c:v>Male</c:v>
                </c:pt>
              </c:strCache>
            </c:strRef>
          </c:cat>
          <c:val>
            <c:numRef>
              <c:f>Master_Pivot!$AK$4:$AK$6</c:f>
              <c:numCache>
                <c:formatCode>General</c:formatCode>
                <c:ptCount val="2"/>
                <c:pt idx="0">
                  <c:v>138</c:v>
                </c:pt>
                <c:pt idx="1">
                  <c:v>271</c:v>
                </c:pt>
              </c:numCache>
            </c:numRef>
          </c:val>
          <c:extLst>
            <c:ext xmlns:c16="http://schemas.microsoft.com/office/drawing/2014/chart" uri="{C3380CC4-5D6E-409C-BE32-E72D297353CC}">
              <c16:uniqueId val="{00000004-15B4-42FD-947C-97530781A7D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[my_dashboard_master.xlsx]Master_Pivot!PivotTable9</c:name>
    <c:fmtId val="5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8AC9"/>
          </a:solidFill>
          <a:ln>
            <a:noFill/>
          </a:ln>
          <a:effectLst>
            <a:outerShdw blurRad="50800" dist="38100" dir="8100000" algn="tr" rotWithShape="0">
              <a:prstClr val="black">
                <a:alpha val="40000"/>
              </a:prstClr>
            </a:outerShdw>
          </a:effectLst>
        </c:spPr>
        <c:dLbl>
          <c:idx val="0"/>
          <c:layout>
            <c:manualLayout>
              <c:x val="-2.5369161247587434E-2"/>
              <c:y val="-2.24422267283385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FAEE8"/>
          </a:soli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32072445668015E-2"/>
          <c:y val="7.1908192265674423E-2"/>
          <c:w val="0.768591943125156"/>
          <c:h val="0.91584022386363806"/>
        </c:manualLayout>
      </c:layout>
      <c:doughnutChart>
        <c:varyColors val="1"/>
        <c:ser>
          <c:idx val="0"/>
          <c:order val="0"/>
          <c:tx>
            <c:strRef>
              <c:f>Master_Pivot!$BN$3</c:f>
              <c:strCache>
                <c:ptCount val="1"/>
                <c:pt idx="0">
                  <c:v>Total</c:v>
                </c:pt>
              </c:strCache>
            </c:strRef>
          </c:tx>
          <c:spPr>
            <a:effectLst>
              <a:outerShdw blurRad="50800" dist="38100" dir="8100000" algn="tr" rotWithShape="0">
                <a:prstClr val="black">
                  <a:alpha val="40000"/>
                </a:prstClr>
              </a:outerShdw>
            </a:effectLst>
          </c:spPr>
          <c:dPt>
            <c:idx val="0"/>
            <c:bubble3D val="0"/>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1D4F-4F8D-BDC7-DE4784EB5C74}"/>
              </c:ext>
            </c:extLst>
          </c:dPt>
          <c:dPt>
            <c:idx val="1"/>
            <c:bubble3D val="0"/>
            <c:spPr>
              <a:solidFill>
                <a:srgbClr val="E58AC9"/>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1D4F-4F8D-BDC7-DE4784EB5C74}"/>
              </c:ext>
            </c:extLst>
          </c:dPt>
          <c:dPt>
            <c:idx val="2"/>
            <c:bubble3D val="0"/>
            <c:spPr>
              <a:solidFill>
                <a:srgbClr val="6FAEE8"/>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1D4F-4F8D-BDC7-DE4784EB5C7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F-4F8D-BDC7-DE4784EB5C74}"/>
                </c:ext>
              </c:extLst>
            </c:dLbl>
            <c:dLbl>
              <c:idx val="1"/>
              <c:layout>
                <c:manualLayout>
                  <c:x val="-2.5369161247587434E-2"/>
                  <c:y val="-2.2442226728338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4F-4F8D-BDC7-DE4784EB5C74}"/>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4F-4F8D-BDC7-DE4784EB5C74}"/>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Master_Pivot!$BM$4:$BM$7</c:f>
              <c:strCache>
                <c:ptCount val="3"/>
                <c:pt idx="0">
                  <c:v>Direct </c:v>
                </c:pt>
                <c:pt idx="1">
                  <c:v>InDirect </c:v>
                </c:pt>
                <c:pt idx="2">
                  <c:v>Management </c:v>
                </c:pt>
              </c:strCache>
            </c:strRef>
          </c:cat>
          <c:val>
            <c:numRef>
              <c:f>Master_Pivot!$BN$4:$BN$7</c:f>
              <c:numCache>
                <c:formatCode>General</c:formatCode>
                <c:ptCount val="3"/>
                <c:pt idx="0">
                  <c:v>378</c:v>
                </c:pt>
                <c:pt idx="1">
                  <c:v>24</c:v>
                </c:pt>
                <c:pt idx="2">
                  <c:v>7</c:v>
                </c:pt>
              </c:numCache>
            </c:numRef>
          </c:val>
          <c:extLst>
            <c:ext xmlns:c16="http://schemas.microsoft.com/office/drawing/2014/chart" uri="{C3380CC4-5D6E-409C-BE32-E72D297353CC}">
              <c16:uniqueId val="{00000006-1D4F-4F8D-BDC7-DE4784EB5C74}"/>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[my_dashboard_master.xlsx]Master_Pivot!PivotTable4</c:name>
    <c:fmtId val="10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63F6"/>
          </a:solidFill>
          <a:ln cap="rnd">
            <a:solidFill>
              <a:sysClr val="windowText" lastClr="000000">
                <a:lumMod val="25000"/>
                <a:lumOff val="75000"/>
              </a:sysClr>
            </a:solidFill>
            <a:round/>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8C8EF"/>
          </a:solidFill>
          <a:ln cap="rnd">
            <a:solidFill>
              <a:sysClr val="windowText" lastClr="000000">
                <a:lumMod val="25000"/>
                <a:lumOff val="75000"/>
              </a:sysClr>
            </a:solidFill>
            <a:round/>
          </a:ln>
          <a:effectLst>
            <a:outerShdw blurRad="50800" dist="38100" algn="l" rotWithShape="0">
              <a:prstClr val="black">
                <a:alpha val="40000"/>
              </a:prstClr>
            </a:outerShdw>
          </a:effectLst>
        </c:spPr>
      </c:pivotFmt>
      <c:pivotFmt>
        <c:idx val="4"/>
        <c:spPr>
          <a:solidFill>
            <a:srgbClr val="E59AD0"/>
          </a:solidFill>
          <a:ln cap="rnd">
            <a:solidFill>
              <a:sysClr val="windowText" lastClr="000000">
                <a:lumMod val="25000"/>
                <a:lumOff val="75000"/>
              </a:sysClr>
            </a:solidFill>
            <a:round/>
          </a:ln>
          <a:effectLst>
            <a:outerShdw blurRad="50800" dist="38100" algn="l" rotWithShape="0">
              <a:prstClr val="black">
                <a:alpha val="40000"/>
              </a:prstClr>
            </a:outerShdw>
          </a:effectLst>
        </c:spPr>
      </c:pivotFmt>
    </c:pivotFmts>
    <c:plotArea>
      <c:layout>
        <c:manualLayout>
          <c:layoutTarget val="inner"/>
          <c:xMode val="edge"/>
          <c:yMode val="edge"/>
          <c:x val="7.9136482939632546E-2"/>
          <c:y val="0.26328484981044037"/>
          <c:w val="0.52894203849518817"/>
          <c:h val="0.52885498687664045"/>
        </c:manualLayout>
      </c:layout>
      <c:barChart>
        <c:barDir val="col"/>
        <c:grouping val="clustered"/>
        <c:varyColors val="0"/>
        <c:ser>
          <c:idx val="0"/>
          <c:order val="0"/>
          <c:tx>
            <c:strRef>
              <c:f>Master_Pivot!$BR$3</c:f>
              <c:strCache>
                <c:ptCount val="1"/>
                <c:pt idx="0">
                  <c:v>Total</c:v>
                </c:pt>
              </c:strCache>
            </c:strRef>
          </c:tx>
          <c:spPr>
            <a:solidFill>
              <a:srgbClr val="8C63F6"/>
            </a:solidFill>
            <a:ln cap="rnd">
              <a:solidFill>
                <a:sysClr val="windowText" lastClr="000000">
                  <a:lumMod val="25000"/>
                  <a:lumOff val="75000"/>
                </a:sysClr>
              </a:solidFill>
              <a:round/>
            </a:ln>
            <a:effectLst>
              <a:outerShdw blurRad="50800" dist="38100" algn="l" rotWithShape="0">
                <a:prstClr val="black">
                  <a:alpha val="40000"/>
                </a:prstClr>
              </a:outerShdw>
            </a:effectLst>
          </c:spPr>
          <c:invertIfNegative val="0"/>
          <c:dPt>
            <c:idx val="1"/>
            <c:invertIfNegative val="0"/>
            <c:bubble3D val="0"/>
            <c:spPr>
              <a:solidFill>
                <a:srgbClr val="D8C8EF"/>
              </a:solidFill>
              <a:ln cap="rnd">
                <a:solidFill>
                  <a:sysClr val="windowText" lastClr="000000">
                    <a:lumMod val="25000"/>
                    <a:lumOff val="75000"/>
                  </a:sysClr>
                </a:solidFill>
                <a:round/>
              </a:ln>
              <a:effectLst>
                <a:outerShdw blurRad="50800" dist="38100" algn="l" rotWithShape="0">
                  <a:prstClr val="black">
                    <a:alpha val="40000"/>
                  </a:prstClr>
                </a:outerShdw>
              </a:effectLst>
            </c:spPr>
            <c:extLst>
              <c:ext xmlns:c16="http://schemas.microsoft.com/office/drawing/2014/chart" uri="{C3380CC4-5D6E-409C-BE32-E72D297353CC}">
                <c16:uniqueId val="{00000001-8990-4A78-95C5-42CDEEE28AEC}"/>
              </c:ext>
            </c:extLst>
          </c:dPt>
          <c:dPt>
            <c:idx val="2"/>
            <c:invertIfNegative val="0"/>
            <c:bubble3D val="0"/>
            <c:spPr>
              <a:solidFill>
                <a:srgbClr val="E59AD0"/>
              </a:solidFill>
              <a:ln cap="rnd">
                <a:solidFill>
                  <a:sysClr val="windowText" lastClr="000000">
                    <a:lumMod val="25000"/>
                    <a:lumOff val="75000"/>
                  </a:sysClr>
                </a:solidFill>
                <a:round/>
              </a:ln>
              <a:effectLst>
                <a:outerShdw blurRad="50800" dist="38100" algn="l" rotWithShape="0">
                  <a:prstClr val="black">
                    <a:alpha val="40000"/>
                  </a:prstClr>
                </a:outerShdw>
              </a:effectLst>
            </c:spPr>
            <c:extLst>
              <c:ext xmlns:c16="http://schemas.microsoft.com/office/drawing/2014/chart" uri="{C3380CC4-5D6E-409C-BE32-E72D297353CC}">
                <c16:uniqueId val="{00000002-8990-4A78-95C5-42CDEEE28AEC}"/>
              </c:ext>
            </c:extLst>
          </c:dPt>
          <c:cat>
            <c:strRef>
              <c:f>Master_Pivot!$BQ$4:$BQ$7</c:f>
              <c:strCache>
                <c:ptCount val="3"/>
                <c:pt idx="0">
                  <c:v>Active</c:v>
                </c:pt>
                <c:pt idx="1">
                  <c:v>Fire</c:v>
                </c:pt>
                <c:pt idx="2">
                  <c:v>Resigned</c:v>
                </c:pt>
              </c:strCache>
            </c:strRef>
          </c:cat>
          <c:val>
            <c:numRef>
              <c:f>Master_Pivot!$BR$4:$BR$7</c:f>
              <c:numCache>
                <c:formatCode>General</c:formatCode>
                <c:ptCount val="3"/>
                <c:pt idx="0">
                  <c:v>407</c:v>
                </c:pt>
                <c:pt idx="1">
                  <c:v>1</c:v>
                </c:pt>
                <c:pt idx="2">
                  <c:v>1</c:v>
                </c:pt>
              </c:numCache>
            </c:numRef>
          </c:val>
          <c:extLst>
            <c:ext xmlns:c16="http://schemas.microsoft.com/office/drawing/2014/chart" uri="{C3380CC4-5D6E-409C-BE32-E72D297353CC}">
              <c16:uniqueId val="{00000000-8990-4A78-95C5-42CDEEE28AEC}"/>
            </c:ext>
          </c:extLst>
        </c:ser>
        <c:dLbls>
          <c:showLegendKey val="0"/>
          <c:showVal val="0"/>
          <c:showCatName val="0"/>
          <c:showSerName val="0"/>
          <c:showPercent val="0"/>
          <c:showBubbleSize val="0"/>
        </c:dLbls>
        <c:gapWidth val="219"/>
        <c:overlap val="-27"/>
        <c:axId val="402276864"/>
        <c:axId val="402263904"/>
      </c:barChart>
      <c:catAx>
        <c:axId val="40227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63904"/>
        <c:crosses val="autoZero"/>
        <c:auto val="1"/>
        <c:lblAlgn val="ctr"/>
        <c:lblOffset val="100"/>
        <c:noMultiLvlLbl val="0"/>
      </c:catAx>
      <c:valAx>
        <c:axId val="402263904"/>
        <c:scaling>
          <c:orientation val="minMax"/>
        </c:scaling>
        <c:delete val="1"/>
        <c:axPos val="l"/>
        <c:numFmt formatCode="General" sourceLinked="1"/>
        <c:majorTickMark val="none"/>
        <c:minorTickMark val="none"/>
        <c:tickLblPos val="nextTo"/>
        <c:crossAx val="402276864"/>
        <c:crosses val="autoZero"/>
        <c:crossBetween val="between"/>
        <c:majorUnit val="100"/>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[my_dashboard_master.xlsx]Master_Pivot!PivotTable5</c:name>
    <c:fmtId val="5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5653.93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10363.63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16767.13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10000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940813116839624"/>
          <c:y val="6.6047471620227033E-2"/>
          <c:w val="0.64365831186749567"/>
          <c:h val="0.90918472652218785"/>
        </c:manualLayout>
      </c:layout>
      <c:barChart>
        <c:barDir val="bar"/>
        <c:grouping val="clustered"/>
        <c:varyColors val="0"/>
        <c:ser>
          <c:idx val="0"/>
          <c:order val="0"/>
          <c:tx>
            <c:strRef>
              <c:f>Master_Pivot!$BU$3</c:f>
              <c:strCache>
                <c:ptCount val="1"/>
                <c:pt idx="0">
                  <c:v>Total</c:v>
                </c:pt>
              </c:strCache>
            </c:strRef>
          </c:tx>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invertIfNegative val="0"/>
          <c:dPt>
            <c:idx val="3"/>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0-7D58-42AD-BDD7-5B1C050C17C8}"/>
              </c:ext>
            </c:extLst>
          </c:dPt>
          <c:dPt>
            <c:idx val="4"/>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D58-42AD-BDD7-5B1C050C17C8}"/>
              </c:ext>
            </c:extLst>
          </c:dPt>
          <c:dPt>
            <c:idx val="5"/>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7D58-42AD-BDD7-5B1C050C17C8}"/>
              </c:ext>
            </c:extLst>
          </c:dPt>
          <c:dPt>
            <c:idx val="6"/>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D58-42AD-BDD7-5B1C050C17C8}"/>
              </c:ext>
            </c:extLst>
          </c:dPt>
          <c:dLbls>
            <c:dLbl>
              <c:idx val="3"/>
              <c:tx>
                <c:rich>
                  <a:bodyPr/>
                  <a:lstStyle/>
                  <a:p>
                    <a:r>
                      <a:rPr lang="en-US"/>
                      <a:t>5653.93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D58-42AD-BDD7-5B1C050C17C8}"/>
                </c:ext>
              </c:extLst>
            </c:dLbl>
            <c:dLbl>
              <c:idx val="4"/>
              <c:tx>
                <c:rich>
                  <a:bodyPr/>
                  <a:lstStyle/>
                  <a:p>
                    <a:r>
                      <a:rPr lang="en-US"/>
                      <a:t>10363.63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D58-42AD-BDD7-5B1C050C17C8}"/>
                </c:ext>
              </c:extLst>
            </c:dLbl>
            <c:dLbl>
              <c:idx val="5"/>
              <c:tx>
                <c:rich>
                  <a:bodyPr/>
                  <a:lstStyle/>
                  <a:p>
                    <a:r>
                      <a:rPr lang="en-US"/>
                      <a:t>16767.13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D58-42AD-BDD7-5B1C050C17C8}"/>
                </c:ext>
              </c:extLst>
            </c:dLbl>
            <c:dLbl>
              <c:idx val="6"/>
              <c:tx>
                <c:rich>
                  <a:bodyPr/>
                  <a:lstStyle/>
                  <a:p>
                    <a:r>
                      <a:rPr lang="en-US"/>
                      <a:t>10000</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D58-42AD-BDD7-5B1C050C17C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Master_Pivot!$BT$4:$BT$14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Master_Pivot!$BU$4:$BU$14</c:f>
              <c:numCache>
                <c:formatCode>General</c:formatCode>
                <c:ptCount val="10"/>
                <c:pt idx="0">
                  <c:v>12600</c:v>
                </c:pt>
                <c:pt idx="1">
                  <c:v>12500</c:v>
                </c:pt>
                <c:pt idx="2">
                  <c:v>30000</c:v>
                </c:pt>
                <c:pt idx="3">
                  <c:v>5653.9333333333334</c:v>
                </c:pt>
                <c:pt idx="4">
                  <c:v>10363.636363636364</c:v>
                </c:pt>
                <c:pt idx="5">
                  <c:v>16767.138121546963</c:v>
                </c:pt>
                <c:pt idx="6">
                  <c:v>10000</c:v>
                </c:pt>
                <c:pt idx="7">
                  <c:v>9057.4</c:v>
                </c:pt>
                <c:pt idx="8">
                  <c:v>7000</c:v>
                </c:pt>
                <c:pt idx="9">
                  <c:v>30000</c:v>
                </c:pt>
              </c:numCache>
            </c:numRef>
          </c:val>
          <c:extLst>
            <c:ext xmlns:c16="http://schemas.microsoft.com/office/drawing/2014/chart" uri="{C3380CC4-5D6E-409C-BE32-E72D297353CC}">
              <c16:uniqueId val="{00000000-AD16-4E0E-8A3A-8FB4DCF7AC2D}"/>
            </c:ext>
          </c:extLst>
        </c:ser>
        <c:dLbls>
          <c:dLblPos val="outEnd"/>
          <c:showLegendKey val="0"/>
          <c:showVal val="1"/>
          <c:showCatName val="0"/>
          <c:showSerName val="0"/>
          <c:showPercent val="0"/>
          <c:showBubbleSize val="0"/>
        </c:dLbls>
        <c:gapWidth val="218"/>
        <c:axId val="1641234440"/>
        <c:axId val="1641236488"/>
      </c:barChart>
      <c:catAx>
        <c:axId val="1641234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36488"/>
        <c:crosses val="autoZero"/>
        <c:auto val="1"/>
        <c:lblAlgn val="ctr"/>
        <c:lblOffset val="100"/>
        <c:noMultiLvlLbl val="0"/>
      </c:catAx>
      <c:valAx>
        <c:axId val="1641236488"/>
        <c:scaling>
          <c:orientation val="minMax"/>
        </c:scaling>
        <c:delete val="1"/>
        <c:axPos val="b"/>
        <c:numFmt formatCode="General" sourceLinked="1"/>
        <c:majorTickMark val="none"/>
        <c:minorTickMark val="none"/>
        <c:tickLblPos val="nextTo"/>
        <c:crossAx val="1641234440"/>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[my_dashboard_master.xlsx]Master_Pivot!PivotTable6</c:name>
    <c:fmtId val="8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F57F5"/>
            </a:solidFill>
            <a:round/>
          </a:ln>
          <a:effectLst/>
        </c:spPr>
        <c:marker>
          <c:symbol val="circle"/>
          <c:size val="5"/>
          <c:spPr>
            <a:solidFill>
              <a:srgbClr val="E58AC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Master_Pivot!$BY$3</c:f>
              <c:strCache>
                <c:ptCount val="1"/>
                <c:pt idx="0">
                  <c:v>Total</c:v>
                </c:pt>
              </c:strCache>
            </c:strRef>
          </c:tx>
          <c:spPr>
            <a:ln w="28575" cap="rnd">
              <a:solidFill>
                <a:srgbClr val="6F57F5"/>
              </a:solidFill>
              <a:round/>
            </a:ln>
            <a:effectLst/>
          </c:spPr>
          <c:marker>
            <c:symbol val="circle"/>
            <c:size val="5"/>
            <c:spPr>
              <a:solidFill>
                <a:srgbClr val="E58AC9"/>
              </a:solidFill>
              <a:ln w="9525">
                <a:solidFill>
                  <a:schemeClr val="accent1"/>
                </a:solidFill>
              </a:ln>
              <a:effectLst/>
            </c:spPr>
          </c:marker>
          <c:cat>
            <c:strRef>
              <c:f>Master_Pivot!$BX$4:$BX$13</c:f>
              <c:strCache>
                <c:ptCount val="9"/>
                <c:pt idx="0">
                  <c:v>A-</c:v>
                </c:pt>
                <c:pt idx="1">
                  <c:v>A+</c:v>
                </c:pt>
                <c:pt idx="2">
                  <c:v>AB-</c:v>
                </c:pt>
                <c:pt idx="3">
                  <c:v>AB+</c:v>
                </c:pt>
                <c:pt idx="4">
                  <c:v>B-</c:v>
                </c:pt>
                <c:pt idx="5">
                  <c:v>B+</c:v>
                </c:pt>
                <c:pt idx="6">
                  <c:v>N/A</c:v>
                </c:pt>
                <c:pt idx="7">
                  <c:v>O-</c:v>
                </c:pt>
                <c:pt idx="8">
                  <c:v>O+</c:v>
                </c:pt>
              </c:strCache>
            </c:strRef>
          </c:cat>
          <c:val>
            <c:numRef>
              <c:f>Master_Pivot!$BY$4:$BY$13</c:f>
              <c:numCache>
                <c:formatCode>General</c:formatCode>
                <c:ptCount val="9"/>
                <c:pt idx="0">
                  <c:v>488</c:v>
                </c:pt>
                <c:pt idx="1">
                  <c:v>18348</c:v>
                </c:pt>
                <c:pt idx="2">
                  <c:v>635</c:v>
                </c:pt>
                <c:pt idx="3">
                  <c:v>6728</c:v>
                </c:pt>
                <c:pt idx="4">
                  <c:v>1180</c:v>
                </c:pt>
                <c:pt idx="5">
                  <c:v>26260</c:v>
                </c:pt>
                <c:pt idx="6">
                  <c:v>6343</c:v>
                </c:pt>
                <c:pt idx="7">
                  <c:v>863</c:v>
                </c:pt>
                <c:pt idx="8">
                  <c:v>23000</c:v>
                </c:pt>
              </c:numCache>
            </c:numRef>
          </c:val>
          <c:smooth val="0"/>
          <c:extLst>
            <c:ext xmlns:c16="http://schemas.microsoft.com/office/drawing/2014/chart" uri="{C3380CC4-5D6E-409C-BE32-E72D297353CC}">
              <c16:uniqueId val="{00000000-A6D9-4D6A-814B-6B10FA13785C}"/>
            </c:ext>
          </c:extLst>
        </c:ser>
        <c:dLbls>
          <c:showLegendKey val="0"/>
          <c:showVal val="0"/>
          <c:showCatName val="0"/>
          <c:showSerName val="0"/>
          <c:showPercent val="0"/>
          <c:showBubbleSize val="0"/>
        </c:dLbls>
        <c:marker val="1"/>
        <c:smooth val="0"/>
        <c:axId val="1100253920"/>
        <c:axId val="1100250560"/>
      </c:lineChart>
      <c:catAx>
        <c:axId val="110025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50560"/>
        <c:crosses val="autoZero"/>
        <c:auto val="1"/>
        <c:lblAlgn val="ctr"/>
        <c:lblOffset val="100"/>
        <c:noMultiLvlLbl val="0"/>
      </c:catAx>
      <c:valAx>
        <c:axId val="110025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5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[my_dashboard_master.xlsx]Master_Pivot!PivotTable7</c:name>
    <c:fmtId val="9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6AAE"/>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9EE1C6-0EF8-46B9-B08E-AEB871D59ED7}" type="VALUE">
                  <a:rPr lang="en-US" sz="1600" baseline="0">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6F57F5"/>
          </a:solidFill>
          <a:ln w="19050">
            <a:solidFill>
              <a:schemeClr val="lt1"/>
            </a:solidFill>
          </a:ln>
          <a:effectLst/>
        </c:spPr>
        <c:dLbl>
          <c:idx val="0"/>
          <c:layout>
            <c:manualLayout>
              <c:x val="0.21113989877128078"/>
              <c:y val="-0.200090670484371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FFA616-91BA-464D-86C0-F165DDFAC98C}" type="VALUE">
                  <a:rPr lang="en-US" sz="1600" baseline="0">
                    <a:solidFill>
                      <a:schemeClr val="bg2"/>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08717600459449"/>
                  <c:h val="0.13324266284896202"/>
                </c:manualLayout>
              </c15:layout>
              <c15:dlblFieldTable/>
              <c15:showDataLabelsRange val="0"/>
            </c:ext>
          </c:extLst>
        </c:dLbl>
      </c:pivotFmt>
    </c:pivotFmts>
    <c:plotArea>
      <c:layout>
        <c:manualLayout>
          <c:layoutTarget val="inner"/>
          <c:xMode val="edge"/>
          <c:yMode val="edge"/>
          <c:x val="8.5998205549254289E-2"/>
          <c:y val="8.2835008909062341E-2"/>
          <c:w val="0.74814811232004097"/>
          <c:h val="0.91716499109093763"/>
        </c:manualLayout>
      </c:layout>
      <c:pieChart>
        <c:varyColors val="1"/>
        <c:ser>
          <c:idx val="0"/>
          <c:order val="0"/>
          <c:tx>
            <c:strRef>
              <c:f>Master_Pivot!$CC$4</c:f>
              <c:strCache>
                <c:ptCount val="1"/>
                <c:pt idx="0">
                  <c:v>Total</c:v>
                </c:pt>
              </c:strCache>
            </c:strRef>
          </c:tx>
          <c:dPt>
            <c:idx val="0"/>
            <c:bubble3D val="0"/>
            <c:explosion val="6"/>
            <c:spPr>
              <a:solidFill>
                <a:srgbClr val="D66AAE"/>
              </a:solidFill>
              <a:ln w="19050">
                <a:solidFill>
                  <a:schemeClr val="lt1"/>
                </a:solidFill>
              </a:ln>
              <a:effectLst/>
            </c:spPr>
            <c:extLst>
              <c:ext xmlns:c16="http://schemas.microsoft.com/office/drawing/2014/chart" uri="{C3380CC4-5D6E-409C-BE32-E72D297353CC}">
                <c16:uniqueId val="{00000001-69CC-4425-B107-3C583C911A66}"/>
              </c:ext>
            </c:extLst>
          </c:dPt>
          <c:dPt>
            <c:idx val="1"/>
            <c:bubble3D val="0"/>
            <c:spPr>
              <a:solidFill>
                <a:srgbClr val="6F57F5"/>
              </a:solidFill>
              <a:ln w="19050">
                <a:solidFill>
                  <a:schemeClr val="lt1"/>
                </a:solidFill>
              </a:ln>
              <a:effectLst/>
            </c:spPr>
            <c:extLst>
              <c:ext xmlns:c16="http://schemas.microsoft.com/office/drawing/2014/chart" uri="{C3380CC4-5D6E-409C-BE32-E72D297353CC}">
                <c16:uniqueId val="{00000003-69CC-4425-B107-3C583C911A66}"/>
              </c:ext>
            </c:extLst>
          </c:dPt>
          <c:dLbls>
            <c:dLbl>
              <c:idx val="0"/>
              <c:tx>
                <c:rich>
                  <a:bodyPr/>
                  <a:lstStyle/>
                  <a:p>
                    <a:fld id="{3D9EE1C6-0EF8-46B9-B08E-AEB871D59ED7}" type="VALUE">
                      <a:rPr lang="en-US" sz="1600" baseline="0">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9CC-4425-B107-3C583C911A66}"/>
                </c:ext>
              </c:extLst>
            </c:dLbl>
            <c:dLbl>
              <c:idx val="1"/>
              <c:layout>
                <c:manualLayout>
                  <c:x val="0.21113989877128078"/>
                  <c:y val="-0.2000906704843712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FFA616-91BA-464D-86C0-F165DDFAC98C}" type="VALUE">
                      <a:rPr lang="en-US" sz="1600" baseline="0">
                        <a:solidFill>
                          <a:schemeClr val="bg2"/>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08717600459449"/>
                      <c:h val="0.13324266284896202"/>
                    </c:manualLayout>
                  </c15:layout>
                  <c15:dlblFieldTable/>
                  <c15:showDataLabelsRange val="0"/>
                </c:ext>
                <c:ext xmlns:c16="http://schemas.microsoft.com/office/drawing/2014/chart" uri="{C3380CC4-5D6E-409C-BE32-E72D297353CC}">
                  <c16:uniqueId val="{00000003-69CC-4425-B107-3C583C911A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Master_Pivot!$CB$5:$CB$7</c:f>
              <c:strCache>
                <c:ptCount val="2"/>
                <c:pt idx="0">
                  <c:v>Married</c:v>
                </c:pt>
                <c:pt idx="1">
                  <c:v>Single</c:v>
                </c:pt>
              </c:strCache>
            </c:strRef>
          </c:cat>
          <c:val>
            <c:numRef>
              <c:f>Master_Pivot!$CC$5:$CC$7</c:f>
              <c:numCache>
                <c:formatCode>General</c:formatCode>
                <c:ptCount val="2"/>
                <c:pt idx="0">
                  <c:v>69</c:v>
                </c:pt>
                <c:pt idx="1">
                  <c:v>340</c:v>
                </c:pt>
              </c:numCache>
            </c:numRef>
          </c:val>
          <c:extLst>
            <c:ext xmlns:c16="http://schemas.microsoft.com/office/drawing/2014/chart" uri="{C3380CC4-5D6E-409C-BE32-E72D297353CC}">
              <c16:uniqueId val="{00000004-69CC-4425-B107-3C583C911A6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[my_dashboard_master.xlsx]Master_Pivot!PivotTable8</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C63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6A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C63F6"/>
          </a:solidFill>
          <a:ln>
            <a:noFill/>
          </a:ln>
          <a:effectLst/>
        </c:spPr>
        <c:dLbl>
          <c:idx val="0"/>
          <c:layout>
            <c:manualLayout>
              <c:x val="-8.5223688695984651E-3"/>
              <c:y val="1.4492753623188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6AAE"/>
          </a:solidFill>
          <a:ln>
            <a:noFill/>
          </a:ln>
          <a:effectLst/>
        </c:spPr>
        <c:dLbl>
          <c:idx val="0"/>
          <c:layout>
            <c:manualLayout>
              <c:x val="8.522368869598361E-3"/>
              <c:y val="-1.449275362318853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6AAE"/>
          </a:solidFill>
          <a:ln>
            <a:noFill/>
          </a:ln>
          <a:effectLst/>
        </c:spPr>
        <c:dLbl>
          <c:idx val="0"/>
          <c:layout>
            <c:manualLayout>
              <c:x val="1.1363158492797815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C63F6"/>
          </a:solidFill>
          <a:ln>
            <a:noFill/>
          </a:ln>
          <a:effectLst/>
        </c:spPr>
        <c:dLbl>
          <c:idx val="0"/>
          <c:layout>
            <c:manualLayout>
              <c:x val="0"/>
              <c:y val="-1.3284870686629558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66AAE"/>
          </a:solidFill>
          <a:ln>
            <a:noFill/>
          </a:ln>
          <a:effectLst/>
        </c:spPr>
        <c:dLbl>
          <c:idx val="0"/>
          <c:layout>
            <c:manualLayout>
              <c:x val="5.6815792463990123E-3"/>
              <c:y val="-2.89855072463768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Master_Pivot!$BH$3:$BH$4</c:f>
              <c:strCache>
                <c:ptCount val="1"/>
                <c:pt idx="0">
                  <c:v>Female</c:v>
                </c:pt>
              </c:strCache>
            </c:strRef>
          </c:tx>
          <c:spPr>
            <a:solidFill>
              <a:srgbClr val="8C63F6"/>
            </a:solidFill>
            <a:ln>
              <a:noFill/>
            </a:ln>
            <a:effectLst/>
          </c:spPr>
          <c:invertIfNegative val="0"/>
          <c:dPt>
            <c:idx val="5"/>
            <c:invertIfNegative val="0"/>
            <c:bubble3D val="0"/>
            <c:spPr>
              <a:solidFill>
                <a:srgbClr val="8C63F6"/>
              </a:solidFill>
              <a:ln>
                <a:noFill/>
              </a:ln>
              <a:effectLst/>
            </c:spPr>
            <c:extLst>
              <c:ext xmlns:c16="http://schemas.microsoft.com/office/drawing/2014/chart" uri="{C3380CC4-5D6E-409C-BE32-E72D297353CC}">
                <c16:uniqueId val="{00000002-3F15-4E08-91B1-EFB236ABE413}"/>
              </c:ext>
            </c:extLst>
          </c:dPt>
          <c:dPt>
            <c:idx val="7"/>
            <c:invertIfNegative val="0"/>
            <c:bubble3D val="0"/>
            <c:spPr>
              <a:solidFill>
                <a:srgbClr val="8C63F6"/>
              </a:solidFill>
              <a:ln>
                <a:noFill/>
              </a:ln>
              <a:effectLst/>
            </c:spPr>
            <c:extLst>
              <c:ext xmlns:c16="http://schemas.microsoft.com/office/drawing/2014/chart" uri="{C3380CC4-5D6E-409C-BE32-E72D297353CC}">
                <c16:uniqueId val="{00000006-3F15-4E08-91B1-EFB236ABE413}"/>
              </c:ext>
            </c:extLst>
          </c:dPt>
          <c:dLbls>
            <c:dLbl>
              <c:idx val="5"/>
              <c:layout>
                <c:manualLayout>
                  <c:x val="-8.5223688695984651E-3"/>
                  <c:y val="1.4492753623188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15-4E08-91B1-EFB236ABE413}"/>
                </c:ext>
              </c:extLst>
            </c:dLbl>
            <c:dLbl>
              <c:idx val="7"/>
              <c:layout>
                <c:manualLayout>
                  <c:x val="0"/>
                  <c:y val="-1.328487068662955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15-4E08-91B1-EFB236ABE41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Master_Pivot!$BG$5:$BG$15</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Master_Pivot!$BH$5:$BH$15</c:f>
              <c:numCache>
                <c:formatCode>General</c:formatCode>
                <c:ptCount val="10"/>
                <c:pt idx="3">
                  <c:v>5</c:v>
                </c:pt>
                <c:pt idx="4">
                  <c:v>1</c:v>
                </c:pt>
                <c:pt idx="5">
                  <c:v>130</c:v>
                </c:pt>
                <c:pt idx="7">
                  <c:v>2</c:v>
                </c:pt>
              </c:numCache>
            </c:numRef>
          </c:val>
          <c:extLst>
            <c:ext xmlns:c16="http://schemas.microsoft.com/office/drawing/2014/chart" uri="{C3380CC4-5D6E-409C-BE32-E72D297353CC}">
              <c16:uniqueId val="{00000000-3F15-4E08-91B1-EFB236ABE413}"/>
            </c:ext>
          </c:extLst>
        </c:ser>
        <c:ser>
          <c:idx val="1"/>
          <c:order val="1"/>
          <c:tx>
            <c:strRef>
              <c:f>Master_Pivot!$BI$3:$BI$4</c:f>
              <c:strCache>
                <c:ptCount val="1"/>
                <c:pt idx="0">
                  <c:v>Male</c:v>
                </c:pt>
              </c:strCache>
            </c:strRef>
          </c:tx>
          <c:spPr>
            <a:solidFill>
              <a:srgbClr val="D66AAE"/>
            </a:solidFill>
            <a:ln>
              <a:noFill/>
            </a:ln>
            <a:effectLst/>
          </c:spPr>
          <c:invertIfNegative val="0"/>
          <c:dPt>
            <c:idx val="3"/>
            <c:invertIfNegative val="0"/>
            <c:bubble3D val="0"/>
            <c:spPr>
              <a:solidFill>
                <a:srgbClr val="D66AAE"/>
              </a:solidFill>
              <a:ln>
                <a:noFill/>
              </a:ln>
              <a:effectLst/>
            </c:spPr>
            <c:extLst>
              <c:ext xmlns:c16="http://schemas.microsoft.com/office/drawing/2014/chart" uri="{C3380CC4-5D6E-409C-BE32-E72D297353CC}">
                <c16:uniqueId val="{00000004-3F15-4E08-91B1-EFB236ABE413}"/>
              </c:ext>
            </c:extLst>
          </c:dPt>
          <c:dPt>
            <c:idx val="4"/>
            <c:invertIfNegative val="0"/>
            <c:bubble3D val="0"/>
            <c:spPr>
              <a:solidFill>
                <a:srgbClr val="D66AAE"/>
              </a:solidFill>
              <a:ln>
                <a:noFill/>
              </a:ln>
              <a:effectLst/>
            </c:spPr>
            <c:extLst>
              <c:ext xmlns:c16="http://schemas.microsoft.com/office/drawing/2014/chart" uri="{C3380CC4-5D6E-409C-BE32-E72D297353CC}">
                <c16:uniqueId val="{00000003-3F15-4E08-91B1-EFB236ABE413}"/>
              </c:ext>
            </c:extLst>
          </c:dPt>
          <c:dPt>
            <c:idx val="7"/>
            <c:invertIfNegative val="0"/>
            <c:bubble3D val="0"/>
            <c:spPr>
              <a:solidFill>
                <a:srgbClr val="D66AAE"/>
              </a:solidFill>
              <a:ln>
                <a:noFill/>
              </a:ln>
              <a:effectLst/>
            </c:spPr>
            <c:extLst>
              <c:ext xmlns:c16="http://schemas.microsoft.com/office/drawing/2014/chart" uri="{C3380CC4-5D6E-409C-BE32-E72D297353CC}">
                <c16:uniqueId val="{00000005-3F15-4E08-91B1-EFB236ABE413}"/>
              </c:ext>
            </c:extLst>
          </c:dPt>
          <c:dLbls>
            <c:dLbl>
              <c:idx val="3"/>
              <c:layout>
                <c:manualLayout>
                  <c:x val="1.136315849279781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15-4E08-91B1-EFB236ABE413}"/>
                </c:ext>
              </c:extLst>
            </c:dLbl>
            <c:dLbl>
              <c:idx val="4"/>
              <c:layout>
                <c:manualLayout>
                  <c:x val="8.522368869598361E-3"/>
                  <c:y val="-1.44927536231885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15-4E08-91B1-EFB236ABE413}"/>
                </c:ext>
              </c:extLst>
            </c:dLbl>
            <c:dLbl>
              <c:idx val="7"/>
              <c:layout>
                <c:manualLayout>
                  <c:x val="5.6815792463990123E-3"/>
                  <c:y val="-2.89855072463768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15-4E08-91B1-EFB236ABE41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Master_Pivot!$BG$5:$BG$15</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Master_Pivot!$BI$5:$BI$15</c:f>
              <c:numCache>
                <c:formatCode>General</c:formatCode>
                <c:ptCount val="10"/>
                <c:pt idx="0">
                  <c:v>5</c:v>
                </c:pt>
                <c:pt idx="1">
                  <c:v>2</c:v>
                </c:pt>
                <c:pt idx="2">
                  <c:v>2</c:v>
                </c:pt>
                <c:pt idx="3">
                  <c:v>10</c:v>
                </c:pt>
                <c:pt idx="4">
                  <c:v>10</c:v>
                </c:pt>
                <c:pt idx="5">
                  <c:v>233</c:v>
                </c:pt>
                <c:pt idx="6">
                  <c:v>2</c:v>
                </c:pt>
                <c:pt idx="7">
                  <c:v>3</c:v>
                </c:pt>
                <c:pt idx="8">
                  <c:v>3</c:v>
                </c:pt>
                <c:pt idx="9">
                  <c:v>1</c:v>
                </c:pt>
              </c:numCache>
            </c:numRef>
          </c:val>
          <c:extLst>
            <c:ext xmlns:c16="http://schemas.microsoft.com/office/drawing/2014/chart" uri="{C3380CC4-5D6E-409C-BE32-E72D297353CC}">
              <c16:uniqueId val="{00000001-3F15-4E08-91B1-EFB236ABE413}"/>
            </c:ext>
          </c:extLst>
        </c:ser>
        <c:dLbls>
          <c:dLblPos val="outEnd"/>
          <c:showLegendKey val="0"/>
          <c:showVal val="1"/>
          <c:showCatName val="0"/>
          <c:showSerName val="0"/>
          <c:showPercent val="0"/>
          <c:showBubbleSize val="0"/>
        </c:dLbls>
        <c:gapWidth val="219"/>
        <c:overlap val="-27"/>
        <c:axId val="1230262976"/>
        <c:axId val="1230274016"/>
      </c:barChart>
      <c:catAx>
        <c:axId val="12302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90" b="0" i="0" u="none" strike="noStrike" kern="1200" baseline="0">
                <a:solidFill>
                  <a:schemeClr val="tx1">
                    <a:lumMod val="65000"/>
                    <a:lumOff val="35000"/>
                  </a:schemeClr>
                </a:solidFill>
                <a:latin typeface="+mn-lt"/>
                <a:ea typeface="+mn-ea"/>
                <a:cs typeface="+mn-cs"/>
              </a:defRPr>
            </a:pPr>
            <a:endParaRPr lang="en-US"/>
          </a:p>
        </c:txPr>
        <c:crossAx val="1230274016"/>
        <c:crosses val="autoZero"/>
        <c:auto val="1"/>
        <c:lblAlgn val="ctr"/>
        <c:lblOffset val="100"/>
        <c:noMultiLvlLbl val="0"/>
      </c:catAx>
      <c:valAx>
        <c:axId val="123027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8996058827073"/>
          <c:y val="0.10321158443697462"/>
          <c:w val="0.77077899667310523"/>
          <c:h val="0.79357088171793866"/>
        </c:manualLayout>
      </c:layout>
      <c:barChart>
        <c:barDir val="bar"/>
        <c:grouping val="clustered"/>
        <c:varyColors val="0"/>
        <c:ser>
          <c:idx val="0"/>
          <c:order val="0"/>
          <c:tx>
            <c:strRef>
              <c:f>Master_Pivot!$CV$45</c:f>
              <c:strCache>
                <c:ptCount val="1"/>
                <c:pt idx="0">
                  <c:v>Total</c:v>
                </c:pt>
              </c:strCache>
            </c:strRef>
          </c:tx>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Master_Pivot!$CU$46:$CU$56</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Master_Pivot!$CV$46:$CV$56</c:f>
              <c:numCache>
                <c:formatCode>General</c:formatCode>
                <c:ptCount val="10"/>
                <c:pt idx="0">
                  <c:v>5</c:v>
                </c:pt>
                <c:pt idx="1">
                  <c:v>2</c:v>
                </c:pt>
                <c:pt idx="2">
                  <c:v>2</c:v>
                </c:pt>
                <c:pt idx="3">
                  <c:v>15</c:v>
                </c:pt>
                <c:pt idx="4">
                  <c:v>11</c:v>
                </c:pt>
                <c:pt idx="5">
                  <c:v>363</c:v>
                </c:pt>
                <c:pt idx="6">
                  <c:v>2</c:v>
                </c:pt>
                <c:pt idx="7">
                  <c:v>5</c:v>
                </c:pt>
                <c:pt idx="8">
                  <c:v>3</c:v>
                </c:pt>
                <c:pt idx="9">
                  <c:v>1</c:v>
                </c:pt>
              </c:numCache>
            </c:numRef>
          </c:val>
          <c:extLst>
            <c:ext xmlns:c16="http://schemas.microsoft.com/office/drawing/2014/chart" uri="{C3380CC4-5D6E-409C-BE32-E72D297353CC}">
              <c16:uniqueId val="{00000000-B5C1-4C71-8FF8-8DE8DDE906BE}"/>
            </c:ext>
          </c:extLst>
        </c:ser>
        <c:dLbls>
          <c:dLblPos val="outEnd"/>
          <c:showLegendKey val="0"/>
          <c:showVal val="1"/>
          <c:showCatName val="0"/>
          <c:showSerName val="0"/>
          <c:showPercent val="0"/>
          <c:showBubbleSize val="0"/>
        </c:dLbls>
        <c:gapWidth val="182"/>
        <c:axId val="378065264"/>
        <c:axId val="378058064"/>
      </c:barChart>
      <c:catAx>
        <c:axId val="37806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8064"/>
        <c:crosses val="autoZero"/>
        <c:auto val="1"/>
        <c:lblAlgn val="ctr"/>
        <c:lblOffset val="100"/>
        <c:noMultiLvlLbl val="0"/>
      </c:catAx>
      <c:valAx>
        <c:axId val="37805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65264"/>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[my_dashboard_master.xlsx]Master_Pivot!PivotTable9</c:name>
    <c:fmtId val="7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8AC9"/>
          </a:solidFill>
          <a:ln>
            <a:noFill/>
          </a:ln>
          <a:effectLst>
            <a:outerShdw blurRad="50800" dist="38100" dir="8100000" algn="tr" rotWithShape="0">
              <a:prstClr val="black">
                <a:alpha val="40000"/>
              </a:prstClr>
            </a:outerShdw>
          </a:effectLst>
        </c:spPr>
        <c:dLbl>
          <c:idx val="0"/>
          <c:layout>
            <c:manualLayout>
              <c:x val="-2.5369161247587434E-2"/>
              <c:y val="-2.24422267283385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FAEE8"/>
          </a:soli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58AC9"/>
          </a:solidFill>
          <a:ln>
            <a:noFill/>
          </a:ln>
          <a:effectLst>
            <a:outerShdw blurRad="50800" dist="38100" dir="8100000" algn="tr" rotWithShape="0">
              <a:prstClr val="black">
                <a:alpha val="40000"/>
              </a:prstClr>
            </a:outerShdw>
          </a:effectLst>
        </c:spPr>
        <c:dLbl>
          <c:idx val="0"/>
          <c:layout>
            <c:manualLayout>
              <c:x val="-2.5369161247587434E-2"/>
              <c:y val="-2.24422267283385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FAEE8"/>
          </a:soli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58AC9"/>
          </a:solidFill>
          <a:ln>
            <a:noFill/>
          </a:ln>
          <a:effectLst>
            <a:outerShdw blurRad="50800" dist="38100" dir="8100000" algn="tr" rotWithShape="0">
              <a:prstClr val="black">
                <a:alpha val="40000"/>
              </a:prstClr>
            </a:outerShdw>
          </a:effectLst>
        </c:spPr>
        <c:dLbl>
          <c:idx val="0"/>
          <c:layout>
            <c:manualLayout>
              <c:x val="-2.5369161247587434E-2"/>
              <c:y val="-2.244222672833858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FAEE8"/>
          </a:solidFill>
          <a:ln>
            <a:noFill/>
          </a:ln>
          <a:effectLst>
            <a:outerShdw blurRad="50800" dist="38100" dir="8100000" algn="tr" rotWithShape="0">
              <a:prstClr val="black">
                <a:alpha val="4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32072445668015E-2"/>
          <c:y val="7.1908192265674423E-2"/>
          <c:w val="0.768591943125156"/>
          <c:h val="0.91584022386363806"/>
        </c:manualLayout>
      </c:layout>
      <c:doughnutChart>
        <c:varyColors val="1"/>
        <c:ser>
          <c:idx val="0"/>
          <c:order val="0"/>
          <c:tx>
            <c:strRef>
              <c:f>Master_Pivot!$BN$3</c:f>
              <c:strCache>
                <c:ptCount val="1"/>
                <c:pt idx="0">
                  <c:v>Total</c:v>
                </c:pt>
              </c:strCache>
            </c:strRef>
          </c:tx>
          <c:spPr>
            <a:effectLst>
              <a:outerShdw blurRad="50800" dist="38100" dir="8100000" algn="tr" rotWithShape="0">
                <a:prstClr val="black">
                  <a:alpha val="40000"/>
                </a:prstClr>
              </a:outerShdw>
            </a:effectLst>
          </c:spPr>
          <c:dPt>
            <c:idx val="0"/>
            <c:bubble3D val="0"/>
            <c:spPr>
              <a:gradFill flip="none" rotWithShape="1">
                <a:gsLst>
                  <a:gs pos="25000">
                    <a:srgbClr val="8E63F5">
                      <a:alpha val="64000"/>
                    </a:srgbClr>
                  </a:gs>
                  <a:gs pos="0">
                    <a:srgbClr val="FFFFFF">
                      <a:alpha val="83000"/>
                    </a:srgbClr>
                  </a:gs>
                  <a:gs pos="100000">
                    <a:srgbClr val="8E63F5"/>
                  </a:gs>
                  <a:gs pos="78000">
                    <a:srgbClr val="8E63F5"/>
                  </a:gs>
                </a:gsLst>
                <a:path path="circle">
                  <a:fillToRect l="100000" t="100000"/>
                </a:path>
                <a:tileRect r="-100000" b="-100000"/>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34A-41C1-B157-4DEA65C7C990}"/>
              </c:ext>
            </c:extLst>
          </c:dPt>
          <c:dPt>
            <c:idx val="1"/>
            <c:bubble3D val="0"/>
            <c:spPr>
              <a:solidFill>
                <a:srgbClr val="E58AC9"/>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D34A-41C1-B157-4DEA65C7C990}"/>
              </c:ext>
            </c:extLst>
          </c:dPt>
          <c:dPt>
            <c:idx val="2"/>
            <c:bubble3D val="0"/>
            <c:spPr>
              <a:solidFill>
                <a:srgbClr val="6FAEE8"/>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D34A-41C1-B157-4DEA65C7C990}"/>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4A-41C1-B157-4DEA65C7C990}"/>
                </c:ext>
              </c:extLst>
            </c:dLbl>
            <c:dLbl>
              <c:idx val="1"/>
              <c:layout>
                <c:manualLayout>
                  <c:x val="-2.5369161247587434E-2"/>
                  <c:y val="-2.2442226728338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4A-41C1-B157-4DEA65C7C990}"/>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4A-41C1-B157-4DEA65C7C990}"/>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Master_Pivot!$BM$4:$BM$7</c:f>
              <c:strCache>
                <c:ptCount val="3"/>
                <c:pt idx="0">
                  <c:v>Direct </c:v>
                </c:pt>
                <c:pt idx="1">
                  <c:v>InDirect </c:v>
                </c:pt>
                <c:pt idx="2">
                  <c:v>Management </c:v>
                </c:pt>
              </c:strCache>
            </c:strRef>
          </c:cat>
          <c:val>
            <c:numRef>
              <c:f>Master_Pivot!$BN$4:$BN$7</c:f>
              <c:numCache>
                <c:formatCode>General</c:formatCode>
                <c:ptCount val="3"/>
                <c:pt idx="0">
                  <c:v>378</c:v>
                </c:pt>
                <c:pt idx="1">
                  <c:v>24</c:v>
                </c:pt>
                <c:pt idx="2">
                  <c:v>7</c:v>
                </c:pt>
              </c:numCache>
            </c:numRef>
          </c:val>
          <c:extLst>
            <c:ext xmlns:c16="http://schemas.microsoft.com/office/drawing/2014/chart" uri="{C3380CC4-5D6E-409C-BE32-E72D297353CC}">
              <c16:uniqueId val="{00000006-D34A-41C1-B157-4DEA65C7C990}"/>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[my_dashboard_master.xlsx]Master_Pivot!PivotTable25</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86E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48000">
                <a:srgbClr val="8E63F5">
                  <a:alpha val="64000"/>
                </a:srgbClr>
              </a:gs>
              <a:gs pos="0">
                <a:srgbClr val="FFFFFF">
                  <a:alpha val="83000"/>
                </a:srgbClr>
              </a:gs>
              <a:gs pos="100000">
                <a:srgbClr val="8E63F5"/>
              </a:gs>
              <a:gs pos="0">
                <a:srgbClr val="8E63F5"/>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86ECC"/>
          </a:solidFill>
          <a:ln>
            <a:noFill/>
          </a:ln>
          <a:effectLst/>
        </c:spPr>
        <c:dLbl>
          <c:idx val="0"/>
          <c:layout>
            <c:manualLayout>
              <c:x val="3.0641922951970195E-3"/>
              <c:y val="-4.77653834937299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48000">
                <a:srgbClr val="8E63F5">
                  <a:alpha val="64000"/>
                </a:srgbClr>
              </a:gs>
              <a:gs pos="0">
                <a:srgbClr val="FFFFFF">
                  <a:alpha val="83000"/>
                </a:srgbClr>
              </a:gs>
              <a:gs pos="100000">
                <a:srgbClr val="8E63F5"/>
              </a:gs>
              <a:gs pos="0">
                <a:srgbClr val="8E63F5"/>
              </a:gs>
            </a:gsLst>
            <a:lin ang="2700000" scaled="1"/>
            <a:tileRect/>
          </a:gradFill>
          <a:ln>
            <a:noFill/>
          </a:ln>
          <a:effectLst/>
        </c:spPr>
        <c:dLbl>
          <c:idx val="0"/>
          <c:layout>
            <c:manualLayout>
              <c:x val="-1.4044052448227493E-17"/>
              <c:y val="-3.0681685622630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86ECC"/>
          </a:solidFill>
          <a:ln>
            <a:noFill/>
          </a:ln>
          <a:effectLst/>
        </c:spPr>
        <c:dLbl>
          <c:idx val="0"/>
          <c:layout>
            <c:manualLayout>
              <c:x val="6.4348038199137994E-2"/>
              <c:y val="-0.228615850102070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48000">
                <a:srgbClr val="8E63F5">
                  <a:alpha val="64000"/>
                </a:srgbClr>
              </a:gs>
              <a:gs pos="0">
                <a:srgbClr val="FFFFFF">
                  <a:alpha val="83000"/>
                </a:srgbClr>
              </a:gs>
              <a:gs pos="100000">
                <a:srgbClr val="8E63F5"/>
              </a:gs>
              <a:gs pos="0">
                <a:srgbClr val="8E63F5"/>
              </a:gs>
            </a:gsLst>
            <a:lin ang="2700000" scaled="1"/>
            <a:tileRect/>
          </a:gradFill>
          <a:ln>
            <a:noFill/>
          </a:ln>
          <a:effectLst/>
        </c:spPr>
        <c:dLbl>
          <c:idx val="0"/>
          <c:layout>
            <c:manualLayout>
              <c:x val="0"/>
              <c:y val="-5.7553587051618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86ECC"/>
          </a:solidFill>
          <a:ln>
            <a:noFill/>
          </a:ln>
          <a:effectLst/>
        </c:spPr>
        <c:dLbl>
          <c:idx val="0"/>
          <c:layout>
            <c:manualLayout>
              <c:x val="4.7494980575554235E-2"/>
              <c:y val="-0.127232429279673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Master_Pivot!$DS$69:$DS$70</c:f>
              <c:strCache>
                <c:ptCount val="1"/>
                <c:pt idx="0">
                  <c:v>Female</c:v>
                </c:pt>
              </c:strCache>
            </c:strRef>
          </c:tx>
          <c:spPr>
            <a:solidFill>
              <a:srgbClr val="D86ECC"/>
            </a:solidFill>
            <a:ln>
              <a:noFill/>
            </a:ln>
            <a:effectLst/>
          </c:spPr>
          <c:invertIfNegative val="0"/>
          <c:dPt>
            <c:idx val="0"/>
            <c:invertIfNegative val="0"/>
            <c:bubble3D val="0"/>
            <c:extLst>
              <c:ext xmlns:c16="http://schemas.microsoft.com/office/drawing/2014/chart" uri="{C3380CC4-5D6E-409C-BE32-E72D297353CC}">
                <c16:uniqueId val="{00000006-42AD-4442-88FD-5D20A329AFE0}"/>
              </c:ext>
            </c:extLst>
          </c:dPt>
          <c:dPt>
            <c:idx val="1"/>
            <c:invertIfNegative val="0"/>
            <c:bubble3D val="0"/>
            <c:extLst>
              <c:ext xmlns:c16="http://schemas.microsoft.com/office/drawing/2014/chart" uri="{C3380CC4-5D6E-409C-BE32-E72D297353CC}">
                <c16:uniqueId val="{00000002-42AD-4442-88FD-5D20A329AFE0}"/>
              </c:ext>
            </c:extLst>
          </c:dPt>
          <c:dPt>
            <c:idx val="3"/>
            <c:invertIfNegative val="0"/>
            <c:bubble3D val="0"/>
            <c:extLst>
              <c:ext xmlns:c16="http://schemas.microsoft.com/office/drawing/2014/chart" uri="{C3380CC4-5D6E-409C-BE32-E72D297353CC}">
                <c16:uniqueId val="{00000004-42AD-4442-88FD-5D20A329AFE0}"/>
              </c:ext>
            </c:extLst>
          </c:dPt>
          <c:dLbls>
            <c:dLbl>
              <c:idx val="0"/>
              <c:layout>
                <c:manualLayout>
                  <c:x val="4.7494980575554235E-2"/>
                  <c:y val="-0.127232429279673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AD-4442-88FD-5D20A329AFE0}"/>
                </c:ext>
              </c:extLst>
            </c:dLbl>
            <c:dLbl>
              <c:idx val="1"/>
              <c:layout>
                <c:manualLayout>
                  <c:x val="3.0641922951970195E-3"/>
                  <c:y val="-4.77653834937299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AD-4442-88FD-5D20A329AFE0}"/>
                </c:ext>
              </c:extLst>
            </c:dLbl>
            <c:dLbl>
              <c:idx val="3"/>
              <c:layout>
                <c:manualLayout>
                  <c:x val="6.4348038199137994E-2"/>
                  <c:y val="-0.228615850102070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AD-4442-88FD-5D20A329AF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Master_Pivot!$DR$71:$DR$78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Master_Pivot!$DS$71:$DS$78</c:f>
              <c:numCache>
                <c:formatCode>General</c:formatCode>
                <c:ptCount val="7"/>
                <c:pt idx="0">
                  <c:v>1</c:v>
                </c:pt>
                <c:pt idx="1">
                  <c:v>1</c:v>
                </c:pt>
                <c:pt idx="2">
                  <c:v>32</c:v>
                </c:pt>
                <c:pt idx="3">
                  <c:v>5</c:v>
                </c:pt>
                <c:pt idx="5">
                  <c:v>53</c:v>
                </c:pt>
                <c:pt idx="6">
                  <c:v>46</c:v>
                </c:pt>
              </c:numCache>
            </c:numRef>
          </c:val>
          <c:extLst>
            <c:ext xmlns:c16="http://schemas.microsoft.com/office/drawing/2014/chart" uri="{C3380CC4-5D6E-409C-BE32-E72D297353CC}">
              <c16:uniqueId val="{00000000-42AD-4442-88FD-5D20A329AFE0}"/>
            </c:ext>
          </c:extLst>
        </c:ser>
        <c:ser>
          <c:idx val="1"/>
          <c:order val="1"/>
          <c:tx>
            <c:strRef>
              <c:f>Master_Pivot!$DT$69:$DT$70</c:f>
              <c:strCache>
                <c:ptCount val="1"/>
                <c:pt idx="0">
                  <c:v>Male</c:v>
                </c:pt>
              </c:strCache>
            </c:strRef>
          </c:tx>
          <c:spPr>
            <a:gradFill flip="none" rotWithShape="1">
              <a:gsLst>
                <a:gs pos="48000">
                  <a:srgbClr val="8E63F5">
                    <a:alpha val="64000"/>
                  </a:srgbClr>
                </a:gs>
                <a:gs pos="0">
                  <a:srgbClr val="FFFFFF">
                    <a:alpha val="83000"/>
                  </a:srgbClr>
                </a:gs>
                <a:gs pos="100000">
                  <a:srgbClr val="8E63F5"/>
                </a:gs>
                <a:gs pos="0">
                  <a:srgbClr val="8E63F5"/>
                </a:gs>
              </a:gsLst>
              <a:lin ang="2700000" scaled="1"/>
              <a:tileRect/>
            </a:gradFill>
            <a:ln>
              <a:noFill/>
            </a:ln>
            <a:effectLst/>
          </c:spPr>
          <c:invertIfNegative val="0"/>
          <c:dPt>
            <c:idx val="0"/>
            <c:invertIfNegative val="0"/>
            <c:bubble3D val="0"/>
            <c:extLst>
              <c:ext xmlns:c16="http://schemas.microsoft.com/office/drawing/2014/chart" uri="{C3380CC4-5D6E-409C-BE32-E72D297353CC}">
                <c16:uniqueId val="{00000003-42AD-4442-88FD-5D20A329AFE0}"/>
              </c:ext>
            </c:extLst>
          </c:dPt>
          <c:dPt>
            <c:idx val="4"/>
            <c:invertIfNegative val="0"/>
            <c:bubble3D val="0"/>
            <c:extLst>
              <c:ext xmlns:c16="http://schemas.microsoft.com/office/drawing/2014/chart" uri="{C3380CC4-5D6E-409C-BE32-E72D297353CC}">
                <c16:uniqueId val="{00000005-42AD-4442-88FD-5D20A329AFE0}"/>
              </c:ext>
            </c:extLst>
          </c:dPt>
          <c:dLbls>
            <c:dLbl>
              <c:idx val="0"/>
              <c:layout>
                <c:manualLayout>
                  <c:x val="-1.4044052448227493E-17"/>
                  <c:y val="-3.068168562263050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AD-4442-88FD-5D20A329AFE0}"/>
                </c:ext>
              </c:extLst>
            </c:dLbl>
            <c:dLbl>
              <c:idx val="4"/>
              <c:layout>
                <c:manualLayout>
                  <c:x val="0"/>
                  <c:y val="-5.75535870516185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AD-4442-88FD-5D20A329AF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Master_Pivot!$DR$71:$DR$78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Master_Pivot!$DT$71:$DT$78</c:f>
              <c:numCache>
                <c:formatCode>General</c:formatCode>
                <c:ptCount val="7"/>
                <c:pt idx="0">
                  <c:v>2</c:v>
                </c:pt>
                <c:pt idx="2">
                  <c:v>61</c:v>
                </c:pt>
                <c:pt idx="3">
                  <c:v>23</c:v>
                </c:pt>
                <c:pt idx="4">
                  <c:v>3</c:v>
                </c:pt>
                <c:pt idx="5">
                  <c:v>100</c:v>
                </c:pt>
                <c:pt idx="6">
                  <c:v>80</c:v>
                </c:pt>
              </c:numCache>
            </c:numRef>
          </c:val>
          <c:extLst>
            <c:ext xmlns:c16="http://schemas.microsoft.com/office/drawing/2014/chart" uri="{C3380CC4-5D6E-409C-BE32-E72D297353CC}">
              <c16:uniqueId val="{00000001-42AD-4442-88FD-5D20A329AFE0}"/>
            </c:ext>
          </c:extLst>
        </c:ser>
        <c:dLbls>
          <c:dLblPos val="inEnd"/>
          <c:showLegendKey val="0"/>
          <c:showVal val="1"/>
          <c:showCatName val="0"/>
          <c:showSerName val="0"/>
          <c:showPercent val="0"/>
          <c:showBubbleSize val="0"/>
        </c:dLbls>
        <c:gapWidth val="150"/>
        <c:overlap val="100"/>
        <c:axId val="378059504"/>
        <c:axId val="378077744"/>
      </c:barChart>
      <c:catAx>
        <c:axId val="3780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77744"/>
        <c:crosses val="autoZero"/>
        <c:auto val="1"/>
        <c:lblAlgn val="ctr"/>
        <c:lblOffset val="100"/>
        <c:noMultiLvlLbl val="0"/>
      </c:catAx>
      <c:valAx>
        <c:axId val="3780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9504"/>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[my_dashboard_master.xlsx]Master_Pivot!PivotTable31</c:name>
    <c:fmtId val="4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8A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dLbl>
          <c:idx val="0"/>
          <c:layout>
            <c:manualLayout>
              <c:x val="-1.8312657513263101E-17"/>
              <c:y val="-2.6053642466753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8AC9"/>
          </a:solidFill>
          <a:ln>
            <a:noFill/>
          </a:ln>
          <a:effectLst/>
        </c:spPr>
        <c:dLbl>
          <c:idx val="0"/>
          <c:layout>
            <c:manualLayout>
              <c:x val="5.1941955886775956E-2"/>
              <c:y val="-0.1085568436114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58AC9"/>
          </a:solidFill>
          <a:ln>
            <a:noFill/>
          </a:ln>
          <a:effectLst/>
        </c:spPr>
        <c:dLbl>
          <c:idx val="0"/>
          <c:layout>
            <c:manualLayout>
              <c:x val="-3.9955350682135361E-3"/>
              <c:y val="-5.6449558677965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8AC9"/>
          </a:solidFill>
          <a:ln>
            <a:noFill/>
          </a:ln>
          <a:effectLst/>
        </c:spPr>
        <c:dLbl>
          <c:idx val="0"/>
          <c:layout>
            <c:manualLayout>
              <c:x val="8.1908468898377496E-2"/>
              <c:y val="-0.204086865989568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dLbl>
          <c:idx val="0"/>
          <c:layout>
            <c:manualLayout>
              <c:x val="-1.9977675341068413E-3"/>
              <c:y val="-6.94763799113423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58AC9"/>
          </a:solidFill>
          <a:ln>
            <a:noFill/>
          </a:ln>
          <a:effectLst/>
        </c:spPr>
        <c:dLbl>
          <c:idx val="0"/>
          <c:layout>
            <c:manualLayout>
              <c:x val="-7.5915166296057199E-2"/>
              <c:y val="-0.11724139110039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58AC9"/>
          </a:solidFill>
          <a:ln>
            <a:noFill/>
          </a:ln>
          <a:effectLst/>
        </c:spPr>
        <c:dLbl>
          <c:idx val="0"/>
          <c:layout>
            <c:manualLayout>
              <c:x val="-7.3917398761950429E-2"/>
              <c:y val="-0.12158366484484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6407967826279E-2"/>
          <c:y val="9.1913528909967221E-2"/>
          <c:w val="0.92020973122062033"/>
          <c:h val="0.77180145796694577"/>
        </c:manualLayout>
      </c:layout>
      <c:barChart>
        <c:barDir val="col"/>
        <c:grouping val="stacked"/>
        <c:varyColors val="0"/>
        <c:ser>
          <c:idx val="0"/>
          <c:order val="0"/>
          <c:tx>
            <c:strRef>
              <c:f>Master_Pivot!$DS$49:$DS$50</c:f>
              <c:strCache>
                <c:ptCount val="1"/>
                <c:pt idx="0">
                  <c:v>Permanent</c:v>
                </c:pt>
              </c:strCache>
            </c:strRef>
          </c:tx>
          <c:spPr>
            <a:solidFill>
              <a:srgbClr val="E58AC9"/>
            </a:solidFill>
            <a:ln>
              <a:noFill/>
            </a:ln>
            <a:effectLst/>
          </c:spPr>
          <c:invertIfNegative val="0"/>
          <c:dPt>
            <c:idx val="0"/>
            <c:invertIfNegative val="0"/>
            <c:bubble3D val="0"/>
            <c:extLst>
              <c:ext xmlns:c16="http://schemas.microsoft.com/office/drawing/2014/chart" uri="{C3380CC4-5D6E-409C-BE32-E72D297353CC}">
                <c16:uniqueId val="{00000003-3DA2-4A79-9C72-6277133DF01D}"/>
              </c:ext>
            </c:extLst>
          </c:dPt>
          <c:dPt>
            <c:idx val="1"/>
            <c:invertIfNegative val="0"/>
            <c:bubble3D val="0"/>
            <c:extLst>
              <c:ext xmlns:c16="http://schemas.microsoft.com/office/drawing/2014/chart" uri="{C3380CC4-5D6E-409C-BE32-E72D297353CC}">
                <c16:uniqueId val="{00000004-3DA2-4A79-9C72-6277133DF01D}"/>
              </c:ext>
            </c:extLst>
          </c:dPt>
          <c:dPt>
            <c:idx val="2"/>
            <c:invertIfNegative val="0"/>
            <c:bubble3D val="0"/>
            <c:extLst>
              <c:ext xmlns:c16="http://schemas.microsoft.com/office/drawing/2014/chart" uri="{C3380CC4-5D6E-409C-BE32-E72D297353CC}">
                <c16:uniqueId val="{00000005-3DA2-4A79-9C72-6277133DF01D}"/>
              </c:ext>
            </c:extLst>
          </c:dPt>
          <c:dPt>
            <c:idx val="5"/>
            <c:invertIfNegative val="0"/>
            <c:bubble3D val="0"/>
            <c:extLst>
              <c:ext xmlns:c16="http://schemas.microsoft.com/office/drawing/2014/chart" uri="{C3380CC4-5D6E-409C-BE32-E72D297353CC}">
                <c16:uniqueId val="{00000007-3DA2-4A79-9C72-6277133DF01D}"/>
              </c:ext>
            </c:extLst>
          </c:dPt>
          <c:dPt>
            <c:idx val="6"/>
            <c:invertIfNegative val="0"/>
            <c:bubble3D val="0"/>
            <c:extLst>
              <c:ext xmlns:c16="http://schemas.microsoft.com/office/drawing/2014/chart" uri="{C3380CC4-5D6E-409C-BE32-E72D297353CC}">
                <c16:uniqueId val="{00000008-3DA2-4A79-9C72-6277133DF01D}"/>
              </c:ext>
            </c:extLst>
          </c:dPt>
          <c:dLbls>
            <c:dLbl>
              <c:idx val="0"/>
              <c:layout>
                <c:manualLayout>
                  <c:x val="5.1941955886775956E-2"/>
                  <c:y val="-0.1085568436114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2-4A79-9C72-6277133DF01D}"/>
                </c:ext>
              </c:extLst>
            </c:dLbl>
            <c:dLbl>
              <c:idx val="1"/>
              <c:layout>
                <c:manualLayout>
                  <c:x val="-3.9955350682135361E-3"/>
                  <c:y val="-5.64495586779656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2-4A79-9C72-6277133DF01D}"/>
                </c:ext>
              </c:extLst>
            </c:dLbl>
            <c:dLbl>
              <c:idx val="2"/>
              <c:layout>
                <c:manualLayout>
                  <c:x val="8.1908468898377496E-2"/>
                  <c:y val="-0.204086865989568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A2-4A79-9C72-6277133DF01D}"/>
                </c:ext>
              </c:extLst>
            </c:dLbl>
            <c:dLbl>
              <c:idx val="5"/>
              <c:layout>
                <c:manualLayout>
                  <c:x val="-7.5915166296057199E-2"/>
                  <c:y val="-0.117241391100390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A2-4A79-9C72-6277133DF01D}"/>
                </c:ext>
              </c:extLst>
            </c:dLbl>
            <c:dLbl>
              <c:idx val="6"/>
              <c:layout>
                <c:manualLayout>
                  <c:x val="-7.3917398761950429E-2"/>
                  <c:y val="-0.121583664844849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A2-4A79-9C72-6277133DF0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Master_Pivot!$DR$51:$DR$58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Master_Pivot!$DS$51:$DS$58</c:f>
              <c:numCache>
                <c:formatCode>General</c:formatCode>
                <c:ptCount val="7"/>
                <c:pt idx="0">
                  <c:v>1</c:v>
                </c:pt>
                <c:pt idx="1">
                  <c:v>1</c:v>
                </c:pt>
                <c:pt idx="2">
                  <c:v>3</c:v>
                </c:pt>
                <c:pt idx="5">
                  <c:v>8</c:v>
                </c:pt>
                <c:pt idx="6">
                  <c:v>9</c:v>
                </c:pt>
              </c:numCache>
            </c:numRef>
          </c:val>
          <c:extLst>
            <c:ext xmlns:c16="http://schemas.microsoft.com/office/drawing/2014/chart" uri="{C3380CC4-5D6E-409C-BE32-E72D297353CC}">
              <c16:uniqueId val="{00000000-3DA2-4A79-9C72-6277133DF01D}"/>
            </c:ext>
          </c:extLst>
        </c:ser>
        <c:ser>
          <c:idx val="1"/>
          <c:order val="1"/>
          <c:tx>
            <c:strRef>
              <c:f>Master_Pivot!$DT$49:$DT$50</c:f>
              <c:strCache>
                <c:ptCount val="1"/>
                <c:pt idx="0">
                  <c:v>Probation</c:v>
                </c:pt>
              </c:strCache>
            </c:strRef>
          </c:tx>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invertIfNegative val="0"/>
          <c:dPt>
            <c:idx val="0"/>
            <c:invertIfNegative val="0"/>
            <c:bubble3D val="0"/>
            <c:extLst>
              <c:ext xmlns:c16="http://schemas.microsoft.com/office/drawing/2014/chart" uri="{C3380CC4-5D6E-409C-BE32-E72D297353CC}">
                <c16:uniqueId val="{00000002-3DA2-4A79-9C72-6277133DF01D}"/>
              </c:ext>
            </c:extLst>
          </c:dPt>
          <c:dPt>
            <c:idx val="4"/>
            <c:invertIfNegative val="0"/>
            <c:bubble3D val="0"/>
            <c:extLst>
              <c:ext xmlns:c16="http://schemas.microsoft.com/office/drawing/2014/chart" uri="{C3380CC4-5D6E-409C-BE32-E72D297353CC}">
                <c16:uniqueId val="{00000006-3DA2-4A79-9C72-6277133DF01D}"/>
              </c:ext>
            </c:extLst>
          </c:dPt>
          <c:dLbls>
            <c:dLbl>
              <c:idx val="0"/>
              <c:layout>
                <c:manualLayout>
                  <c:x val="-1.8312657513263101E-17"/>
                  <c:y val="-2.60536424667533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2-4A79-9C72-6277133DF01D}"/>
                </c:ext>
              </c:extLst>
            </c:dLbl>
            <c:dLbl>
              <c:idx val="4"/>
              <c:layout>
                <c:manualLayout>
                  <c:x val="-1.9977675341068413E-3"/>
                  <c:y val="-6.947637991134239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A2-4A79-9C72-6277133DF0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Master_Pivot!$DR$51:$DR$58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Master_Pivot!$DT$51:$DT$58</c:f>
              <c:numCache>
                <c:formatCode>General</c:formatCode>
                <c:ptCount val="7"/>
                <c:pt idx="0">
                  <c:v>3</c:v>
                </c:pt>
                <c:pt idx="2">
                  <c:v>90</c:v>
                </c:pt>
                <c:pt idx="3">
                  <c:v>28</c:v>
                </c:pt>
                <c:pt idx="4">
                  <c:v>3</c:v>
                </c:pt>
                <c:pt idx="5">
                  <c:v>146</c:v>
                </c:pt>
                <c:pt idx="6">
                  <c:v>117</c:v>
                </c:pt>
              </c:numCache>
            </c:numRef>
          </c:val>
          <c:extLst>
            <c:ext xmlns:c16="http://schemas.microsoft.com/office/drawing/2014/chart" uri="{C3380CC4-5D6E-409C-BE32-E72D297353CC}">
              <c16:uniqueId val="{00000001-3DA2-4A79-9C72-6277133DF01D}"/>
            </c:ext>
          </c:extLst>
        </c:ser>
        <c:dLbls>
          <c:dLblPos val="ctr"/>
          <c:showLegendKey val="0"/>
          <c:showVal val="1"/>
          <c:showCatName val="0"/>
          <c:showSerName val="0"/>
          <c:showPercent val="0"/>
          <c:showBubbleSize val="0"/>
        </c:dLbls>
        <c:gapWidth val="150"/>
        <c:overlap val="100"/>
        <c:axId val="1311700048"/>
        <c:axId val="1311649648"/>
      </c:barChart>
      <c:catAx>
        <c:axId val="131170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49648"/>
        <c:crosses val="autoZero"/>
        <c:auto val="1"/>
        <c:lblAlgn val="ctr"/>
        <c:lblOffset val="100"/>
        <c:noMultiLvlLbl val="0"/>
      </c:catAx>
      <c:valAx>
        <c:axId val="131164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00048"/>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[my_dashboard_master.xlsx]Master_Pivot!PivotTable32</c:name>
    <c:fmtId val="4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3967847769028873E-2"/>
              <c:y val="0.19702792359288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3967847769028873E-2"/>
              <c:y val="0.19702792359288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8AC9"/>
          </a:solidFill>
          <a:ln>
            <a:noFill/>
          </a:ln>
          <a:effectLst/>
        </c:spPr>
        <c:dLbl>
          <c:idx val="0"/>
          <c:layout>
            <c:manualLayout>
              <c:x val="-3.9939735629723021E-2"/>
              <c:y val="0.168658960183168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pivotFmt>
    </c:pivotFmts>
    <c:plotArea>
      <c:layout/>
      <c:pieChart>
        <c:varyColors val="1"/>
        <c:ser>
          <c:idx val="0"/>
          <c:order val="0"/>
          <c:tx>
            <c:strRef>
              <c:f>Master_Pivot!$DT$100</c:f>
              <c:strCache>
                <c:ptCount val="1"/>
                <c:pt idx="0">
                  <c:v>Total</c:v>
                </c:pt>
              </c:strCache>
            </c:strRef>
          </c:tx>
          <c:dPt>
            <c:idx val="0"/>
            <c:bubble3D val="0"/>
            <c:explosion val="10"/>
            <c:spPr>
              <a:solidFill>
                <a:srgbClr val="E58AC9"/>
              </a:solidFill>
              <a:ln>
                <a:noFill/>
              </a:ln>
              <a:effectLst/>
            </c:spPr>
            <c:extLst>
              <c:ext xmlns:c16="http://schemas.microsoft.com/office/drawing/2014/chart" uri="{C3380CC4-5D6E-409C-BE32-E72D297353CC}">
                <c16:uniqueId val="{00000001-5EED-4628-8A7D-644568BB2759}"/>
              </c:ext>
            </c:extLst>
          </c:dPt>
          <c:dPt>
            <c:idx val="1"/>
            <c:bubble3D val="0"/>
            <c:spPr>
              <a:gradFill rotWithShape="1">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a:effectLst/>
            </c:spPr>
            <c:extLst>
              <c:ext xmlns:c16="http://schemas.microsoft.com/office/drawing/2014/chart" uri="{C3380CC4-5D6E-409C-BE32-E72D297353CC}">
                <c16:uniqueId val="{00000003-5EED-4628-8A7D-644568BB2759}"/>
              </c:ext>
            </c:extLst>
          </c:dPt>
          <c:dLbls>
            <c:dLbl>
              <c:idx val="0"/>
              <c:layout>
                <c:manualLayout>
                  <c:x val="-3.9939735629723021E-2"/>
                  <c:y val="0.168658960183168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ED-4628-8A7D-644568BB27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Master_Pivot!$DS$101:$DS$103</c:f>
              <c:strCache>
                <c:ptCount val="2"/>
                <c:pt idx="0">
                  <c:v>Permanent</c:v>
                </c:pt>
                <c:pt idx="1">
                  <c:v>Probation</c:v>
                </c:pt>
              </c:strCache>
            </c:strRef>
          </c:cat>
          <c:val>
            <c:numRef>
              <c:f>Master_Pivot!$DT$101:$DT$103</c:f>
              <c:numCache>
                <c:formatCode>0.00%</c:formatCode>
                <c:ptCount val="2"/>
                <c:pt idx="0">
                  <c:v>5.3789731051344741E-2</c:v>
                </c:pt>
                <c:pt idx="1">
                  <c:v>0.94621026894865523</c:v>
                </c:pt>
              </c:numCache>
            </c:numRef>
          </c:val>
          <c:extLst>
            <c:ext xmlns:c16="http://schemas.microsoft.com/office/drawing/2014/chart" uri="{C3380CC4-5D6E-409C-BE32-E72D297353CC}">
              <c16:uniqueId val="{00000004-5EED-4628-8A7D-644568BB27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[my_dashboard_master.xlsx]Master_Pivot!PivotTable34</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58AC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rgbClr val="6A46F2">
                  <a:alpha val="53725"/>
                </a:srgbClr>
              </a:gs>
              <a:gs pos="58000">
                <a:srgbClr val="6A46F2">
                  <a:alpha val="46000"/>
                </a:srgbClr>
              </a:gs>
              <a:gs pos="0">
                <a:srgbClr val="8C63F6"/>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rgbClr val="D4D8FF"/>
              </a:gs>
              <a:gs pos="55000">
                <a:srgbClr val="7C89EA"/>
              </a:gs>
              <a:gs pos="0">
                <a:srgbClr val="7C89EA"/>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0">
                <a:srgbClr val="F7BCD8"/>
              </a:gs>
              <a:gs pos="55000">
                <a:srgbClr val="E787B6"/>
              </a:gs>
              <a:gs pos="100000">
                <a:srgbClr val="D86CA3"/>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0">
                <a:srgbClr val="BDA9FF">
                  <a:alpha val="89000"/>
                </a:srgbClr>
              </a:gs>
              <a:gs pos="54100">
                <a:srgbClr val="8F62F1">
                  <a:alpha val="78000"/>
                </a:srgbClr>
              </a:gs>
              <a:gs pos="100000">
                <a:srgbClr val="6A45D8">
                  <a:alpha val="80000"/>
                </a:srgbClr>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100000">
                <a:srgbClr val="D4D8FF"/>
              </a:gs>
              <a:gs pos="55000">
                <a:srgbClr val="7C89EA"/>
              </a:gs>
              <a:gs pos="0">
                <a:srgbClr val="7C89EA"/>
              </a:gs>
            </a:gsLst>
            <a:path path="circle">
              <a:fillToRect l="100000" t="100000"/>
            </a:path>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Master_Pivot!$EE$15:$EE$16</c:f>
              <c:strCache>
                <c:ptCount val="1"/>
                <c:pt idx="0">
                  <c:v>Diract </c:v>
                </c:pt>
              </c:strCache>
            </c:strRef>
          </c:tx>
          <c:spPr>
            <a:gradFill>
              <a:gsLst>
                <a:gs pos="100000">
                  <a:srgbClr val="D4D8FF"/>
                </a:gs>
                <a:gs pos="55000">
                  <a:srgbClr val="7C89EA"/>
                </a:gs>
                <a:gs pos="0">
                  <a:srgbClr val="7C89EA"/>
                </a:gs>
              </a:gsLst>
              <a:path path="circle">
                <a:fillToRect l="100000" t="100000"/>
              </a:path>
            </a:gra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Master_Pivot!$EE$17:$EE$25</c:f>
              <c:numCache>
                <c:formatCode>General</c:formatCode>
                <c:ptCount val="8"/>
                <c:pt idx="3">
                  <c:v>7396.6</c:v>
                </c:pt>
                <c:pt idx="7">
                  <c:v>18067.988372093023</c:v>
                </c:pt>
              </c:numCache>
            </c:numRef>
          </c:val>
          <c:extLst>
            <c:ext xmlns:c16="http://schemas.microsoft.com/office/drawing/2014/chart" uri="{C3380CC4-5D6E-409C-BE32-E72D297353CC}">
              <c16:uniqueId val="{00000000-B7E7-4461-96B4-48798C34F76C}"/>
            </c:ext>
          </c:extLst>
        </c:ser>
        <c:ser>
          <c:idx val="1"/>
          <c:order val="1"/>
          <c:tx>
            <c:strRef>
              <c:f>Master_Pivot!$EF$15:$EF$16</c:f>
              <c:strCache>
                <c:ptCount val="1"/>
                <c:pt idx="0">
                  <c:v>Indiract </c:v>
                </c:pt>
              </c:strCache>
            </c:strRef>
          </c:tx>
          <c:spPr>
            <a:gradFill>
              <a:gsLst>
                <a:gs pos="0">
                  <a:srgbClr val="F7BCD8"/>
                </a:gs>
                <a:gs pos="55000">
                  <a:srgbClr val="E787B6"/>
                </a:gs>
                <a:gs pos="100000">
                  <a:srgbClr val="D86CA3"/>
                </a:gs>
              </a:gsLst>
              <a:path path="circle">
                <a:fillToRect l="100000" t="100000"/>
              </a:path>
            </a:gra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Master_Pivot!$EF$17:$EF$25</c:f>
              <c:numCache>
                <c:formatCode>General</c:formatCode>
                <c:ptCount val="8"/>
                <c:pt idx="1">
                  <c:v>2500</c:v>
                </c:pt>
                <c:pt idx="2">
                  <c:v>44393.833333333336</c:v>
                </c:pt>
                <c:pt idx="3">
                  <c:v>8420.8333333333339</c:v>
                </c:pt>
                <c:pt idx="4">
                  <c:v>8116</c:v>
                </c:pt>
                <c:pt idx="5">
                  <c:v>10000</c:v>
                </c:pt>
                <c:pt idx="6">
                  <c:v>15816.5</c:v>
                </c:pt>
                <c:pt idx="7">
                  <c:v>5000</c:v>
                </c:pt>
              </c:numCache>
            </c:numRef>
          </c:val>
          <c:extLst>
            <c:ext xmlns:c16="http://schemas.microsoft.com/office/drawing/2014/chart" uri="{C3380CC4-5D6E-409C-BE32-E72D297353CC}">
              <c16:uniqueId val="{0000000B-59E2-4EAA-8478-DCF2B4A0221F}"/>
            </c:ext>
          </c:extLst>
        </c:ser>
        <c:ser>
          <c:idx val="2"/>
          <c:order val="2"/>
          <c:tx>
            <c:strRef>
              <c:f>Master_Pivot!$EG$15:$EG$16</c:f>
              <c:strCache>
                <c:ptCount val="1"/>
                <c:pt idx="0">
                  <c:v>Management </c:v>
                </c:pt>
              </c:strCache>
            </c:strRef>
          </c:tx>
          <c:spPr>
            <a:gradFill>
              <a:gsLst>
                <a:gs pos="0">
                  <a:srgbClr val="BDA9FF">
                    <a:alpha val="89000"/>
                  </a:srgbClr>
                </a:gs>
                <a:gs pos="54100">
                  <a:srgbClr val="8F62F1">
                    <a:alpha val="78000"/>
                  </a:srgbClr>
                </a:gs>
                <a:gs pos="100000">
                  <a:srgbClr val="6A45D8">
                    <a:alpha val="80000"/>
                  </a:srgbClr>
                </a:gs>
              </a:gsLst>
              <a:path path="circle">
                <a:fillToRect l="100000" t="100000"/>
              </a:path>
            </a:gra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Master_Pivot!$EG$17:$EG$25</c:f>
              <c:numCache>
                <c:formatCode>General</c:formatCode>
                <c:ptCount val="8"/>
                <c:pt idx="0">
                  <c:v>10000</c:v>
                </c:pt>
                <c:pt idx="1">
                  <c:v>500</c:v>
                </c:pt>
                <c:pt idx="2">
                  <c:v>523</c:v>
                </c:pt>
                <c:pt idx="3">
                  <c:v>10000</c:v>
                </c:pt>
                <c:pt idx="7">
                  <c:v>10000</c:v>
                </c:pt>
              </c:numCache>
            </c:numRef>
          </c:val>
          <c:extLst>
            <c:ext xmlns:c16="http://schemas.microsoft.com/office/drawing/2014/chart" uri="{C3380CC4-5D6E-409C-BE32-E72D297353CC}">
              <c16:uniqueId val="{0000000C-59E2-4EAA-8478-DCF2B4A0221F}"/>
            </c:ext>
          </c:extLst>
        </c:ser>
        <c:dLbls>
          <c:showLegendKey val="0"/>
          <c:showVal val="0"/>
          <c:showCatName val="0"/>
          <c:showSerName val="0"/>
          <c:showPercent val="0"/>
          <c:showBubbleSize val="0"/>
        </c:dLbls>
        <c:axId val="1532790368"/>
        <c:axId val="1532791328"/>
      </c:areaChart>
      <c:catAx>
        <c:axId val="153279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2791328"/>
        <c:crosses val="autoZero"/>
        <c:auto val="1"/>
        <c:lblAlgn val="ctr"/>
        <c:lblOffset val="100"/>
        <c:noMultiLvlLbl val="0"/>
      </c:catAx>
      <c:valAx>
        <c:axId val="1532791328"/>
        <c:scaling>
          <c:orientation val="minMax"/>
        </c:scaling>
        <c:delete val="0"/>
        <c:axPos val="l"/>
        <c:majorGridlines>
          <c:spPr>
            <a:ln w="9525" cap="flat" cmpd="sng" algn="ctr">
              <a:solidFill>
                <a:srgbClr val="E8DFF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2790368"/>
        <c:crosses val="autoZero"/>
        <c:crossBetween val="midCat"/>
        <c:majorUnit val="10000"/>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19C91-F337-42C4-AF87-F2EA6752798C}"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E58AC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400" b="1"/>
                  <a:t>10614.3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6976651302635043"/>
          <c:y val="0"/>
          <c:w val="0.60060678828893643"/>
          <c:h val="0.98450704339898387"/>
        </c:manualLayout>
      </c:layout>
      <c:pieChart>
        <c:varyColors val="1"/>
        <c:ser>
          <c:idx val="0"/>
          <c:order val="0"/>
          <c:tx>
            <c:v>Series1</c:v>
          </c:tx>
          <c:explosion val="1"/>
          <c:dPt>
            <c:idx val="0"/>
            <c:bubble3D val="0"/>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w="19050">
                <a:solidFill>
                  <a:schemeClr val="lt1"/>
                </a:solidFill>
              </a:ln>
              <a:effectLst/>
            </c:spPr>
            <c:extLst>
              <c:ext xmlns:c16="http://schemas.microsoft.com/office/drawing/2014/chart" uri="{C3380CC4-5D6E-409C-BE32-E72D297353CC}">
                <c16:uniqueId val="{00000001-43C5-41F7-8590-A54FBA438F39}"/>
              </c:ext>
            </c:extLst>
          </c:dPt>
          <c:dPt>
            <c:idx val="1"/>
            <c:bubble3D val="0"/>
            <c:spPr>
              <a:solidFill>
                <a:srgbClr val="E58AC9"/>
              </a:solidFill>
              <a:ln w="19050">
                <a:solidFill>
                  <a:schemeClr val="lt1"/>
                </a:solidFill>
              </a:ln>
              <a:effectLst/>
            </c:spPr>
            <c:extLst>
              <c:ext xmlns:c16="http://schemas.microsoft.com/office/drawing/2014/chart" uri="{C3380CC4-5D6E-409C-BE32-E72D297353CC}">
                <c16:uniqueId val="{00000003-43C5-41F7-8590-A54FBA438F39}"/>
              </c:ext>
            </c:extLst>
          </c:dPt>
          <c:dLbls>
            <c:dLbl>
              <c:idx val="0"/>
              <c:tx>
                <c:rich>
                  <a:bodyPr/>
                  <a:lstStyle/>
                  <a:p>
                    <a:fld id="{27919C91-F337-42C4-AF87-F2EA6752798C}" type="VALUE">
                      <a:rPr lang="en-US" sz="1400"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3C5-41F7-8590-A54FBA438F39}"/>
                </c:ext>
              </c:extLst>
            </c:dLbl>
            <c:dLbl>
              <c:idx val="1"/>
              <c:tx>
                <c:rich>
                  <a:bodyPr/>
                  <a:lstStyle/>
                  <a:p>
                    <a:r>
                      <a:rPr lang="en-US" sz="1400" b="1"/>
                      <a:t>10614.3</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3C5-41F7-8590-A54FBA438F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26567.5</c:v>
              </c:pt>
              <c:pt idx="1">
                <c:v>10614.335793357934</c:v>
              </c:pt>
            </c:numLit>
          </c:val>
          <c:extLst>
            <c:ext xmlns:c16="http://schemas.microsoft.com/office/drawing/2014/chart" uri="{C3380CC4-5D6E-409C-BE32-E72D297353CC}">
              <c16:uniqueId val="{00000004-43C5-41F7-8590-A54FBA438F39}"/>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lang="en-US" sz="1400" b="1" i="0" u="none" strike="noStrike" kern="1200" baseline="0">
                    <a:solidFill>
                      <a:schemeClr val="tx1"/>
                    </a:solidFill>
                    <a:latin typeface="+mn-lt"/>
                    <a:ea typeface="+mn-ea"/>
                    <a:cs typeface="+mn-cs"/>
                  </a:defRPr>
                </a:pPr>
                <a:r>
                  <a:rPr lang="en-US"/>
                  <a:t>17323.9</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7"/>
        <c:spPr>
          <a:solidFill>
            <a:srgbClr val="E58AC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r>
                  <a:rPr lang="en-US"/>
                  <a:t>15921.6</a:t>
                </a:r>
              </a:p>
              <a:p>
                <a:pPr>
                  <a:defRPr lang="en-US" sz="1200" b="1" i="0" u="none" strike="noStrike" kern="1200" baseline="0">
                    <a:solidFill>
                      <a:schemeClr val="tx1"/>
                    </a:solidFill>
                    <a:latin typeface="+mn-lt"/>
                    <a:ea typeface="+mn-ea"/>
                    <a:cs typeface="+mn-cs"/>
                  </a:defRPr>
                </a:pPr>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7094293342745451"/>
          <c:y val="0"/>
          <c:w val="0.62105417353655323"/>
          <c:h val="1"/>
        </c:manualLayout>
      </c:layout>
      <c:doughnutChart>
        <c:varyColors val="1"/>
        <c:ser>
          <c:idx val="0"/>
          <c:order val="0"/>
          <c:tx>
            <c:v>Series1</c:v>
          </c:tx>
          <c:dPt>
            <c:idx val="0"/>
            <c:bubble3D val="0"/>
            <c:spPr>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w="19050">
                <a:solidFill>
                  <a:schemeClr val="lt1"/>
                </a:solidFill>
              </a:ln>
              <a:effectLst/>
            </c:spPr>
            <c:extLst>
              <c:ext xmlns:c16="http://schemas.microsoft.com/office/drawing/2014/chart" uri="{C3380CC4-5D6E-409C-BE32-E72D297353CC}">
                <c16:uniqueId val="{00000001-DAE5-45F8-9B4F-A0B9EC382797}"/>
              </c:ext>
            </c:extLst>
          </c:dPt>
          <c:dPt>
            <c:idx val="1"/>
            <c:bubble3D val="0"/>
            <c:spPr>
              <a:solidFill>
                <a:srgbClr val="E58AC9"/>
              </a:solidFill>
              <a:ln w="19050">
                <a:solidFill>
                  <a:schemeClr val="lt1"/>
                </a:solidFill>
              </a:ln>
              <a:effectLst/>
            </c:spPr>
            <c:extLst>
              <c:ext xmlns:c16="http://schemas.microsoft.com/office/drawing/2014/chart" uri="{C3380CC4-5D6E-409C-BE32-E72D297353CC}">
                <c16:uniqueId val="{00000003-DAE5-45F8-9B4F-A0B9EC382797}"/>
              </c:ext>
            </c:extLst>
          </c:dPt>
          <c:dLbls>
            <c:dLbl>
              <c:idx val="0"/>
              <c:tx>
                <c:rich>
                  <a:bodyPr rot="0" spcFirstLastPara="1" vertOverflow="ellipsis" vert="horz" wrap="square" lIns="38100" tIns="19050" rIns="38100" bIns="19050" anchor="ctr" anchorCtr="1">
                    <a:noAutofit/>
                  </a:bodyPr>
                  <a:lstStyle/>
                  <a:p>
                    <a:pPr>
                      <a:defRPr lang="en-US" sz="1400" b="1" i="0" u="none" strike="noStrike" kern="1200" baseline="0">
                        <a:solidFill>
                          <a:schemeClr val="tx1"/>
                        </a:solidFill>
                        <a:latin typeface="+mn-lt"/>
                        <a:ea typeface="+mn-ea"/>
                        <a:cs typeface="+mn-cs"/>
                      </a:defRPr>
                    </a:pPr>
                    <a:r>
                      <a:rPr lang="en-US"/>
                      <a:t>17323.9</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1-DAE5-45F8-9B4F-A0B9EC382797}"/>
                </c:ext>
              </c:extLst>
            </c:dLbl>
            <c:dLbl>
              <c:idx val="1"/>
              <c:tx>
                <c:rich>
                  <a:bodyPr/>
                  <a:lstStyle/>
                  <a:p>
                    <a:r>
                      <a:rPr lang="en-US"/>
                      <a:t>15921.6</a:t>
                    </a:r>
                  </a:p>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AE5-45F8-9B4F-A0B9EC382797}"/>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Permanent</c:v>
              </c:pt>
              <c:pt idx="1">
                <c:v>Probation</c:v>
              </c:pt>
            </c:strLit>
          </c:cat>
          <c:val>
            <c:numLit>
              <c:formatCode>General</c:formatCode>
              <c:ptCount val="2"/>
              <c:pt idx="0">
                <c:v>17323.909090909092</c:v>
              </c:pt>
              <c:pt idx="1">
                <c:v>15921.638242894056</c:v>
              </c:pt>
            </c:numLit>
          </c:val>
          <c:extLst>
            <c:ext xmlns:c16="http://schemas.microsoft.com/office/drawing/2014/chart" uri="{C3380CC4-5D6E-409C-BE32-E72D297353CC}">
              <c16:uniqueId val="{00000004-DAE5-45F8-9B4F-A0B9EC38279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[my_dashboard_master.xlsx]Master_Pivot!PivotTable5</c:name>
    <c:fmtId val="6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5653.93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10363.63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16767.13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10000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5653.93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10363.63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16767.13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10000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5653.93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10363.63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16767.13</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r>
                  <a:rPr lang="en-US"/>
                  <a:t>10000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940813116839624"/>
          <c:y val="6.6047471620227033E-2"/>
          <c:w val="0.64365831186749567"/>
          <c:h val="0.90918472652218785"/>
        </c:manualLayout>
      </c:layout>
      <c:barChart>
        <c:barDir val="bar"/>
        <c:grouping val="clustered"/>
        <c:varyColors val="0"/>
        <c:ser>
          <c:idx val="0"/>
          <c:order val="0"/>
          <c:tx>
            <c:strRef>
              <c:f>Master_Pivot!$BU$3</c:f>
              <c:strCache>
                <c:ptCount val="1"/>
                <c:pt idx="0">
                  <c:v>Total</c:v>
                </c:pt>
              </c:strCache>
            </c:strRef>
          </c:tx>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invertIfNegative val="0"/>
          <c:dPt>
            <c:idx val="3"/>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A48-499F-AA9F-0440382C1843}"/>
              </c:ext>
            </c:extLst>
          </c:dPt>
          <c:dPt>
            <c:idx val="4"/>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A48-499F-AA9F-0440382C1843}"/>
              </c:ext>
            </c:extLst>
          </c:dPt>
          <c:dPt>
            <c:idx val="5"/>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4A48-499F-AA9F-0440382C1843}"/>
              </c:ext>
            </c:extLst>
          </c:dPt>
          <c:dPt>
            <c:idx val="6"/>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4A48-499F-AA9F-0440382C1843}"/>
              </c:ext>
            </c:extLst>
          </c:dPt>
          <c:dLbls>
            <c:dLbl>
              <c:idx val="3"/>
              <c:tx>
                <c:rich>
                  <a:bodyPr/>
                  <a:lstStyle/>
                  <a:p>
                    <a:r>
                      <a:rPr lang="en-US"/>
                      <a:t>5653.93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A48-499F-AA9F-0440382C1843}"/>
                </c:ext>
              </c:extLst>
            </c:dLbl>
            <c:dLbl>
              <c:idx val="4"/>
              <c:tx>
                <c:rich>
                  <a:bodyPr/>
                  <a:lstStyle/>
                  <a:p>
                    <a:r>
                      <a:rPr lang="en-US"/>
                      <a:t>10363.63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A48-499F-AA9F-0440382C1843}"/>
                </c:ext>
              </c:extLst>
            </c:dLbl>
            <c:dLbl>
              <c:idx val="5"/>
              <c:tx>
                <c:rich>
                  <a:bodyPr/>
                  <a:lstStyle/>
                  <a:p>
                    <a:r>
                      <a:rPr lang="en-US"/>
                      <a:t>16767.13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A48-499F-AA9F-0440382C1843}"/>
                </c:ext>
              </c:extLst>
            </c:dLbl>
            <c:dLbl>
              <c:idx val="6"/>
              <c:tx>
                <c:rich>
                  <a:bodyPr/>
                  <a:lstStyle/>
                  <a:p>
                    <a:r>
                      <a:rPr lang="en-US"/>
                      <a:t>10000</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A48-499F-AA9F-0440382C184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Master_Pivot!$BT$4:$BT$14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Master_Pivot!$BU$4:$BU$14</c:f>
              <c:numCache>
                <c:formatCode>General</c:formatCode>
                <c:ptCount val="10"/>
                <c:pt idx="0">
                  <c:v>12600</c:v>
                </c:pt>
                <c:pt idx="1">
                  <c:v>12500</c:v>
                </c:pt>
                <c:pt idx="2">
                  <c:v>30000</c:v>
                </c:pt>
                <c:pt idx="3">
                  <c:v>5653.9333333333334</c:v>
                </c:pt>
                <c:pt idx="4">
                  <c:v>10363.636363636364</c:v>
                </c:pt>
                <c:pt idx="5">
                  <c:v>16767.138121546963</c:v>
                </c:pt>
                <c:pt idx="6">
                  <c:v>10000</c:v>
                </c:pt>
                <c:pt idx="7">
                  <c:v>9057.4</c:v>
                </c:pt>
                <c:pt idx="8">
                  <c:v>7000</c:v>
                </c:pt>
                <c:pt idx="9">
                  <c:v>30000</c:v>
                </c:pt>
              </c:numCache>
            </c:numRef>
          </c:val>
          <c:extLst>
            <c:ext xmlns:c16="http://schemas.microsoft.com/office/drawing/2014/chart" uri="{C3380CC4-5D6E-409C-BE32-E72D297353CC}">
              <c16:uniqueId val="{00000008-4A48-499F-AA9F-0440382C1843}"/>
            </c:ext>
          </c:extLst>
        </c:ser>
        <c:dLbls>
          <c:dLblPos val="outEnd"/>
          <c:showLegendKey val="0"/>
          <c:showVal val="1"/>
          <c:showCatName val="0"/>
          <c:showSerName val="0"/>
          <c:showPercent val="0"/>
          <c:showBubbleSize val="0"/>
        </c:dLbls>
        <c:gapWidth val="218"/>
        <c:axId val="1641234440"/>
        <c:axId val="1641236488"/>
      </c:barChart>
      <c:catAx>
        <c:axId val="1641234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36488"/>
        <c:crosses val="autoZero"/>
        <c:auto val="1"/>
        <c:lblAlgn val="ctr"/>
        <c:lblOffset val="100"/>
        <c:noMultiLvlLbl val="0"/>
      </c:catAx>
      <c:valAx>
        <c:axId val="1641236488"/>
        <c:scaling>
          <c:orientation val="minMax"/>
        </c:scaling>
        <c:delete val="1"/>
        <c:axPos val="b"/>
        <c:numFmt formatCode="General" sourceLinked="1"/>
        <c:majorTickMark val="none"/>
        <c:minorTickMark val="none"/>
        <c:tickLblPos val="nextTo"/>
        <c:crossAx val="1641234440"/>
        <c:crosses val="autoZero"/>
        <c:crossBetween val="between"/>
      </c:valAx>
      <c:spPr>
        <a:noFill/>
        <a:ln>
          <a:noFill/>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dLbl>
          <c:idx val="0"/>
          <c:layout>
            <c:manualLayout>
              <c:x val="-5.5555555555556061E-3"/>
              <c:y val="2.0524120347168343E-7"/>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r>
                  <a:rPr lang="en-US" sz="1100" b="1"/>
                  <a:t>10398.7</a:t>
                </a:r>
              </a:p>
              <a:p>
                <a:pPr>
                  <a:defRPr sz="1100" b="1" i="0" u="none" strike="noStrike" kern="1200" baseline="0">
                    <a:solidFill>
                      <a:schemeClr val="tx1">
                        <a:lumMod val="75000"/>
                        <a:lumOff val="25000"/>
                      </a:schemeClr>
                    </a:solidFill>
                    <a:latin typeface="+mn-lt"/>
                    <a:ea typeface="+mn-ea"/>
                    <a:cs typeface="+mn-cs"/>
                  </a:defRPr>
                </a:pPr>
                <a:endParaRPr lang="en-US" sz="1100" b="1"/>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816666666666668"/>
                  <c:h val="9.3758286613594019E-2"/>
                </c:manualLayout>
              </c15:layout>
              <c15:showDataLabelsRange val="0"/>
            </c:ext>
          </c:extLst>
        </c:dLbl>
      </c:pivotFmt>
      <c:pivotFmt>
        <c:idx val="4"/>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r>
                  <a:rPr lang="en-US"/>
                  <a:t>8845.5</a:t>
                </a:r>
              </a:p>
              <a:p>
                <a:pPr>
                  <a:defRPr sz="1100" b="1"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r>
                  <a:rPr lang="en-US"/>
                  <a:t>25480.8</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r>
                  <a:rPr lang="en-US"/>
                  <a:t>10281.19</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1.9444444444444445E-2"/>
          <c:y val="0"/>
          <c:w val="0.95"/>
          <c:h val="0.91221094855095608"/>
        </c:manualLayout>
      </c:layout>
      <c:barChart>
        <c:barDir val="col"/>
        <c:grouping val="clustered"/>
        <c:varyColors val="0"/>
        <c:ser>
          <c:idx val="0"/>
          <c:order val="0"/>
          <c:tx>
            <c:v>Series1</c:v>
          </c:tx>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invertIfNegative val="0"/>
          <c:dPt>
            <c:idx val="2"/>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extLst>
              <c:ext xmlns:c16="http://schemas.microsoft.com/office/drawing/2014/chart" uri="{C3380CC4-5D6E-409C-BE32-E72D297353CC}">
                <c16:uniqueId val="{00000001-0CBE-45A5-A1B6-8C259FD3F2B4}"/>
              </c:ext>
            </c:extLst>
          </c:dPt>
          <c:dPt>
            <c:idx val="3"/>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extLst>
              <c:ext xmlns:c16="http://schemas.microsoft.com/office/drawing/2014/chart" uri="{C3380CC4-5D6E-409C-BE32-E72D297353CC}">
                <c16:uniqueId val="{00000002-0CBE-45A5-A1B6-8C259FD3F2B4}"/>
              </c:ext>
            </c:extLst>
          </c:dPt>
          <c:dPt>
            <c:idx val="5"/>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extLst>
              <c:ext xmlns:c16="http://schemas.microsoft.com/office/drawing/2014/chart" uri="{C3380CC4-5D6E-409C-BE32-E72D297353CC}">
                <c16:uniqueId val="{00000003-0CBE-45A5-A1B6-8C259FD3F2B4}"/>
              </c:ext>
            </c:extLst>
          </c:dPt>
          <c:dPt>
            <c:idx val="6"/>
            <c:invertIfNegative val="0"/>
            <c:bubble3D val="0"/>
            <c:spPr>
              <a:gradFill>
                <a:gsLst>
                  <a:gs pos="53000">
                    <a:srgbClr val="B97AF4">
                      <a:alpha val="63922"/>
                    </a:srgbClr>
                  </a:gs>
                  <a:gs pos="0">
                    <a:srgbClr val="8E63F5">
                      <a:alpha val="82745"/>
                    </a:srgbClr>
                  </a:gs>
                  <a:gs pos="100000">
                    <a:srgbClr val="E58AC9"/>
                  </a:gs>
                </a:gsLst>
                <a:path path="circle">
                  <a:fillToRect l="100000" t="100000"/>
                </a:path>
              </a:gradFill>
              <a:ln>
                <a:noFill/>
              </a:ln>
              <a:effectLst/>
            </c:spPr>
            <c:extLst>
              <c:ext xmlns:c16="http://schemas.microsoft.com/office/drawing/2014/chart" uri="{C3380CC4-5D6E-409C-BE32-E72D297353CC}">
                <c16:uniqueId val="{00000004-0CBE-45A5-A1B6-8C259FD3F2B4}"/>
              </c:ext>
            </c:extLst>
          </c:dPt>
          <c:dLbls>
            <c:dLbl>
              <c:idx val="2"/>
              <c:layout>
                <c:manualLayout>
                  <c:x val="-5.5555555555556061E-3"/>
                  <c:y val="2.0524120347168343E-7"/>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r>
                      <a:rPr lang="en-US" sz="1100" b="1"/>
                      <a:t>10398.7</a:t>
                    </a:r>
                  </a:p>
                  <a:p>
                    <a:pPr>
                      <a:defRPr sz="1100" b="1"/>
                    </a:pPr>
                    <a:endParaRPr lang="en-US" sz="1100" b="1"/>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816666666666668"/>
                      <c:h val="9.3758286613594019E-2"/>
                    </c:manualLayout>
                  </c15:layout>
                  <c15:showDataLabelsRange val="0"/>
                </c:ext>
                <c:ext xmlns:c16="http://schemas.microsoft.com/office/drawing/2014/chart" uri="{C3380CC4-5D6E-409C-BE32-E72D297353CC}">
                  <c16:uniqueId val="{00000001-0CBE-45A5-A1B6-8C259FD3F2B4}"/>
                </c:ext>
              </c:extLst>
            </c:dLbl>
            <c:dLbl>
              <c:idx val="3"/>
              <c:tx>
                <c:rich>
                  <a:bodyPr/>
                  <a:lstStyle/>
                  <a:p>
                    <a:r>
                      <a:rPr lang="en-US"/>
                      <a:t>8845.5</a:t>
                    </a:r>
                  </a:p>
                  <a:p>
                    <a:endParaRPr lang="en-US"/>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CBE-45A5-A1B6-8C259FD3F2B4}"/>
                </c:ext>
              </c:extLst>
            </c:dLbl>
            <c:dLbl>
              <c:idx val="5"/>
              <c:tx>
                <c:rich>
                  <a:bodyPr/>
                  <a:lstStyle/>
                  <a:p>
                    <a:r>
                      <a:rPr lang="en-US"/>
                      <a:t>25480.8</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CBE-45A5-A1B6-8C259FD3F2B4}"/>
                </c:ext>
              </c:extLst>
            </c:dLbl>
            <c:dLbl>
              <c:idx val="6"/>
              <c:tx>
                <c:rich>
                  <a:bodyPr/>
                  <a:lstStyle/>
                  <a:p>
                    <a:r>
                      <a:rPr lang="en-US"/>
                      <a:t>10281.19</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CBE-45A5-A1B6-8C259FD3F2B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Administration Dept.</c:v>
              </c:pt>
              <c:pt idx="1">
                <c:v>Human Resource Dept.</c:v>
              </c:pt>
              <c:pt idx="2">
                <c:v>Packing Dept.</c:v>
              </c:pt>
              <c:pt idx="3">
                <c:v>PMC &amp; Warehouse Dept.</c:v>
              </c:pt>
              <c:pt idx="4">
                <c:v>Product Engineering</c:v>
              </c:pt>
              <c:pt idx="5">
                <c:v>Production Dept.</c:v>
              </c:pt>
              <c:pt idx="6">
                <c:v>Quality Dept.</c:v>
              </c:pt>
            </c:strLit>
          </c:cat>
          <c:val>
            <c:numLit>
              <c:formatCode>General</c:formatCode>
              <c:ptCount val="7"/>
              <c:pt idx="0">
                <c:v>17375</c:v>
              </c:pt>
              <c:pt idx="1">
                <c:v>56</c:v>
              </c:pt>
              <c:pt idx="2">
                <c:v>10398.752688172042</c:v>
              </c:pt>
              <c:pt idx="3">
                <c:v>8845.4285714285706</c:v>
              </c:pt>
              <c:pt idx="4">
                <c:v>13000</c:v>
              </c:pt>
              <c:pt idx="5">
                <c:v>25480.889610389611</c:v>
              </c:pt>
              <c:pt idx="6">
                <c:v>10281.198412698413</c:v>
              </c:pt>
            </c:numLit>
          </c:val>
          <c:extLst>
            <c:ext xmlns:c16="http://schemas.microsoft.com/office/drawing/2014/chart" uri="{C3380CC4-5D6E-409C-BE32-E72D297353CC}">
              <c16:uniqueId val="{00000000-0CBE-45A5-A1B6-8C259FD3F2B4}"/>
            </c:ext>
          </c:extLst>
        </c:ser>
        <c:dLbls>
          <c:dLblPos val="outEnd"/>
          <c:showLegendKey val="0"/>
          <c:showVal val="1"/>
          <c:showCatName val="0"/>
          <c:showSerName val="0"/>
          <c:showPercent val="0"/>
          <c:showBubbleSize val="0"/>
        </c:dLbls>
        <c:gapWidth val="219"/>
        <c:overlap val="-27"/>
        <c:axId val="1612432111"/>
        <c:axId val="1612438831"/>
      </c:barChart>
      <c:catAx>
        <c:axId val="161243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612438831"/>
        <c:crosses val="autoZero"/>
        <c:auto val="1"/>
        <c:lblAlgn val="ctr"/>
        <c:lblOffset val="100"/>
        <c:noMultiLvlLbl val="0"/>
      </c:catAx>
      <c:valAx>
        <c:axId val="1612438831"/>
        <c:scaling>
          <c:orientation val="minMax"/>
        </c:scaling>
        <c:delete val="1"/>
        <c:axPos val="l"/>
        <c:numFmt formatCode="General" sourceLinked="1"/>
        <c:majorTickMark val="none"/>
        <c:minorTickMark val="none"/>
        <c:tickLblPos val="nextTo"/>
        <c:crossAx val="161243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[my_dashboard_master.xlsx]Master_Pivot!PivotTable12</c:name>
    <c:fmtId val="4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Master_Pivot!$AC$3:$AC$4</c:f>
              <c:strCache>
                <c:ptCount val="1"/>
                <c:pt idx="0">
                  <c:v>Female</c:v>
                </c:pt>
              </c:strCache>
            </c:strRef>
          </c:tx>
          <c:spPr>
            <a:solidFill>
              <a:schemeClr val="accent1"/>
            </a:solidFill>
            <a:ln>
              <a:noFill/>
            </a:ln>
            <a:effectLst/>
          </c:spPr>
          <c:cat>
            <c:strRef>
              <c:f>Master_Pivot!$AB$5:$AB$12</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Master_Pivot!$AC$5:$AC$12</c:f>
              <c:numCache>
                <c:formatCode>General</c:formatCode>
                <c:ptCount val="7"/>
                <c:pt idx="0">
                  <c:v>1</c:v>
                </c:pt>
                <c:pt idx="1">
                  <c:v>1</c:v>
                </c:pt>
                <c:pt idx="2">
                  <c:v>32</c:v>
                </c:pt>
                <c:pt idx="3">
                  <c:v>5</c:v>
                </c:pt>
                <c:pt idx="5">
                  <c:v>53</c:v>
                </c:pt>
                <c:pt idx="6">
                  <c:v>46</c:v>
                </c:pt>
              </c:numCache>
            </c:numRef>
          </c:val>
          <c:extLst>
            <c:ext xmlns:c16="http://schemas.microsoft.com/office/drawing/2014/chart" uri="{C3380CC4-5D6E-409C-BE32-E72D297353CC}">
              <c16:uniqueId val="{00000000-1E49-49A0-8804-A512F5044E0B}"/>
            </c:ext>
          </c:extLst>
        </c:ser>
        <c:ser>
          <c:idx val="1"/>
          <c:order val="1"/>
          <c:tx>
            <c:strRef>
              <c:f>Master_Pivot!$AD$3:$AD$4</c:f>
              <c:strCache>
                <c:ptCount val="1"/>
                <c:pt idx="0">
                  <c:v>Male</c:v>
                </c:pt>
              </c:strCache>
            </c:strRef>
          </c:tx>
          <c:spPr>
            <a:solidFill>
              <a:schemeClr val="accent2"/>
            </a:solidFill>
            <a:ln>
              <a:noFill/>
            </a:ln>
            <a:effectLst/>
          </c:spPr>
          <c:cat>
            <c:strRef>
              <c:f>Master_Pivot!$AB$5:$AB$12</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Master_Pivot!$AD$5:$AD$12</c:f>
              <c:numCache>
                <c:formatCode>General</c:formatCode>
                <c:ptCount val="7"/>
                <c:pt idx="0">
                  <c:v>3</c:v>
                </c:pt>
                <c:pt idx="2">
                  <c:v>61</c:v>
                </c:pt>
                <c:pt idx="3">
                  <c:v>23</c:v>
                </c:pt>
                <c:pt idx="4">
                  <c:v>3</c:v>
                </c:pt>
                <c:pt idx="5">
                  <c:v>101</c:v>
                </c:pt>
                <c:pt idx="6">
                  <c:v>80</c:v>
                </c:pt>
              </c:numCache>
            </c:numRef>
          </c:val>
          <c:extLst>
            <c:ext xmlns:c16="http://schemas.microsoft.com/office/drawing/2014/chart" uri="{C3380CC4-5D6E-409C-BE32-E72D297353CC}">
              <c16:uniqueId val="{00000001-1E49-49A0-8804-A512F5044E0B}"/>
            </c:ext>
          </c:extLst>
        </c:ser>
        <c:dLbls>
          <c:showLegendKey val="0"/>
          <c:showVal val="0"/>
          <c:showCatName val="0"/>
          <c:showSerName val="0"/>
          <c:showPercent val="0"/>
          <c:showBubbleSize val="0"/>
        </c:dLbls>
        <c:axId val="768083760"/>
        <c:axId val="768080400"/>
      </c:areaChart>
      <c:catAx>
        <c:axId val="7680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80400"/>
        <c:crosses val="autoZero"/>
        <c:auto val="1"/>
        <c:lblAlgn val="ctr"/>
        <c:lblOffset val="100"/>
        <c:noMultiLvlLbl val="0"/>
      </c:catAx>
      <c:valAx>
        <c:axId val="768080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83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c:name>
    <c:fmtId val="6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s>
    <c:plotArea>
      <c:layout/>
      <c:doughnutChart>
        <c:varyColors val="1"/>
        <c:ser>
          <c:idx val="0"/>
          <c:order val="0"/>
          <c:tx>
            <c:strRef>
              <c:f>Master_Pivot!$AK$3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1-45E8-8E5D-5145A0480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1-45E8-8E5D-5145A048062F}"/>
              </c:ext>
            </c:extLst>
          </c:dPt>
          <c:cat>
            <c:strRef>
              <c:f>Master_Pivot!$AJ$4:$AJ$6</c:f>
              <c:strCache>
                <c:ptCount val="2"/>
                <c:pt idx="0">
                  <c:v>Female</c:v>
                </c:pt>
                <c:pt idx="1">
                  <c:v>Male</c:v>
                </c:pt>
              </c:strCache>
            </c:strRef>
          </c:cat>
          <c:val>
            <c:numRef>
              <c:f>Master_Pivot!$AK$4:$AK$6</c:f>
              <c:numCache>
                <c:formatCode>General</c:formatCode>
                <c:ptCount val="2"/>
                <c:pt idx="0">
                  <c:v>138</c:v>
                </c:pt>
                <c:pt idx="1">
                  <c:v>271</c:v>
                </c:pt>
              </c:numCache>
            </c:numRef>
          </c:val>
          <c:extLst>
            <c:ext xmlns:c16="http://schemas.microsoft.com/office/drawing/2014/chart" uri="{C3380CC4-5D6E-409C-BE32-E72D297353CC}">
              <c16:uniqueId val="{00000004-00F1-45E8-8E5D-5145A048062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[my_dashboard_master.xlsx]Master_Pivot!PivotTable9</c:name>
    <c:fmtId val="8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Master_Pivot!$BN$3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05-4BB1-B716-FCD810ED30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05-4BB1-B716-FCD810ED30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05-4BB1-B716-FCD810ED3076}"/>
              </c:ext>
            </c:extLst>
          </c:dPt>
          <c:cat>
            <c:strRef>
              <c:f>Master_Pivot!$BM$4:$BM$7</c:f>
              <c:strCache>
                <c:ptCount val="3"/>
                <c:pt idx="0">
                  <c:v>Direct </c:v>
                </c:pt>
                <c:pt idx="1">
                  <c:v>InDirect </c:v>
                </c:pt>
                <c:pt idx="2">
                  <c:v>Management </c:v>
                </c:pt>
              </c:strCache>
            </c:strRef>
          </c:cat>
          <c:val>
            <c:numRef>
              <c:f>Master_Pivot!$BN$4:$BN$7</c:f>
              <c:numCache>
                <c:formatCode>General</c:formatCode>
                <c:ptCount val="3"/>
                <c:pt idx="0">
                  <c:v>378</c:v>
                </c:pt>
                <c:pt idx="1">
                  <c:v>24</c:v>
                </c:pt>
                <c:pt idx="2">
                  <c:v>7</c:v>
                </c:pt>
              </c:numCache>
            </c:numRef>
          </c:val>
          <c:extLst>
            <c:ext xmlns:c16="http://schemas.microsoft.com/office/drawing/2014/chart" uri="{C3380CC4-5D6E-409C-BE32-E72D297353CC}">
              <c16:uniqueId val="{00000006-FC05-4BB1-B716-FCD810ED30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[my_dashboard_master.xlsx]Master_Pivot!PivotTable4</c:name>
    <c:fmtId val="1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Master_Pivot!$BR$3</c:f>
              <c:strCache>
                <c:ptCount val="1"/>
                <c:pt idx="0">
                  <c:v>Total</c:v>
                </c:pt>
              </c:strCache>
            </c:strRef>
          </c:tx>
          <c:spPr>
            <a:solidFill>
              <a:schemeClr val="accent1"/>
            </a:solidFill>
            <a:ln>
              <a:noFill/>
            </a:ln>
            <a:effectLst/>
          </c:spPr>
          <c:invertIfNegative val="0"/>
          <c:cat>
            <c:strRef>
              <c:f>Master_Pivot!$BQ$4:$BQ$7</c:f>
              <c:strCache>
                <c:ptCount val="3"/>
                <c:pt idx="0">
                  <c:v>Active</c:v>
                </c:pt>
                <c:pt idx="1">
                  <c:v>Fire</c:v>
                </c:pt>
                <c:pt idx="2">
                  <c:v>Resigned</c:v>
                </c:pt>
              </c:strCache>
            </c:strRef>
          </c:cat>
          <c:val>
            <c:numRef>
              <c:f>Master_Pivot!$BR$4:$BR$7</c:f>
              <c:numCache>
                <c:formatCode>General</c:formatCode>
                <c:ptCount val="3"/>
                <c:pt idx="0">
                  <c:v>407</c:v>
                </c:pt>
                <c:pt idx="1">
                  <c:v>1</c:v>
                </c:pt>
                <c:pt idx="2">
                  <c:v>1</c:v>
                </c:pt>
              </c:numCache>
            </c:numRef>
          </c:val>
          <c:extLst>
            <c:ext xmlns:c16="http://schemas.microsoft.com/office/drawing/2014/chart" uri="{C3380CC4-5D6E-409C-BE32-E72D297353CC}">
              <c16:uniqueId val="{00000000-CB7D-4BAA-9BC3-2E65072BCA29}"/>
            </c:ext>
          </c:extLst>
        </c:ser>
        <c:dLbls>
          <c:showLegendKey val="0"/>
          <c:showVal val="0"/>
          <c:showCatName val="0"/>
          <c:showSerName val="0"/>
          <c:showPercent val="0"/>
          <c:showBubbleSize val="0"/>
        </c:dLbls>
        <c:gapWidth val="219"/>
        <c:overlap val="-27"/>
        <c:axId val="402276864"/>
        <c:axId val="402263904"/>
      </c:barChart>
      <c:catAx>
        <c:axId val="40227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63904"/>
        <c:crosses val="autoZero"/>
        <c:auto val="1"/>
        <c:lblAlgn val="ctr"/>
        <c:lblOffset val="100"/>
        <c:noMultiLvlLbl val="0"/>
      </c:catAx>
      <c:valAx>
        <c:axId val="40226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[my_dashboard_master.xlsx]Master_Pivot!PivotTable5</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Master_Pivot!$BU$3</c:f>
              <c:strCache>
                <c:ptCount val="1"/>
                <c:pt idx="0">
                  <c:v>Total</c:v>
                </c:pt>
              </c:strCache>
            </c:strRef>
          </c:tx>
          <c:spPr>
            <a:solidFill>
              <a:schemeClr val="accent1"/>
            </a:solidFill>
            <a:ln>
              <a:noFill/>
            </a:ln>
            <a:effectLst/>
          </c:spPr>
          <c:invertIfNegative val="0"/>
          <c:cat>
            <c:strRef>
              <c:f>Master_Pivot!$BT$4:$BT$14</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Master_Pivot!$BU$4:$BU$14</c:f>
              <c:numCache>
                <c:formatCode>General</c:formatCode>
                <c:ptCount val="10"/>
                <c:pt idx="0">
                  <c:v>12600</c:v>
                </c:pt>
                <c:pt idx="1">
                  <c:v>12500</c:v>
                </c:pt>
                <c:pt idx="2">
                  <c:v>30000</c:v>
                </c:pt>
                <c:pt idx="3">
                  <c:v>5653.9333333333334</c:v>
                </c:pt>
                <c:pt idx="4">
                  <c:v>10363.636363636364</c:v>
                </c:pt>
                <c:pt idx="5">
                  <c:v>16767.138121546963</c:v>
                </c:pt>
                <c:pt idx="6">
                  <c:v>10000</c:v>
                </c:pt>
                <c:pt idx="7">
                  <c:v>9057.4</c:v>
                </c:pt>
                <c:pt idx="8">
                  <c:v>7000</c:v>
                </c:pt>
                <c:pt idx="9">
                  <c:v>30000</c:v>
                </c:pt>
              </c:numCache>
            </c:numRef>
          </c:val>
          <c:extLst>
            <c:ext xmlns:c16="http://schemas.microsoft.com/office/drawing/2014/chart" uri="{C3380CC4-5D6E-409C-BE32-E72D297353CC}">
              <c16:uniqueId val="{00000000-670D-4F8E-B51C-C3418861FE3C}"/>
            </c:ext>
          </c:extLst>
        </c:ser>
        <c:dLbls>
          <c:showLegendKey val="0"/>
          <c:showVal val="0"/>
          <c:showCatName val="0"/>
          <c:showSerName val="0"/>
          <c:showPercent val="0"/>
          <c:showBubbleSize val="0"/>
        </c:dLbls>
        <c:gapWidth val="218"/>
        <c:axId val="1641234440"/>
        <c:axId val="1641236488"/>
      </c:barChart>
      <c:catAx>
        <c:axId val="1641234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36488"/>
        <c:crosses val="autoZero"/>
        <c:auto val="1"/>
        <c:lblAlgn val="ctr"/>
        <c:lblOffset val="100"/>
        <c:noMultiLvlLbl val="0"/>
      </c:catAx>
      <c:valAx>
        <c:axId val="1641236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34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[my_dashboard_master.xlsx]Master_Pivot!PivotTable6</c:name>
    <c:fmtId val="8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Master_Pivot!$BY$3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Master_Pivot!$BX$4:$BX$13</c:f>
              <c:strCache>
                <c:ptCount val="9"/>
                <c:pt idx="0">
                  <c:v>A-</c:v>
                </c:pt>
                <c:pt idx="1">
                  <c:v>A+</c:v>
                </c:pt>
                <c:pt idx="2">
                  <c:v>AB-</c:v>
                </c:pt>
                <c:pt idx="3">
                  <c:v>AB+</c:v>
                </c:pt>
                <c:pt idx="4">
                  <c:v>B-</c:v>
                </c:pt>
                <c:pt idx="5">
                  <c:v>B+</c:v>
                </c:pt>
                <c:pt idx="6">
                  <c:v>N/A</c:v>
                </c:pt>
                <c:pt idx="7">
                  <c:v>O-</c:v>
                </c:pt>
                <c:pt idx="8">
                  <c:v>O+</c:v>
                </c:pt>
              </c:strCache>
            </c:strRef>
          </c:cat>
          <c:val>
            <c:numRef>
              <c:f>Master_Pivot!$BY$4:$BY$13</c:f>
              <c:numCache>
                <c:formatCode>General</c:formatCode>
                <c:ptCount val="9"/>
                <c:pt idx="0">
                  <c:v>488</c:v>
                </c:pt>
                <c:pt idx="1">
                  <c:v>18348</c:v>
                </c:pt>
                <c:pt idx="2">
                  <c:v>635</c:v>
                </c:pt>
                <c:pt idx="3">
                  <c:v>6728</c:v>
                </c:pt>
                <c:pt idx="4">
                  <c:v>1180</c:v>
                </c:pt>
                <c:pt idx="5">
                  <c:v>26260</c:v>
                </c:pt>
                <c:pt idx="6">
                  <c:v>6343</c:v>
                </c:pt>
                <c:pt idx="7">
                  <c:v>863</c:v>
                </c:pt>
                <c:pt idx="8">
                  <c:v>23000</c:v>
                </c:pt>
              </c:numCache>
            </c:numRef>
          </c:val>
          <c:smooth val="0"/>
          <c:extLst>
            <c:ext xmlns:c16="http://schemas.microsoft.com/office/drawing/2014/chart" uri="{C3380CC4-5D6E-409C-BE32-E72D297353CC}">
              <c16:uniqueId val="{00000000-9C30-4A91-89B1-CEE1585DC9D8}"/>
            </c:ext>
          </c:extLst>
        </c:ser>
        <c:dLbls>
          <c:showLegendKey val="0"/>
          <c:showVal val="0"/>
          <c:showCatName val="0"/>
          <c:showSerName val="0"/>
          <c:showPercent val="0"/>
          <c:showBubbleSize val="0"/>
        </c:dLbls>
        <c:marker val="1"/>
        <c:smooth val="0"/>
        <c:axId val="1100253920"/>
        <c:axId val="1100250560"/>
      </c:lineChart>
      <c:catAx>
        <c:axId val="110025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50560"/>
        <c:crosses val="autoZero"/>
        <c:auto val="1"/>
        <c:lblAlgn val="ctr"/>
        <c:lblOffset val="100"/>
        <c:noMultiLvlLbl val="0"/>
      </c:catAx>
      <c:valAx>
        <c:axId val="110025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5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[my_dashboard_master.xlsx]Master_Pivot!PivotTable7</c:name>
    <c:fmtId val="10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Master_Pivot!$CC$4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3-4201-958A-7C443FC796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3-4201-958A-7C443FC796D9}"/>
              </c:ext>
            </c:extLst>
          </c:dPt>
          <c:cat>
            <c:strRef>
              <c:f>Master_Pivot!$CB$5:$CB$7</c:f>
              <c:strCache>
                <c:ptCount val="2"/>
                <c:pt idx="0">
                  <c:v>Married</c:v>
                </c:pt>
                <c:pt idx="1">
                  <c:v>Single</c:v>
                </c:pt>
              </c:strCache>
            </c:strRef>
          </c:cat>
          <c:val>
            <c:numRef>
              <c:f>Master_Pivot!$CC$5:$CC$7</c:f>
              <c:numCache>
                <c:formatCode>General</c:formatCode>
                <c:ptCount val="2"/>
                <c:pt idx="0">
                  <c:v>69</c:v>
                </c:pt>
                <c:pt idx="1">
                  <c:v>340</c:v>
                </c:pt>
              </c:numCache>
            </c:numRef>
          </c:val>
          <c:extLst>
            <c:ext xmlns:c16="http://schemas.microsoft.com/office/drawing/2014/chart" uri="{C3380CC4-5D6E-409C-BE32-E72D297353CC}">
              <c16:uniqueId val="{00000004-05B3-4201-958A-7C443FC796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[my_dashboard_master.xlsx]Master_Pivot!PivotTable8</c:name>
    <c:fmtId val="8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Master_Pivot!$BH$3:$BH$4</c:f>
              <c:strCache>
                <c:ptCount val="1"/>
                <c:pt idx="0">
                  <c:v>Female</c:v>
                </c:pt>
              </c:strCache>
            </c:strRef>
          </c:tx>
          <c:spPr>
            <a:solidFill>
              <a:schemeClr val="accent1"/>
            </a:solidFill>
            <a:ln>
              <a:noFill/>
            </a:ln>
            <a:effectLst/>
          </c:spPr>
          <c:invertIfNegative val="0"/>
          <c:cat>
            <c:strRef>
              <c:f>Master_Pivot!$BG$5:$BG$15</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Master_Pivot!$BH$5:$BH$15</c:f>
              <c:numCache>
                <c:formatCode>General</c:formatCode>
                <c:ptCount val="10"/>
                <c:pt idx="3">
                  <c:v>5</c:v>
                </c:pt>
                <c:pt idx="4">
                  <c:v>1</c:v>
                </c:pt>
                <c:pt idx="5">
                  <c:v>130</c:v>
                </c:pt>
                <c:pt idx="7">
                  <c:v>2</c:v>
                </c:pt>
              </c:numCache>
            </c:numRef>
          </c:val>
          <c:extLst>
            <c:ext xmlns:c16="http://schemas.microsoft.com/office/drawing/2014/chart" uri="{C3380CC4-5D6E-409C-BE32-E72D297353CC}">
              <c16:uniqueId val="{00000000-AB76-4433-9484-7B22EE3A0E04}"/>
            </c:ext>
          </c:extLst>
        </c:ser>
        <c:ser>
          <c:idx val="1"/>
          <c:order val="1"/>
          <c:tx>
            <c:strRef>
              <c:f>Master_Pivot!$BI$3:$BI$4</c:f>
              <c:strCache>
                <c:ptCount val="1"/>
                <c:pt idx="0">
                  <c:v>Male</c:v>
                </c:pt>
              </c:strCache>
            </c:strRef>
          </c:tx>
          <c:spPr>
            <a:solidFill>
              <a:schemeClr val="accent2"/>
            </a:solidFill>
            <a:ln>
              <a:noFill/>
            </a:ln>
            <a:effectLst/>
          </c:spPr>
          <c:invertIfNegative val="0"/>
          <c:cat>
            <c:strRef>
              <c:f>Master_Pivot!$BG$5:$BG$15</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Master_Pivot!$BI$5:$BI$15</c:f>
              <c:numCache>
                <c:formatCode>General</c:formatCode>
                <c:ptCount val="10"/>
                <c:pt idx="0">
                  <c:v>5</c:v>
                </c:pt>
                <c:pt idx="1">
                  <c:v>2</c:v>
                </c:pt>
                <c:pt idx="2">
                  <c:v>2</c:v>
                </c:pt>
                <c:pt idx="3">
                  <c:v>10</c:v>
                </c:pt>
                <c:pt idx="4">
                  <c:v>10</c:v>
                </c:pt>
                <c:pt idx="5">
                  <c:v>233</c:v>
                </c:pt>
                <c:pt idx="6">
                  <c:v>2</c:v>
                </c:pt>
                <c:pt idx="7">
                  <c:v>3</c:v>
                </c:pt>
                <c:pt idx="8">
                  <c:v>3</c:v>
                </c:pt>
                <c:pt idx="9">
                  <c:v>1</c:v>
                </c:pt>
              </c:numCache>
            </c:numRef>
          </c:val>
          <c:extLst>
            <c:ext xmlns:c16="http://schemas.microsoft.com/office/drawing/2014/chart" uri="{C3380CC4-5D6E-409C-BE32-E72D297353CC}">
              <c16:uniqueId val="{00000001-AB76-4433-9484-7B22EE3A0E04}"/>
            </c:ext>
          </c:extLst>
        </c:ser>
        <c:dLbls>
          <c:showLegendKey val="0"/>
          <c:showVal val="0"/>
          <c:showCatName val="0"/>
          <c:showSerName val="0"/>
          <c:showPercent val="0"/>
          <c:showBubbleSize val="0"/>
        </c:dLbls>
        <c:gapWidth val="219"/>
        <c:overlap val="-27"/>
        <c:axId val="1230262976"/>
        <c:axId val="1230274016"/>
      </c:barChart>
      <c:catAx>
        <c:axId val="12302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74016"/>
        <c:crosses val="autoZero"/>
        <c:auto val="1"/>
        <c:lblAlgn val="ctr"/>
        <c:lblOffset val="100"/>
        <c:noMultiLvlLbl val="0"/>
      </c:catAx>
      <c:valAx>
        <c:axId val="123027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Master_Pivot!$DS$11</c:f>
              <c:strCache>
                <c:ptCount val="1"/>
                <c:pt idx="0">
                  <c:v>Total</c:v>
                </c:pt>
              </c:strCache>
            </c:strRef>
          </c:tx>
          <c:spPr>
            <a:solidFill>
              <a:schemeClr val="accent1"/>
            </a:solidFill>
            <a:ln>
              <a:noFill/>
            </a:ln>
            <a:effectLst/>
          </c:spPr>
          <c:invertIfNegative val="0"/>
          <c:cat>
            <c:strRef>
              <c:f>Master_Pivot!$DR$12:$DR$19</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Master_Pivot!$DS$12:$DS$19</c:f>
              <c:numCache>
                <c:formatCode>General</c:formatCode>
                <c:ptCount val="7"/>
                <c:pt idx="0">
                  <c:v>3</c:v>
                </c:pt>
                <c:pt idx="1">
                  <c:v>1</c:v>
                </c:pt>
                <c:pt idx="2">
                  <c:v>93</c:v>
                </c:pt>
                <c:pt idx="3">
                  <c:v>28</c:v>
                </c:pt>
                <c:pt idx="4">
                  <c:v>3</c:v>
                </c:pt>
                <c:pt idx="5">
                  <c:v>153</c:v>
                </c:pt>
                <c:pt idx="6">
                  <c:v>126</c:v>
                </c:pt>
              </c:numCache>
            </c:numRef>
          </c:val>
          <c:extLst>
            <c:ext xmlns:c16="http://schemas.microsoft.com/office/drawing/2014/chart" uri="{C3380CC4-5D6E-409C-BE32-E72D297353CC}">
              <c16:uniqueId val="{00000000-AA9E-4F44-A14A-348F1ED9E306}"/>
            </c:ext>
          </c:extLst>
        </c:ser>
        <c:dLbls>
          <c:showLegendKey val="0"/>
          <c:showVal val="0"/>
          <c:showCatName val="0"/>
          <c:showSerName val="0"/>
          <c:showPercent val="0"/>
          <c:showBubbleSize val="0"/>
        </c:dLbls>
        <c:gapWidth val="182"/>
        <c:axId val="378115664"/>
        <c:axId val="378119024"/>
      </c:barChart>
      <c:catAx>
        <c:axId val="3781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19024"/>
        <c:crosses val="autoZero"/>
        <c:auto val="1"/>
        <c:lblAlgn val="ctr"/>
        <c:lblOffset val="100"/>
        <c:noMultiLvlLbl val="0"/>
      </c:catAx>
      <c:valAx>
        <c:axId val="3781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[my_dashboard_master.xlsx]Master_Pivot!PivotTable27</c:name>
    <c:fmtId val="3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Master_Pivot!$DS$27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BD-4978-9981-4FCE0BFBE09D}"/>
              </c:ext>
            </c:extLst>
          </c:dPt>
          <c:dPt>
            <c:idx val="1"/>
            <c:bubble3D val="0"/>
            <c:explosion val="1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BD-4978-9981-4FCE0BFBE0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BD-4978-9981-4FCE0BFBE0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Master_Pivot!$DR$28:$DR$31</c:f>
              <c:strCache>
                <c:ptCount val="3"/>
                <c:pt idx="0">
                  <c:v>Direct</c:v>
                </c:pt>
                <c:pt idx="1">
                  <c:v>InDirect</c:v>
                </c:pt>
                <c:pt idx="2">
                  <c:v>Management</c:v>
                </c:pt>
              </c:strCache>
            </c:strRef>
          </c:cat>
          <c:val>
            <c:numRef>
              <c:f>Master_Pivot!$DS$28:$DS$31</c:f>
              <c:numCache>
                <c:formatCode>General</c:formatCode>
                <c:ptCount val="3"/>
                <c:pt idx="0">
                  <c:v>378</c:v>
                </c:pt>
                <c:pt idx="1">
                  <c:v>24</c:v>
                </c:pt>
                <c:pt idx="2">
                  <c:v>7</c:v>
                </c:pt>
              </c:numCache>
            </c:numRef>
          </c:val>
          <c:extLst>
            <c:ext xmlns:c16="http://schemas.microsoft.com/office/drawing/2014/chart" uri="{C3380CC4-5D6E-409C-BE32-E72D297353CC}">
              <c16:uniqueId val="{00000006-77BD-4978-9981-4FCE0BFBE0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[my_dashboard_master.xlsx]Master_Pivot!PivotTable26</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186398408384"/>
          <c:y val="0.22154912351752734"/>
          <c:w val="0.56344887494045437"/>
          <c:h val="0.69400055916314207"/>
        </c:manualLayout>
      </c:layout>
      <c:barChart>
        <c:barDir val="bar"/>
        <c:grouping val="clustered"/>
        <c:varyColors val="0"/>
        <c:ser>
          <c:idx val="0"/>
          <c:order val="0"/>
          <c:tx>
            <c:strRef>
              <c:f>Master_Pivot!$CV$45</c:f>
              <c:strCache>
                <c:ptCount val="1"/>
                <c:pt idx="0">
                  <c:v>Total</c:v>
                </c:pt>
              </c:strCache>
            </c:strRef>
          </c:tx>
          <c:spPr>
            <a:solidFill>
              <a:schemeClr val="accent1"/>
            </a:solidFill>
            <a:ln>
              <a:noFill/>
            </a:ln>
            <a:effectLst/>
          </c:spPr>
          <c:invertIfNegative val="0"/>
          <c:cat>
            <c:strRef>
              <c:f>Master_Pivot!$CU$46:$CU$56</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Master_Pivot!$CV$46:$CV$56</c:f>
              <c:numCache>
                <c:formatCode>General</c:formatCode>
                <c:ptCount val="10"/>
                <c:pt idx="0">
                  <c:v>5</c:v>
                </c:pt>
                <c:pt idx="1">
                  <c:v>2</c:v>
                </c:pt>
                <c:pt idx="2">
                  <c:v>2</c:v>
                </c:pt>
                <c:pt idx="3">
                  <c:v>15</c:v>
                </c:pt>
                <c:pt idx="4">
                  <c:v>11</c:v>
                </c:pt>
                <c:pt idx="5">
                  <c:v>363</c:v>
                </c:pt>
                <c:pt idx="6">
                  <c:v>2</c:v>
                </c:pt>
                <c:pt idx="7">
                  <c:v>5</c:v>
                </c:pt>
                <c:pt idx="8">
                  <c:v>3</c:v>
                </c:pt>
                <c:pt idx="9">
                  <c:v>1</c:v>
                </c:pt>
              </c:numCache>
            </c:numRef>
          </c:val>
          <c:extLst>
            <c:ext xmlns:c16="http://schemas.microsoft.com/office/drawing/2014/chart" uri="{C3380CC4-5D6E-409C-BE32-E72D297353CC}">
              <c16:uniqueId val="{00000000-3DBF-46D7-BBE8-8B6E76EC6EBA}"/>
            </c:ext>
          </c:extLst>
        </c:ser>
        <c:dLbls>
          <c:showLegendKey val="0"/>
          <c:showVal val="0"/>
          <c:showCatName val="0"/>
          <c:showSerName val="0"/>
          <c:showPercent val="0"/>
          <c:showBubbleSize val="0"/>
        </c:dLbls>
        <c:gapWidth val="182"/>
        <c:axId val="378065264"/>
        <c:axId val="378058064"/>
      </c:barChart>
      <c:catAx>
        <c:axId val="37806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8064"/>
        <c:crosses val="autoZero"/>
        <c:auto val="1"/>
        <c:lblAlgn val="ctr"/>
        <c:lblOffset val="100"/>
        <c:noMultiLvlLbl val="0"/>
      </c:catAx>
      <c:valAx>
        <c:axId val="37805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6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[my_dashboard_master.xlsx]Master_Pivot!PivotTable22</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79483814523185"/>
          <c:y val="0.21555118110236221"/>
          <c:w val="0.56895516185476813"/>
          <c:h val="0.32780220180810732"/>
        </c:manualLayout>
      </c:layout>
      <c:barChart>
        <c:barDir val="col"/>
        <c:grouping val="clustered"/>
        <c:varyColors val="0"/>
        <c:ser>
          <c:idx val="0"/>
          <c:order val="0"/>
          <c:tx>
            <c:strRef>
              <c:f>Master_Pivot!$CV$66:$CV$67</c:f>
              <c:strCache>
                <c:ptCount val="1"/>
                <c:pt idx="0">
                  <c:v>Direct</c:v>
                </c:pt>
              </c:strCache>
            </c:strRef>
          </c:tx>
          <c:spPr>
            <a:solidFill>
              <a:schemeClr val="accent1"/>
            </a:solidFill>
            <a:ln>
              <a:noFill/>
            </a:ln>
            <a:effectLst/>
          </c:spPr>
          <c:invertIfNegative val="0"/>
          <c:cat>
            <c:strRef>
              <c:f>Master_Pivot!$CU$68:$CU$75</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Master_Pivot!$CV$68:$CV$75</c:f>
              <c:numCache>
                <c:formatCode>General</c:formatCode>
                <c:ptCount val="7"/>
                <c:pt idx="0">
                  <c:v>1</c:v>
                </c:pt>
                <c:pt idx="1">
                  <c:v>1</c:v>
                </c:pt>
                <c:pt idx="2">
                  <c:v>89</c:v>
                </c:pt>
                <c:pt idx="3">
                  <c:v>26</c:v>
                </c:pt>
                <c:pt idx="4">
                  <c:v>2</c:v>
                </c:pt>
                <c:pt idx="5">
                  <c:v>145</c:v>
                </c:pt>
                <c:pt idx="6">
                  <c:v>114</c:v>
                </c:pt>
              </c:numCache>
            </c:numRef>
          </c:val>
          <c:extLst>
            <c:ext xmlns:c16="http://schemas.microsoft.com/office/drawing/2014/chart" uri="{C3380CC4-5D6E-409C-BE32-E72D297353CC}">
              <c16:uniqueId val="{00000000-2BAF-4DC7-BEED-17671CD993C7}"/>
            </c:ext>
          </c:extLst>
        </c:ser>
        <c:ser>
          <c:idx val="1"/>
          <c:order val="1"/>
          <c:tx>
            <c:strRef>
              <c:f>Master_Pivot!$CW$66:$CW$67</c:f>
              <c:strCache>
                <c:ptCount val="1"/>
                <c:pt idx="0">
                  <c:v>InDirect</c:v>
                </c:pt>
              </c:strCache>
            </c:strRef>
          </c:tx>
          <c:spPr>
            <a:solidFill>
              <a:schemeClr val="accent2"/>
            </a:solidFill>
            <a:ln>
              <a:noFill/>
            </a:ln>
            <a:effectLst/>
          </c:spPr>
          <c:invertIfNegative val="0"/>
          <c:cat>
            <c:strRef>
              <c:f>Master_Pivot!$CU$68:$CU$75</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Master_Pivot!$CW$68:$CW$75</c:f>
              <c:numCache>
                <c:formatCode>General</c:formatCode>
                <c:ptCount val="7"/>
                <c:pt idx="0">
                  <c:v>2</c:v>
                </c:pt>
                <c:pt idx="2">
                  <c:v>3</c:v>
                </c:pt>
                <c:pt idx="3">
                  <c:v>2</c:v>
                </c:pt>
                <c:pt idx="4">
                  <c:v>1</c:v>
                </c:pt>
                <c:pt idx="5">
                  <c:v>6</c:v>
                </c:pt>
                <c:pt idx="6">
                  <c:v>10</c:v>
                </c:pt>
              </c:numCache>
            </c:numRef>
          </c:val>
          <c:extLst>
            <c:ext xmlns:c16="http://schemas.microsoft.com/office/drawing/2014/chart" uri="{C3380CC4-5D6E-409C-BE32-E72D297353CC}">
              <c16:uniqueId val="{00000001-2BAF-4DC7-BEED-17671CD993C7}"/>
            </c:ext>
          </c:extLst>
        </c:ser>
        <c:ser>
          <c:idx val="2"/>
          <c:order val="2"/>
          <c:tx>
            <c:strRef>
              <c:f>Master_Pivot!$CX$66:$CX$67</c:f>
              <c:strCache>
                <c:ptCount val="1"/>
                <c:pt idx="0">
                  <c:v>Management</c:v>
                </c:pt>
              </c:strCache>
            </c:strRef>
          </c:tx>
          <c:spPr>
            <a:solidFill>
              <a:schemeClr val="accent3"/>
            </a:solidFill>
            <a:ln>
              <a:noFill/>
            </a:ln>
            <a:effectLst/>
          </c:spPr>
          <c:invertIfNegative val="0"/>
          <c:cat>
            <c:strRef>
              <c:f>Master_Pivot!$CU$68:$CU$75</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Master_Pivot!$CX$68:$CX$75</c:f>
              <c:numCache>
                <c:formatCode>General</c:formatCode>
                <c:ptCount val="7"/>
                <c:pt idx="0">
                  <c:v>1</c:v>
                </c:pt>
                <c:pt idx="2">
                  <c:v>1</c:v>
                </c:pt>
                <c:pt idx="5">
                  <c:v>3</c:v>
                </c:pt>
                <c:pt idx="6">
                  <c:v>2</c:v>
                </c:pt>
              </c:numCache>
            </c:numRef>
          </c:val>
          <c:extLst>
            <c:ext xmlns:c16="http://schemas.microsoft.com/office/drawing/2014/chart" uri="{C3380CC4-5D6E-409C-BE32-E72D297353CC}">
              <c16:uniqueId val="{00000002-2BAF-4DC7-BEED-17671CD993C7}"/>
            </c:ext>
          </c:extLst>
        </c:ser>
        <c:dLbls>
          <c:showLegendKey val="0"/>
          <c:showVal val="0"/>
          <c:showCatName val="0"/>
          <c:showSerName val="0"/>
          <c:showPercent val="0"/>
          <c:showBubbleSize val="0"/>
        </c:dLbls>
        <c:gapWidth val="219"/>
        <c:overlap val="-27"/>
        <c:axId val="378074864"/>
        <c:axId val="378083504"/>
      </c:barChart>
      <c:catAx>
        <c:axId val="3780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83504"/>
        <c:crosses val="autoZero"/>
        <c:auto val="1"/>
        <c:lblAlgn val="ctr"/>
        <c:lblOffset val="100"/>
        <c:noMultiLvlLbl val="0"/>
      </c:catAx>
      <c:valAx>
        <c:axId val="37808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[my_dashboard_master.xlsx]Master_Pivot!PivotTable31</c:name>
    <c:fmtId val="4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Master_Pivot!$DS$49:$DS$50</c:f>
              <c:strCache>
                <c:ptCount val="1"/>
                <c:pt idx="0">
                  <c:v>Permanent</c:v>
                </c:pt>
              </c:strCache>
            </c:strRef>
          </c:tx>
          <c:spPr>
            <a:solidFill>
              <a:schemeClr val="accent1"/>
            </a:solidFill>
            <a:ln>
              <a:noFill/>
            </a:ln>
            <a:effectLst/>
          </c:spPr>
          <c:invertIfNegative val="0"/>
          <c:cat>
            <c:strRef>
              <c:f>Master_Pivot!$DR$51:$DR$58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Master_Pivot!$DS$51:$DS$58</c:f>
              <c:numCache>
                <c:formatCode>General</c:formatCode>
                <c:ptCount val="7"/>
                <c:pt idx="0">
                  <c:v>1</c:v>
                </c:pt>
                <c:pt idx="1">
                  <c:v>1</c:v>
                </c:pt>
                <c:pt idx="2">
                  <c:v>3</c:v>
                </c:pt>
                <c:pt idx="5">
                  <c:v>8</c:v>
                </c:pt>
                <c:pt idx="6">
                  <c:v>9</c:v>
                </c:pt>
              </c:numCache>
            </c:numRef>
          </c:val>
          <c:extLst>
            <c:ext xmlns:c16="http://schemas.microsoft.com/office/drawing/2014/chart" uri="{C3380CC4-5D6E-409C-BE32-E72D297353CC}">
              <c16:uniqueId val="{00000000-8C1C-43A3-BFDF-BE5C12195510}"/>
            </c:ext>
          </c:extLst>
        </c:ser>
        <c:ser>
          <c:idx val="1"/>
          <c:order val="1"/>
          <c:tx>
            <c:strRef>
              <c:f>Master_Pivot!$DT$49:$DT$50</c:f>
              <c:strCache>
                <c:ptCount val="1"/>
                <c:pt idx="0">
                  <c:v>Probation</c:v>
                </c:pt>
              </c:strCache>
            </c:strRef>
          </c:tx>
          <c:spPr>
            <a:solidFill>
              <a:schemeClr val="accent2"/>
            </a:solidFill>
            <a:ln>
              <a:noFill/>
            </a:ln>
            <a:effectLst/>
          </c:spPr>
          <c:invertIfNegative val="0"/>
          <c:cat>
            <c:strRef>
              <c:f>Master_Pivot!$DR$51:$DR$58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Master_Pivot!$DT$51:$DT$58</c:f>
              <c:numCache>
                <c:formatCode>General</c:formatCode>
                <c:ptCount val="7"/>
                <c:pt idx="0">
                  <c:v>3</c:v>
                </c:pt>
                <c:pt idx="2">
                  <c:v>90</c:v>
                </c:pt>
                <c:pt idx="3">
                  <c:v>28</c:v>
                </c:pt>
                <c:pt idx="4">
                  <c:v>3</c:v>
                </c:pt>
                <c:pt idx="5">
                  <c:v>146</c:v>
                </c:pt>
                <c:pt idx="6">
                  <c:v>117</c:v>
                </c:pt>
              </c:numCache>
            </c:numRef>
          </c:val>
          <c:extLst>
            <c:ext xmlns:c16="http://schemas.microsoft.com/office/drawing/2014/chart" uri="{C3380CC4-5D6E-409C-BE32-E72D297353CC}">
              <c16:uniqueId val="{00000001-8C1C-43A3-BFDF-BE5C12195510}"/>
            </c:ext>
          </c:extLst>
        </c:ser>
        <c:dLbls>
          <c:showLegendKey val="0"/>
          <c:showVal val="0"/>
          <c:showCatName val="0"/>
          <c:showSerName val="0"/>
          <c:showPercent val="0"/>
          <c:showBubbleSize val="0"/>
        </c:dLbls>
        <c:gapWidth val="150"/>
        <c:overlap val="100"/>
        <c:axId val="1311700048"/>
        <c:axId val="1311649648"/>
      </c:barChart>
      <c:catAx>
        <c:axId val="131170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49648"/>
        <c:crosses val="autoZero"/>
        <c:auto val="1"/>
        <c:lblAlgn val="ctr"/>
        <c:lblOffset val="100"/>
        <c:noMultiLvlLbl val="0"/>
      </c:catAx>
      <c:valAx>
        <c:axId val="131164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0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[my_dashboard_master.xlsx]Master_Pivot!PivotTable25</c:name>
    <c:fmtId val="6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Master_Pivot!$DS$69:$DS$70</c:f>
              <c:strCache>
                <c:ptCount val="1"/>
                <c:pt idx="0">
                  <c:v>Female</c:v>
                </c:pt>
              </c:strCache>
            </c:strRef>
          </c:tx>
          <c:spPr>
            <a:solidFill>
              <a:schemeClr val="accent1"/>
            </a:solidFill>
            <a:ln>
              <a:noFill/>
            </a:ln>
            <a:effectLst/>
          </c:spPr>
          <c:invertIfNegative val="0"/>
          <c:cat>
            <c:strRef>
              <c:f>Master_Pivot!$DR$71:$DR$78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Master_Pivot!$DS$71:$DS$78</c:f>
              <c:numCache>
                <c:formatCode>General</c:formatCode>
                <c:ptCount val="7"/>
                <c:pt idx="0">
                  <c:v>1</c:v>
                </c:pt>
                <c:pt idx="1">
                  <c:v>1</c:v>
                </c:pt>
                <c:pt idx="2">
                  <c:v>32</c:v>
                </c:pt>
                <c:pt idx="3">
                  <c:v>5</c:v>
                </c:pt>
                <c:pt idx="5">
                  <c:v>53</c:v>
                </c:pt>
                <c:pt idx="6">
                  <c:v>46</c:v>
                </c:pt>
              </c:numCache>
            </c:numRef>
          </c:val>
          <c:extLst>
            <c:ext xmlns:c16="http://schemas.microsoft.com/office/drawing/2014/chart" uri="{C3380CC4-5D6E-409C-BE32-E72D297353CC}">
              <c16:uniqueId val="{00000000-1FBA-4191-9148-21390E3D474E}"/>
            </c:ext>
          </c:extLst>
        </c:ser>
        <c:ser>
          <c:idx val="1"/>
          <c:order val="1"/>
          <c:tx>
            <c:strRef>
              <c:f>Master_Pivot!$DT$69:$DT$70</c:f>
              <c:strCache>
                <c:ptCount val="1"/>
                <c:pt idx="0">
                  <c:v>Male</c:v>
                </c:pt>
              </c:strCache>
            </c:strRef>
          </c:tx>
          <c:spPr>
            <a:solidFill>
              <a:schemeClr val="accent2"/>
            </a:solidFill>
            <a:ln>
              <a:noFill/>
            </a:ln>
            <a:effectLst/>
          </c:spPr>
          <c:invertIfNegative val="0"/>
          <c:cat>
            <c:strRef>
              <c:f>Master_Pivot!$DR$71:$DR$78</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Master_Pivot!$DT$71:$DT$78</c:f>
              <c:numCache>
                <c:formatCode>General</c:formatCode>
                <c:ptCount val="7"/>
                <c:pt idx="0">
                  <c:v>2</c:v>
                </c:pt>
                <c:pt idx="2">
                  <c:v>61</c:v>
                </c:pt>
                <c:pt idx="3">
                  <c:v>23</c:v>
                </c:pt>
                <c:pt idx="4">
                  <c:v>3</c:v>
                </c:pt>
                <c:pt idx="5">
                  <c:v>100</c:v>
                </c:pt>
                <c:pt idx="6">
                  <c:v>80</c:v>
                </c:pt>
              </c:numCache>
            </c:numRef>
          </c:val>
          <c:extLst>
            <c:ext xmlns:c16="http://schemas.microsoft.com/office/drawing/2014/chart" uri="{C3380CC4-5D6E-409C-BE32-E72D297353CC}">
              <c16:uniqueId val="{00000001-1FBA-4191-9148-21390E3D474E}"/>
            </c:ext>
          </c:extLst>
        </c:ser>
        <c:dLbls>
          <c:showLegendKey val="0"/>
          <c:showVal val="0"/>
          <c:showCatName val="0"/>
          <c:showSerName val="0"/>
          <c:showPercent val="0"/>
          <c:showBubbleSize val="0"/>
        </c:dLbls>
        <c:gapWidth val="150"/>
        <c:overlap val="100"/>
        <c:axId val="378059504"/>
        <c:axId val="378077744"/>
      </c:barChart>
      <c:catAx>
        <c:axId val="3780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77744"/>
        <c:crosses val="autoZero"/>
        <c:auto val="1"/>
        <c:lblAlgn val="ctr"/>
        <c:lblOffset val="100"/>
        <c:noMultiLvlLbl val="0"/>
      </c:catAx>
      <c:valAx>
        <c:axId val="3780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5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[my_dashboard_master.xlsx]Master_Pivot!PivotTable24</c:name>
    <c:fmtId val="6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Master_Pivot!$DU$88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C3-4AB9-9C9A-257756C372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C3-4AB9-9C9A-257756C372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Master_Pivot!$DT$89:$DT$91</c:f>
              <c:strCache>
                <c:ptCount val="2"/>
                <c:pt idx="0">
                  <c:v>Permanent</c:v>
                </c:pt>
                <c:pt idx="1">
                  <c:v>Probation</c:v>
                </c:pt>
              </c:strCache>
            </c:strRef>
          </c:cat>
          <c:val>
            <c:numRef>
              <c:f>Master_Pivot!$DU$89:$DU$91</c:f>
              <c:numCache>
                <c:formatCode>0.00%</c:formatCode>
                <c:ptCount val="2"/>
                <c:pt idx="0">
                  <c:v>5.1597051597051594E-2</c:v>
                </c:pt>
                <c:pt idx="1">
                  <c:v>0.94840294840294836</c:v>
                </c:pt>
              </c:numCache>
            </c:numRef>
          </c:val>
          <c:extLst>
            <c:ext xmlns:c16="http://schemas.microsoft.com/office/drawing/2014/chart" uri="{C3380CC4-5D6E-409C-BE32-E72D297353CC}">
              <c16:uniqueId val="{00000004-68C3-4AB9-9C9A-257756C372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[my_dashboard_master.xlsx]Master_Pivot!PivotTable24</c:name>
    <c:fmtId val="6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Master_Pivot!$DU$88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AC-4D7E-BD8A-02DEF2DF6B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AC-4D7E-BD8A-02DEF2DF6B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Master_Pivot!$DT$89:$DT$91</c:f>
              <c:strCache>
                <c:ptCount val="2"/>
                <c:pt idx="0">
                  <c:v>Permanent</c:v>
                </c:pt>
                <c:pt idx="1">
                  <c:v>Probation</c:v>
                </c:pt>
              </c:strCache>
            </c:strRef>
          </c:cat>
          <c:val>
            <c:numRef>
              <c:f>Master_Pivot!$DU$89:$DU$91</c:f>
              <c:numCache>
                <c:formatCode>0.00%</c:formatCode>
                <c:ptCount val="2"/>
                <c:pt idx="0">
                  <c:v>5.1597051597051594E-2</c:v>
                </c:pt>
                <c:pt idx="1">
                  <c:v>0.94840294840294836</c:v>
                </c:pt>
              </c:numCache>
            </c:numRef>
          </c:val>
          <c:extLst>
            <c:ext xmlns:c16="http://schemas.microsoft.com/office/drawing/2014/chart" uri="{C3380CC4-5D6E-409C-BE32-E72D297353CC}">
              <c16:uniqueId val="{00000004-26AC-4D7E-BD8A-02DEF2DF6BC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[my_dashboard_master.xlsx]Master_Pivot!PivotTable32</c:name>
    <c:fmtId val="5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3967847769028873E-2"/>
              <c:y val="0.19702792359288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3967847769028873E-2"/>
              <c:y val="0.19702792359288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3967847769028873E-2"/>
              <c:y val="0.19702792359288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Master_Pivot!$DT$100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D4D-480C-92F1-64FE5FA1A4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D4D-480C-92F1-64FE5FA1A4A0}"/>
              </c:ext>
            </c:extLst>
          </c:dPt>
          <c:dLbls>
            <c:dLbl>
              <c:idx val="0"/>
              <c:layout>
                <c:manualLayout>
                  <c:x val="-4.3967847769028873E-2"/>
                  <c:y val="0.1970279235928842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4D-480C-92F1-64FE5FA1A4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Master_Pivot!$DS$101:$DS$103</c:f>
              <c:strCache>
                <c:ptCount val="2"/>
                <c:pt idx="0">
                  <c:v>Permanent</c:v>
                </c:pt>
                <c:pt idx="1">
                  <c:v>Probation</c:v>
                </c:pt>
              </c:strCache>
            </c:strRef>
          </c:cat>
          <c:val>
            <c:numRef>
              <c:f>Master_Pivot!$DT$101:$DT$103</c:f>
              <c:numCache>
                <c:formatCode>0.00%</c:formatCode>
                <c:ptCount val="2"/>
                <c:pt idx="0">
                  <c:v>5.3789731051344741E-2</c:v>
                </c:pt>
                <c:pt idx="1">
                  <c:v>0.94621026894865523</c:v>
                </c:pt>
              </c:numCache>
            </c:numRef>
          </c:val>
          <c:extLst>
            <c:ext xmlns:c16="http://schemas.microsoft.com/office/drawing/2014/chart" uri="{C3380CC4-5D6E-409C-BE32-E72D297353CC}">
              <c16:uniqueId val="{00000004-5D4D-480C-92F1-64FE5FA1A4A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[my_dashboard_master.xlsx]Master_Pivot!PivotTable34</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Master_Pivot!$EE$15:$EE$16</c:f>
              <c:strCache>
                <c:ptCount val="1"/>
                <c:pt idx="0">
                  <c:v>Diract </c:v>
                </c:pt>
              </c:strCache>
            </c:strRef>
          </c:tx>
          <c:spPr>
            <a:solidFill>
              <a:schemeClr val="accent1"/>
            </a:soli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Master_Pivot!$EE$17:$EE$25</c:f>
              <c:numCache>
                <c:formatCode>General</c:formatCode>
                <c:ptCount val="8"/>
                <c:pt idx="3">
                  <c:v>7396.6</c:v>
                </c:pt>
                <c:pt idx="7">
                  <c:v>18067.988372093023</c:v>
                </c:pt>
              </c:numCache>
            </c:numRef>
          </c:val>
          <c:extLst>
            <c:ext xmlns:c16="http://schemas.microsoft.com/office/drawing/2014/chart" uri="{C3380CC4-5D6E-409C-BE32-E72D297353CC}">
              <c16:uniqueId val="{00000000-80E2-48EC-8213-422B77B8CA38}"/>
            </c:ext>
          </c:extLst>
        </c:ser>
        <c:ser>
          <c:idx val="1"/>
          <c:order val="1"/>
          <c:tx>
            <c:strRef>
              <c:f>Master_Pivot!$EF$15:$EF$16</c:f>
              <c:strCache>
                <c:ptCount val="1"/>
                <c:pt idx="0">
                  <c:v>Indiract </c:v>
                </c:pt>
              </c:strCache>
            </c:strRef>
          </c:tx>
          <c:spPr>
            <a:solidFill>
              <a:schemeClr val="accent2"/>
            </a:soli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Master_Pivot!$EF$17:$EF$25</c:f>
              <c:numCache>
                <c:formatCode>General</c:formatCode>
                <c:ptCount val="8"/>
                <c:pt idx="1">
                  <c:v>2500</c:v>
                </c:pt>
                <c:pt idx="2">
                  <c:v>44393.833333333336</c:v>
                </c:pt>
                <c:pt idx="3">
                  <c:v>8420.8333333333339</c:v>
                </c:pt>
                <c:pt idx="4">
                  <c:v>8116</c:v>
                </c:pt>
                <c:pt idx="5">
                  <c:v>10000</c:v>
                </c:pt>
                <c:pt idx="6">
                  <c:v>15816.5</c:v>
                </c:pt>
                <c:pt idx="7">
                  <c:v>5000</c:v>
                </c:pt>
              </c:numCache>
            </c:numRef>
          </c:val>
          <c:extLst>
            <c:ext xmlns:c16="http://schemas.microsoft.com/office/drawing/2014/chart" uri="{C3380CC4-5D6E-409C-BE32-E72D297353CC}">
              <c16:uniqueId val="{00000001-80E2-48EC-8213-422B77B8CA38}"/>
            </c:ext>
          </c:extLst>
        </c:ser>
        <c:ser>
          <c:idx val="2"/>
          <c:order val="2"/>
          <c:tx>
            <c:strRef>
              <c:f>Master_Pivot!$EG$15:$EG$16</c:f>
              <c:strCache>
                <c:ptCount val="1"/>
                <c:pt idx="0">
                  <c:v>Management </c:v>
                </c:pt>
              </c:strCache>
            </c:strRef>
          </c:tx>
          <c:spPr>
            <a:solidFill>
              <a:schemeClr val="accent3"/>
            </a:solidFill>
            <a:ln w="25400">
              <a:noFill/>
            </a:ln>
            <a:effectLst/>
          </c:spPr>
          <c:cat>
            <c:strRef>
              <c:f>Master_Pivot!$ED$17:$ED$25</c:f>
              <c:strCache>
                <c:ptCount val="8"/>
                <c:pt idx="0">
                  <c:v>Mar</c:v>
                </c:pt>
                <c:pt idx="1">
                  <c:v>May</c:v>
                </c:pt>
                <c:pt idx="2">
                  <c:v>Jun</c:v>
                </c:pt>
                <c:pt idx="3">
                  <c:v>Jul</c:v>
                </c:pt>
                <c:pt idx="4">
                  <c:v>Aug</c:v>
                </c:pt>
                <c:pt idx="5">
                  <c:v>Sep</c:v>
                </c:pt>
                <c:pt idx="6">
                  <c:v>Nov</c:v>
                </c:pt>
                <c:pt idx="7">
                  <c:v>Dec</c:v>
                </c:pt>
              </c:strCache>
            </c:strRef>
          </c:cat>
          <c:val>
            <c:numRef>
              <c:f>Master_Pivot!$EG$17:$EG$25</c:f>
              <c:numCache>
                <c:formatCode>General</c:formatCode>
                <c:ptCount val="8"/>
                <c:pt idx="0">
                  <c:v>10000</c:v>
                </c:pt>
                <c:pt idx="1">
                  <c:v>500</c:v>
                </c:pt>
                <c:pt idx="2">
                  <c:v>523</c:v>
                </c:pt>
                <c:pt idx="3">
                  <c:v>10000</c:v>
                </c:pt>
                <c:pt idx="7">
                  <c:v>10000</c:v>
                </c:pt>
              </c:numCache>
            </c:numRef>
          </c:val>
          <c:extLst>
            <c:ext xmlns:c16="http://schemas.microsoft.com/office/drawing/2014/chart" uri="{C3380CC4-5D6E-409C-BE32-E72D297353CC}">
              <c16:uniqueId val="{00000002-80E2-48EC-8213-422B77B8CA38}"/>
            </c:ext>
          </c:extLst>
        </c:ser>
        <c:dLbls>
          <c:showLegendKey val="0"/>
          <c:showVal val="0"/>
          <c:showCatName val="0"/>
          <c:showSerName val="0"/>
          <c:showPercent val="0"/>
          <c:showBubbleSize val="0"/>
        </c:dLbls>
        <c:axId val="1532790368"/>
        <c:axId val="1532791328"/>
      </c:areaChart>
      <c:catAx>
        <c:axId val="153279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91328"/>
        <c:crosses val="autoZero"/>
        <c:auto val="1"/>
        <c:lblAlgn val="ctr"/>
        <c:lblOffset val="100"/>
        <c:noMultiLvlLbl val="0"/>
      </c:catAx>
      <c:valAx>
        <c:axId val="153279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903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273204927"/>
        <c:axId val="1825026815"/>
      </c:barChart>
      <c:catAx>
        <c:axId val="12732049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26815"/>
        <c:crosses val="autoZero"/>
        <c:auto val="1"/>
        <c:lblAlgn val="ctr"/>
        <c:lblOffset val="100"/>
        <c:noMultiLvlLbl val="0"/>
      </c:catAx>
      <c:valAx>
        <c:axId val="18250268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0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273202047"/>
        <c:axId val="1273203967"/>
      </c:barChart>
      <c:catAx>
        <c:axId val="12732020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03967"/>
        <c:crosses val="autoZero"/>
        <c:auto val="1"/>
        <c:lblAlgn val="ctr"/>
        <c:lblOffset val="100"/>
        <c:noMultiLvlLbl val="0"/>
      </c:catAx>
      <c:valAx>
        <c:axId val="127320396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0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[my_dashboard_master.xlsx]Master_Pivot!ptJoinMonth</c:name>
    <c:fmtId val="0"/>
  </c:pivotSource>
  <c:chart>
    <c:title>
      <c:overlay val="0"/>
    </c:title>
    <c:autoTitleDeleted val="0"/>
    <c:pivotFmts>
      <c:pivotFmt>
        <c:idx val="0"/>
        <c:spPr>
          <a:ln w="28575"/>
        </c:spPr>
        <c:marker>
          <c:symbol val="circle"/>
          <c:size val="5"/>
          <c:spPr>
            <a:ln w="28575"/>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Master_Pivot!$V$3</c:f>
              <c:strCache>
                <c:ptCount val="1"/>
                <c:pt idx="0">
                  <c:v>Total</c:v>
                </c:pt>
              </c:strCache>
            </c:strRef>
          </c:tx>
          <c:spPr>
            <a:ln w="28575"/>
          </c:spPr>
          <c:marker>
            <c:symbol val="circle"/>
            <c:size val="5"/>
            <c:spPr>
              <a:ln w="28575"/>
            </c:spPr>
          </c:marker>
          <c:cat>
            <c:strRef>
              <c:f>Master_Pivot!$U$4:$U$8</c:f>
              <c:strCache>
                <c:ptCount val="5"/>
                <c:pt idx="0">
                  <c:v>Aug-23</c:v>
                </c:pt>
                <c:pt idx="1">
                  <c:v>Basic Salary</c:v>
                </c:pt>
                <c:pt idx="2">
                  <c:v>Jul-23</c:v>
                </c:pt>
                <c:pt idx="3">
                  <c:v>Jun-23</c:v>
                </c:pt>
                <c:pt idx="4">
                  <c:v>Sep-23</c:v>
                </c:pt>
              </c:strCache>
            </c:strRef>
          </c:cat>
          <c:val>
            <c:numRef>
              <c:f>Master_Pivot!$V$4:$V$8</c:f>
              <c:numCache>
                <c:formatCode>General</c:formatCode>
                <c:ptCount val="5"/>
                <c:pt idx="0">
                  <c:v>2</c:v>
                </c:pt>
                <c:pt idx="1">
                  <c:v>1</c:v>
                </c:pt>
                <c:pt idx="2">
                  <c:v>11</c:v>
                </c:pt>
                <c:pt idx="3">
                  <c:v>6</c:v>
                </c:pt>
                <c:pt idx="4">
                  <c:v>1</c:v>
                </c:pt>
              </c:numCache>
            </c:numRef>
          </c:val>
          <c:smooth val="0"/>
          <c:extLst>
            <c:ext xmlns:c16="http://schemas.microsoft.com/office/drawing/2014/chart" uri="{C3380CC4-5D6E-409C-BE32-E72D297353CC}">
              <c16:uniqueId val="{00000002-A401-409A-9F73-DEEB22739DE3}"/>
            </c:ext>
          </c:extLst>
        </c:ser>
        <c:dLbls>
          <c:showLegendKey val="0"/>
          <c:showVal val="0"/>
          <c:showCatName val="0"/>
          <c:showSerName val="0"/>
          <c:showPercent val="0"/>
          <c:showBubbleSize val="0"/>
        </c:dLbls>
        <c:marker val="1"/>
        <c:smooth val="0"/>
        <c:axId val="316383583"/>
        <c:axId val="316385503"/>
      </c:lineChart>
      <c:catAx>
        <c:axId val="316383583"/>
        <c:scaling>
          <c:orientation val="minMax"/>
        </c:scaling>
        <c:delete val="0"/>
        <c:axPos val="b"/>
        <c:numFmt formatCode="General" sourceLinked="1"/>
        <c:majorTickMark val="out"/>
        <c:minorTickMark val="none"/>
        <c:tickLblPos val="nextTo"/>
        <c:txPr>
          <a:bodyPr/>
          <a:lstStyle/>
          <a:p>
            <a:pPr>
              <a:defRPr sz="700"/>
            </a:pPr>
            <a:endParaRPr lang="en-US"/>
          </a:p>
        </c:txPr>
        <c:crossAx val="316385503"/>
        <c:crosses val="autoZero"/>
        <c:auto val="1"/>
        <c:lblAlgn val="ctr"/>
        <c:lblOffset val="100"/>
        <c:noMultiLvlLbl val="0"/>
      </c:catAx>
      <c:valAx>
        <c:axId val="316385503"/>
        <c:scaling>
          <c:orientation val="minMax"/>
        </c:scaling>
        <c:delete val="0"/>
        <c:axPos val="l"/>
        <c:numFmt formatCode="General" sourceLinked="1"/>
        <c:majorTickMark val="out"/>
        <c:minorTickMark val="none"/>
        <c:tickLblPos val="nextTo"/>
        <c:txPr>
          <a:bodyPr/>
          <a:lstStyle/>
          <a:p>
            <a:pPr>
              <a:defRPr sz="700"/>
            </a:pPr>
            <a:endParaRPr lang="en-US"/>
          </a:p>
        </c:txPr>
        <c:crossAx val="316383583"/>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[my_dashboard_master.xlsx]Master_Pivot!ptGender</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Master_Pivot!$J$3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Master_Pivot!$I$4:$I$5</c:f>
              <c:strCache>
                <c:ptCount val="2"/>
                <c:pt idx="0">
                  <c:v>Female</c:v>
                </c:pt>
                <c:pt idx="1">
                  <c:v>Male</c:v>
                </c:pt>
              </c:strCache>
            </c:strRef>
          </c:cat>
          <c:val>
            <c:numRef>
              <c:f>Master_Pivot!$J$4:$J$5</c:f>
              <c:numCache>
                <c:formatCode>General</c:formatCode>
                <c:ptCount val="2"/>
                <c:pt idx="0">
                  <c:v>1</c:v>
                </c:pt>
                <c:pt idx="1">
                  <c:v>20</c:v>
                </c:pt>
              </c:numCache>
            </c:numRef>
          </c:val>
          <c:extLst>
            <c:ext xmlns:c16="http://schemas.microsoft.com/office/drawing/2014/chart" uri="{C3380CC4-5D6E-409C-BE32-E72D297353CC}">
              <c16:uniqueId val="{00000002-50ED-4ACF-9A87-977AB53D7908}"/>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[my_dashboard_master.xlsx]Master_Pivot!ptWorkStatus</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Master_Pivot!$AO$3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Master_Pivot!$AN$4</c:f>
              <c:strCache>
                <c:ptCount val="1"/>
                <c:pt idx="0">
                  <c:v>Active</c:v>
                </c:pt>
              </c:strCache>
            </c:strRef>
          </c:cat>
          <c:val>
            <c:numRef>
              <c:f>Master_Pivot!$AO$4</c:f>
              <c:numCache>
                <c:formatCode>General</c:formatCode>
                <c:ptCount val="1"/>
                <c:pt idx="0">
                  <c:v>21</c:v>
                </c:pt>
              </c:numCache>
            </c:numRef>
          </c:val>
          <c:extLst>
            <c:ext xmlns:c16="http://schemas.microsoft.com/office/drawing/2014/chart" uri="{C3380CC4-5D6E-409C-BE32-E72D297353CC}">
              <c16:uniqueId val="{00000002-1A4E-411E-96FF-4F4C49165B2C}"/>
            </c:ext>
          </c:extLst>
        </c:ser>
        <c:dLbls>
          <c:showLegendKey val="0"/>
          <c:showVal val="0"/>
          <c:showCatName val="0"/>
          <c:showSerName val="0"/>
          <c:showPercent val="0"/>
          <c:showBubbleSize val="0"/>
        </c:dLbls>
        <c:gapWidth val="150"/>
        <c:axId val="451040847"/>
        <c:axId val="451040367"/>
      </c:barChart>
      <c:catAx>
        <c:axId val="451040847"/>
        <c:scaling>
          <c:orientation val="minMax"/>
        </c:scaling>
        <c:delete val="0"/>
        <c:axPos val="b"/>
        <c:numFmt formatCode="General" sourceLinked="1"/>
        <c:majorTickMark val="out"/>
        <c:minorTickMark val="none"/>
        <c:tickLblPos val="nextTo"/>
        <c:txPr>
          <a:bodyPr/>
          <a:lstStyle/>
          <a:p>
            <a:pPr>
              <a:defRPr sz="700"/>
            </a:pPr>
            <a:endParaRPr lang="en-US"/>
          </a:p>
        </c:txPr>
        <c:crossAx val="451040367"/>
        <c:crosses val="autoZero"/>
        <c:auto val="1"/>
        <c:lblAlgn val="ctr"/>
        <c:lblOffset val="100"/>
        <c:noMultiLvlLbl val="0"/>
      </c:catAx>
      <c:valAx>
        <c:axId val="451040367"/>
        <c:scaling>
          <c:orientation val="minMax"/>
        </c:scaling>
        <c:delete val="0"/>
        <c:axPos val="l"/>
        <c:numFmt formatCode="General" sourceLinked="1"/>
        <c:majorTickMark val="out"/>
        <c:minorTickMark val="none"/>
        <c:tickLblPos val="nextTo"/>
        <c:txPr>
          <a:bodyPr/>
          <a:lstStyle/>
          <a:p>
            <a:pPr>
              <a:defRPr sz="700"/>
            </a:pPr>
            <a:endParaRPr lang="en-US"/>
          </a:p>
        </c:txPr>
        <c:crossAx val="451040847"/>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[my_dashboard_master.xlsx]Master_Pivot!ptDistance</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Master_Pivot!$B$3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Master_Pivot!$A$4:$A$6</c:f>
              <c:strCache>
                <c:ptCount val="3"/>
                <c:pt idx="0">
                  <c:v>1km -3km</c:v>
                </c:pt>
                <c:pt idx="1">
                  <c:v>3km-5km</c:v>
                </c:pt>
                <c:pt idx="2">
                  <c:v>5-10km</c:v>
                </c:pt>
              </c:strCache>
            </c:strRef>
          </c:cat>
          <c:val>
            <c:numRef>
              <c:f>Master_Pivot!$B$4:$B$6</c:f>
              <c:numCache>
                <c:formatCode>General</c:formatCode>
                <c:ptCount val="3"/>
                <c:pt idx="0">
                  <c:v>17</c:v>
                </c:pt>
                <c:pt idx="1">
                  <c:v>3</c:v>
                </c:pt>
                <c:pt idx="2">
                  <c:v>1</c:v>
                </c:pt>
              </c:numCache>
            </c:numRef>
          </c:val>
          <c:extLst>
            <c:ext xmlns:c16="http://schemas.microsoft.com/office/drawing/2014/chart" uri="{C3380CC4-5D6E-409C-BE32-E72D297353CC}">
              <c16:uniqueId val="{00000002-3539-4E34-B66C-5CBCA97CC7A2}"/>
            </c:ext>
          </c:extLst>
        </c:ser>
        <c:dLbls>
          <c:showLegendKey val="0"/>
          <c:showVal val="0"/>
          <c:showCatName val="0"/>
          <c:showSerName val="0"/>
          <c:showPercent val="0"/>
          <c:showBubbleSize val="0"/>
        </c:dLbls>
        <c:gapWidth val="150"/>
        <c:axId val="400968671"/>
        <c:axId val="400966271"/>
      </c:barChart>
      <c:catAx>
        <c:axId val="400968671"/>
        <c:scaling>
          <c:orientation val="minMax"/>
        </c:scaling>
        <c:delete val="0"/>
        <c:axPos val="l"/>
        <c:numFmt formatCode="General" sourceLinked="1"/>
        <c:majorTickMark val="out"/>
        <c:minorTickMark val="none"/>
        <c:tickLblPos val="nextTo"/>
        <c:txPr>
          <a:bodyPr/>
          <a:lstStyle/>
          <a:p>
            <a:pPr>
              <a:defRPr sz="700"/>
            </a:pPr>
            <a:endParaRPr lang="en-US"/>
          </a:p>
        </c:txPr>
        <c:crossAx val="400966271"/>
        <c:crosses val="autoZero"/>
        <c:auto val="1"/>
        <c:lblAlgn val="ctr"/>
        <c:lblOffset val="100"/>
        <c:noMultiLvlLbl val="0"/>
      </c:catAx>
      <c:valAx>
        <c:axId val="400966271"/>
        <c:scaling>
          <c:orientation val="minMax"/>
        </c:scaling>
        <c:delete val="0"/>
        <c:axPos val="b"/>
        <c:numFmt formatCode="General" sourceLinked="1"/>
        <c:majorTickMark val="out"/>
        <c:minorTickMark val="none"/>
        <c:tickLblPos val="nextTo"/>
        <c:txPr>
          <a:bodyPr/>
          <a:lstStyle/>
          <a:p>
            <a:pPr>
              <a:defRPr sz="700"/>
            </a:pPr>
            <a:endParaRPr lang="en-US"/>
          </a:p>
        </c:txPr>
        <c:crossAx val="400968671"/>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[my_dashboard_master.xlsx]Master_Pivot!ptAvgByType</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Master_Pivot!$AS$3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Master_Pivot!$AR$4</c:f>
              <c:strCache>
                <c:ptCount val="1"/>
                <c:pt idx="0">
                  <c:v>Permanent</c:v>
                </c:pt>
              </c:strCache>
            </c:strRef>
          </c:cat>
          <c:val>
            <c:numRef>
              <c:f>Master_Pivot!$AS$4</c:f>
              <c:numCache>
                <c:formatCode>General</c:formatCode>
                <c:ptCount val="1"/>
                <c:pt idx="0">
                  <c:v>18531.3</c:v>
                </c:pt>
              </c:numCache>
            </c:numRef>
          </c:val>
          <c:extLst>
            <c:ext xmlns:c16="http://schemas.microsoft.com/office/drawing/2014/chart" uri="{C3380CC4-5D6E-409C-BE32-E72D297353CC}">
              <c16:uniqueId val="{00000002-4AE2-4F79-B9E2-F21EA1436744}"/>
            </c:ext>
          </c:extLst>
        </c:ser>
        <c:dLbls>
          <c:showLegendKey val="0"/>
          <c:showVal val="0"/>
          <c:showCatName val="0"/>
          <c:showSerName val="0"/>
          <c:showPercent val="0"/>
          <c:showBubbleSize val="0"/>
        </c:dLbls>
        <c:gapWidth val="150"/>
        <c:axId val="1277877071"/>
        <c:axId val="1277875631"/>
      </c:barChart>
      <c:catAx>
        <c:axId val="1277877071"/>
        <c:scaling>
          <c:orientation val="minMax"/>
        </c:scaling>
        <c:delete val="0"/>
        <c:axPos val="l"/>
        <c:numFmt formatCode="General" sourceLinked="1"/>
        <c:majorTickMark val="out"/>
        <c:minorTickMark val="none"/>
        <c:tickLblPos val="nextTo"/>
        <c:txPr>
          <a:bodyPr/>
          <a:lstStyle/>
          <a:p>
            <a:pPr>
              <a:defRPr sz="700"/>
            </a:pPr>
            <a:endParaRPr lang="en-US"/>
          </a:p>
        </c:txPr>
        <c:crossAx val="1277875631"/>
        <c:crosses val="autoZero"/>
        <c:auto val="1"/>
        <c:lblAlgn val="ctr"/>
        <c:lblOffset val="100"/>
        <c:noMultiLvlLbl val="0"/>
      </c:catAx>
      <c:valAx>
        <c:axId val="1277875631"/>
        <c:scaling>
          <c:orientation val="minMax"/>
        </c:scaling>
        <c:delete val="0"/>
        <c:axPos val="b"/>
        <c:numFmt formatCode="General" sourceLinked="1"/>
        <c:majorTickMark val="out"/>
        <c:minorTickMark val="none"/>
        <c:tickLblPos val="nextTo"/>
        <c:txPr>
          <a:bodyPr/>
          <a:lstStyle/>
          <a:p>
            <a:pPr>
              <a:defRPr sz="700"/>
            </a:pPr>
            <a:endParaRPr lang="en-US"/>
          </a:p>
        </c:txPr>
        <c:crossAx val="1277877071"/>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[my_dashboard_master.xlsx]Master_Pivot!ptEmpType</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Master_Pivot!$M$3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Master_Pivot!$M$4</c:f>
              <c:strCache>
                <c:ptCount val="1"/>
                <c:pt idx="0">
                  <c:v>Total</c:v>
                </c:pt>
              </c:strCache>
            </c:strRef>
          </c:cat>
          <c:val>
            <c:numRef>
              <c:f>Master_Pivot!$M$4</c:f>
              <c:numCache>
                <c:formatCode>General</c:formatCode>
                <c:ptCount val="1"/>
                <c:pt idx="0">
                  <c:v>21</c:v>
                </c:pt>
              </c:numCache>
            </c:numRef>
          </c:val>
          <c:extLst>
            <c:ext xmlns:c16="http://schemas.microsoft.com/office/drawing/2014/chart" uri="{C3380CC4-5D6E-409C-BE32-E72D297353CC}">
              <c16:uniqueId val="{00000000-F421-4DA8-9CEB-F2D5771DBDE4}"/>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[my_dashboard_master.xlsx]Master_Pivot!ptMarital</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Master_Pivot!$AW$3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Master_Pivot!$AV$4:$AV$5</c:f>
              <c:strCache>
                <c:ptCount val="2"/>
                <c:pt idx="0">
                  <c:v>Married</c:v>
                </c:pt>
                <c:pt idx="1">
                  <c:v>Single</c:v>
                </c:pt>
              </c:strCache>
            </c:strRef>
          </c:cat>
          <c:val>
            <c:numRef>
              <c:f>Master_Pivot!$AW$4:$AW$5</c:f>
              <c:numCache>
                <c:formatCode>General</c:formatCode>
                <c:ptCount val="2"/>
                <c:pt idx="0">
                  <c:v>12</c:v>
                </c:pt>
                <c:pt idx="1">
                  <c:v>9</c:v>
                </c:pt>
              </c:numCache>
            </c:numRef>
          </c:val>
          <c:extLst>
            <c:ext xmlns:c16="http://schemas.microsoft.com/office/drawing/2014/chart" uri="{C3380CC4-5D6E-409C-BE32-E72D297353CC}">
              <c16:uniqueId val="{00000002-ABC5-4A0B-9F07-350D81D0E9C1}"/>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[my_dashboard_master.xlsx]Master_Pivot!ptBlood</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Master_Pivot!$F$3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Master_Pivot!$E$4:$E$7</c:f>
              <c:strCache>
                <c:ptCount val="4"/>
                <c:pt idx="0">
                  <c:v>A+</c:v>
                </c:pt>
                <c:pt idx="1">
                  <c:v>AB+</c:v>
                </c:pt>
                <c:pt idx="2">
                  <c:v>B+</c:v>
                </c:pt>
                <c:pt idx="3">
                  <c:v>O+</c:v>
                </c:pt>
              </c:strCache>
            </c:strRef>
          </c:cat>
          <c:val>
            <c:numRef>
              <c:f>Master_Pivot!$F$4:$F$7</c:f>
              <c:numCache>
                <c:formatCode>General</c:formatCode>
                <c:ptCount val="4"/>
                <c:pt idx="0">
                  <c:v>3</c:v>
                </c:pt>
                <c:pt idx="1">
                  <c:v>3</c:v>
                </c:pt>
                <c:pt idx="2">
                  <c:v>6</c:v>
                </c:pt>
                <c:pt idx="3">
                  <c:v>9</c:v>
                </c:pt>
              </c:numCache>
            </c:numRef>
          </c:val>
          <c:extLst>
            <c:ext xmlns:c16="http://schemas.microsoft.com/office/drawing/2014/chart" uri="{C3380CC4-5D6E-409C-BE32-E72D297353CC}">
              <c16:uniqueId val="{00000001-B434-4D87-91DE-C92A3707E743}"/>
            </c:ext>
          </c:extLst>
        </c:ser>
        <c:dLbls>
          <c:showLegendKey val="0"/>
          <c:showVal val="0"/>
          <c:showCatName val="0"/>
          <c:showSerName val="0"/>
          <c:showPercent val="0"/>
          <c:showBubbleSize val="0"/>
        </c:dLbls>
        <c:gapWidth val="150"/>
        <c:axId val="453362703"/>
        <c:axId val="453363183"/>
      </c:barChart>
      <c:catAx>
        <c:axId val="453362703"/>
        <c:scaling>
          <c:orientation val="minMax"/>
        </c:scaling>
        <c:delete val="0"/>
        <c:axPos val="l"/>
        <c:numFmt formatCode="General" sourceLinked="1"/>
        <c:majorTickMark val="out"/>
        <c:minorTickMark val="none"/>
        <c:tickLblPos val="nextTo"/>
        <c:txPr>
          <a:bodyPr/>
          <a:lstStyle/>
          <a:p>
            <a:pPr>
              <a:defRPr sz="700"/>
            </a:pPr>
            <a:endParaRPr lang="en-US"/>
          </a:p>
        </c:txPr>
        <c:crossAx val="453363183"/>
        <c:crosses val="autoZero"/>
        <c:auto val="1"/>
        <c:lblAlgn val="ctr"/>
        <c:lblOffset val="100"/>
        <c:noMultiLvlLbl val="0"/>
      </c:catAx>
      <c:valAx>
        <c:axId val="453363183"/>
        <c:scaling>
          <c:orientation val="minMax"/>
        </c:scaling>
        <c:delete val="0"/>
        <c:axPos val="b"/>
        <c:numFmt formatCode="General" sourceLinked="1"/>
        <c:majorTickMark val="out"/>
        <c:minorTickMark val="none"/>
        <c:tickLblPos val="nextTo"/>
        <c:txPr>
          <a:bodyPr/>
          <a:lstStyle/>
          <a:p>
            <a:pPr>
              <a:defRPr sz="700"/>
            </a:pPr>
            <a:endParaRPr lang="en-US"/>
          </a:p>
        </c:txPr>
        <c:crossAx val="453362703"/>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[my_dashboard_master.xlsx]Master_Pivot!ptStatusGroup</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Master_Pivot!$BD$3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Master_Pivot!$BC$4:$BC$5</c:f>
              <c:strCache>
                <c:ptCount val="2"/>
                <c:pt idx="0">
                  <c:v>Active</c:v>
                </c:pt>
                <c:pt idx="1">
                  <c:v>Join Month</c:v>
                </c:pt>
              </c:strCache>
            </c:strRef>
          </c:cat>
          <c:val>
            <c:numRef>
              <c:f>Master_Pivot!$BD$4:$BD$5</c:f>
              <c:numCache>
                <c:formatCode>General</c:formatCode>
                <c:ptCount val="2"/>
                <c:pt idx="0">
                  <c:v>20</c:v>
                </c:pt>
                <c:pt idx="1">
                  <c:v>1</c:v>
                </c:pt>
              </c:numCache>
            </c:numRef>
          </c:val>
          <c:extLst>
            <c:ext xmlns:c16="http://schemas.microsoft.com/office/drawing/2014/chart" uri="{C3380CC4-5D6E-409C-BE32-E72D297353CC}">
              <c16:uniqueId val="{00000001-45AF-4E14-A1C5-36ACA1C5F2F3}"/>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[my_dashboard_master.xlsx]Master_Pivot!ptWorkStatus</c:name>
    <c:fmtId val="1"/>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Master_Pivot!$AO$3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Master_Pivot!$AN$4</c:f>
              <c:strCache>
                <c:ptCount val="1"/>
                <c:pt idx="0">
                  <c:v>Active</c:v>
                </c:pt>
              </c:strCache>
            </c:strRef>
          </c:cat>
          <c:val>
            <c:numRef>
              <c:f>Master_Pivot!$AO$4</c:f>
              <c:numCache>
                <c:formatCode>General</c:formatCode>
                <c:ptCount val="1"/>
                <c:pt idx="0">
                  <c:v>21</c:v>
                </c:pt>
              </c:numCache>
            </c:numRef>
          </c:val>
          <c:extLst>
            <c:ext xmlns:c16="http://schemas.microsoft.com/office/drawing/2014/chart" uri="{C3380CC4-5D6E-409C-BE32-E72D297353CC}">
              <c16:uniqueId val="{00000001-63EA-4481-953F-A75C5DC67694}"/>
            </c:ext>
          </c:extLst>
        </c:ser>
        <c:dLbls>
          <c:showLegendKey val="0"/>
          <c:showVal val="0"/>
          <c:showCatName val="0"/>
          <c:showSerName val="0"/>
          <c:showPercent val="0"/>
          <c:showBubbleSize val="0"/>
        </c:dLbls>
        <c:gapWidth val="150"/>
        <c:axId val="399755535"/>
        <c:axId val="399756495"/>
      </c:barChart>
      <c:catAx>
        <c:axId val="399755535"/>
        <c:scaling>
          <c:orientation val="minMax"/>
        </c:scaling>
        <c:delete val="0"/>
        <c:axPos val="b"/>
        <c:numFmt formatCode="General" sourceLinked="1"/>
        <c:majorTickMark val="out"/>
        <c:minorTickMark val="none"/>
        <c:tickLblPos val="nextTo"/>
        <c:txPr>
          <a:bodyPr/>
          <a:lstStyle/>
          <a:p>
            <a:pPr>
              <a:defRPr sz="700"/>
            </a:pPr>
            <a:endParaRPr lang="en-US"/>
          </a:p>
        </c:txPr>
        <c:crossAx val="399756495"/>
        <c:crosses val="autoZero"/>
        <c:auto val="1"/>
        <c:lblAlgn val="ctr"/>
        <c:lblOffset val="100"/>
        <c:noMultiLvlLbl val="0"/>
      </c:catAx>
      <c:valAx>
        <c:axId val="399756495"/>
        <c:scaling>
          <c:orientation val="minMax"/>
        </c:scaling>
        <c:delete val="0"/>
        <c:axPos val="l"/>
        <c:numFmt formatCode="General" sourceLinked="1"/>
        <c:majorTickMark val="out"/>
        <c:minorTickMark val="none"/>
        <c:tickLblPos val="nextTo"/>
        <c:txPr>
          <a:bodyPr/>
          <a:lstStyle/>
          <a:p>
            <a:pPr>
              <a:defRPr sz="700"/>
            </a:pPr>
            <a:endParaRPr lang="en-US"/>
          </a:p>
        </c:txPr>
        <c:crossAx val="399755535"/>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[my_dashboard_master.xlsx]Master_Pivot!ptMarital</c:name>
    <c:fmtId val="1"/>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Master_Pivot!$AW$3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Master_Pivot!$AV$4:$AV$5</c:f>
              <c:strCache>
                <c:ptCount val="2"/>
                <c:pt idx="0">
                  <c:v>Married</c:v>
                </c:pt>
                <c:pt idx="1">
                  <c:v>Single</c:v>
                </c:pt>
              </c:strCache>
            </c:strRef>
          </c:cat>
          <c:val>
            <c:numRef>
              <c:f>Master_Pivot!$AW$4:$AW$5</c:f>
              <c:numCache>
                <c:formatCode>General</c:formatCode>
                <c:ptCount val="2"/>
                <c:pt idx="0">
                  <c:v>12</c:v>
                </c:pt>
                <c:pt idx="1">
                  <c:v>9</c:v>
                </c:pt>
              </c:numCache>
            </c:numRef>
          </c:val>
          <c:extLst>
            <c:ext xmlns:c16="http://schemas.microsoft.com/office/drawing/2014/chart" uri="{C3380CC4-5D6E-409C-BE32-E72D297353CC}">
              <c16:uniqueId val="{00000001-DBBE-4704-8916-9C0EA206F2AA}"/>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[my_dashboard_master.xlsx]Master_Pivot!ptGender</c:name>
    <c:fmtId val="1"/>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Master_Pivot!$J$3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Master_Pivot!$I$4:$I$5</c:f>
              <c:strCache>
                <c:ptCount val="2"/>
                <c:pt idx="0">
                  <c:v>Female</c:v>
                </c:pt>
                <c:pt idx="1">
                  <c:v>Male</c:v>
                </c:pt>
              </c:strCache>
            </c:strRef>
          </c:cat>
          <c:val>
            <c:numRef>
              <c:f>Master_Pivot!$J$4:$J$5</c:f>
              <c:numCache>
                <c:formatCode>General</c:formatCode>
                <c:ptCount val="2"/>
                <c:pt idx="0">
                  <c:v>1</c:v>
                </c:pt>
                <c:pt idx="1">
                  <c:v>20</c:v>
                </c:pt>
              </c:numCache>
            </c:numRef>
          </c:val>
          <c:extLst>
            <c:ext xmlns:c16="http://schemas.microsoft.com/office/drawing/2014/chart" uri="{C3380CC4-5D6E-409C-BE32-E72D297353CC}">
              <c16:uniqueId val="{00000001-2C72-45C8-896E-2FA56A8D6B36}"/>
            </c:ext>
          </c:extLst>
        </c:ser>
        <c:dLbls>
          <c:showLegendKey val="0"/>
          <c:showVal val="0"/>
          <c:showCatName val="0"/>
          <c:showSerName val="0"/>
          <c:showPercent val="0"/>
          <c:showBubbleSize val="0"/>
          <c:showLeaderLines val="1"/>
        </c:dLbls>
        <c:firstSliceAng val="0"/>
        <c:holeSize val="58"/>
      </c:doughnut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7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[my_dashboard_master.xlsx]Master_Pivot!ptDistance</c:name>
    <c:fmtId val="1"/>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Master_Pivot!$B$3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Master_Pivot!$A$4:$A$6</c:f>
              <c:strCache>
                <c:ptCount val="3"/>
                <c:pt idx="0">
                  <c:v>1km -3km</c:v>
                </c:pt>
                <c:pt idx="1">
                  <c:v>3km-5km</c:v>
                </c:pt>
                <c:pt idx="2">
                  <c:v>5-10km</c:v>
                </c:pt>
              </c:strCache>
            </c:strRef>
          </c:cat>
          <c:val>
            <c:numRef>
              <c:f>Master_Pivot!$B$4:$B$6</c:f>
              <c:numCache>
                <c:formatCode>General</c:formatCode>
                <c:ptCount val="3"/>
                <c:pt idx="0">
                  <c:v>17</c:v>
                </c:pt>
                <c:pt idx="1">
                  <c:v>3</c:v>
                </c:pt>
                <c:pt idx="2">
                  <c:v>1</c:v>
                </c:pt>
              </c:numCache>
            </c:numRef>
          </c:val>
          <c:extLst>
            <c:ext xmlns:c16="http://schemas.microsoft.com/office/drawing/2014/chart" uri="{C3380CC4-5D6E-409C-BE32-E72D297353CC}">
              <c16:uniqueId val="{00000001-007A-44AB-AB73-974F99547F4D}"/>
            </c:ext>
          </c:extLst>
        </c:ser>
        <c:dLbls>
          <c:showLegendKey val="0"/>
          <c:showVal val="0"/>
          <c:showCatName val="0"/>
          <c:showSerName val="0"/>
          <c:showPercent val="0"/>
          <c:showBubbleSize val="0"/>
        </c:dLbls>
        <c:gapWidth val="150"/>
        <c:axId val="332505535"/>
        <c:axId val="332509855"/>
      </c:barChart>
      <c:catAx>
        <c:axId val="332505535"/>
        <c:scaling>
          <c:orientation val="minMax"/>
        </c:scaling>
        <c:delete val="0"/>
        <c:axPos val="l"/>
        <c:numFmt formatCode="General" sourceLinked="1"/>
        <c:majorTickMark val="out"/>
        <c:minorTickMark val="none"/>
        <c:tickLblPos val="nextTo"/>
        <c:txPr>
          <a:bodyPr/>
          <a:lstStyle/>
          <a:p>
            <a:pPr>
              <a:defRPr sz="700"/>
            </a:pPr>
            <a:endParaRPr lang="en-US"/>
          </a:p>
        </c:txPr>
        <c:crossAx val="332509855"/>
        <c:crosses val="autoZero"/>
        <c:auto val="1"/>
        <c:lblAlgn val="ctr"/>
        <c:lblOffset val="100"/>
        <c:noMultiLvlLbl val="0"/>
      </c:catAx>
      <c:valAx>
        <c:axId val="332509855"/>
        <c:scaling>
          <c:orientation val="minMax"/>
        </c:scaling>
        <c:delete val="0"/>
        <c:axPos val="b"/>
        <c:numFmt formatCode="General" sourceLinked="1"/>
        <c:majorTickMark val="out"/>
        <c:minorTickMark val="none"/>
        <c:tickLblPos val="nextTo"/>
        <c:txPr>
          <a:bodyPr/>
          <a:lstStyle/>
          <a:p>
            <a:pPr>
              <a:defRPr sz="700"/>
            </a:pPr>
            <a:endParaRPr lang="en-US"/>
          </a:p>
        </c:txPr>
        <c:crossAx val="332505535"/>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EDA4768-1F39-4FA3-BA00-8D39932D6ADB}">
  <sheetPr codeName="Chart12"/>
  <sheetViews>
    <sheetView zoomScale="11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1EC67EA-F064-468E-8B67-5CF68F55EACB}">
  <sheetPr codeName="Chart11"/>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hyperlink" Target="#'Workforce Composition'!A1"/><Relationship Id="rId13" Type="http://schemas.openxmlformats.org/officeDocument/2006/relationships/image" Target="../media/image11.svg"/><Relationship Id="rId18" Type="http://schemas.openxmlformats.org/officeDocument/2006/relationships/image" Target="../media/image16.png"/><Relationship Id="rId26" Type="http://schemas.openxmlformats.org/officeDocument/2006/relationships/chart" Target="../charts/chart3.xml"/><Relationship Id="rId3" Type="http://schemas.openxmlformats.org/officeDocument/2006/relationships/image" Target="../media/image3.png"/><Relationship Id="rId21" Type="http://schemas.openxmlformats.org/officeDocument/2006/relationships/image" Target="../media/image19.sv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image" Target="../media/image15.svg"/><Relationship Id="rId25"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4.png"/><Relationship Id="rId20" Type="http://schemas.openxmlformats.org/officeDocument/2006/relationships/image" Target="../media/image18.png"/><Relationship Id="rId29"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svg"/><Relationship Id="rId24"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3.svg"/><Relationship Id="rId23" Type="http://schemas.openxmlformats.org/officeDocument/2006/relationships/image" Target="../media/image21.svg"/><Relationship Id="rId28" Type="http://schemas.openxmlformats.org/officeDocument/2006/relationships/chart" Target="../charts/chart5.xml"/><Relationship Id="rId10" Type="http://schemas.openxmlformats.org/officeDocument/2006/relationships/image" Target="../media/image8.png"/><Relationship Id="rId19" Type="http://schemas.openxmlformats.org/officeDocument/2006/relationships/image" Target="../media/image17.svg"/><Relationship Id="rId31"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Salary &amp; Financial Analysis'!A1"/><Relationship Id="rId14" Type="http://schemas.openxmlformats.org/officeDocument/2006/relationships/image" Target="../media/image12.png"/><Relationship Id="rId22" Type="http://schemas.openxmlformats.org/officeDocument/2006/relationships/image" Target="../media/image20.png"/><Relationship Id="rId27" Type="http://schemas.openxmlformats.org/officeDocument/2006/relationships/chart" Target="../charts/chart4.xml"/><Relationship Id="rId30"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hyperlink" Target="#'Main DashBoard'!A1"/><Relationship Id="rId13" Type="http://schemas.openxmlformats.org/officeDocument/2006/relationships/image" Target="../media/image25.svg"/><Relationship Id="rId18" Type="http://schemas.openxmlformats.org/officeDocument/2006/relationships/image" Target="../media/image27.png"/><Relationship Id="rId26" Type="http://schemas.openxmlformats.org/officeDocument/2006/relationships/image" Target="../media/image35.png"/><Relationship Id="rId3" Type="http://schemas.openxmlformats.org/officeDocument/2006/relationships/image" Target="../media/image3.png"/><Relationship Id="rId21" Type="http://schemas.openxmlformats.org/officeDocument/2006/relationships/image" Target="../media/image30.svg"/><Relationship Id="rId7" Type="http://schemas.openxmlformats.org/officeDocument/2006/relationships/image" Target="../media/image7.png"/><Relationship Id="rId12" Type="http://schemas.openxmlformats.org/officeDocument/2006/relationships/image" Target="../media/image24.png"/><Relationship Id="rId17" Type="http://schemas.openxmlformats.org/officeDocument/2006/relationships/image" Target="../media/image26.svg"/><Relationship Id="rId25" Type="http://schemas.openxmlformats.org/officeDocument/2006/relationships/image" Target="../media/image34.svg"/><Relationship Id="rId2" Type="http://schemas.openxmlformats.org/officeDocument/2006/relationships/image" Target="../media/image2.svg"/><Relationship Id="rId16" Type="http://schemas.openxmlformats.org/officeDocument/2006/relationships/image" Target="../media/image20.png"/><Relationship Id="rId20" Type="http://schemas.openxmlformats.org/officeDocument/2006/relationships/image" Target="../media/image29.png"/><Relationship Id="rId29"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23.svg"/><Relationship Id="rId24" Type="http://schemas.openxmlformats.org/officeDocument/2006/relationships/image" Target="../media/image33.png"/><Relationship Id="rId32"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image" Target="../media/image13.svg"/><Relationship Id="rId23" Type="http://schemas.openxmlformats.org/officeDocument/2006/relationships/image" Target="../media/image32.svg"/><Relationship Id="rId28" Type="http://schemas.openxmlformats.org/officeDocument/2006/relationships/chart" Target="../charts/chart9.xml"/><Relationship Id="rId10" Type="http://schemas.openxmlformats.org/officeDocument/2006/relationships/image" Target="../media/image22.png"/><Relationship Id="rId19" Type="http://schemas.openxmlformats.org/officeDocument/2006/relationships/image" Target="../media/image28.svg"/><Relationship Id="rId31"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hyperlink" Target="#'Salary &amp; Financial Analysis'!A1"/><Relationship Id="rId14" Type="http://schemas.openxmlformats.org/officeDocument/2006/relationships/image" Target="../media/image12.png"/><Relationship Id="rId22" Type="http://schemas.openxmlformats.org/officeDocument/2006/relationships/image" Target="../media/image31.png"/><Relationship Id="rId27" Type="http://schemas.openxmlformats.org/officeDocument/2006/relationships/image" Target="../media/image36.svg"/><Relationship Id="rId30"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hyperlink" Target="#'Main DashBoard'!A1"/><Relationship Id="rId13" Type="http://schemas.openxmlformats.org/officeDocument/2006/relationships/image" Target="../media/image38.png"/><Relationship Id="rId18" Type="http://schemas.openxmlformats.org/officeDocument/2006/relationships/chart" Target="../charts/chart15.xml"/><Relationship Id="rId26" Type="http://schemas.openxmlformats.org/officeDocument/2006/relationships/image" Target="../media/image42.png"/><Relationship Id="rId3" Type="http://schemas.openxmlformats.org/officeDocument/2006/relationships/image" Target="../media/image3.png"/><Relationship Id="rId21" Type="http://schemas.openxmlformats.org/officeDocument/2006/relationships/chart" Target="../charts/chart18.xml"/><Relationship Id="rId7" Type="http://schemas.openxmlformats.org/officeDocument/2006/relationships/image" Target="../media/image7.png"/><Relationship Id="rId12" Type="http://schemas.openxmlformats.org/officeDocument/2006/relationships/image" Target="../media/image37.svg"/><Relationship Id="rId17" Type="http://schemas.openxmlformats.org/officeDocument/2006/relationships/chart" Target="../charts/chart14.xml"/><Relationship Id="rId25" Type="http://schemas.openxmlformats.org/officeDocument/2006/relationships/image" Target="../media/image19.svg"/><Relationship Id="rId2" Type="http://schemas.openxmlformats.org/officeDocument/2006/relationships/image" Target="../media/image2.svg"/><Relationship Id="rId16" Type="http://schemas.openxmlformats.org/officeDocument/2006/relationships/image" Target="../media/image41.svg"/><Relationship Id="rId20" Type="http://schemas.openxmlformats.org/officeDocument/2006/relationships/chart" Target="../charts/chart17.xml"/><Relationship Id="rId29" Type="http://schemas.openxmlformats.org/officeDocument/2006/relationships/image" Target="../media/image45.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22.png"/><Relationship Id="rId24" Type="http://schemas.openxmlformats.org/officeDocument/2006/relationships/image" Target="../media/image18.png"/><Relationship Id="rId5" Type="http://schemas.openxmlformats.org/officeDocument/2006/relationships/image" Target="../media/image5.png"/><Relationship Id="rId15" Type="http://schemas.openxmlformats.org/officeDocument/2006/relationships/image" Target="../media/image40.png"/><Relationship Id="rId23" Type="http://schemas.openxmlformats.org/officeDocument/2006/relationships/image" Target="../media/image15.svg"/><Relationship Id="rId28" Type="http://schemas.openxmlformats.org/officeDocument/2006/relationships/image" Target="../media/image44.png"/><Relationship Id="rId10" Type="http://schemas.openxmlformats.org/officeDocument/2006/relationships/hyperlink" Target="#'Salary &amp; Financial Analysis'!A1"/><Relationship Id="rId19" Type="http://schemas.openxmlformats.org/officeDocument/2006/relationships/chart" Target="../charts/chart16.xml"/><Relationship Id="rId31" Type="http://schemas.openxmlformats.org/officeDocument/2006/relationships/image" Target="../media/image47.svg"/><Relationship Id="rId4" Type="http://schemas.openxmlformats.org/officeDocument/2006/relationships/image" Target="../media/image4.svg"/><Relationship Id="rId9" Type="http://schemas.openxmlformats.org/officeDocument/2006/relationships/hyperlink" Target="#'Workforce Composition'!A1"/><Relationship Id="rId14" Type="http://schemas.openxmlformats.org/officeDocument/2006/relationships/image" Target="../media/image39.svg"/><Relationship Id="rId22" Type="http://schemas.openxmlformats.org/officeDocument/2006/relationships/image" Target="../media/image14.png"/><Relationship Id="rId27" Type="http://schemas.openxmlformats.org/officeDocument/2006/relationships/image" Target="../media/image43.svg"/><Relationship Id="rId30" Type="http://schemas.openxmlformats.org/officeDocument/2006/relationships/image" Target="../media/image46.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18" Type="http://schemas.openxmlformats.org/officeDocument/2006/relationships/chart" Target="../charts/chart36.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17" Type="http://schemas.openxmlformats.org/officeDocument/2006/relationships/chart" Target="../charts/chart35.xml"/><Relationship Id="rId2" Type="http://schemas.openxmlformats.org/officeDocument/2006/relationships/chart" Target="../charts/chart20.xml"/><Relationship Id="rId16" Type="http://schemas.openxmlformats.org/officeDocument/2006/relationships/chart" Target="../charts/chart34.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5" Type="http://schemas.openxmlformats.org/officeDocument/2006/relationships/chart" Target="../charts/chart3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 Id="rId1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-4482</xdr:colOff>
      <xdr:row>1</xdr:row>
      <xdr:rowOff>171451</xdr:rowOff>
    </xdr:from>
    <xdr:to>
      <xdr:col>1</xdr:col>
      <xdr:colOff>398929</xdr:colOff>
      <xdr:row>3</xdr:row>
      <xdr:rowOff>25775</xdr:rowOff>
    </xdr:to>
    <xdr:sp macro="" textlink="">
      <xdr:nvSpPr>
        <xdr:cNvPr id="34" name="Rectangle: Rounded Corners 33">
          <a:extLst>
            <a:ext uri="{FF2B5EF4-FFF2-40B4-BE49-F238E27FC236}">
              <a16:creationId xmlns:a16="http://schemas.microsoft.com/office/drawing/2014/main" id="{0FB1F3DC-396E-D319-B610-C2E4148F4DCD}"/>
            </a:ext>
            <a:ext uri="{147F2762-F138-4A5C-976F-8EAC2B608ADB}">
              <a16:predDERef xmlns:a16="http://schemas.microsoft.com/office/drawing/2014/main" pred="{F8514EC7-4F90-2045-E4B1-B25B8680D0CD}"/>
            </a:ext>
          </a:extLst>
        </xdr:cNvPr>
        <xdr:cNvSpPr/>
      </xdr:nvSpPr>
      <xdr:spPr>
        <a:xfrm>
          <a:off x="-4482" y="361951"/>
          <a:ext cx="1013011" cy="2353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xdr:col>
      <xdr:colOff>392207</xdr:colOff>
      <xdr:row>1</xdr:row>
      <xdr:rowOff>89647</xdr:rowOff>
    </xdr:to>
    <xdr:sp macro="" textlink="">
      <xdr:nvSpPr>
        <xdr:cNvPr id="35" name="Rectangle 34">
          <a:extLst>
            <a:ext uri="{FF2B5EF4-FFF2-40B4-BE49-F238E27FC236}">
              <a16:creationId xmlns:a16="http://schemas.microsoft.com/office/drawing/2014/main" id="{F8514EC7-4F90-2045-E4B1-B25B8680D0CD}"/>
            </a:ext>
          </a:extLst>
        </xdr:cNvPr>
        <xdr:cNvSpPr/>
      </xdr:nvSpPr>
      <xdr:spPr>
        <a:xfrm>
          <a:off x="1" y="0"/>
          <a:ext cx="997324" cy="2801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42</xdr:col>
      <xdr:colOff>363682</xdr:colOff>
      <xdr:row>78</xdr:row>
      <xdr:rowOff>51955</xdr:rowOff>
    </xdr:to>
    <xdr:sp macro="" textlink="">
      <xdr:nvSpPr>
        <xdr:cNvPr id="104" name="Rectangle: Rounded Corners 103">
          <a:extLst>
            <a:ext uri="{FF2B5EF4-FFF2-40B4-BE49-F238E27FC236}">
              <a16:creationId xmlns:a16="http://schemas.microsoft.com/office/drawing/2014/main" id="{7F12F2C9-BDFE-4AED-AE83-2AA02931E525}"/>
            </a:ext>
          </a:extLst>
        </xdr:cNvPr>
        <xdr:cNvSpPr/>
      </xdr:nvSpPr>
      <xdr:spPr>
        <a:xfrm>
          <a:off x="1" y="0"/>
          <a:ext cx="26316851" cy="14614403"/>
        </a:xfrm>
        <a:prstGeom prst="roundRect">
          <a:avLst>
            <a:gd name="adj" fmla="val 0"/>
          </a:avLst>
        </a:prstGeom>
        <a:solidFill>
          <a:srgbClr val="F8F1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247651</xdr:colOff>
      <xdr:row>6</xdr:row>
      <xdr:rowOff>179295</xdr:rowOff>
    </xdr:from>
    <xdr:to>
      <xdr:col>27</xdr:col>
      <xdr:colOff>358589</xdr:colOff>
      <xdr:row>18</xdr:row>
      <xdr:rowOff>145676</xdr:rowOff>
    </xdr:to>
    <xdr:sp macro="" textlink="">
      <xdr:nvSpPr>
        <xdr:cNvPr id="40" name="Rectangle: Rounded Corners 39">
          <a:extLst>
            <a:ext uri="{FF2B5EF4-FFF2-40B4-BE49-F238E27FC236}">
              <a16:creationId xmlns:a16="http://schemas.microsoft.com/office/drawing/2014/main" id="{6B813603-33F5-414D-A91F-96C63757225F}"/>
            </a:ext>
          </a:extLst>
        </xdr:cNvPr>
        <xdr:cNvSpPr/>
      </xdr:nvSpPr>
      <xdr:spPr>
        <a:xfrm>
          <a:off x="12731004" y="1322295"/>
          <a:ext cx="4346761" cy="2263587"/>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25400" dist="38100" dir="5400000" algn="t"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281268</xdr:colOff>
      <xdr:row>27</xdr:row>
      <xdr:rowOff>183215</xdr:rowOff>
    </xdr:from>
    <xdr:to>
      <xdr:col>20</xdr:col>
      <xdr:colOff>156882</xdr:colOff>
      <xdr:row>43</xdr:row>
      <xdr:rowOff>49866</xdr:rowOff>
    </xdr:to>
    <xdr:sp macro="" textlink="">
      <xdr:nvSpPr>
        <xdr:cNvPr id="31" name="Rounded Rectangle 30">
          <a:extLst>
            <a:ext uri="{FF2B5EF4-FFF2-40B4-BE49-F238E27FC236}">
              <a16:creationId xmlns:a16="http://schemas.microsoft.com/office/drawing/2014/main" id="{EB705E33-3A07-4E85-94DE-44D58A2E001F}"/>
            </a:ext>
            <a:ext uri="{147F2762-F138-4A5C-976F-8EAC2B608ADB}">
              <a16:predDERef xmlns:a16="http://schemas.microsoft.com/office/drawing/2014/main" pred="{BB334E22-A0C5-4662-8456-89D1060E34E1}"/>
            </a:ext>
          </a:extLst>
        </xdr:cNvPr>
        <xdr:cNvSpPr/>
      </xdr:nvSpPr>
      <xdr:spPr>
        <a:xfrm>
          <a:off x="9358033" y="5337921"/>
          <a:ext cx="3282202" cy="2914651"/>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5</xdr:col>
      <xdr:colOff>476250</xdr:colOff>
      <xdr:row>28</xdr:row>
      <xdr:rowOff>22412</xdr:rowOff>
    </xdr:from>
    <xdr:to>
      <xdr:col>15</xdr:col>
      <xdr:colOff>201706</xdr:colOff>
      <xdr:row>43</xdr:row>
      <xdr:rowOff>57431</xdr:rowOff>
    </xdr:to>
    <xdr:sp macro="" textlink="">
      <xdr:nvSpPr>
        <xdr:cNvPr id="67" name="Rectangle: Rounded Corners 66">
          <a:extLst>
            <a:ext uri="{FF2B5EF4-FFF2-40B4-BE49-F238E27FC236}">
              <a16:creationId xmlns:a16="http://schemas.microsoft.com/office/drawing/2014/main" id="{5ACDD2A9-030F-460F-A4E4-CA58CBE94F67}"/>
            </a:ext>
          </a:extLst>
        </xdr:cNvPr>
        <xdr:cNvSpPr/>
      </xdr:nvSpPr>
      <xdr:spPr>
        <a:xfrm>
          <a:off x="3501838" y="5367618"/>
          <a:ext cx="5776633" cy="2892519"/>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38100" sx="102000" sy="102000" algn="ctr"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389253</xdr:colOff>
      <xdr:row>7</xdr:row>
      <xdr:rowOff>71501</xdr:rowOff>
    </xdr:from>
    <xdr:to>
      <xdr:col>20</xdr:col>
      <xdr:colOff>78797</xdr:colOff>
      <xdr:row>13</xdr:row>
      <xdr:rowOff>32039</xdr:rowOff>
    </xdr:to>
    <xdr:sp macro="" textlink="">
      <xdr:nvSpPr>
        <xdr:cNvPr id="71" name="Rectangle: Rounded Corners 70">
          <a:extLst>
            <a:ext uri="{FF2B5EF4-FFF2-40B4-BE49-F238E27FC236}">
              <a16:creationId xmlns:a16="http://schemas.microsoft.com/office/drawing/2014/main" id="{EEC5E66D-8D8D-455C-826C-626A7338524A}"/>
            </a:ext>
          </a:extLst>
        </xdr:cNvPr>
        <xdr:cNvSpPr/>
      </xdr:nvSpPr>
      <xdr:spPr>
        <a:xfrm>
          <a:off x="10087435" y="1422319"/>
          <a:ext cx="2495089" cy="1103538"/>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605948</xdr:colOff>
      <xdr:row>7</xdr:row>
      <xdr:rowOff>81024</xdr:rowOff>
    </xdr:from>
    <xdr:to>
      <xdr:col>16</xdr:col>
      <xdr:colOff>288598</xdr:colOff>
      <xdr:row>13</xdr:row>
      <xdr:rowOff>17016</xdr:rowOff>
    </xdr:to>
    <xdr:sp macro="" textlink="">
      <xdr:nvSpPr>
        <xdr:cNvPr id="70" name="Rectangle: Rounded Corners 69">
          <a:extLst>
            <a:ext uri="{FF2B5EF4-FFF2-40B4-BE49-F238E27FC236}">
              <a16:creationId xmlns:a16="http://schemas.microsoft.com/office/drawing/2014/main" id="{93925ADF-ABCE-4A3C-8B96-676B3ED47E7E}"/>
            </a:ext>
          </a:extLst>
        </xdr:cNvPr>
        <xdr:cNvSpPr/>
      </xdr:nvSpPr>
      <xdr:spPr>
        <a:xfrm>
          <a:off x="7879584" y="1431842"/>
          <a:ext cx="2107196" cy="1078992"/>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265083</xdr:colOff>
      <xdr:row>7</xdr:row>
      <xdr:rowOff>75341</xdr:rowOff>
    </xdr:from>
    <xdr:to>
      <xdr:col>12</xdr:col>
      <xdr:colOff>550128</xdr:colOff>
      <xdr:row>13</xdr:row>
      <xdr:rowOff>11333</xdr:rowOff>
    </xdr:to>
    <xdr:sp macro="" textlink="">
      <xdr:nvSpPr>
        <xdr:cNvPr id="69" name="Rectangle: Rounded Corners 68">
          <a:extLst>
            <a:ext uri="{FF2B5EF4-FFF2-40B4-BE49-F238E27FC236}">
              <a16:creationId xmlns:a16="http://schemas.microsoft.com/office/drawing/2014/main" id="{EA15879A-3E3A-47B3-9F4C-D67B821EB874}"/>
            </a:ext>
          </a:extLst>
        </xdr:cNvPr>
        <xdr:cNvSpPr/>
      </xdr:nvSpPr>
      <xdr:spPr>
        <a:xfrm>
          <a:off x="5720310" y="1426159"/>
          <a:ext cx="2103454" cy="1078992"/>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30078</xdr:colOff>
      <xdr:row>7</xdr:row>
      <xdr:rowOff>58917</xdr:rowOff>
    </xdr:from>
    <xdr:to>
      <xdr:col>5</xdr:col>
      <xdr:colOff>432061</xdr:colOff>
      <xdr:row>43</xdr:row>
      <xdr:rowOff>74579</xdr:rowOff>
    </xdr:to>
    <xdr:sp macro="" textlink="">
      <xdr:nvSpPr>
        <xdr:cNvPr id="75" name="Rectangle: Rounded Corners 74">
          <a:extLst>
            <a:ext uri="{FF2B5EF4-FFF2-40B4-BE49-F238E27FC236}">
              <a16:creationId xmlns:a16="http://schemas.microsoft.com/office/drawing/2014/main" id="{2C4E6A02-5E85-D739-36FF-A25D6728E574}"/>
            </a:ext>
          </a:extLst>
        </xdr:cNvPr>
        <xdr:cNvSpPr/>
      </xdr:nvSpPr>
      <xdr:spPr>
        <a:xfrm>
          <a:off x="30078" y="1374742"/>
          <a:ext cx="3446055" cy="6732260"/>
        </a:xfrm>
        <a:prstGeom prst="roundRect">
          <a:avLst>
            <a:gd name="adj" fmla="val 5023"/>
          </a:avLst>
        </a:prstGeom>
        <a:gradFill>
          <a:gsLst>
            <a:gs pos="0">
              <a:srgbClr val="F4EFFA"/>
            </a:gs>
            <a:gs pos="100000">
              <a:srgbClr val="E7DDF4"/>
            </a:gs>
            <a:gs pos="65000">
              <a:srgbClr val="EEE7F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33618</xdr:colOff>
      <xdr:row>8</xdr:row>
      <xdr:rowOff>168087</xdr:rowOff>
    </xdr:from>
    <xdr:to>
      <xdr:col>5</xdr:col>
      <xdr:colOff>437030</xdr:colOff>
      <xdr:row>11</xdr:row>
      <xdr:rowOff>64993</xdr:rowOff>
    </xdr:to>
    <xdr:sp macro="" textlink="">
      <xdr:nvSpPr>
        <xdr:cNvPr id="79" name="Rectangle: Rounded Corners 78">
          <a:extLst>
            <a:ext uri="{FF2B5EF4-FFF2-40B4-BE49-F238E27FC236}">
              <a16:creationId xmlns:a16="http://schemas.microsoft.com/office/drawing/2014/main" id="{D3AC2E45-FE06-1D56-5FCF-50BD97C58C5F}"/>
            </a:ext>
          </a:extLst>
        </xdr:cNvPr>
        <xdr:cNvSpPr/>
      </xdr:nvSpPr>
      <xdr:spPr>
        <a:xfrm>
          <a:off x="33618" y="1703293"/>
          <a:ext cx="3429000" cy="468406"/>
        </a:xfrm>
        <a:prstGeom prst="roundRect">
          <a:avLst>
            <a:gd name="adj" fmla="val 21531"/>
          </a:avLst>
        </a:prstGeom>
        <a:gradFill flip="none" rotWithShape="1">
          <a:gsLst>
            <a:gs pos="0">
              <a:srgbClr val="521FD1">
                <a:alpha val="90000"/>
              </a:srgbClr>
            </a:gs>
            <a:gs pos="100000">
              <a:srgbClr val="521FD1">
                <a:alpha val="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220618</xdr:colOff>
      <xdr:row>1</xdr:row>
      <xdr:rowOff>76276</xdr:rowOff>
    </xdr:from>
    <xdr:to>
      <xdr:col>27</xdr:col>
      <xdr:colOff>458084</xdr:colOff>
      <xdr:row>6</xdr:row>
      <xdr:rowOff>134471</xdr:rowOff>
    </xdr:to>
    <xdr:grpSp>
      <xdr:nvGrpSpPr>
        <xdr:cNvPr id="5" name="Group 4">
          <a:extLst>
            <a:ext uri="{FF2B5EF4-FFF2-40B4-BE49-F238E27FC236}">
              <a16:creationId xmlns:a16="http://schemas.microsoft.com/office/drawing/2014/main" id="{2E90B5A3-DFB8-42D5-97EB-B88749D5D7CB}"/>
            </a:ext>
          </a:extLst>
        </xdr:cNvPr>
        <xdr:cNvGrpSpPr/>
      </xdr:nvGrpSpPr>
      <xdr:grpSpPr>
        <a:xfrm>
          <a:off x="220618" y="262848"/>
          <a:ext cx="17058420" cy="991056"/>
          <a:chOff x="259272" y="47465"/>
          <a:chExt cx="11895016" cy="941865"/>
        </a:xfrm>
      </xdr:grpSpPr>
      <xdr:sp macro="" textlink="">
        <xdr:nvSpPr>
          <xdr:cNvPr id="6" name="Rectangle: Rounded Corners 5">
            <a:extLst>
              <a:ext uri="{FF2B5EF4-FFF2-40B4-BE49-F238E27FC236}">
                <a16:creationId xmlns:a16="http://schemas.microsoft.com/office/drawing/2014/main" id="{9A5AE374-3513-F452-82B8-42811F46029F}"/>
              </a:ext>
            </a:extLst>
          </xdr:cNvPr>
          <xdr:cNvSpPr/>
        </xdr:nvSpPr>
        <xdr:spPr>
          <a:xfrm>
            <a:off x="1153663" y="386854"/>
            <a:ext cx="11000625" cy="485775"/>
          </a:xfrm>
          <a:prstGeom prst="roundRect">
            <a:avLst>
              <a:gd name="adj" fmla="val 50000"/>
            </a:avLst>
          </a:prstGeom>
          <a:gradFill>
            <a:gsLst>
              <a:gs pos="100000">
                <a:srgbClr val="8164CF"/>
              </a:gs>
              <a:gs pos="0">
                <a:srgbClr val="FB7187"/>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TextBox 6">
            <a:extLst>
              <a:ext uri="{FF2B5EF4-FFF2-40B4-BE49-F238E27FC236}">
                <a16:creationId xmlns:a16="http://schemas.microsoft.com/office/drawing/2014/main" id="{B4923628-E82E-AF75-8E0F-4C1AD282B46D}"/>
              </a:ext>
            </a:extLst>
          </xdr:cNvPr>
          <xdr:cNvSpPr txBox="1"/>
        </xdr:nvSpPr>
        <xdr:spPr>
          <a:xfrm>
            <a:off x="1310048" y="48116"/>
            <a:ext cx="2650795"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a:latin typeface="Arial" panose="020B0604020202020204" pitchFamily="34" charset="0"/>
                <a:cs typeface="Arial" panose="020B0604020202020204" pitchFamily="34" charset="0"/>
              </a:rPr>
              <a:t>Kawsar</a:t>
            </a:r>
            <a:r>
              <a:rPr lang="en-US" sz="2000" b="1" baseline="0">
                <a:latin typeface="Arial" panose="020B0604020202020204" pitchFamily="34" charset="0"/>
                <a:cs typeface="Arial" panose="020B0604020202020204" pitchFamily="34" charset="0"/>
              </a:rPr>
              <a:t> Ahmmed</a:t>
            </a:r>
            <a:endParaRPr lang="en-US" sz="2000" b="1">
              <a:latin typeface="Arial" panose="020B0604020202020204" pitchFamily="34" charset="0"/>
              <a:cs typeface="Arial" panose="020B0604020202020204" pitchFamily="34" charset="0"/>
            </a:endParaRPr>
          </a:p>
        </xdr:txBody>
      </xdr:sp>
      <xdr:sp macro="" textlink="">
        <xdr:nvSpPr>
          <xdr:cNvPr id="8" name="TextBox 7">
            <a:extLst>
              <a:ext uri="{FF2B5EF4-FFF2-40B4-BE49-F238E27FC236}">
                <a16:creationId xmlns:a16="http://schemas.microsoft.com/office/drawing/2014/main" id="{3718F640-76BE-81B7-CE03-21D8685B53D9}"/>
              </a:ext>
            </a:extLst>
          </xdr:cNvPr>
          <xdr:cNvSpPr txBox="1"/>
        </xdr:nvSpPr>
        <xdr:spPr>
          <a:xfrm>
            <a:off x="3525900" y="47465"/>
            <a:ext cx="3925980"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800" b="0">
                <a:latin typeface="Arial" panose="020B0604020202020204" pitchFamily="34" charset="0"/>
                <a:cs typeface="Arial" panose="020B0604020202020204" pitchFamily="34" charset="0"/>
              </a:rPr>
              <a:t>HR</a:t>
            </a:r>
            <a:r>
              <a:rPr lang="en-US" sz="1800" b="0" baseline="0">
                <a:latin typeface="Arial" panose="020B0604020202020204" pitchFamily="34" charset="0"/>
                <a:cs typeface="Arial" panose="020B0604020202020204" pitchFamily="34" charset="0"/>
              </a:rPr>
              <a:t> Analytics Dashboard 2026</a:t>
            </a:r>
          </a:p>
          <a:p>
            <a:endParaRPr lang="en-US" sz="1800" b="1">
              <a:latin typeface="Arial" panose="020B0604020202020204" pitchFamily="34" charset="0"/>
              <a:cs typeface="Arial" panose="020B0604020202020204" pitchFamily="34" charset="0"/>
            </a:endParaRPr>
          </a:p>
        </xdr:txBody>
      </xdr:sp>
      <xdr:grpSp>
        <xdr:nvGrpSpPr>
          <xdr:cNvPr id="9" name="Group 8">
            <a:extLst>
              <a:ext uri="{FF2B5EF4-FFF2-40B4-BE49-F238E27FC236}">
                <a16:creationId xmlns:a16="http://schemas.microsoft.com/office/drawing/2014/main" id="{3B4A4145-F5CF-4CCC-7530-3942B24F8481}"/>
              </a:ext>
            </a:extLst>
          </xdr:cNvPr>
          <xdr:cNvGrpSpPr/>
        </xdr:nvGrpSpPr>
        <xdr:grpSpPr>
          <a:xfrm>
            <a:off x="1642986" y="424954"/>
            <a:ext cx="1729632" cy="390526"/>
            <a:chOff x="1253192" y="434479"/>
            <a:chExt cx="1743079" cy="390526"/>
          </a:xfrm>
        </xdr:grpSpPr>
        <xdr:sp macro="" textlink="">
          <xdr:nvSpPr>
            <xdr:cNvPr id="22" name="TextBox 21">
              <a:extLst>
                <a:ext uri="{FF2B5EF4-FFF2-40B4-BE49-F238E27FC236}">
                  <a16:creationId xmlns:a16="http://schemas.microsoft.com/office/drawing/2014/main" id="{49723B91-382E-0ED8-9EC5-C996C03DE6C1}"/>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Last Update:</a:t>
              </a:r>
            </a:p>
          </xdr:txBody>
        </xdr:sp>
        <xdr:sp macro="" textlink="">
          <xdr:nvSpPr>
            <xdr:cNvPr id="23" name="TextBox 22">
              <a:extLst>
                <a:ext uri="{FF2B5EF4-FFF2-40B4-BE49-F238E27FC236}">
                  <a16:creationId xmlns:a16="http://schemas.microsoft.com/office/drawing/2014/main" id="{893FBF6C-F887-6A3C-426A-08250F7145F0}"/>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13</a:t>
              </a:r>
              <a:r>
                <a:rPr lang="en-US" sz="1050" b="1" baseline="0">
                  <a:solidFill>
                    <a:schemeClr val="bg1"/>
                  </a:solidFill>
                  <a:latin typeface="Arial" panose="020B0604020202020204" pitchFamily="34" charset="0"/>
                  <a:cs typeface="Arial" panose="020B0604020202020204" pitchFamily="34" charset="0"/>
                </a:rPr>
                <a:t> April 2026</a:t>
              </a:r>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0" name="Group 9">
            <a:extLst>
              <a:ext uri="{FF2B5EF4-FFF2-40B4-BE49-F238E27FC236}">
                <a16:creationId xmlns:a16="http://schemas.microsoft.com/office/drawing/2014/main" id="{174A2695-99C0-F183-500E-1025E5D0B895}"/>
              </a:ext>
            </a:extLst>
          </xdr:cNvPr>
          <xdr:cNvGrpSpPr/>
        </xdr:nvGrpSpPr>
        <xdr:grpSpPr>
          <a:xfrm>
            <a:off x="3505965" y="434479"/>
            <a:ext cx="1729632" cy="390526"/>
            <a:chOff x="1253192" y="434479"/>
            <a:chExt cx="1743079" cy="390526"/>
          </a:xfrm>
        </xdr:grpSpPr>
        <xdr:sp macro="" textlink="">
          <xdr:nvSpPr>
            <xdr:cNvPr id="20" name="TextBox 19">
              <a:extLst>
                <a:ext uri="{FF2B5EF4-FFF2-40B4-BE49-F238E27FC236}">
                  <a16:creationId xmlns:a16="http://schemas.microsoft.com/office/drawing/2014/main" id="{5D440DC1-7A17-40DB-4975-3FE5B0DBCFCC}"/>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Modified</a:t>
              </a:r>
              <a:r>
                <a:rPr lang="en-US" sz="1050" b="1" baseline="0">
                  <a:solidFill>
                    <a:schemeClr val="bg1"/>
                  </a:solidFill>
                  <a:latin typeface="Arial" panose="020B0604020202020204" pitchFamily="34" charset="0"/>
                  <a:cs typeface="Arial" panose="020B0604020202020204" pitchFamily="34" charset="0"/>
                </a:rPr>
                <a:t> by</a:t>
              </a:r>
              <a:r>
                <a:rPr lang="en-US" sz="1050" b="1">
                  <a:solidFill>
                    <a:schemeClr val="bg1"/>
                  </a:solidFill>
                  <a:latin typeface="Arial" panose="020B0604020202020204" pitchFamily="34" charset="0"/>
                  <a:cs typeface="Arial" panose="020B0604020202020204" pitchFamily="34" charset="0"/>
                </a:rPr>
                <a:t>:</a:t>
              </a:r>
            </a:p>
          </xdr:txBody>
        </xdr:sp>
        <xdr:sp macro="" textlink="">
          <xdr:nvSpPr>
            <xdr:cNvPr id="21" name="TextBox 20">
              <a:extLst>
                <a:ext uri="{FF2B5EF4-FFF2-40B4-BE49-F238E27FC236}">
                  <a16:creationId xmlns:a16="http://schemas.microsoft.com/office/drawing/2014/main" id="{4222BE38-6C1C-1C03-D723-A49593F36257}"/>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Kawsar Ahmmed</a:t>
              </a:r>
            </a:p>
            <a:p>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1" name="Group 10">
            <a:extLst>
              <a:ext uri="{FF2B5EF4-FFF2-40B4-BE49-F238E27FC236}">
                <a16:creationId xmlns:a16="http://schemas.microsoft.com/office/drawing/2014/main" id="{1214B120-8FAF-0C61-1C78-6CF70D2247EB}"/>
              </a:ext>
            </a:extLst>
          </xdr:cNvPr>
          <xdr:cNvGrpSpPr/>
        </xdr:nvGrpSpPr>
        <xdr:grpSpPr>
          <a:xfrm>
            <a:off x="5745461" y="405904"/>
            <a:ext cx="1729632" cy="390526"/>
            <a:chOff x="1253192" y="434479"/>
            <a:chExt cx="1743079" cy="390526"/>
          </a:xfrm>
        </xdr:grpSpPr>
        <xdr:sp macro="" textlink="">
          <xdr:nvSpPr>
            <xdr:cNvPr id="18" name="TextBox 17">
              <a:extLst>
                <a:ext uri="{FF2B5EF4-FFF2-40B4-BE49-F238E27FC236}">
                  <a16:creationId xmlns:a16="http://schemas.microsoft.com/office/drawing/2014/main" id="{4B14C80E-0DC3-7DD2-3808-26751BEE6F1D}"/>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sector:</a:t>
              </a:r>
            </a:p>
          </xdr:txBody>
        </xdr:sp>
        <xdr:sp macro="" textlink="">
          <xdr:nvSpPr>
            <xdr:cNvPr id="19" name="TextBox 18">
              <a:extLst>
                <a:ext uri="{FF2B5EF4-FFF2-40B4-BE49-F238E27FC236}">
                  <a16:creationId xmlns:a16="http://schemas.microsoft.com/office/drawing/2014/main" id="{DC197D85-5B33-32E6-77BE-040F75194B71}"/>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Financial</a:t>
              </a:r>
            </a:p>
            <a:p>
              <a:endParaRPr lang="en-US" sz="1050" b="1">
                <a:solidFill>
                  <a:schemeClr val="bg1"/>
                </a:solidFill>
                <a:latin typeface="Arial" panose="020B0604020202020204" pitchFamily="34" charset="0"/>
                <a:cs typeface="Arial" panose="020B0604020202020204" pitchFamily="34" charset="0"/>
              </a:endParaRPr>
            </a:p>
          </xdr:txBody>
        </xdr:sp>
      </xdr:grpSp>
      <xdr:pic>
        <xdr:nvPicPr>
          <xdr:cNvPr id="12" name="Graphic 11" descr="Repeat outline">
            <a:extLst>
              <a:ext uri="{FF2B5EF4-FFF2-40B4-BE49-F238E27FC236}">
                <a16:creationId xmlns:a16="http://schemas.microsoft.com/office/drawing/2014/main" id="{94D24D66-6C89-0100-9DF8-68C4B15EF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9323" y="491630"/>
            <a:ext cx="438467" cy="442950"/>
          </a:xfrm>
          <a:prstGeom prst="rect">
            <a:avLst/>
          </a:prstGeom>
        </xdr:spPr>
      </xdr:pic>
      <xdr:pic>
        <xdr:nvPicPr>
          <xdr:cNvPr id="13" name="Graphic 12" descr="City outline">
            <a:extLst>
              <a:ext uri="{FF2B5EF4-FFF2-40B4-BE49-F238E27FC236}">
                <a16:creationId xmlns:a16="http://schemas.microsoft.com/office/drawing/2014/main" id="{9D7B38DB-AA02-74F3-9CC2-B1C4A4CBE4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7971" y="546380"/>
            <a:ext cx="438468" cy="442950"/>
          </a:xfrm>
          <a:prstGeom prst="rect">
            <a:avLst/>
          </a:prstGeom>
        </xdr:spPr>
      </xdr:pic>
      <xdr:pic>
        <xdr:nvPicPr>
          <xdr:cNvPr id="14" name="Graphic 13" descr="Male profile outline">
            <a:extLst>
              <a:ext uri="{FF2B5EF4-FFF2-40B4-BE49-F238E27FC236}">
                <a16:creationId xmlns:a16="http://schemas.microsoft.com/office/drawing/2014/main" id="{36E05519-6E03-14DF-6330-7A389F1E72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91325" y="496354"/>
            <a:ext cx="438467" cy="442950"/>
          </a:xfrm>
          <a:prstGeom prst="rect">
            <a:avLst/>
          </a:prstGeom>
        </xdr:spPr>
      </xdr:pic>
      <xdr:cxnSp macro="">
        <xdr:nvCxnSpPr>
          <xdr:cNvPr id="15" name="Straight Connector 14">
            <a:extLst>
              <a:ext uri="{FF2B5EF4-FFF2-40B4-BE49-F238E27FC236}">
                <a16:creationId xmlns:a16="http://schemas.microsoft.com/office/drawing/2014/main" id="{8A754916-7F0B-7B2E-F721-CF8CFB7374A3}"/>
              </a:ext>
            </a:extLst>
          </xdr:cNvPr>
          <xdr:cNvCxnSpPr/>
        </xdr:nvCxnSpPr>
        <xdr:spPr>
          <a:xfrm>
            <a:off x="2810996" y="552450"/>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51E06B3B-FCF2-F901-2E76-86702D36E225}"/>
              </a:ext>
            </a:extLst>
          </xdr:cNvPr>
          <xdr:cNvCxnSpPr/>
        </xdr:nvCxnSpPr>
        <xdr:spPr>
          <a:xfrm>
            <a:off x="4955241" y="542925"/>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pic>
        <xdr:nvPicPr>
          <xdr:cNvPr id="17" name="Picture 16">
            <a:extLst>
              <a:ext uri="{FF2B5EF4-FFF2-40B4-BE49-F238E27FC236}">
                <a16:creationId xmlns:a16="http://schemas.microsoft.com/office/drawing/2014/main" id="{686AC92D-AC32-1C21-09A1-D60465A117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272" y="62593"/>
            <a:ext cx="795051" cy="658284"/>
          </a:xfrm>
          <a:prstGeom prst="rect">
            <a:avLst/>
          </a:prstGeom>
        </xdr:spPr>
      </xdr:pic>
    </xdr:grpSp>
    <xdr:clientData/>
  </xdr:twoCellAnchor>
  <xdr:twoCellAnchor>
    <xdr:from>
      <xdr:col>4</xdr:col>
      <xdr:colOff>233643</xdr:colOff>
      <xdr:row>13</xdr:row>
      <xdr:rowOff>9525</xdr:rowOff>
    </xdr:from>
    <xdr:to>
      <xdr:col>12</xdr:col>
      <xdr:colOff>176493</xdr:colOff>
      <xdr:row>13</xdr:row>
      <xdr:rowOff>9525</xdr:rowOff>
    </xdr:to>
    <xdr:cxnSp macro="">
      <xdr:nvCxnSpPr>
        <xdr:cNvPr id="41" name="Straight Connector 40">
          <a:extLst>
            <a:ext uri="{FF2B5EF4-FFF2-40B4-BE49-F238E27FC236}">
              <a16:creationId xmlns:a16="http://schemas.microsoft.com/office/drawing/2014/main" id="{A2974E3B-7B9B-3670-3DE6-9F20C555B7EA}"/>
            </a:ext>
          </a:extLst>
        </xdr:cNvPr>
        <xdr:cNvCxnSpPr/>
      </xdr:nvCxnSpPr>
      <xdr:spPr>
        <a:xfrm>
          <a:off x="2654114" y="2497231"/>
          <a:ext cx="4783791" cy="0"/>
        </a:xfrm>
        <a:prstGeom prst="line">
          <a:avLst/>
        </a:prstGeom>
        <a:ln w="15875">
          <a:noFill/>
        </a:ln>
        <a:effectLst>
          <a:outerShdw blurRad="279400" dist="127000" dir="5400000" algn="tr"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491380</xdr:colOff>
      <xdr:row>9</xdr:row>
      <xdr:rowOff>31936</xdr:rowOff>
    </xdr:from>
    <xdr:to>
      <xdr:col>5</xdr:col>
      <xdr:colOff>246530</xdr:colOff>
      <xdr:row>11</xdr:row>
      <xdr:rowOff>89848</xdr:rowOff>
    </xdr:to>
    <xdr:sp macro="" textlink="">
      <xdr:nvSpPr>
        <xdr:cNvPr id="58" name="TextBox 57">
          <a:extLst>
            <a:ext uri="{FF2B5EF4-FFF2-40B4-BE49-F238E27FC236}">
              <a16:creationId xmlns:a16="http://schemas.microsoft.com/office/drawing/2014/main" id="{9FD2EBE9-3E5D-49EA-A872-A90DBC0F1E3D}"/>
            </a:ext>
          </a:extLst>
        </xdr:cNvPr>
        <xdr:cNvSpPr txBox="1"/>
      </xdr:nvSpPr>
      <xdr:spPr>
        <a:xfrm>
          <a:off x="491380" y="1757642"/>
          <a:ext cx="2780738"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Main</a:t>
          </a:r>
          <a:r>
            <a:rPr lang="en-US" sz="2000" b="1">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Dashboard</a:t>
          </a:r>
        </a:p>
      </xdr:txBody>
    </xdr:sp>
    <xdr:clientData/>
  </xdr:twoCellAnchor>
  <xdr:twoCellAnchor>
    <xdr:from>
      <xdr:col>0</xdr:col>
      <xdr:colOff>470649</xdr:colOff>
      <xdr:row>12</xdr:row>
      <xdr:rowOff>67237</xdr:rowOff>
    </xdr:from>
    <xdr:to>
      <xdr:col>5</xdr:col>
      <xdr:colOff>291355</xdr:colOff>
      <xdr:row>14</xdr:row>
      <xdr:rowOff>125149</xdr:rowOff>
    </xdr:to>
    <xdr:sp macro="" textlink="">
      <xdr:nvSpPr>
        <xdr:cNvPr id="59" name="TextBox 58">
          <a:hlinkClick xmlns:r="http://schemas.openxmlformats.org/officeDocument/2006/relationships" r:id="rId8" tooltip="Workforce Composition"/>
          <a:extLst>
            <a:ext uri="{FF2B5EF4-FFF2-40B4-BE49-F238E27FC236}">
              <a16:creationId xmlns:a16="http://schemas.microsoft.com/office/drawing/2014/main" id="{BC2F96D1-A9EA-4366-B6BC-B2C7E0AA5458}"/>
            </a:ext>
          </a:extLst>
        </xdr:cNvPr>
        <xdr:cNvSpPr txBox="1"/>
      </xdr:nvSpPr>
      <xdr:spPr>
        <a:xfrm>
          <a:off x="470649" y="2364443"/>
          <a:ext cx="2846294"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a:t>Workforce Composition</a:t>
          </a:r>
          <a:endParaRPr lang="en-US" sz="2000" b="0">
            <a:latin typeface="Arial" panose="020B0604020202020204" pitchFamily="34" charset="0"/>
            <a:cs typeface="Arial" panose="020B0604020202020204" pitchFamily="34" charset="0"/>
          </a:endParaRPr>
        </a:p>
      </xdr:txBody>
    </xdr:sp>
    <xdr:clientData/>
  </xdr:twoCellAnchor>
  <xdr:twoCellAnchor>
    <xdr:from>
      <xdr:col>0</xdr:col>
      <xdr:colOff>459441</xdr:colOff>
      <xdr:row>15</xdr:row>
      <xdr:rowOff>22414</xdr:rowOff>
    </xdr:from>
    <xdr:to>
      <xdr:col>6</xdr:col>
      <xdr:colOff>168089</xdr:colOff>
      <xdr:row>17</xdr:row>
      <xdr:rowOff>80326</xdr:rowOff>
    </xdr:to>
    <xdr:sp macro="" textlink="">
      <xdr:nvSpPr>
        <xdr:cNvPr id="60" name="TextBox 59">
          <a:hlinkClick xmlns:r="http://schemas.openxmlformats.org/officeDocument/2006/relationships" r:id="rId9" tooltip="Salary &amp; Financial Analysis"/>
          <a:extLst>
            <a:ext uri="{FF2B5EF4-FFF2-40B4-BE49-F238E27FC236}">
              <a16:creationId xmlns:a16="http://schemas.microsoft.com/office/drawing/2014/main" id="{0884A922-1C63-417B-AC78-16ABDDF4AE08}"/>
            </a:ext>
          </a:extLst>
        </xdr:cNvPr>
        <xdr:cNvSpPr txBox="1"/>
      </xdr:nvSpPr>
      <xdr:spPr>
        <a:xfrm>
          <a:off x="459441" y="2891120"/>
          <a:ext cx="3339354"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i="0"/>
            <a:t>Salary &amp; Financial Analysis</a:t>
          </a:r>
          <a:endParaRPr lang="en-US" sz="2000" b="0" i="0">
            <a:latin typeface="Arial" panose="020B0604020202020204" pitchFamily="34" charset="0"/>
            <a:cs typeface="Arial" panose="020B0604020202020204" pitchFamily="34" charset="0"/>
          </a:endParaRPr>
        </a:p>
      </xdr:txBody>
    </xdr:sp>
    <xdr:clientData/>
  </xdr:twoCellAnchor>
  <xdr:twoCellAnchor editAs="oneCell">
    <xdr:from>
      <xdr:col>0</xdr:col>
      <xdr:colOff>44823</xdr:colOff>
      <xdr:row>8</xdr:row>
      <xdr:rowOff>168086</xdr:rowOff>
    </xdr:from>
    <xdr:to>
      <xdr:col>0</xdr:col>
      <xdr:colOff>483735</xdr:colOff>
      <xdr:row>11</xdr:row>
      <xdr:rowOff>35498</xdr:rowOff>
    </xdr:to>
    <xdr:pic>
      <xdr:nvPicPr>
        <xdr:cNvPr id="64" name="Graphic 63" descr="Work from home Wi-Fi with solid fill">
          <a:extLst>
            <a:ext uri="{FF2B5EF4-FFF2-40B4-BE49-F238E27FC236}">
              <a16:creationId xmlns:a16="http://schemas.microsoft.com/office/drawing/2014/main" id="{163F2133-3570-7D94-E0C1-F78FB771D24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823" y="1703292"/>
          <a:ext cx="438912" cy="438912"/>
        </a:xfrm>
        <a:prstGeom prst="rect">
          <a:avLst/>
        </a:prstGeom>
      </xdr:spPr>
    </xdr:pic>
    <xdr:clientData/>
  </xdr:twoCellAnchor>
  <xdr:twoCellAnchor editAs="oneCell">
    <xdr:from>
      <xdr:col>0</xdr:col>
      <xdr:colOff>0</xdr:colOff>
      <xdr:row>12</xdr:row>
      <xdr:rowOff>33617</xdr:rowOff>
    </xdr:from>
    <xdr:to>
      <xdr:col>0</xdr:col>
      <xdr:colOff>438912</xdr:colOff>
      <xdr:row>14</xdr:row>
      <xdr:rowOff>91529</xdr:rowOff>
    </xdr:to>
    <xdr:pic>
      <xdr:nvPicPr>
        <xdr:cNvPr id="74" name="Graphic 73" descr="Woman with solid fill">
          <a:hlinkClick xmlns:r="http://schemas.openxmlformats.org/officeDocument/2006/relationships" r:id="rId8"/>
          <a:extLst>
            <a:ext uri="{FF2B5EF4-FFF2-40B4-BE49-F238E27FC236}">
              <a16:creationId xmlns:a16="http://schemas.microsoft.com/office/drawing/2014/main" id="{D167CA45-320E-BABE-72A2-28D4631D574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2330823"/>
          <a:ext cx="438912" cy="438912"/>
        </a:xfrm>
        <a:prstGeom prst="rect">
          <a:avLst/>
        </a:prstGeom>
      </xdr:spPr>
    </xdr:pic>
    <xdr:clientData/>
  </xdr:twoCellAnchor>
  <xdr:twoCellAnchor editAs="oneCell">
    <xdr:from>
      <xdr:col>0</xdr:col>
      <xdr:colOff>22410</xdr:colOff>
      <xdr:row>15</xdr:row>
      <xdr:rowOff>11206</xdr:rowOff>
    </xdr:from>
    <xdr:to>
      <xdr:col>0</xdr:col>
      <xdr:colOff>461322</xdr:colOff>
      <xdr:row>17</xdr:row>
      <xdr:rowOff>69118</xdr:rowOff>
    </xdr:to>
    <xdr:pic>
      <xdr:nvPicPr>
        <xdr:cNvPr id="77" name="Graphic 76" descr="Coins with solid fill">
          <a:hlinkClick xmlns:r="http://schemas.openxmlformats.org/officeDocument/2006/relationships" r:id="rId9"/>
          <a:extLst>
            <a:ext uri="{FF2B5EF4-FFF2-40B4-BE49-F238E27FC236}">
              <a16:creationId xmlns:a16="http://schemas.microsoft.com/office/drawing/2014/main" id="{94864F5C-61A8-C396-BCC5-2FA8DFE193D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410" y="2879912"/>
          <a:ext cx="438912" cy="438912"/>
        </a:xfrm>
        <a:prstGeom prst="rect">
          <a:avLst/>
        </a:prstGeom>
      </xdr:spPr>
    </xdr:pic>
    <xdr:clientData/>
  </xdr:twoCellAnchor>
  <xdr:twoCellAnchor>
    <xdr:from>
      <xdr:col>5</xdr:col>
      <xdr:colOff>524434</xdr:colOff>
      <xdr:row>7</xdr:row>
      <xdr:rowOff>62752</xdr:rowOff>
    </xdr:from>
    <xdr:to>
      <xdr:col>9</xdr:col>
      <xdr:colOff>207083</xdr:colOff>
      <xdr:row>13</xdr:row>
      <xdr:rowOff>2672</xdr:rowOff>
    </xdr:to>
    <xdr:sp macro="" textlink="">
      <xdr:nvSpPr>
        <xdr:cNvPr id="25" name="Rectangle: Rounded Corners 24">
          <a:extLst>
            <a:ext uri="{FF2B5EF4-FFF2-40B4-BE49-F238E27FC236}">
              <a16:creationId xmlns:a16="http://schemas.microsoft.com/office/drawing/2014/main" id="{1BC393C6-A902-725A-6B56-8E51E203BC02}"/>
            </a:ext>
          </a:extLst>
        </xdr:cNvPr>
        <xdr:cNvSpPr/>
      </xdr:nvSpPr>
      <xdr:spPr>
        <a:xfrm>
          <a:off x="3568506" y="1378577"/>
          <a:ext cx="2117907" cy="1059353"/>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283988</xdr:colOff>
      <xdr:row>8</xdr:row>
      <xdr:rowOff>31295</xdr:rowOff>
    </xdr:from>
    <xdr:to>
      <xdr:col>8</xdr:col>
      <xdr:colOff>332014</xdr:colOff>
      <xdr:row>10</xdr:row>
      <xdr:rowOff>180974</xdr:rowOff>
    </xdr:to>
    <xdr:sp macro="" textlink="$P$58">
      <xdr:nvSpPr>
        <xdr:cNvPr id="72" name="TextBox 71">
          <a:extLst>
            <a:ext uri="{FF2B5EF4-FFF2-40B4-BE49-F238E27FC236}">
              <a16:creationId xmlns:a16="http://schemas.microsoft.com/office/drawing/2014/main" id="{6E26EEB4-6713-575B-FF23-D44F088F009C}"/>
            </a:ext>
          </a:extLst>
        </xdr:cNvPr>
        <xdr:cNvSpPr txBox="1"/>
      </xdr:nvSpPr>
      <xdr:spPr>
        <a:xfrm>
          <a:off x="3941588" y="1564820"/>
          <a:ext cx="126722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8551E-8222-4E7C-8B37-EC4DA897FF5C}" type="TxLink">
            <a:rPr lang="en-US" sz="2800" b="0" i="0" u="none" strike="noStrike">
              <a:solidFill>
                <a:srgbClr val="000000"/>
              </a:solidFill>
              <a:latin typeface="Segoe UI" panose="020B0502040204020203" pitchFamily="34" charset="0"/>
              <a:cs typeface="Segoe UI" panose="020B0502040204020203" pitchFamily="34" charset="0"/>
            </a:rPr>
            <a:pPr/>
            <a:t>409</a:t>
          </a:fld>
          <a:endParaRPr lang="en-US" sz="2800">
            <a:latin typeface="Segoe UI" panose="020B0502040204020203" pitchFamily="34" charset="0"/>
            <a:cs typeface="Segoe UI" panose="020B0502040204020203" pitchFamily="34" charset="0"/>
          </a:endParaRPr>
        </a:p>
      </xdr:txBody>
    </xdr:sp>
    <xdr:clientData/>
  </xdr:twoCellAnchor>
  <xdr:twoCellAnchor>
    <xdr:from>
      <xdr:col>13</xdr:col>
      <xdr:colOff>378275</xdr:colOff>
      <xdr:row>8</xdr:row>
      <xdr:rowOff>0</xdr:rowOff>
    </xdr:from>
    <xdr:to>
      <xdr:col>16</xdr:col>
      <xdr:colOff>296632</xdr:colOff>
      <xdr:row>10</xdr:row>
      <xdr:rowOff>176893</xdr:rowOff>
    </xdr:to>
    <xdr:sp macro="" textlink="$Q$60">
      <xdr:nvSpPr>
        <xdr:cNvPr id="73" name="TextBox 72">
          <a:extLst>
            <a:ext uri="{FF2B5EF4-FFF2-40B4-BE49-F238E27FC236}">
              <a16:creationId xmlns:a16="http://schemas.microsoft.com/office/drawing/2014/main" id="{A87EA3C9-A346-4C71-B0C6-7613D7579728}"/>
            </a:ext>
          </a:extLst>
        </xdr:cNvPr>
        <xdr:cNvSpPr txBox="1"/>
      </xdr:nvSpPr>
      <xdr:spPr>
        <a:xfrm>
          <a:off x="8303075" y="1533525"/>
          <a:ext cx="1747157"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D5AA6-F13A-491E-9B57-7739E73403F5}" type="TxLink">
            <a:rPr lang="en-US" sz="2800" b="0" i="0" u="none" strike="noStrike">
              <a:solidFill>
                <a:srgbClr val="000000"/>
              </a:solidFill>
              <a:latin typeface="Segoe UI" panose="020B0502040204020203" pitchFamily="34" charset="0"/>
              <a:cs typeface="Segoe UI" panose="020B0502040204020203" pitchFamily="34" charset="0"/>
            </a:rPr>
            <a:pPr/>
            <a:t>6532800</a:t>
          </a:fld>
          <a:endParaRPr lang="en-US" sz="2800">
            <a:latin typeface="Segoe UI" panose="020B0502040204020203" pitchFamily="34" charset="0"/>
            <a:cs typeface="Segoe UI" panose="020B0502040204020203" pitchFamily="34" charset="0"/>
          </a:endParaRPr>
        </a:p>
      </xdr:txBody>
    </xdr:sp>
    <xdr:clientData/>
  </xdr:twoCellAnchor>
  <xdr:twoCellAnchor>
    <xdr:from>
      <xdr:col>10</xdr:col>
      <xdr:colOff>81642</xdr:colOff>
      <xdr:row>7</xdr:row>
      <xdr:rowOff>190499</xdr:rowOff>
    </xdr:from>
    <xdr:to>
      <xdr:col>12</xdr:col>
      <xdr:colOff>122463</xdr:colOff>
      <xdr:row>10</xdr:row>
      <xdr:rowOff>122464</xdr:rowOff>
    </xdr:to>
    <xdr:sp macro="" textlink="$R$58">
      <xdr:nvSpPr>
        <xdr:cNvPr id="78" name="TextBox 77">
          <a:extLst>
            <a:ext uri="{FF2B5EF4-FFF2-40B4-BE49-F238E27FC236}">
              <a16:creationId xmlns:a16="http://schemas.microsoft.com/office/drawing/2014/main" id="{618F6839-B263-2AA3-AE66-A487F536D2AF}"/>
            </a:ext>
          </a:extLst>
        </xdr:cNvPr>
        <xdr:cNvSpPr txBox="1"/>
      </xdr:nvSpPr>
      <xdr:spPr>
        <a:xfrm>
          <a:off x="6204856" y="1537606"/>
          <a:ext cx="1265464" cy="503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B3224E-1D8B-46C6-8AEE-1CD067429ECD}" type="TxLink">
            <a:rPr lang="en-US" sz="2800" b="0" i="0" u="none" strike="noStrike">
              <a:solidFill>
                <a:srgbClr val="000000"/>
              </a:solidFill>
              <a:latin typeface="Segoe UI" panose="020B0502040204020203" pitchFamily="34" charset="0"/>
              <a:cs typeface="Segoe UI" panose="020B0502040204020203" pitchFamily="34" charset="0"/>
            </a:rPr>
            <a:pPr/>
            <a:t>407</a:t>
          </a:fld>
          <a:endParaRPr lang="en-US" sz="2800">
            <a:latin typeface="Segoe UI" panose="020B0502040204020203" pitchFamily="34" charset="0"/>
            <a:cs typeface="Segoe UI" panose="020B0502040204020203" pitchFamily="34" charset="0"/>
          </a:endParaRPr>
        </a:p>
      </xdr:txBody>
    </xdr:sp>
    <xdr:clientData/>
  </xdr:twoCellAnchor>
  <xdr:twoCellAnchor>
    <xdr:from>
      <xdr:col>16</xdr:col>
      <xdr:colOff>700760</xdr:colOff>
      <xdr:row>8</xdr:row>
      <xdr:rowOff>16650</xdr:rowOff>
    </xdr:from>
    <xdr:to>
      <xdr:col>19</xdr:col>
      <xdr:colOff>238117</xdr:colOff>
      <xdr:row>11</xdr:row>
      <xdr:rowOff>3043</xdr:rowOff>
    </xdr:to>
    <xdr:sp macro="" textlink="$R$61">
      <xdr:nvSpPr>
        <xdr:cNvPr id="81" name="TextBox 80">
          <a:extLst>
            <a:ext uri="{FF2B5EF4-FFF2-40B4-BE49-F238E27FC236}">
              <a16:creationId xmlns:a16="http://schemas.microsoft.com/office/drawing/2014/main" id="{D46FAB65-24F2-4905-98E9-F1DE4194FC96}"/>
            </a:ext>
          </a:extLst>
        </xdr:cNvPr>
        <xdr:cNvSpPr txBox="1"/>
      </xdr:nvSpPr>
      <xdr:spPr>
        <a:xfrm>
          <a:off x="10454360" y="1550175"/>
          <a:ext cx="1747157"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6F91C-D1B9-42A3-A375-EC66A99FF062}" type="TxLink">
            <a:rPr lang="en-US" sz="2800" b="0" i="0" u="none" strike="noStrike">
              <a:solidFill>
                <a:srgbClr val="000000"/>
              </a:solidFill>
              <a:latin typeface="Segoe UI" panose="020B0502040204020203" pitchFamily="34" charset="0"/>
              <a:cs typeface="Segoe UI" panose="020B0502040204020203" pitchFamily="34" charset="0"/>
            </a:rPr>
            <a:pPr/>
            <a:t>16011.76471</a:t>
          </a:fld>
          <a:endParaRPr lang="en-US" sz="2800">
            <a:latin typeface="Segoe UI" panose="020B0502040204020203" pitchFamily="34" charset="0"/>
            <a:cs typeface="Segoe UI" panose="020B0502040204020203" pitchFamily="34" charset="0"/>
          </a:endParaRPr>
        </a:p>
      </xdr:txBody>
    </xdr:sp>
    <xdr:clientData/>
  </xdr:twoCellAnchor>
  <xdr:twoCellAnchor>
    <xdr:from>
      <xdr:col>5</xdr:col>
      <xdr:colOff>449039</xdr:colOff>
      <xdr:row>11</xdr:row>
      <xdr:rowOff>54429</xdr:rowOff>
    </xdr:from>
    <xdr:to>
      <xdr:col>8</xdr:col>
      <xdr:colOff>285753</xdr:colOff>
      <xdr:row>14</xdr:row>
      <xdr:rowOff>54428</xdr:rowOff>
    </xdr:to>
    <xdr:sp macro="" textlink="">
      <xdr:nvSpPr>
        <xdr:cNvPr id="82" name="TextBox 81">
          <a:extLst>
            <a:ext uri="{FF2B5EF4-FFF2-40B4-BE49-F238E27FC236}">
              <a16:creationId xmlns:a16="http://schemas.microsoft.com/office/drawing/2014/main" id="{55AAB2E9-6B44-AD7E-19F1-991DC8C6FA11}"/>
            </a:ext>
          </a:extLst>
        </xdr:cNvPr>
        <xdr:cNvSpPr txBox="1"/>
      </xdr:nvSpPr>
      <xdr:spPr>
        <a:xfrm>
          <a:off x="3474627" y="2161135"/>
          <a:ext cx="1652067"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Employees</a:t>
          </a:r>
        </a:p>
      </xdr:txBody>
    </xdr:sp>
    <xdr:clientData/>
  </xdr:twoCellAnchor>
  <xdr:twoCellAnchor>
    <xdr:from>
      <xdr:col>9</xdr:col>
      <xdr:colOff>249249</xdr:colOff>
      <xdr:row>11</xdr:row>
      <xdr:rowOff>41940</xdr:rowOff>
    </xdr:from>
    <xdr:to>
      <xdr:col>12</xdr:col>
      <xdr:colOff>557892</xdr:colOff>
      <xdr:row>13</xdr:row>
      <xdr:rowOff>82761</xdr:rowOff>
    </xdr:to>
    <xdr:sp macro="" textlink="">
      <xdr:nvSpPr>
        <xdr:cNvPr id="83" name="TextBox 82">
          <a:extLst>
            <a:ext uri="{FF2B5EF4-FFF2-40B4-BE49-F238E27FC236}">
              <a16:creationId xmlns:a16="http://schemas.microsoft.com/office/drawing/2014/main" id="{446F7AB5-6CC0-43FC-B523-FB457E40DE0E}"/>
            </a:ext>
          </a:extLst>
        </xdr:cNvPr>
        <xdr:cNvSpPr txBox="1"/>
      </xdr:nvSpPr>
      <xdr:spPr>
        <a:xfrm>
          <a:off x="5760142" y="2151047"/>
          <a:ext cx="2145607"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Active Employees</a:t>
          </a:r>
        </a:p>
      </xdr:txBody>
    </xdr:sp>
    <xdr:clientData/>
  </xdr:twoCellAnchor>
  <xdr:twoCellAnchor>
    <xdr:from>
      <xdr:col>12</xdr:col>
      <xdr:colOff>576137</xdr:colOff>
      <xdr:row>11</xdr:row>
      <xdr:rowOff>46264</xdr:rowOff>
    </xdr:from>
    <xdr:to>
      <xdr:col>16</xdr:col>
      <xdr:colOff>57150</xdr:colOff>
      <xdr:row>13</xdr:row>
      <xdr:rowOff>51706</xdr:rowOff>
    </xdr:to>
    <xdr:sp macro="" textlink="">
      <xdr:nvSpPr>
        <xdr:cNvPr id="84" name="TextBox 83">
          <a:extLst>
            <a:ext uri="{FF2B5EF4-FFF2-40B4-BE49-F238E27FC236}">
              <a16:creationId xmlns:a16="http://schemas.microsoft.com/office/drawing/2014/main" id="{C8AA318E-B1C5-4DEB-A187-11E7EF0FA267}"/>
            </a:ext>
          </a:extLst>
        </xdr:cNvPr>
        <xdr:cNvSpPr txBox="1"/>
      </xdr:nvSpPr>
      <xdr:spPr>
        <a:xfrm>
          <a:off x="7891337" y="2151289"/>
          <a:ext cx="1919413" cy="386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Basic Salary</a:t>
          </a:r>
        </a:p>
      </xdr:txBody>
    </xdr:sp>
    <xdr:clientData/>
  </xdr:twoCellAnchor>
  <xdr:twoCellAnchor>
    <xdr:from>
      <xdr:col>16</xdr:col>
      <xdr:colOff>315680</xdr:colOff>
      <xdr:row>11</xdr:row>
      <xdr:rowOff>41142</xdr:rowOff>
    </xdr:from>
    <xdr:to>
      <xdr:col>18</xdr:col>
      <xdr:colOff>160563</xdr:colOff>
      <xdr:row>13</xdr:row>
      <xdr:rowOff>81963</xdr:rowOff>
    </xdr:to>
    <xdr:sp macro="" textlink="">
      <xdr:nvSpPr>
        <xdr:cNvPr id="85" name="TextBox 84">
          <a:extLst>
            <a:ext uri="{FF2B5EF4-FFF2-40B4-BE49-F238E27FC236}">
              <a16:creationId xmlns:a16="http://schemas.microsoft.com/office/drawing/2014/main" id="{66C269B0-19C3-4122-9F43-A3AE3E621A54}"/>
            </a:ext>
          </a:extLst>
        </xdr:cNvPr>
        <xdr:cNvSpPr txBox="1"/>
      </xdr:nvSpPr>
      <xdr:spPr>
        <a:xfrm>
          <a:off x="10069280" y="2146167"/>
          <a:ext cx="1445083"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Salary</a:t>
          </a:r>
        </a:p>
      </xdr:txBody>
    </xdr:sp>
    <xdr:clientData/>
  </xdr:twoCellAnchor>
  <xdr:twoCellAnchor>
    <xdr:from>
      <xdr:col>12</xdr:col>
      <xdr:colOff>601435</xdr:colOff>
      <xdr:row>8</xdr:row>
      <xdr:rowOff>108856</xdr:rowOff>
    </xdr:from>
    <xdr:to>
      <xdr:col>13</xdr:col>
      <xdr:colOff>400050</xdr:colOff>
      <xdr:row>10</xdr:row>
      <xdr:rowOff>149677</xdr:rowOff>
    </xdr:to>
    <xdr:grpSp>
      <xdr:nvGrpSpPr>
        <xdr:cNvPr id="92" name="Group 91">
          <a:extLst>
            <a:ext uri="{FF2B5EF4-FFF2-40B4-BE49-F238E27FC236}">
              <a16:creationId xmlns:a16="http://schemas.microsoft.com/office/drawing/2014/main" id="{900700FB-5C90-AB14-4D7D-C894F48AC658}"/>
            </a:ext>
          </a:extLst>
        </xdr:cNvPr>
        <xdr:cNvGrpSpPr/>
      </xdr:nvGrpSpPr>
      <xdr:grpSpPr>
        <a:xfrm>
          <a:off x="7907208" y="1611253"/>
          <a:ext cx="407430" cy="413965"/>
          <a:chOff x="6694714" y="3428998"/>
          <a:chExt cx="966107" cy="993319"/>
        </a:xfrm>
      </xdr:grpSpPr>
      <xdr:sp macro="" textlink="">
        <xdr:nvSpPr>
          <xdr:cNvPr id="90" name="Oval 89">
            <a:extLst>
              <a:ext uri="{FF2B5EF4-FFF2-40B4-BE49-F238E27FC236}">
                <a16:creationId xmlns:a16="http://schemas.microsoft.com/office/drawing/2014/main" id="{BC9AF6B9-49DD-D119-4045-D3F88F01715A}"/>
              </a:ext>
            </a:extLst>
          </xdr:cNvPr>
          <xdr:cNvSpPr/>
        </xdr:nvSpPr>
        <xdr:spPr>
          <a:xfrm>
            <a:off x="6694714" y="3428998"/>
            <a:ext cx="966107" cy="993319"/>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9" name="Graphic 88" descr="Dollar with solid fill">
            <a:extLst>
              <a:ext uri="{FF2B5EF4-FFF2-40B4-BE49-F238E27FC236}">
                <a16:creationId xmlns:a16="http://schemas.microsoft.com/office/drawing/2014/main" id="{0B4D8368-9EFE-DF48-1CCB-6CE50004665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735536" y="3442607"/>
            <a:ext cx="914400" cy="914400"/>
          </a:xfrm>
          <a:prstGeom prst="rect">
            <a:avLst/>
          </a:prstGeom>
        </xdr:spPr>
      </xdr:pic>
    </xdr:grpSp>
    <xdr:clientData/>
  </xdr:twoCellAnchor>
  <xdr:twoCellAnchor>
    <xdr:from>
      <xdr:col>9</xdr:col>
      <xdr:colOff>340180</xdr:colOff>
      <xdr:row>8</xdr:row>
      <xdr:rowOff>95249</xdr:rowOff>
    </xdr:from>
    <xdr:to>
      <xdr:col>10</xdr:col>
      <xdr:colOff>95250</xdr:colOff>
      <xdr:row>10</xdr:row>
      <xdr:rowOff>108856</xdr:rowOff>
    </xdr:to>
    <xdr:grpSp>
      <xdr:nvGrpSpPr>
        <xdr:cNvPr id="97" name="Group 96">
          <a:extLst>
            <a:ext uri="{FF2B5EF4-FFF2-40B4-BE49-F238E27FC236}">
              <a16:creationId xmlns:a16="http://schemas.microsoft.com/office/drawing/2014/main" id="{6FFCE5C8-B84F-D243-562E-BBEF1F322B79}"/>
            </a:ext>
          </a:extLst>
        </xdr:cNvPr>
        <xdr:cNvGrpSpPr/>
      </xdr:nvGrpSpPr>
      <xdr:grpSpPr>
        <a:xfrm>
          <a:off x="5819510" y="1597646"/>
          <a:ext cx="363884" cy="386751"/>
          <a:chOff x="5687787" y="4027715"/>
          <a:chExt cx="462642" cy="489856"/>
        </a:xfrm>
      </xdr:grpSpPr>
      <xdr:sp macro="" textlink="">
        <xdr:nvSpPr>
          <xdr:cNvPr id="93" name="Oval 92">
            <a:extLst>
              <a:ext uri="{FF2B5EF4-FFF2-40B4-BE49-F238E27FC236}">
                <a16:creationId xmlns:a16="http://schemas.microsoft.com/office/drawing/2014/main" id="{EBE43441-D2A2-4518-AF60-536D58681D5F}"/>
              </a:ext>
            </a:extLst>
          </xdr:cNvPr>
          <xdr:cNvSpPr/>
        </xdr:nvSpPr>
        <xdr:spPr>
          <a:xfrm>
            <a:off x="5687787" y="4027715"/>
            <a:ext cx="462642" cy="489856"/>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5" name="Graphic 94" descr="Checkmark with solid fill">
            <a:extLst>
              <a:ext uri="{FF2B5EF4-FFF2-40B4-BE49-F238E27FC236}">
                <a16:creationId xmlns:a16="http://schemas.microsoft.com/office/drawing/2014/main" id="{57314D7F-FB04-C1D7-55EC-3E2FF216F30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742215" y="4095750"/>
            <a:ext cx="342899" cy="342899"/>
          </a:xfrm>
          <a:prstGeom prst="rect">
            <a:avLst/>
          </a:prstGeom>
        </xdr:spPr>
      </xdr:pic>
    </xdr:grpSp>
    <xdr:clientData/>
  </xdr:twoCellAnchor>
  <xdr:twoCellAnchor>
    <xdr:from>
      <xdr:col>16</xdr:col>
      <xdr:colOff>352425</xdr:colOff>
      <xdr:row>8</xdr:row>
      <xdr:rowOff>130628</xdr:rowOff>
    </xdr:from>
    <xdr:to>
      <xdr:col>16</xdr:col>
      <xdr:colOff>757919</xdr:colOff>
      <xdr:row>10</xdr:row>
      <xdr:rowOff>172810</xdr:rowOff>
    </xdr:to>
    <xdr:grpSp>
      <xdr:nvGrpSpPr>
        <xdr:cNvPr id="101" name="Group 100">
          <a:extLst>
            <a:ext uri="{FF2B5EF4-FFF2-40B4-BE49-F238E27FC236}">
              <a16:creationId xmlns:a16="http://schemas.microsoft.com/office/drawing/2014/main" id="{E46B4FA4-4C02-9389-34D5-5B19AF7232FB}"/>
            </a:ext>
          </a:extLst>
        </xdr:cNvPr>
        <xdr:cNvGrpSpPr/>
      </xdr:nvGrpSpPr>
      <xdr:grpSpPr>
        <a:xfrm>
          <a:off x="10093456" y="1633025"/>
          <a:ext cx="405494" cy="415326"/>
          <a:chOff x="6057900" y="4121603"/>
          <a:chExt cx="405494" cy="423182"/>
        </a:xfrm>
      </xdr:grpSpPr>
      <xdr:sp macro="" textlink="">
        <xdr:nvSpPr>
          <xdr:cNvPr id="98" name="Oval 97">
            <a:extLst>
              <a:ext uri="{FF2B5EF4-FFF2-40B4-BE49-F238E27FC236}">
                <a16:creationId xmlns:a16="http://schemas.microsoft.com/office/drawing/2014/main" id="{A3106A54-4EB7-40F3-8068-0E5A5947DE2D}"/>
              </a:ext>
            </a:extLst>
          </xdr:cNvPr>
          <xdr:cNvSpPr/>
        </xdr:nvSpPr>
        <xdr:spPr>
          <a:xfrm>
            <a:off x="6057900" y="4122964"/>
            <a:ext cx="405494" cy="421821"/>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0" name="Graphic 99" descr="Gold bars outline">
            <a:extLst>
              <a:ext uri="{FF2B5EF4-FFF2-40B4-BE49-F238E27FC236}">
                <a16:creationId xmlns:a16="http://schemas.microsoft.com/office/drawing/2014/main" id="{61055E9D-CDBE-BF40-3D89-B5FECC2F076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66065" y="4121603"/>
            <a:ext cx="394606" cy="397327"/>
          </a:xfrm>
          <a:prstGeom prst="rect">
            <a:avLst/>
          </a:prstGeom>
        </xdr:spPr>
      </xdr:pic>
    </xdr:grpSp>
    <xdr:clientData/>
  </xdr:twoCellAnchor>
  <xdr:twoCellAnchor editAs="oneCell">
    <xdr:from>
      <xdr:col>5</xdr:col>
      <xdr:colOff>438151</xdr:colOff>
      <xdr:row>8</xdr:row>
      <xdr:rowOff>28574</xdr:rowOff>
    </xdr:from>
    <xdr:to>
      <xdr:col>6</xdr:col>
      <xdr:colOff>381001</xdr:colOff>
      <xdr:row>11</xdr:row>
      <xdr:rowOff>9524</xdr:rowOff>
    </xdr:to>
    <xdr:pic>
      <xdr:nvPicPr>
        <xdr:cNvPr id="103" name="Graphic 102" descr="Construction worker male with solid fill">
          <a:extLst>
            <a:ext uri="{FF2B5EF4-FFF2-40B4-BE49-F238E27FC236}">
              <a16:creationId xmlns:a16="http://schemas.microsoft.com/office/drawing/2014/main" id="{0005DB91-C716-2670-BE39-D7C75C0B62F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486151" y="1562099"/>
          <a:ext cx="552450" cy="552450"/>
        </a:xfrm>
        <a:prstGeom prst="rect">
          <a:avLst/>
        </a:prstGeom>
      </xdr:spPr>
    </xdr:pic>
    <xdr:clientData/>
  </xdr:twoCellAnchor>
  <xdr:twoCellAnchor>
    <xdr:from>
      <xdr:col>5</xdr:col>
      <xdr:colOff>486835</xdr:colOff>
      <xdr:row>14</xdr:row>
      <xdr:rowOff>74083</xdr:rowOff>
    </xdr:from>
    <xdr:to>
      <xdr:col>15</xdr:col>
      <xdr:colOff>0</xdr:colOff>
      <xdr:row>26</xdr:row>
      <xdr:rowOff>180474</xdr:rowOff>
    </xdr:to>
    <xdr:sp macro="" textlink="">
      <xdr:nvSpPr>
        <xdr:cNvPr id="2" name="Rectangle: Rounded Corners 1">
          <a:extLst>
            <a:ext uri="{FF2B5EF4-FFF2-40B4-BE49-F238E27FC236}">
              <a16:creationId xmlns:a16="http://schemas.microsoft.com/office/drawing/2014/main" id="{02326A45-7366-B18A-E005-6F2C722C9EB2}"/>
            </a:ext>
          </a:extLst>
        </xdr:cNvPr>
        <xdr:cNvSpPr/>
      </xdr:nvSpPr>
      <xdr:spPr>
        <a:xfrm>
          <a:off x="3544861" y="2751109"/>
          <a:ext cx="5629218" cy="2392391"/>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560914</xdr:colOff>
      <xdr:row>14</xdr:row>
      <xdr:rowOff>52918</xdr:rowOff>
    </xdr:from>
    <xdr:to>
      <xdr:col>15</xdr:col>
      <xdr:colOff>0</xdr:colOff>
      <xdr:row>24</xdr:row>
      <xdr:rowOff>127000</xdr:rowOff>
    </xdr:to>
    <xdr:graphicFrame macro="">
      <xdr:nvGraphicFramePr>
        <xdr:cNvPr id="4" name="Chart 3">
          <a:extLst>
            <a:ext uri="{FF2B5EF4-FFF2-40B4-BE49-F238E27FC236}">
              <a16:creationId xmlns:a16="http://schemas.microsoft.com/office/drawing/2014/main" id="{680C35F9-67F4-4F58-A329-AA35550C92BE}"/>
            </a:ext>
            <a:ext uri="{147F2762-F138-4A5C-976F-8EAC2B608ADB}">
              <a16:predDERef xmlns:a16="http://schemas.microsoft.com/office/drawing/2014/main" pred="{02326A45-7366-B18A-E005-6F2C722C9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582636</xdr:colOff>
      <xdr:row>14</xdr:row>
      <xdr:rowOff>114219</xdr:rowOff>
    </xdr:from>
    <xdr:to>
      <xdr:col>10</xdr:col>
      <xdr:colOff>89453</xdr:colOff>
      <xdr:row>16</xdr:row>
      <xdr:rowOff>135386</xdr:rowOff>
    </xdr:to>
    <xdr:sp macro="" textlink="">
      <xdr:nvSpPr>
        <xdr:cNvPr id="24" name="TextBox 23">
          <a:extLst>
            <a:ext uri="{FF2B5EF4-FFF2-40B4-BE49-F238E27FC236}">
              <a16:creationId xmlns:a16="http://schemas.microsoft.com/office/drawing/2014/main" id="{E9C2B3FB-687A-8EDE-41E6-C3E8DB2C4006}"/>
            </a:ext>
          </a:extLst>
        </xdr:cNvPr>
        <xdr:cNvSpPr txBox="1"/>
      </xdr:nvSpPr>
      <xdr:spPr>
        <a:xfrm>
          <a:off x="3630636" y="2790744"/>
          <a:ext cx="2554817"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by Department</a:t>
          </a:r>
        </a:p>
      </xdr:txBody>
    </xdr:sp>
    <xdr:clientData/>
  </xdr:twoCellAnchor>
  <xdr:twoCellAnchor>
    <xdr:from>
      <xdr:col>6</xdr:col>
      <xdr:colOff>560294</xdr:colOff>
      <xdr:row>25</xdr:row>
      <xdr:rowOff>0</xdr:rowOff>
    </xdr:from>
    <xdr:to>
      <xdr:col>8</xdr:col>
      <xdr:colOff>67234</xdr:colOff>
      <xdr:row>26</xdr:row>
      <xdr:rowOff>78442</xdr:rowOff>
    </xdr:to>
    <xdr:sp macro="" textlink="">
      <xdr:nvSpPr>
        <xdr:cNvPr id="27" name="TextBox 26">
          <a:extLst>
            <a:ext uri="{FF2B5EF4-FFF2-40B4-BE49-F238E27FC236}">
              <a16:creationId xmlns:a16="http://schemas.microsoft.com/office/drawing/2014/main" id="{E15999A5-678D-5147-7CAA-A1353B86EBAF}"/>
            </a:ext>
          </a:extLst>
        </xdr:cNvPr>
        <xdr:cNvSpPr txBox="1"/>
      </xdr:nvSpPr>
      <xdr:spPr>
        <a:xfrm>
          <a:off x="4191000" y="4773706"/>
          <a:ext cx="717175"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Female</a:t>
          </a:r>
        </a:p>
      </xdr:txBody>
    </xdr:sp>
    <xdr:clientData/>
  </xdr:twoCellAnchor>
  <xdr:twoCellAnchor>
    <xdr:from>
      <xdr:col>6</xdr:col>
      <xdr:colOff>493058</xdr:colOff>
      <xdr:row>25</xdr:row>
      <xdr:rowOff>100853</xdr:rowOff>
    </xdr:from>
    <xdr:to>
      <xdr:col>7</xdr:col>
      <xdr:colOff>15956</xdr:colOff>
      <xdr:row>26</xdr:row>
      <xdr:rowOff>38369</xdr:rowOff>
    </xdr:to>
    <xdr:sp macro="" textlink="">
      <xdr:nvSpPr>
        <xdr:cNvPr id="28" name="Rectangle: Rounded Corners 27">
          <a:extLst>
            <a:ext uri="{FF2B5EF4-FFF2-40B4-BE49-F238E27FC236}">
              <a16:creationId xmlns:a16="http://schemas.microsoft.com/office/drawing/2014/main" id="{BACE5FE4-77FB-58E6-C3BC-5FDF1DB1E0F2}"/>
            </a:ext>
          </a:extLst>
        </xdr:cNvPr>
        <xdr:cNvSpPr/>
      </xdr:nvSpPr>
      <xdr:spPr>
        <a:xfrm>
          <a:off x="4123764" y="4874559"/>
          <a:ext cx="128016"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171825</xdr:colOff>
      <xdr:row>25</xdr:row>
      <xdr:rowOff>95870</xdr:rowOff>
    </xdr:from>
    <xdr:to>
      <xdr:col>8</xdr:col>
      <xdr:colOff>299841</xdr:colOff>
      <xdr:row>26</xdr:row>
      <xdr:rowOff>33616</xdr:rowOff>
    </xdr:to>
    <xdr:sp macro="" textlink="">
      <xdr:nvSpPr>
        <xdr:cNvPr id="29" name="Rectangle: Rounded Corners 28">
          <a:extLst>
            <a:ext uri="{FF2B5EF4-FFF2-40B4-BE49-F238E27FC236}">
              <a16:creationId xmlns:a16="http://schemas.microsoft.com/office/drawing/2014/main" id="{839965A5-5FEF-46F9-BF08-BF894672FBC9}"/>
            </a:ext>
          </a:extLst>
        </xdr:cNvPr>
        <xdr:cNvSpPr/>
      </xdr:nvSpPr>
      <xdr:spPr>
        <a:xfrm>
          <a:off x="5012766" y="4869576"/>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261471</xdr:colOff>
      <xdr:row>24</xdr:row>
      <xdr:rowOff>185519</xdr:rowOff>
    </xdr:from>
    <xdr:to>
      <xdr:col>9</xdr:col>
      <xdr:colOff>373528</xdr:colOff>
      <xdr:row>26</xdr:row>
      <xdr:rowOff>73461</xdr:rowOff>
    </xdr:to>
    <xdr:sp macro="" textlink="">
      <xdr:nvSpPr>
        <xdr:cNvPr id="30" name="TextBox 29">
          <a:extLst>
            <a:ext uri="{FF2B5EF4-FFF2-40B4-BE49-F238E27FC236}">
              <a16:creationId xmlns:a16="http://schemas.microsoft.com/office/drawing/2014/main" id="{96E983C8-88C8-4A8F-97B0-B2AC5A795630}"/>
            </a:ext>
          </a:extLst>
        </xdr:cNvPr>
        <xdr:cNvSpPr txBox="1"/>
      </xdr:nvSpPr>
      <xdr:spPr>
        <a:xfrm>
          <a:off x="5102412" y="4768725"/>
          <a:ext cx="717175"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Male</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15</xdr:col>
      <xdr:colOff>66675</xdr:colOff>
      <xdr:row>14</xdr:row>
      <xdr:rowOff>85724</xdr:rowOff>
    </xdr:from>
    <xdr:to>
      <xdr:col>20</xdr:col>
      <xdr:colOff>123264</xdr:colOff>
      <xdr:row>26</xdr:row>
      <xdr:rowOff>190499</xdr:rowOff>
    </xdr:to>
    <xdr:sp macro="" textlink="">
      <xdr:nvSpPr>
        <xdr:cNvPr id="26" name="Rectangle: Rounded Corners 25">
          <a:extLst>
            <a:ext uri="{FF2B5EF4-FFF2-40B4-BE49-F238E27FC236}">
              <a16:creationId xmlns:a16="http://schemas.microsoft.com/office/drawing/2014/main" id="{0404B441-CD8C-48AB-B403-8CD048236256}"/>
            </a:ext>
          </a:extLst>
        </xdr:cNvPr>
        <xdr:cNvSpPr/>
      </xdr:nvSpPr>
      <xdr:spPr>
        <a:xfrm>
          <a:off x="9210675" y="2762249"/>
          <a:ext cx="3485589" cy="2390775"/>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25400" dist="38100" dir="5400000" algn="t"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120316</xdr:colOff>
      <xdr:row>14</xdr:row>
      <xdr:rowOff>70184</xdr:rowOff>
    </xdr:from>
    <xdr:to>
      <xdr:col>20</xdr:col>
      <xdr:colOff>369793</xdr:colOff>
      <xdr:row>24</xdr:row>
      <xdr:rowOff>190499</xdr:rowOff>
    </xdr:to>
    <xdr:graphicFrame macro="">
      <xdr:nvGraphicFramePr>
        <xdr:cNvPr id="33" name="Chart 32">
          <a:extLst>
            <a:ext uri="{FF2B5EF4-FFF2-40B4-BE49-F238E27FC236}">
              <a16:creationId xmlns:a16="http://schemas.microsoft.com/office/drawing/2014/main" id="{6DF020C8-E5A7-491C-BA10-3B8EC16E0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918880</xdr:colOff>
      <xdr:row>18</xdr:row>
      <xdr:rowOff>1</xdr:rowOff>
    </xdr:from>
    <xdr:to>
      <xdr:col>18</xdr:col>
      <xdr:colOff>112055</xdr:colOff>
      <xdr:row>20</xdr:row>
      <xdr:rowOff>67236</xdr:rowOff>
    </xdr:to>
    <xdr:sp macro="" textlink="">
      <xdr:nvSpPr>
        <xdr:cNvPr id="36" name="TextBox 35">
          <a:extLst>
            <a:ext uri="{FF2B5EF4-FFF2-40B4-BE49-F238E27FC236}">
              <a16:creationId xmlns:a16="http://schemas.microsoft.com/office/drawing/2014/main" id="{488A31C8-AB54-D978-57A6-59E559C189A3}"/>
            </a:ext>
          </a:extLst>
        </xdr:cNvPr>
        <xdr:cNvSpPr txBox="1"/>
      </xdr:nvSpPr>
      <xdr:spPr>
        <a:xfrm>
          <a:off x="10600762" y="3440207"/>
          <a:ext cx="784411"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2A2237"/>
              </a:solidFill>
            </a:rPr>
            <a:t>409</a:t>
          </a:r>
        </a:p>
      </xdr:txBody>
    </xdr:sp>
    <xdr:clientData/>
  </xdr:twoCellAnchor>
  <xdr:twoCellAnchor>
    <xdr:from>
      <xdr:col>16</xdr:col>
      <xdr:colOff>690635</xdr:colOff>
      <xdr:row>20</xdr:row>
      <xdr:rowOff>61927</xdr:rowOff>
    </xdr:from>
    <xdr:to>
      <xdr:col>21</xdr:col>
      <xdr:colOff>11203</xdr:colOff>
      <xdr:row>23</xdr:row>
      <xdr:rowOff>179294</xdr:rowOff>
    </xdr:to>
    <xdr:sp macro="" textlink="">
      <xdr:nvSpPr>
        <xdr:cNvPr id="37" name="TextBox 36">
          <a:extLst>
            <a:ext uri="{FF2B5EF4-FFF2-40B4-BE49-F238E27FC236}">
              <a16:creationId xmlns:a16="http://schemas.microsoft.com/office/drawing/2014/main" id="{8664DEAB-C916-428B-B71B-E352B1623316}"/>
            </a:ext>
          </a:extLst>
        </xdr:cNvPr>
        <xdr:cNvSpPr txBox="1"/>
      </xdr:nvSpPr>
      <xdr:spPr>
        <a:xfrm>
          <a:off x="10372517" y="3883133"/>
          <a:ext cx="2727157" cy="68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B627C"/>
              </a:solidFill>
            </a:rPr>
            <a:t>Total Employees</a:t>
          </a:r>
        </a:p>
      </xdr:txBody>
    </xdr:sp>
    <xdr:clientData/>
  </xdr:twoCellAnchor>
  <xdr:twoCellAnchor>
    <xdr:from>
      <xdr:col>15</xdr:col>
      <xdr:colOff>378053</xdr:colOff>
      <xdr:row>24</xdr:row>
      <xdr:rowOff>187225</xdr:rowOff>
    </xdr:from>
    <xdr:to>
      <xdr:col>16</xdr:col>
      <xdr:colOff>862853</xdr:colOff>
      <xdr:row>26</xdr:row>
      <xdr:rowOff>75167</xdr:rowOff>
    </xdr:to>
    <xdr:sp macro="" textlink="">
      <xdr:nvSpPr>
        <xdr:cNvPr id="46" name="TextBox 45">
          <a:extLst>
            <a:ext uri="{FF2B5EF4-FFF2-40B4-BE49-F238E27FC236}">
              <a16:creationId xmlns:a16="http://schemas.microsoft.com/office/drawing/2014/main" id="{1CAFA391-28FE-4DCD-AA4C-10C9028809EF}"/>
            </a:ext>
          </a:extLst>
        </xdr:cNvPr>
        <xdr:cNvSpPr txBox="1"/>
      </xdr:nvSpPr>
      <xdr:spPr>
        <a:xfrm>
          <a:off x="9454818" y="4770431"/>
          <a:ext cx="108991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Female</a:t>
          </a:r>
        </a:p>
      </xdr:txBody>
    </xdr:sp>
    <xdr:clientData/>
  </xdr:twoCellAnchor>
  <xdr:twoCellAnchor>
    <xdr:from>
      <xdr:col>15</xdr:col>
      <xdr:colOff>310817</xdr:colOff>
      <xdr:row>25</xdr:row>
      <xdr:rowOff>97578</xdr:rowOff>
    </xdr:from>
    <xdr:to>
      <xdr:col>15</xdr:col>
      <xdr:colOff>438833</xdr:colOff>
      <xdr:row>26</xdr:row>
      <xdr:rowOff>35094</xdr:rowOff>
    </xdr:to>
    <xdr:sp macro="" textlink="">
      <xdr:nvSpPr>
        <xdr:cNvPr id="47" name="Rectangle: Rounded Corners 46">
          <a:extLst>
            <a:ext uri="{FF2B5EF4-FFF2-40B4-BE49-F238E27FC236}">
              <a16:creationId xmlns:a16="http://schemas.microsoft.com/office/drawing/2014/main" id="{27ED6506-1EFA-4A38-9DD8-06A74A927CC8}"/>
            </a:ext>
          </a:extLst>
        </xdr:cNvPr>
        <xdr:cNvSpPr/>
      </xdr:nvSpPr>
      <xdr:spPr>
        <a:xfrm>
          <a:off x="9387582" y="4871284"/>
          <a:ext cx="128016"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426614</xdr:colOff>
      <xdr:row>25</xdr:row>
      <xdr:rowOff>92595</xdr:rowOff>
    </xdr:from>
    <xdr:to>
      <xdr:col>16</xdr:col>
      <xdr:colOff>554630</xdr:colOff>
      <xdr:row>26</xdr:row>
      <xdr:rowOff>30341</xdr:rowOff>
    </xdr:to>
    <xdr:sp macro="" textlink="">
      <xdr:nvSpPr>
        <xdr:cNvPr id="48" name="Rectangle: Rounded Corners 47">
          <a:extLst>
            <a:ext uri="{FF2B5EF4-FFF2-40B4-BE49-F238E27FC236}">
              <a16:creationId xmlns:a16="http://schemas.microsoft.com/office/drawing/2014/main" id="{A0B5AD33-54BA-4517-9B46-02788E9FA9C2}"/>
            </a:ext>
          </a:extLst>
        </xdr:cNvPr>
        <xdr:cNvSpPr/>
      </xdr:nvSpPr>
      <xdr:spPr>
        <a:xfrm>
          <a:off x="10108496" y="4866301"/>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527464</xdr:colOff>
      <xdr:row>25</xdr:row>
      <xdr:rowOff>2950</xdr:rowOff>
    </xdr:from>
    <xdr:to>
      <xdr:col>17</xdr:col>
      <xdr:colOff>493054</xdr:colOff>
      <xdr:row>26</xdr:row>
      <xdr:rowOff>81392</xdr:rowOff>
    </xdr:to>
    <xdr:sp macro="" textlink="">
      <xdr:nvSpPr>
        <xdr:cNvPr id="49" name="TextBox 48">
          <a:extLst>
            <a:ext uri="{FF2B5EF4-FFF2-40B4-BE49-F238E27FC236}">
              <a16:creationId xmlns:a16="http://schemas.microsoft.com/office/drawing/2014/main" id="{1605B4DC-69F9-4524-A292-E9D75EF54907}"/>
            </a:ext>
          </a:extLst>
        </xdr:cNvPr>
        <xdr:cNvSpPr txBox="1"/>
      </xdr:nvSpPr>
      <xdr:spPr>
        <a:xfrm>
          <a:off x="10209346" y="4776656"/>
          <a:ext cx="951708"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Male</a:t>
          </a:r>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6</xdr:col>
      <xdr:colOff>7077</xdr:colOff>
      <xdr:row>28</xdr:row>
      <xdr:rowOff>112058</xdr:rowOff>
    </xdr:from>
    <xdr:to>
      <xdr:col>9</xdr:col>
      <xdr:colOff>561974</xdr:colOff>
      <xdr:row>40</xdr:row>
      <xdr:rowOff>133350</xdr:rowOff>
    </xdr:to>
    <xdr:graphicFrame macro="">
      <xdr:nvGraphicFramePr>
        <xdr:cNvPr id="50" name="Chart 49">
          <a:extLst>
            <a:ext uri="{FF2B5EF4-FFF2-40B4-BE49-F238E27FC236}">
              <a16:creationId xmlns:a16="http://schemas.microsoft.com/office/drawing/2014/main" id="{51860679-4055-494D-8936-746FA9B8C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537676</xdr:colOff>
      <xdr:row>28</xdr:row>
      <xdr:rowOff>8699</xdr:rowOff>
    </xdr:from>
    <xdr:to>
      <xdr:col>10</xdr:col>
      <xdr:colOff>44492</xdr:colOff>
      <xdr:row>30</xdr:row>
      <xdr:rowOff>29866</xdr:rowOff>
    </xdr:to>
    <xdr:sp macro="" textlink="">
      <xdr:nvSpPr>
        <xdr:cNvPr id="52" name="TextBox 51">
          <a:extLst>
            <a:ext uri="{FF2B5EF4-FFF2-40B4-BE49-F238E27FC236}">
              <a16:creationId xmlns:a16="http://schemas.microsoft.com/office/drawing/2014/main" id="{4D541834-DC74-4752-BC4F-A881B1C973FA}"/>
            </a:ext>
          </a:extLst>
        </xdr:cNvPr>
        <xdr:cNvSpPr txBox="1"/>
      </xdr:nvSpPr>
      <xdr:spPr>
        <a:xfrm>
          <a:off x="3585676" y="5352224"/>
          <a:ext cx="2554816"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Category</a:t>
          </a:r>
        </a:p>
      </xdr:txBody>
    </xdr:sp>
    <xdr:clientData/>
  </xdr:twoCellAnchor>
  <xdr:twoCellAnchor>
    <xdr:from>
      <xdr:col>6</xdr:col>
      <xdr:colOff>74313</xdr:colOff>
      <xdr:row>41</xdr:row>
      <xdr:rowOff>55703</xdr:rowOff>
    </xdr:from>
    <xdr:to>
      <xdr:col>7</xdr:col>
      <xdr:colOff>186370</xdr:colOff>
      <xdr:row>42</xdr:row>
      <xdr:rowOff>134145</xdr:rowOff>
    </xdr:to>
    <xdr:sp macro="" textlink="">
      <xdr:nvSpPr>
        <xdr:cNvPr id="53" name="TextBox 52">
          <a:extLst>
            <a:ext uri="{FF2B5EF4-FFF2-40B4-BE49-F238E27FC236}">
              <a16:creationId xmlns:a16="http://schemas.microsoft.com/office/drawing/2014/main" id="{B4A2DAB7-117A-442D-9BD7-9BE9E8FBC1AF}"/>
            </a:ext>
          </a:extLst>
        </xdr:cNvPr>
        <xdr:cNvSpPr txBox="1"/>
      </xdr:nvSpPr>
      <xdr:spPr>
        <a:xfrm>
          <a:off x="3705019" y="7877409"/>
          <a:ext cx="717175"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Direct</a:t>
          </a:r>
        </a:p>
      </xdr:txBody>
    </xdr:sp>
    <xdr:clientData/>
  </xdr:twoCellAnchor>
  <xdr:twoCellAnchor>
    <xdr:from>
      <xdr:col>5</xdr:col>
      <xdr:colOff>600989</xdr:colOff>
      <xdr:row>41</xdr:row>
      <xdr:rowOff>145350</xdr:rowOff>
    </xdr:from>
    <xdr:to>
      <xdr:col>6</xdr:col>
      <xdr:colOff>123887</xdr:colOff>
      <xdr:row>42</xdr:row>
      <xdr:rowOff>82866</xdr:rowOff>
    </xdr:to>
    <xdr:sp macro="" textlink="">
      <xdr:nvSpPr>
        <xdr:cNvPr id="54" name="Rectangle: Rounded Corners 53">
          <a:extLst>
            <a:ext uri="{FF2B5EF4-FFF2-40B4-BE49-F238E27FC236}">
              <a16:creationId xmlns:a16="http://schemas.microsoft.com/office/drawing/2014/main" id="{B2ED2EB1-C1DF-46A6-8B19-6AB178C9EAEE}"/>
            </a:ext>
          </a:extLst>
        </xdr:cNvPr>
        <xdr:cNvSpPr/>
      </xdr:nvSpPr>
      <xdr:spPr>
        <a:xfrm>
          <a:off x="3626577" y="7967056"/>
          <a:ext cx="128016"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145283</xdr:colOff>
      <xdr:row>41</xdr:row>
      <xdr:rowOff>140367</xdr:rowOff>
    </xdr:from>
    <xdr:to>
      <xdr:col>7</xdr:col>
      <xdr:colOff>273299</xdr:colOff>
      <xdr:row>42</xdr:row>
      <xdr:rowOff>78113</xdr:rowOff>
    </xdr:to>
    <xdr:sp macro="" textlink="">
      <xdr:nvSpPr>
        <xdr:cNvPr id="55" name="Rectangle: Rounded Corners 54">
          <a:extLst>
            <a:ext uri="{FF2B5EF4-FFF2-40B4-BE49-F238E27FC236}">
              <a16:creationId xmlns:a16="http://schemas.microsoft.com/office/drawing/2014/main" id="{337E8C6B-2734-425A-8D62-8A52C6C5CE3D}"/>
            </a:ext>
          </a:extLst>
        </xdr:cNvPr>
        <xdr:cNvSpPr/>
      </xdr:nvSpPr>
      <xdr:spPr>
        <a:xfrm>
          <a:off x="4381107" y="7962073"/>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212517</xdr:colOff>
      <xdr:row>41</xdr:row>
      <xdr:rowOff>50722</xdr:rowOff>
    </xdr:from>
    <xdr:to>
      <xdr:col>8</xdr:col>
      <xdr:colOff>515469</xdr:colOff>
      <xdr:row>42</xdr:row>
      <xdr:rowOff>129164</xdr:rowOff>
    </xdr:to>
    <xdr:sp macro="" textlink="">
      <xdr:nvSpPr>
        <xdr:cNvPr id="56" name="TextBox 55">
          <a:extLst>
            <a:ext uri="{FF2B5EF4-FFF2-40B4-BE49-F238E27FC236}">
              <a16:creationId xmlns:a16="http://schemas.microsoft.com/office/drawing/2014/main" id="{0C18AE39-B9A4-4D97-85AB-BB85DBEF90D6}"/>
            </a:ext>
          </a:extLst>
        </xdr:cNvPr>
        <xdr:cNvSpPr txBox="1"/>
      </xdr:nvSpPr>
      <xdr:spPr>
        <a:xfrm>
          <a:off x="4448341" y="7872428"/>
          <a:ext cx="908069"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In</a:t>
          </a:r>
          <a:r>
            <a:rPr lang="en-US" sz="1200" baseline="0">
              <a:solidFill>
                <a:srgbClr val="5A506D"/>
              </a:solidFill>
              <a:latin typeface="Segoe UI" panose="020B0502040204020203" pitchFamily="34" charset="0"/>
              <a:cs typeface="Segoe UI" panose="020B0502040204020203" pitchFamily="34" charset="0"/>
            </a:rPr>
            <a:t> Direct</a:t>
          </a:r>
          <a:endParaRPr lang="en-US" sz="1200">
            <a:solidFill>
              <a:srgbClr val="5A506D"/>
            </a:solidFill>
            <a:latin typeface="Segoe UI" panose="020B0502040204020203" pitchFamily="34" charset="0"/>
            <a:cs typeface="Segoe UI" panose="020B0502040204020203" pitchFamily="34" charset="0"/>
          </a:endParaRP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8</xdr:col>
      <xdr:colOff>388074</xdr:colOff>
      <xdr:row>41</xdr:row>
      <xdr:rowOff>140369</xdr:rowOff>
    </xdr:from>
    <xdr:to>
      <xdr:col>8</xdr:col>
      <xdr:colOff>516090</xdr:colOff>
      <xdr:row>42</xdr:row>
      <xdr:rowOff>78115</xdr:rowOff>
    </xdr:to>
    <xdr:sp macro="" textlink="">
      <xdr:nvSpPr>
        <xdr:cNvPr id="57" name="Rectangle: Rounded Corners 56">
          <a:extLst>
            <a:ext uri="{FF2B5EF4-FFF2-40B4-BE49-F238E27FC236}">
              <a16:creationId xmlns:a16="http://schemas.microsoft.com/office/drawing/2014/main" id="{440929C6-ACB5-46DE-80F1-392B3546D543}"/>
            </a:ext>
          </a:extLst>
        </xdr:cNvPr>
        <xdr:cNvSpPr/>
      </xdr:nvSpPr>
      <xdr:spPr>
        <a:xfrm>
          <a:off x="5229015" y="7962075"/>
          <a:ext cx="128016" cy="128246"/>
        </a:xfrm>
        <a:prstGeom prst="roundRect">
          <a:avLst/>
        </a:prstGeom>
        <a:solidFill>
          <a:srgbClr val="6FA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455310</xdr:colOff>
      <xdr:row>41</xdr:row>
      <xdr:rowOff>39514</xdr:rowOff>
    </xdr:from>
    <xdr:to>
      <xdr:col>10</xdr:col>
      <xdr:colOff>560292</xdr:colOff>
      <xdr:row>42</xdr:row>
      <xdr:rowOff>117956</xdr:rowOff>
    </xdr:to>
    <xdr:sp macro="" textlink="">
      <xdr:nvSpPr>
        <xdr:cNvPr id="63" name="TextBox 62">
          <a:extLst>
            <a:ext uri="{FF2B5EF4-FFF2-40B4-BE49-F238E27FC236}">
              <a16:creationId xmlns:a16="http://schemas.microsoft.com/office/drawing/2014/main" id="{32AFF4AD-6FD9-461C-9325-691F7D21BBAE}"/>
            </a:ext>
          </a:extLst>
        </xdr:cNvPr>
        <xdr:cNvSpPr txBox="1"/>
      </xdr:nvSpPr>
      <xdr:spPr>
        <a:xfrm>
          <a:off x="5296251" y="7861220"/>
          <a:ext cx="131521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Management</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9</xdr:col>
      <xdr:colOff>382904</xdr:colOff>
      <xdr:row>26</xdr:row>
      <xdr:rowOff>147407</xdr:rowOff>
    </xdr:from>
    <xdr:to>
      <xdr:col>16</xdr:col>
      <xdr:colOff>719081</xdr:colOff>
      <xdr:row>41</xdr:row>
      <xdr:rowOff>28223</xdr:rowOff>
    </xdr:to>
    <xdr:graphicFrame macro="">
      <xdr:nvGraphicFramePr>
        <xdr:cNvPr id="65" name="Chart 64">
          <a:extLst>
            <a:ext uri="{FF2B5EF4-FFF2-40B4-BE49-F238E27FC236}">
              <a16:creationId xmlns:a16="http://schemas.microsoft.com/office/drawing/2014/main" id="{E0F4BF0B-4B56-4AEF-B330-B9A2D1420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465605</xdr:colOff>
      <xdr:row>29</xdr:row>
      <xdr:rowOff>56029</xdr:rowOff>
    </xdr:from>
    <xdr:to>
      <xdr:col>20</xdr:col>
      <xdr:colOff>168089</xdr:colOff>
      <xdr:row>43</xdr:row>
      <xdr:rowOff>99172</xdr:rowOff>
    </xdr:to>
    <xdr:graphicFrame macro="">
      <xdr:nvGraphicFramePr>
        <xdr:cNvPr id="3" name="Chart 2">
          <a:extLst>
            <a:ext uri="{FF2B5EF4-FFF2-40B4-BE49-F238E27FC236}">
              <a16:creationId xmlns:a16="http://schemas.microsoft.com/office/drawing/2014/main" id="{BB334E22-A0C5-4662-8456-89D1060E34E1}"/>
            </a:ext>
            <a:ext uri="{147F2762-F138-4A5C-976F-8EAC2B608ADB}">
              <a16:predDERef xmlns:a16="http://schemas.microsoft.com/office/drawing/2014/main" pred="{E0F4BF0B-4B56-4AEF-B330-B9A2D1420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249752</xdr:colOff>
      <xdr:row>27</xdr:row>
      <xdr:rowOff>182515</xdr:rowOff>
    </xdr:from>
    <xdr:to>
      <xdr:col>18</xdr:col>
      <xdr:colOff>592386</xdr:colOff>
      <xdr:row>30</xdr:row>
      <xdr:rowOff>13182</xdr:rowOff>
    </xdr:to>
    <xdr:sp macro="" textlink="">
      <xdr:nvSpPr>
        <xdr:cNvPr id="38" name="TextBox 37">
          <a:extLst>
            <a:ext uri="{FF2B5EF4-FFF2-40B4-BE49-F238E27FC236}">
              <a16:creationId xmlns:a16="http://schemas.microsoft.com/office/drawing/2014/main" id="{AA57A612-6FAF-4710-A152-DEAC31334048}"/>
            </a:ext>
          </a:extLst>
        </xdr:cNvPr>
        <xdr:cNvSpPr txBox="1"/>
      </xdr:nvSpPr>
      <xdr:spPr>
        <a:xfrm>
          <a:off x="9358033" y="5337921"/>
          <a:ext cx="2545291"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Salary</a:t>
          </a:r>
          <a:r>
            <a:rPr lang="en-US" sz="1300" b="1" baseline="0">
              <a:solidFill>
                <a:srgbClr val="2C2438"/>
              </a:solidFill>
              <a:latin typeface="Segoe UI" panose="020B0502040204020203" pitchFamily="34" charset="0"/>
              <a:cs typeface="Segoe UI" panose="020B0502040204020203" pitchFamily="34" charset="0"/>
            </a:rPr>
            <a:t> by Designation </a:t>
          </a:r>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20</xdr:col>
      <xdr:colOff>227480</xdr:colOff>
      <xdr:row>8</xdr:row>
      <xdr:rowOff>156882</xdr:rowOff>
    </xdr:from>
    <xdr:to>
      <xdr:col>27</xdr:col>
      <xdr:colOff>156883</xdr:colOff>
      <xdr:row>18</xdr:row>
      <xdr:rowOff>44823</xdr:rowOff>
    </xdr:to>
    <xdr:graphicFrame macro="">
      <xdr:nvGraphicFramePr>
        <xdr:cNvPr id="39" name="Chart 38">
          <a:extLst>
            <a:ext uri="{FF2B5EF4-FFF2-40B4-BE49-F238E27FC236}">
              <a16:creationId xmlns:a16="http://schemas.microsoft.com/office/drawing/2014/main" id="{06F10A3B-9EDF-4406-85AD-5A023B5CA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39</xdr:col>
      <xdr:colOff>0</xdr:colOff>
      <xdr:row>48</xdr:row>
      <xdr:rowOff>0</xdr:rowOff>
    </xdr:from>
    <xdr:to>
      <xdr:col>39</xdr:col>
      <xdr:colOff>571500</xdr:colOff>
      <xdr:row>50</xdr:row>
      <xdr:rowOff>76200</xdr:rowOff>
    </xdr:to>
    <xdr:sp macro="" textlink="">
      <xdr:nvSpPr>
        <xdr:cNvPr id="10241" name="Text Box 1">
          <a:extLst>
            <a:ext uri="{FF2B5EF4-FFF2-40B4-BE49-F238E27FC236}">
              <a16:creationId xmlns:a16="http://schemas.microsoft.com/office/drawing/2014/main" id="{FB765FD6-BFB3-849C-8114-0DD46DF2C645}"/>
            </a:ext>
          </a:extLst>
        </xdr:cNvPr>
        <xdr:cNvSpPr txBox="1">
          <a:spLocks noChangeArrowheads="1"/>
        </xdr:cNvSpPr>
      </xdr:nvSpPr>
      <xdr:spPr bwMode="auto">
        <a:xfrm>
          <a:off x="24155400" y="9153525"/>
          <a:ext cx="571500" cy="4572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ptos Narrow"/>
            </a:rPr>
            <a:t>#E58AC9</a:t>
          </a:r>
        </a:p>
      </xdr:txBody>
    </xdr:sp>
    <xdr:clientData/>
  </xdr:twoCellAnchor>
  <xdr:twoCellAnchor>
    <xdr:from>
      <xdr:col>39</xdr:col>
      <xdr:colOff>0</xdr:colOff>
      <xdr:row>48</xdr:row>
      <xdr:rowOff>0</xdr:rowOff>
    </xdr:from>
    <xdr:to>
      <xdr:col>39</xdr:col>
      <xdr:colOff>571500</xdr:colOff>
      <xdr:row>50</xdr:row>
      <xdr:rowOff>76200</xdr:rowOff>
    </xdr:to>
    <xdr:sp macro="" textlink="">
      <xdr:nvSpPr>
        <xdr:cNvPr id="10242" name="Text Box 2">
          <a:extLst>
            <a:ext uri="{FF2B5EF4-FFF2-40B4-BE49-F238E27FC236}">
              <a16:creationId xmlns:a16="http://schemas.microsoft.com/office/drawing/2014/main" id="{47A6F592-B47F-7CDF-496D-9E5B49A60B17}"/>
            </a:ext>
          </a:extLst>
        </xdr:cNvPr>
        <xdr:cNvSpPr txBox="1">
          <a:spLocks noChangeArrowheads="1"/>
        </xdr:cNvSpPr>
      </xdr:nvSpPr>
      <xdr:spPr bwMode="auto">
        <a:xfrm>
          <a:off x="24155400" y="9153525"/>
          <a:ext cx="571500" cy="4572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ptos Narrow"/>
            </a:rPr>
            <a:t>#E58AC9</a:t>
          </a:r>
        </a:p>
      </xdr:txBody>
    </xdr:sp>
    <xdr:clientData/>
  </xdr:twoCellAnchor>
  <xdr:twoCellAnchor>
    <xdr:from>
      <xdr:col>20</xdr:col>
      <xdr:colOff>328893</xdr:colOff>
      <xdr:row>7</xdr:row>
      <xdr:rowOff>19050</xdr:rowOff>
    </xdr:from>
    <xdr:to>
      <xdr:col>24</xdr:col>
      <xdr:colOff>447409</xdr:colOff>
      <xdr:row>9</xdr:row>
      <xdr:rowOff>38536</xdr:rowOff>
    </xdr:to>
    <xdr:sp macro="" textlink="">
      <xdr:nvSpPr>
        <xdr:cNvPr id="42" name="TextBox 41">
          <a:extLst>
            <a:ext uri="{FF2B5EF4-FFF2-40B4-BE49-F238E27FC236}">
              <a16:creationId xmlns:a16="http://schemas.microsoft.com/office/drawing/2014/main" id="{930C5294-5A62-4914-9D62-84812BA78881}"/>
            </a:ext>
          </a:extLst>
        </xdr:cNvPr>
        <xdr:cNvSpPr txBox="1"/>
      </xdr:nvSpPr>
      <xdr:spPr>
        <a:xfrm>
          <a:off x="12901893" y="1362075"/>
          <a:ext cx="2556916" cy="40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Blood Group Distribution</a:t>
          </a:r>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20</xdr:col>
      <xdr:colOff>268941</xdr:colOff>
      <xdr:row>19</xdr:row>
      <xdr:rowOff>44824</xdr:rowOff>
    </xdr:from>
    <xdr:to>
      <xdr:col>27</xdr:col>
      <xdr:colOff>437030</xdr:colOff>
      <xdr:row>31</xdr:row>
      <xdr:rowOff>67236</xdr:rowOff>
    </xdr:to>
    <xdr:sp macro="" textlink="">
      <xdr:nvSpPr>
        <xdr:cNvPr id="44" name="Rectangle: Rounded Corners 43">
          <a:extLst>
            <a:ext uri="{FF2B5EF4-FFF2-40B4-BE49-F238E27FC236}">
              <a16:creationId xmlns:a16="http://schemas.microsoft.com/office/drawing/2014/main" id="{92D1850F-1844-4849-84FD-7C848660BA9D}"/>
            </a:ext>
          </a:extLst>
        </xdr:cNvPr>
        <xdr:cNvSpPr/>
      </xdr:nvSpPr>
      <xdr:spPr>
        <a:xfrm>
          <a:off x="12752294" y="3675530"/>
          <a:ext cx="4403912" cy="2308412"/>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25400" dist="38100" dir="5400000" algn="t"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593912</xdr:colOff>
      <xdr:row>19</xdr:row>
      <xdr:rowOff>168088</xdr:rowOff>
    </xdr:from>
    <xdr:to>
      <xdr:col>26</xdr:col>
      <xdr:colOff>268941</xdr:colOff>
      <xdr:row>30</xdr:row>
      <xdr:rowOff>168088</xdr:rowOff>
    </xdr:to>
    <xdr:graphicFrame macro="">
      <xdr:nvGraphicFramePr>
        <xdr:cNvPr id="76" name="Chart 75">
          <a:extLst>
            <a:ext uri="{FF2B5EF4-FFF2-40B4-BE49-F238E27FC236}">
              <a16:creationId xmlns:a16="http://schemas.microsoft.com/office/drawing/2014/main" id="{CE52897C-0DED-475C-9897-A9B49BDAA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20</xdr:col>
      <xdr:colOff>257734</xdr:colOff>
      <xdr:row>31</xdr:row>
      <xdr:rowOff>156882</xdr:rowOff>
    </xdr:from>
    <xdr:to>
      <xdr:col>27</xdr:col>
      <xdr:colOff>515471</xdr:colOff>
      <xdr:row>43</xdr:row>
      <xdr:rowOff>44824</xdr:rowOff>
    </xdr:to>
    <xdr:sp macro="" textlink="">
      <xdr:nvSpPr>
        <xdr:cNvPr id="80" name="Rectangle: Rounded Corners 79">
          <a:extLst>
            <a:ext uri="{FF2B5EF4-FFF2-40B4-BE49-F238E27FC236}">
              <a16:creationId xmlns:a16="http://schemas.microsoft.com/office/drawing/2014/main" id="{6B08C5C6-C798-4F3F-897A-38E16AE41D14}"/>
            </a:ext>
          </a:extLst>
        </xdr:cNvPr>
        <xdr:cNvSpPr/>
      </xdr:nvSpPr>
      <xdr:spPr>
        <a:xfrm>
          <a:off x="12741087" y="6073588"/>
          <a:ext cx="4493560" cy="2173942"/>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25400" dist="38100" dir="5400000" algn="t" rotWithShape="0">
            <a:prstClr val="black">
              <a:alpha val="2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134471</xdr:colOff>
      <xdr:row>22</xdr:row>
      <xdr:rowOff>83422</xdr:rowOff>
    </xdr:from>
    <xdr:to>
      <xdr:col>27</xdr:col>
      <xdr:colOff>246529</xdr:colOff>
      <xdr:row>23</xdr:row>
      <xdr:rowOff>161864</xdr:rowOff>
    </xdr:to>
    <xdr:sp macro="" textlink="">
      <xdr:nvSpPr>
        <xdr:cNvPr id="96" name="TextBox 95">
          <a:extLst>
            <a:ext uri="{FF2B5EF4-FFF2-40B4-BE49-F238E27FC236}">
              <a16:creationId xmlns:a16="http://schemas.microsoft.com/office/drawing/2014/main" id="{9658E86B-E990-4AF9-968B-CE8FC997EEC5}"/>
            </a:ext>
          </a:extLst>
        </xdr:cNvPr>
        <xdr:cNvSpPr txBox="1"/>
      </xdr:nvSpPr>
      <xdr:spPr>
        <a:xfrm>
          <a:off x="16248530" y="4285628"/>
          <a:ext cx="717175"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Single</a:t>
          </a:r>
        </a:p>
      </xdr:txBody>
    </xdr:sp>
    <xdr:clientData/>
  </xdr:twoCellAnchor>
  <xdr:twoCellAnchor>
    <xdr:from>
      <xdr:col>26</xdr:col>
      <xdr:colOff>67235</xdr:colOff>
      <xdr:row>22</xdr:row>
      <xdr:rowOff>184275</xdr:rowOff>
    </xdr:from>
    <xdr:to>
      <xdr:col>26</xdr:col>
      <xdr:colOff>195251</xdr:colOff>
      <xdr:row>23</xdr:row>
      <xdr:rowOff>121791</xdr:rowOff>
    </xdr:to>
    <xdr:sp macro="" textlink="">
      <xdr:nvSpPr>
        <xdr:cNvPr id="99" name="Rectangle: Rounded Corners 98">
          <a:extLst>
            <a:ext uri="{FF2B5EF4-FFF2-40B4-BE49-F238E27FC236}">
              <a16:creationId xmlns:a16="http://schemas.microsoft.com/office/drawing/2014/main" id="{D406A9B8-1F56-4B7B-88CE-D8ED9DA15E07}"/>
            </a:ext>
          </a:extLst>
        </xdr:cNvPr>
        <xdr:cNvSpPr/>
      </xdr:nvSpPr>
      <xdr:spPr>
        <a:xfrm>
          <a:off x="16181294" y="4386481"/>
          <a:ext cx="128016"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78441</xdr:colOff>
      <xdr:row>24</xdr:row>
      <xdr:rowOff>134469</xdr:rowOff>
    </xdr:from>
    <xdr:to>
      <xdr:col>26</xdr:col>
      <xdr:colOff>206457</xdr:colOff>
      <xdr:row>25</xdr:row>
      <xdr:rowOff>72215</xdr:rowOff>
    </xdr:to>
    <xdr:sp macro="" textlink="">
      <xdr:nvSpPr>
        <xdr:cNvPr id="105" name="Rectangle: Rounded Corners 104">
          <a:extLst>
            <a:ext uri="{FF2B5EF4-FFF2-40B4-BE49-F238E27FC236}">
              <a16:creationId xmlns:a16="http://schemas.microsoft.com/office/drawing/2014/main" id="{C9542F98-7F6B-4CF8-BCE1-663FFE1E4D29}"/>
            </a:ext>
          </a:extLst>
        </xdr:cNvPr>
        <xdr:cNvSpPr/>
      </xdr:nvSpPr>
      <xdr:spPr>
        <a:xfrm>
          <a:off x="16192500" y="4717675"/>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168087</xdr:colOff>
      <xdr:row>24</xdr:row>
      <xdr:rowOff>33618</xdr:rowOff>
    </xdr:from>
    <xdr:to>
      <xdr:col>27</xdr:col>
      <xdr:colOff>280145</xdr:colOff>
      <xdr:row>25</xdr:row>
      <xdr:rowOff>112060</xdr:rowOff>
    </xdr:to>
    <xdr:sp macro="" textlink="">
      <xdr:nvSpPr>
        <xdr:cNvPr id="106" name="TextBox 105">
          <a:extLst>
            <a:ext uri="{FF2B5EF4-FFF2-40B4-BE49-F238E27FC236}">
              <a16:creationId xmlns:a16="http://schemas.microsoft.com/office/drawing/2014/main" id="{01992FF7-47B4-4A82-BB24-FB109755A1C3}"/>
            </a:ext>
          </a:extLst>
        </xdr:cNvPr>
        <xdr:cNvSpPr txBox="1"/>
      </xdr:nvSpPr>
      <xdr:spPr>
        <a:xfrm>
          <a:off x="16282146" y="4616824"/>
          <a:ext cx="717175"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Married</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20</xdr:col>
      <xdr:colOff>301437</xdr:colOff>
      <xdr:row>33</xdr:row>
      <xdr:rowOff>57150</xdr:rowOff>
    </xdr:from>
    <xdr:to>
      <xdr:col>27</xdr:col>
      <xdr:colOff>504825</xdr:colOff>
      <xdr:row>42</xdr:row>
      <xdr:rowOff>95250</xdr:rowOff>
    </xdr:to>
    <xdr:graphicFrame macro="">
      <xdr:nvGraphicFramePr>
        <xdr:cNvPr id="107" name="Chart 106">
          <a:extLst>
            <a:ext uri="{FF2B5EF4-FFF2-40B4-BE49-F238E27FC236}">
              <a16:creationId xmlns:a16="http://schemas.microsoft.com/office/drawing/2014/main" id="{F8ECB674-5826-404C-A3B1-58150218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20</xdr:col>
      <xdr:colOff>379319</xdr:colOff>
      <xdr:row>19</xdr:row>
      <xdr:rowOff>94130</xdr:rowOff>
    </xdr:from>
    <xdr:to>
      <xdr:col>24</xdr:col>
      <xdr:colOff>497835</xdr:colOff>
      <xdr:row>21</xdr:row>
      <xdr:rowOff>113616</xdr:rowOff>
    </xdr:to>
    <xdr:sp macro="" textlink="">
      <xdr:nvSpPr>
        <xdr:cNvPr id="108" name="TextBox 107">
          <a:extLst>
            <a:ext uri="{FF2B5EF4-FFF2-40B4-BE49-F238E27FC236}">
              <a16:creationId xmlns:a16="http://schemas.microsoft.com/office/drawing/2014/main" id="{759A9A71-C47A-45D2-911F-F23A4C86E759}"/>
            </a:ext>
          </a:extLst>
        </xdr:cNvPr>
        <xdr:cNvSpPr txBox="1"/>
      </xdr:nvSpPr>
      <xdr:spPr>
        <a:xfrm>
          <a:off x="12952319" y="3723155"/>
          <a:ext cx="2556916" cy="40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Marital Status</a:t>
          </a:r>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20</xdr:col>
      <xdr:colOff>349062</xdr:colOff>
      <xdr:row>31</xdr:row>
      <xdr:rowOff>101413</xdr:rowOff>
    </xdr:from>
    <xdr:to>
      <xdr:col>24</xdr:col>
      <xdr:colOff>467578</xdr:colOff>
      <xdr:row>33</xdr:row>
      <xdr:rowOff>120899</xdr:rowOff>
    </xdr:to>
    <xdr:sp macro="" textlink="">
      <xdr:nvSpPr>
        <xdr:cNvPr id="109" name="TextBox 108">
          <a:extLst>
            <a:ext uri="{FF2B5EF4-FFF2-40B4-BE49-F238E27FC236}">
              <a16:creationId xmlns:a16="http://schemas.microsoft.com/office/drawing/2014/main" id="{015C03CF-D77E-40A8-8153-4D1A416778A0}"/>
            </a:ext>
          </a:extLst>
        </xdr:cNvPr>
        <xdr:cNvSpPr txBox="1"/>
      </xdr:nvSpPr>
      <xdr:spPr>
        <a:xfrm>
          <a:off x="12922062" y="6016438"/>
          <a:ext cx="2556916" cy="40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Employees by Designation</a:t>
          </a:r>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25</xdr:col>
      <xdr:colOff>130548</xdr:colOff>
      <xdr:row>31</xdr:row>
      <xdr:rowOff>154019</xdr:rowOff>
    </xdr:from>
    <xdr:to>
      <xdr:col>26</xdr:col>
      <xdr:colOff>247088</xdr:colOff>
      <xdr:row>33</xdr:row>
      <xdr:rowOff>41961</xdr:rowOff>
    </xdr:to>
    <xdr:sp macro="" textlink="">
      <xdr:nvSpPr>
        <xdr:cNvPr id="110" name="TextBox 109">
          <a:extLst>
            <a:ext uri="{FF2B5EF4-FFF2-40B4-BE49-F238E27FC236}">
              <a16:creationId xmlns:a16="http://schemas.microsoft.com/office/drawing/2014/main" id="{5DE2670A-0D7F-499B-8379-222B564C4E10}"/>
            </a:ext>
          </a:extLst>
        </xdr:cNvPr>
        <xdr:cNvSpPr txBox="1"/>
      </xdr:nvSpPr>
      <xdr:spPr>
        <a:xfrm>
          <a:off x="15751548" y="6069044"/>
          <a:ext cx="726140"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Female</a:t>
          </a:r>
        </a:p>
      </xdr:txBody>
    </xdr:sp>
    <xdr:clientData/>
  </xdr:twoCellAnchor>
  <xdr:twoCellAnchor>
    <xdr:from>
      <xdr:col>25</xdr:col>
      <xdr:colOff>63312</xdr:colOff>
      <xdr:row>32</xdr:row>
      <xdr:rowOff>64372</xdr:rowOff>
    </xdr:from>
    <xdr:to>
      <xdr:col>25</xdr:col>
      <xdr:colOff>195810</xdr:colOff>
      <xdr:row>33</xdr:row>
      <xdr:rowOff>1888</xdr:rowOff>
    </xdr:to>
    <xdr:sp macro="" textlink="">
      <xdr:nvSpPr>
        <xdr:cNvPr id="111" name="Rectangle: Rounded Corners 110">
          <a:extLst>
            <a:ext uri="{FF2B5EF4-FFF2-40B4-BE49-F238E27FC236}">
              <a16:creationId xmlns:a16="http://schemas.microsoft.com/office/drawing/2014/main" id="{13FD93D6-B029-44F7-9458-6D2670C8E6B9}"/>
            </a:ext>
          </a:extLst>
        </xdr:cNvPr>
        <xdr:cNvSpPr/>
      </xdr:nvSpPr>
      <xdr:spPr>
        <a:xfrm>
          <a:off x="15684312" y="6169897"/>
          <a:ext cx="132498"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351679</xdr:colOff>
      <xdr:row>32</xdr:row>
      <xdr:rowOff>59389</xdr:rowOff>
    </xdr:from>
    <xdr:to>
      <xdr:col>26</xdr:col>
      <xdr:colOff>479695</xdr:colOff>
      <xdr:row>32</xdr:row>
      <xdr:rowOff>187635</xdr:rowOff>
    </xdr:to>
    <xdr:sp macro="" textlink="">
      <xdr:nvSpPr>
        <xdr:cNvPr id="112" name="Rectangle: Rounded Corners 111">
          <a:extLst>
            <a:ext uri="{FF2B5EF4-FFF2-40B4-BE49-F238E27FC236}">
              <a16:creationId xmlns:a16="http://schemas.microsoft.com/office/drawing/2014/main" id="{D8C2EDD3-1E45-40C0-AB05-B96F95A64EFE}"/>
            </a:ext>
          </a:extLst>
        </xdr:cNvPr>
        <xdr:cNvSpPr/>
      </xdr:nvSpPr>
      <xdr:spPr>
        <a:xfrm>
          <a:off x="16582279" y="6164914"/>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441325</xdr:colOff>
      <xdr:row>31</xdr:row>
      <xdr:rowOff>149038</xdr:rowOff>
    </xdr:from>
    <xdr:to>
      <xdr:col>27</xdr:col>
      <xdr:colOff>553382</xdr:colOff>
      <xdr:row>33</xdr:row>
      <xdr:rowOff>36980</xdr:rowOff>
    </xdr:to>
    <xdr:sp macro="" textlink="">
      <xdr:nvSpPr>
        <xdr:cNvPr id="113" name="TextBox 112">
          <a:extLst>
            <a:ext uri="{FF2B5EF4-FFF2-40B4-BE49-F238E27FC236}">
              <a16:creationId xmlns:a16="http://schemas.microsoft.com/office/drawing/2014/main" id="{479B771C-6060-4EB4-84F9-2893CB70F744}"/>
            </a:ext>
          </a:extLst>
        </xdr:cNvPr>
        <xdr:cNvSpPr txBox="1"/>
      </xdr:nvSpPr>
      <xdr:spPr>
        <a:xfrm>
          <a:off x="16671925" y="6064063"/>
          <a:ext cx="72165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Male</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39</xdr:col>
      <xdr:colOff>0</xdr:colOff>
      <xdr:row>48</xdr:row>
      <xdr:rowOff>0</xdr:rowOff>
    </xdr:from>
    <xdr:to>
      <xdr:col>40</xdr:col>
      <xdr:colOff>57150</xdr:colOff>
      <xdr:row>51</xdr:row>
      <xdr:rowOff>0</xdr:rowOff>
    </xdr:to>
    <xdr:sp macro="" textlink="">
      <xdr:nvSpPr>
        <xdr:cNvPr id="43" name="Text Box 1">
          <a:extLst>
            <a:ext uri="{FF2B5EF4-FFF2-40B4-BE49-F238E27FC236}">
              <a16:creationId xmlns:a16="http://schemas.microsoft.com/office/drawing/2014/main" id="{97CE7B5F-7A02-3368-A2F0-B0FC7FA27C55}"/>
            </a:ext>
          </a:extLst>
        </xdr:cNvPr>
        <xdr:cNvSpPr txBox="1">
          <a:spLocks noChangeArrowheads="1"/>
        </xdr:cNvSpPr>
      </xdr:nvSpPr>
      <xdr:spPr bwMode="auto">
        <a:xfrm>
          <a:off x="24155400" y="91535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Aptos Narrow"/>
            </a:rPr>
            <a:t>Workforce Compositioner</a:t>
          </a:r>
        </a:p>
      </xdr:txBody>
    </xdr:sp>
    <xdr:clientData/>
  </xdr:twoCellAnchor>
  <xdr:twoCellAnchor>
    <xdr:from>
      <xdr:col>39</xdr:col>
      <xdr:colOff>0</xdr:colOff>
      <xdr:row>48</xdr:row>
      <xdr:rowOff>0</xdr:rowOff>
    </xdr:from>
    <xdr:to>
      <xdr:col>40</xdr:col>
      <xdr:colOff>57150</xdr:colOff>
      <xdr:row>51</xdr:row>
      <xdr:rowOff>0</xdr:rowOff>
    </xdr:to>
    <xdr:sp macro="" textlink="">
      <xdr:nvSpPr>
        <xdr:cNvPr id="45" name="Text Box 2">
          <a:extLst>
            <a:ext uri="{FF2B5EF4-FFF2-40B4-BE49-F238E27FC236}">
              <a16:creationId xmlns:a16="http://schemas.microsoft.com/office/drawing/2014/main" id="{C593AA05-B271-D189-2A08-490A998B66AC}"/>
            </a:ext>
          </a:extLst>
        </xdr:cNvPr>
        <xdr:cNvSpPr txBox="1">
          <a:spLocks noChangeArrowheads="1"/>
        </xdr:cNvSpPr>
      </xdr:nvSpPr>
      <xdr:spPr bwMode="auto">
        <a:xfrm>
          <a:off x="24155400" y="91535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Aptos Narrow"/>
            </a:rPr>
            <a:t>Workforce Composition</a:t>
          </a:r>
        </a:p>
      </xdr:txBody>
    </xdr:sp>
    <xdr:clientData/>
  </xdr:twoCellAnchor>
  <xdr:twoCellAnchor>
    <xdr:from>
      <xdr:col>6</xdr:col>
      <xdr:colOff>19964</xdr:colOff>
      <xdr:row>41</xdr:row>
      <xdr:rowOff>145350</xdr:rowOff>
    </xdr:from>
    <xdr:to>
      <xdr:col>6</xdr:col>
      <xdr:colOff>152462</xdr:colOff>
      <xdr:row>42</xdr:row>
      <xdr:rowOff>82866</xdr:rowOff>
    </xdr:to>
    <xdr:sp macro="" textlink="">
      <xdr:nvSpPr>
        <xdr:cNvPr id="86" name="Rectangle: Rounded Corners 85">
          <a:extLst>
            <a:ext uri="{FF2B5EF4-FFF2-40B4-BE49-F238E27FC236}">
              <a16:creationId xmlns:a16="http://schemas.microsoft.com/office/drawing/2014/main" id="{3793FA7F-92AC-55A7-52A9-69F4A313DC0E}"/>
            </a:ext>
          </a:extLst>
        </xdr:cNvPr>
        <xdr:cNvSpPr/>
      </xdr:nvSpPr>
      <xdr:spPr>
        <a:xfrm>
          <a:off x="3677564" y="7965375"/>
          <a:ext cx="132498"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173858</xdr:colOff>
      <xdr:row>41</xdr:row>
      <xdr:rowOff>140367</xdr:rowOff>
    </xdr:from>
    <xdr:to>
      <xdr:col>7</xdr:col>
      <xdr:colOff>301874</xdr:colOff>
      <xdr:row>42</xdr:row>
      <xdr:rowOff>78113</xdr:rowOff>
    </xdr:to>
    <xdr:sp macro="" textlink="">
      <xdr:nvSpPr>
        <xdr:cNvPr id="87" name="Rectangle: Rounded Corners 86">
          <a:extLst>
            <a:ext uri="{FF2B5EF4-FFF2-40B4-BE49-F238E27FC236}">
              <a16:creationId xmlns:a16="http://schemas.microsoft.com/office/drawing/2014/main" id="{0EFF73CF-3F51-0D6A-6621-A9280B3FACDC}"/>
            </a:ext>
          </a:extLst>
        </xdr:cNvPr>
        <xdr:cNvSpPr/>
      </xdr:nvSpPr>
      <xdr:spPr>
        <a:xfrm>
          <a:off x="4441058" y="7960392"/>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416649</xdr:colOff>
      <xdr:row>41</xdr:row>
      <xdr:rowOff>140369</xdr:rowOff>
    </xdr:from>
    <xdr:to>
      <xdr:col>8</xdr:col>
      <xdr:colOff>544665</xdr:colOff>
      <xdr:row>42</xdr:row>
      <xdr:rowOff>78115</xdr:rowOff>
    </xdr:to>
    <xdr:sp macro="" textlink="">
      <xdr:nvSpPr>
        <xdr:cNvPr id="91" name="Rectangle: Rounded Corners 90">
          <a:extLst>
            <a:ext uri="{FF2B5EF4-FFF2-40B4-BE49-F238E27FC236}">
              <a16:creationId xmlns:a16="http://schemas.microsoft.com/office/drawing/2014/main" id="{557E56D2-2F8F-5CC2-DD41-38250949362C}"/>
            </a:ext>
          </a:extLst>
        </xdr:cNvPr>
        <xdr:cNvSpPr/>
      </xdr:nvSpPr>
      <xdr:spPr>
        <a:xfrm>
          <a:off x="5293449" y="7960394"/>
          <a:ext cx="128016" cy="128246"/>
        </a:xfrm>
        <a:prstGeom prst="roundRect">
          <a:avLst/>
        </a:prstGeom>
        <a:solidFill>
          <a:srgbClr val="6FA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0.11895</cdr:x>
      <cdr:y>0.21435</cdr:y>
    </cdr:from>
    <cdr:to>
      <cdr:x>0.26316</cdr:x>
      <cdr:y>0.39842</cdr:y>
    </cdr:to>
    <cdr:sp macro="" textlink="">
      <cdr:nvSpPr>
        <cdr:cNvPr id="2" name="TextBox 35">
          <a:extLst xmlns:a="http://schemas.openxmlformats.org/drawingml/2006/main">
            <a:ext uri="{FF2B5EF4-FFF2-40B4-BE49-F238E27FC236}">
              <a16:creationId xmlns:a16="http://schemas.microsoft.com/office/drawing/2014/main" id="{488A31C8-AB54-D978-57A6-59E559C189A3}"/>
            </a:ext>
          </a:extLst>
        </cdr:cNvPr>
        <cdr:cNvSpPr txBox="1"/>
      </cdr:nvSpPr>
      <cdr:spPr>
        <a:xfrm xmlns:a="http://schemas.openxmlformats.org/drawingml/2006/main">
          <a:off x="543860" y="588016"/>
          <a:ext cx="659300" cy="5049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2000" b="1">
              <a:solidFill>
                <a:srgbClr val="2A2237"/>
              </a:solidFill>
            </a:rPr>
            <a:t>407</a:t>
          </a:r>
        </a:p>
        <a:p xmlns:a="http://schemas.openxmlformats.org/drawingml/2006/main">
          <a:endParaRPr lang="en-US" sz="2400" b="1">
            <a:solidFill>
              <a:srgbClr val="2A2237"/>
            </a:solidFill>
          </a:endParaRPr>
        </a:p>
      </cdr:txBody>
    </cdr:sp>
  </cdr:relSizeAnchor>
  <cdr:relSizeAnchor xmlns:cdr="http://schemas.openxmlformats.org/drawingml/2006/chartDrawing">
    <cdr:from>
      <cdr:x>0.30523</cdr:x>
      <cdr:y>0.63126</cdr:y>
    </cdr:from>
    <cdr:to>
      <cdr:x>0.44943</cdr:x>
      <cdr:y>0.81533</cdr:y>
    </cdr:to>
    <cdr:sp macro="" textlink="">
      <cdr:nvSpPr>
        <cdr:cNvPr id="3" name="TextBox 35">
          <a:extLst xmlns:a="http://schemas.openxmlformats.org/drawingml/2006/main">
            <a:ext uri="{FF2B5EF4-FFF2-40B4-BE49-F238E27FC236}">
              <a16:creationId xmlns:a16="http://schemas.microsoft.com/office/drawing/2014/main" id="{30EBD064-BD3A-7517-480D-6AC66E22EFA5}"/>
            </a:ext>
          </a:extLst>
        </cdr:cNvPr>
        <cdr:cNvSpPr txBox="1"/>
      </cdr:nvSpPr>
      <cdr:spPr>
        <a:xfrm xmlns:a="http://schemas.openxmlformats.org/drawingml/2006/main">
          <a:off x="1395506" y="1731683"/>
          <a:ext cx="659300" cy="5049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2000" b="1">
              <a:solidFill>
                <a:srgbClr val="2A2237"/>
              </a:solidFill>
            </a:rPr>
            <a:t>1</a:t>
          </a:r>
        </a:p>
        <a:p xmlns:a="http://schemas.openxmlformats.org/drawingml/2006/main">
          <a:endParaRPr lang="en-US" sz="2400" b="1">
            <a:solidFill>
              <a:srgbClr val="2A2237"/>
            </a:solidFill>
          </a:endParaRPr>
        </a:p>
      </cdr:txBody>
    </cdr:sp>
  </cdr:relSizeAnchor>
  <cdr:relSizeAnchor xmlns:cdr="http://schemas.openxmlformats.org/drawingml/2006/chartDrawing">
    <cdr:from>
      <cdr:x>0.4817</cdr:x>
      <cdr:y>0.62694</cdr:y>
    </cdr:from>
    <cdr:to>
      <cdr:x>0.6259</cdr:x>
      <cdr:y>0.79082</cdr:y>
    </cdr:to>
    <cdr:sp macro="" textlink="">
      <cdr:nvSpPr>
        <cdr:cNvPr id="4" name="TextBox 35">
          <a:extLst xmlns:a="http://schemas.openxmlformats.org/drawingml/2006/main">
            <a:ext uri="{FF2B5EF4-FFF2-40B4-BE49-F238E27FC236}">
              <a16:creationId xmlns:a16="http://schemas.microsoft.com/office/drawing/2014/main" id="{44BF836D-1F17-812E-98B1-7AE1938867B0}"/>
            </a:ext>
          </a:extLst>
        </cdr:cNvPr>
        <cdr:cNvSpPr txBox="1"/>
      </cdr:nvSpPr>
      <cdr:spPr>
        <a:xfrm xmlns:a="http://schemas.openxmlformats.org/drawingml/2006/main">
          <a:off x="2202331" y="1719810"/>
          <a:ext cx="659300" cy="4495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2000" b="1">
              <a:solidFill>
                <a:srgbClr val="2A2237"/>
              </a:solidFill>
            </a:rPr>
            <a:t>1</a:t>
          </a:r>
        </a:p>
        <a:p xmlns:a="http://schemas.openxmlformats.org/drawingml/2006/main">
          <a:endParaRPr lang="en-US" sz="2400" b="1">
            <a:solidFill>
              <a:srgbClr val="2A2237"/>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-4482</xdr:colOff>
      <xdr:row>1</xdr:row>
      <xdr:rowOff>171451</xdr:rowOff>
    </xdr:from>
    <xdr:to>
      <xdr:col>1</xdr:col>
      <xdr:colOff>398929</xdr:colOff>
      <xdr:row>3</xdr:row>
      <xdr:rowOff>25775</xdr:rowOff>
    </xdr:to>
    <xdr:sp macro="" textlink="">
      <xdr:nvSpPr>
        <xdr:cNvPr id="2" name="Rectangle: Rounded Corners 1">
          <a:extLst>
            <a:ext uri="{FF2B5EF4-FFF2-40B4-BE49-F238E27FC236}">
              <a16:creationId xmlns:a16="http://schemas.microsoft.com/office/drawing/2014/main" id="{3DBF7AF9-45B1-4417-A089-6A411BD7DEE7}"/>
            </a:ext>
            <a:ext uri="{147F2762-F138-4A5C-976F-8EAC2B608ADB}">
              <a16:predDERef xmlns:a16="http://schemas.microsoft.com/office/drawing/2014/main" pred="{F8514EC7-4F90-2045-E4B1-B25B8680D0CD}"/>
            </a:ext>
          </a:extLst>
        </xdr:cNvPr>
        <xdr:cNvSpPr/>
      </xdr:nvSpPr>
      <xdr:spPr>
        <a:xfrm>
          <a:off x="-4482" y="361951"/>
          <a:ext cx="1013011" cy="2353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xdr:col>
      <xdr:colOff>392207</xdr:colOff>
      <xdr:row>1</xdr:row>
      <xdr:rowOff>89647</xdr:rowOff>
    </xdr:to>
    <xdr:sp macro="" textlink="">
      <xdr:nvSpPr>
        <xdr:cNvPr id="3" name="Rectangle 2">
          <a:extLst>
            <a:ext uri="{FF2B5EF4-FFF2-40B4-BE49-F238E27FC236}">
              <a16:creationId xmlns:a16="http://schemas.microsoft.com/office/drawing/2014/main" id="{6ACD78D1-F88E-425C-8EBE-800C619A59C2}"/>
            </a:ext>
          </a:extLst>
        </xdr:cNvPr>
        <xdr:cNvSpPr/>
      </xdr:nvSpPr>
      <xdr:spPr>
        <a:xfrm>
          <a:off x="1" y="0"/>
          <a:ext cx="1001806" cy="2801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14568</xdr:colOff>
      <xdr:row>0</xdr:row>
      <xdr:rowOff>0</xdr:rowOff>
    </xdr:from>
    <xdr:to>
      <xdr:col>42</xdr:col>
      <xdr:colOff>378249</xdr:colOff>
      <xdr:row>78</xdr:row>
      <xdr:rowOff>51955</xdr:rowOff>
    </xdr:to>
    <xdr:sp macro="" textlink="">
      <xdr:nvSpPr>
        <xdr:cNvPr id="106" name="Rectangle: Rounded Corners 105">
          <a:extLst>
            <a:ext uri="{FF2B5EF4-FFF2-40B4-BE49-F238E27FC236}">
              <a16:creationId xmlns:a16="http://schemas.microsoft.com/office/drawing/2014/main" id="{F93BF466-087B-4CC9-959A-90CD5CCE7663}"/>
            </a:ext>
          </a:extLst>
        </xdr:cNvPr>
        <xdr:cNvSpPr/>
      </xdr:nvSpPr>
      <xdr:spPr>
        <a:xfrm>
          <a:off x="14568" y="0"/>
          <a:ext cx="26316851" cy="14614403"/>
        </a:xfrm>
        <a:prstGeom prst="roundRect">
          <a:avLst>
            <a:gd name="adj" fmla="val 0"/>
          </a:avLst>
        </a:prstGeom>
        <a:solidFill>
          <a:srgbClr val="F8F1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538288</xdr:colOff>
      <xdr:row>12</xdr:row>
      <xdr:rowOff>175778</xdr:rowOff>
    </xdr:from>
    <xdr:to>
      <xdr:col>16</xdr:col>
      <xdr:colOff>529548</xdr:colOff>
      <xdr:row>26</xdr:row>
      <xdr:rowOff>38099</xdr:rowOff>
    </xdr:to>
    <xdr:sp macro="" textlink="">
      <xdr:nvSpPr>
        <xdr:cNvPr id="6" name="Rectangle: Rounded Corners 5">
          <a:extLst>
            <a:ext uri="{FF2B5EF4-FFF2-40B4-BE49-F238E27FC236}">
              <a16:creationId xmlns:a16="http://schemas.microsoft.com/office/drawing/2014/main" id="{643038F5-4050-4857-A510-362F2D363DC9}"/>
            </a:ext>
          </a:extLst>
        </xdr:cNvPr>
        <xdr:cNvSpPr/>
      </xdr:nvSpPr>
      <xdr:spPr>
        <a:xfrm>
          <a:off x="3582360" y="2424464"/>
          <a:ext cx="6688219" cy="2474331"/>
        </a:xfrm>
        <a:prstGeom prst="roundRect">
          <a:avLst>
            <a:gd name="adj" fmla="val 9397"/>
          </a:avLst>
        </a:prstGeom>
        <a:gradFill>
          <a:gsLst>
            <a:gs pos="0">
              <a:srgbClr val="EFD9FC"/>
            </a:gs>
            <a:gs pos="100000">
              <a:srgbClr val="FFFFFF">
                <a:alpha val="0"/>
              </a:srgbClr>
            </a:gs>
            <a:gs pos="70000">
              <a:srgbClr val="FFFFFF">
                <a:alpha val="45000"/>
              </a:srgbClr>
            </a:gs>
            <a:gs pos="35000">
              <a:srgbClr val="F5E8FD">
                <a:alpha val="80000"/>
              </a:srgbClr>
            </a:gs>
          </a:gsLst>
          <a:path path="circle">
            <a:fillToRect l="100000" t="100000"/>
          </a:path>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49129</xdr:colOff>
      <xdr:row>7</xdr:row>
      <xdr:rowOff>49098</xdr:rowOff>
    </xdr:from>
    <xdr:to>
      <xdr:col>5</xdr:col>
      <xdr:colOff>407717</xdr:colOff>
      <xdr:row>44</xdr:row>
      <xdr:rowOff>26070</xdr:rowOff>
    </xdr:to>
    <xdr:sp macro="" textlink="">
      <xdr:nvSpPr>
        <xdr:cNvPr id="11" name="Rectangle: Rounded Corners 10">
          <a:extLst>
            <a:ext uri="{FF2B5EF4-FFF2-40B4-BE49-F238E27FC236}">
              <a16:creationId xmlns:a16="http://schemas.microsoft.com/office/drawing/2014/main" id="{AF907004-3FBC-4ACF-9579-4F68AEB429B4}"/>
            </a:ext>
          </a:extLst>
        </xdr:cNvPr>
        <xdr:cNvSpPr/>
      </xdr:nvSpPr>
      <xdr:spPr>
        <a:xfrm>
          <a:off x="49129" y="1364923"/>
          <a:ext cx="3402660" cy="6880142"/>
        </a:xfrm>
        <a:prstGeom prst="roundRect">
          <a:avLst>
            <a:gd name="adj" fmla="val 5023"/>
          </a:avLst>
        </a:prstGeom>
        <a:gradFill>
          <a:gsLst>
            <a:gs pos="0">
              <a:srgbClr val="F4EFFA"/>
            </a:gs>
            <a:gs pos="100000">
              <a:srgbClr val="E7DDF4"/>
            </a:gs>
            <a:gs pos="65000">
              <a:srgbClr val="EEE7F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5043</xdr:colOff>
      <xdr:row>12</xdr:row>
      <xdr:rowOff>15687</xdr:rowOff>
    </xdr:from>
    <xdr:to>
      <xdr:col>5</xdr:col>
      <xdr:colOff>408455</xdr:colOff>
      <xdr:row>14</xdr:row>
      <xdr:rowOff>103093</xdr:rowOff>
    </xdr:to>
    <xdr:sp macro="" textlink="">
      <xdr:nvSpPr>
        <xdr:cNvPr id="12" name="Rectangle: Rounded Corners 11">
          <a:extLst>
            <a:ext uri="{FF2B5EF4-FFF2-40B4-BE49-F238E27FC236}">
              <a16:creationId xmlns:a16="http://schemas.microsoft.com/office/drawing/2014/main" id="{7EFC4BA0-5CEE-4D53-94A3-6D971A70C686}"/>
            </a:ext>
          </a:extLst>
        </xdr:cNvPr>
        <xdr:cNvSpPr/>
      </xdr:nvSpPr>
      <xdr:spPr>
        <a:xfrm>
          <a:off x="5043" y="2311212"/>
          <a:ext cx="3451412" cy="468406"/>
        </a:xfrm>
        <a:prstGeom prst="roundRect">
          <a:avLst>
            <a:gd name="adj" fmla="val 21531"/>
          </a:avLst>
        </a:prstGeom>
        <a:gradFill flip="none" rotWithShape="1">
          <a:gsLst>
            <a:gs pos="0">
              <a:srgbClr val="521FD1">
                <a:alpha val="90000"/>
              </a:srgbClr>
            </a:gs>
            <a:gs pos="100000">
              <a:srgbClr val="521FD1">
                <a:alpha val="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220618</xdr:colOff>
      <xdr:row>1</xdr:row>
      <xdr:rowOff>76276</xdr:rowOff>
    </xdr:from>
    <xdr:to>
      <xdr:col>27</xdr:col>
      <xdr:colOff>428625</xdr:colOff>
      <xdr:row>6</xdr:row>
      <xdr:rowOff>134471</xdr:rowOff>
    </xdr:to>
    <xdr:grpSp>
      <xdr:nvGrpSpPr>
        <xdr:cNvPr id="13" name="Group 12">
          <a:extLst>
            <a:ext uri="{FF2B5EF4-FFF2-40B4-BE49-F238E27FC236}">
              <a16:creationId xmlns:a16="http://schemas.microsoft.com/office/drawing/2014/main" id="{B7CCF715-A06C-43FD-B636-31132BAB3F51}"/>
            </a:ext>
          </a:extLst>
        </xdr:cNvPr>
        <xdr:cNvGrpSpPr/>
      </xdr:nvGrpSpPr>
      <xdr:grpSpPr>
        <a:xfrm>
          <a:off x="220618" y="262848"/>
          <a:ext cx="17028961" cy="991056"/>
          <a:chOff x="259272" y="47465"/>
          <a:chExt cx="11874474" cy="941865"/>
        </a:xfrm>
      </xdr:grpSpPr>
      <xdr:sp macro="" textlink="">
        <xdr:nvSpPr>
          <xdr:cNvPr id="14" name="Rectangle: Rounded Corners 13">
            <a:extLst>
              <a:ext uri="{FF2B5EF4-FFF2-40B4-BE49-F238E27FC236}">
                <a16:creationId xmlns:a16="http://schemas.microsoft.com/office/drawing/2014/main" id="{5D9F3D4E-304D-4751-90C1-8BB52BC5B28C}"/>
              </a:ext>
            </a:extLst>
          </xdr:cNvPr>
          <xdr:cNvSpPr/>
        </xdr:nvSpPr>
        <xdr:spPr>
          <a:xfrm>
            <a:off x="1133121" y="386854"/>
            <a:ext cx="11000625" cy="485775"/>
          </a:xfrm>
          <a:prstGeom prst="roundRect">
            <a:avLst>
              <a:gd name="adj" fmla="val 50000"/>
            </a:avLst>
          </a:prstGeom>
          <a:gradFill>
            <a:gsLst>
              <a:gs pos="100000">
                <a:srgbClr val="8164CF"/>
              </a:gs>
              <a:gs pos="0">
                <a:srgbClr val="FB7187"/>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932923FD-5D46-7F4B-3CC4-1634716AF98B}"/>
              </a:ext>
            </a:extLst>
          </xdr:cNvPr>
          <xdr:cNvSpPr txBox="1"/>
        </xdr:nvSpPr>
        <xdr:spPr>
          <a:xfrm>
            <a:off x="1310048" y="48116"/>
            <a:ext cx="2650795"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a:latin typeface="Arial" panose="020B0604020202020204" pitchFamily="34" charset="0"/>
                <a:cs typeface="Arial" panose="020B0604020202020204" pitchFamily="34" charset="0"/>
              </a:rPr>
              <a:t>Kawsar</a:t>
            </a:r>
            <a:r>
              <a:rPr lang="en-US" sz="2000" b="1" baseline="0">
                <a:latin typeface="Arial" panose="020B0604020202020204" pitchFamily="34" charset="0"/>
                <a:cs typeface="Arial" panose="020B0604020202020204" pitchFamily="34" charset="0"/>
              </a:rPr>
              <a:t> Ahmmed</a:t>
            </a:r>
            <a:endParaRPr lang="en-US" sz="2000" b="1">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3EC237CC-60BD-7831-485D-ACD4770EDB5D}"/>
              </a:ext>
            </a:extLst>
          </xdr:cNvPr>
          <xdr:cNvSpPr txBox="1"/>
        </xdr:nvSpPr>
        <xdr:spPr>
          <a:xfrm>
            <a:off x="3525900" y="47465"/>
            <a:ext cx="3925980"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800" b="0">
                <a:latin typeface="Arial" panose="020B0604020202020204" pitchFamily="34" charset="0"/>
                <a:cs typeface="Arial" panose="020B0604020202020204" pitchFamily="34" charset="0"/>
              </a:rPr>
              <a:t>HR</a:t>
            </a:r>
            <a:r>
              <a:rPr lang="en-US" sz="1800" b="0" baseline="0">
                <a:latin typeface="Arial" panose="020B0604020202020204" pitchFamily="34" charset="0"/>
                <a:cs typeface="Arial" panose="020B0604020202020204" pitchFamily="34" charset="0"/>
              </a:rPr>
              <a:t> Analytics Dashboard 2026</a:t>
            </a:r>
          </a:p>
          <a:p>
            <a:endParaRPr lang="en-US" sz="1800" b="1">
              <a:latin typeface="Arial" panose="020B0604020202020204" pitchFamily="34" charset="0"/>
              <a:cs typeface="Arial" panose="020B0604020202020204" pitchFamily="34" charset="0"/>
            </a:endParaRPr>
          </a:p>
        </xdr:txBody>
      </xdr:sp>
      <xdr:grpSp>
        <xdr:nvGrpSpPr>
          <xdr:cNvPr id="17" name="Group 16">
            <a:extLst>
              <a:ext uri="{FF2B5EF4-FFF2-40B4-BE49-F238E27FC236}">
                <a16:creationId xmlns:a16="http://schemas.microsoft.com/office/drawing/2014/main" id="{AE2BBF9A-EAC3-E200-7AC5-5D6501582972}"/>
              </a:ext>
            </a:extLst>
          </xdr:cNvPr>
          <xdr:cNvGrpSpPr/>
        </xdr:nvGrpSpPr>
        <xdr:grpSpPr>
          <a:xfrm>
            <a:off x="1642986" y="424954"/>
            <a:ext cx="1729632" cy="390526"/>
            <a:chOff x="1253192" y="434479"/>
            <a:chExt cx="1743079" cy="390526"/>
          </a:xfrm>
        </xdr:grpSpPr>
        <xdr:sp macro="" textlink="">
          <xdr:nvSpPr>
            <xdr:cNvPr id="30" name="TextBox 29">
              <a:extLst>
                <a:ext uri="{FF2B5EF4-FFF2-40B4-BE49-F238E27FC236}">
                  <a16:creationId xmlns:a16="http://schemas.microsoft.com/office/drawing/2014/main" id="{C6B18C3F-1D97-188C-D6A1-303C3FF5BA62}"/>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Last Update:</a:t>
              </a:r>
            </a:p>
          </xdr:txBody>
        </xdr:sp>
        <xdr:sp macro="" textlink="">
          <xdr:nvSpPr>
            <xdr:cNvPr id="31" name="TextBox 30">
              <a:extLst>
                <a:ext uri="{FF2B5EF4-FFF2-40B4-BE49-F238E27FC236}">
                  <a16:creationId xmlns:a16="http://schemas.microsoft.com/office/drawing/2014/main" id="{0A46FB72-612C-8581-4A81-4015F95A40BF}"/>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13</a:t>
              </a:r>
              <a:r>
                <a:rPr lang="en-US" sz="1050" b="1" baseline="0">
                  <a:solidFill>
                    <a:schemeClr val="bg1"/>
                  </a:solidFill>
                  <a:latin typeface="Arial" panose="020B0604020202020204" pitchFamily="34" charset="0"/>
                  <a:cs typeface="Arial" panose="020B0604020202020204" pitchFamily="34" charset="0"/>
                </a:rPr>
                <a:t> April 2026</a:t>
              </a:r>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8" name="Group 17">
            <a:extLst>
              <a:ext uri="{FF2B5EF4-FFF2-40B4-BE49-F238E27FC236}">
                <a16:creationId xmlns:a16="http://schemas.microsoft.com/office/drawing/2014/main" id="{50E1081D-3008-A534-C883-49A820D7D739}"/>
              </a:ext>
            </a:extLst>
          </xdr:cNvPr>
          <xdr:cNvGrpSpPr/>
        </xdr:nvGrpSpPr>
        <xdr:grpSpPr>
          <a:xfrm>
            <a:off x="3505965" y="434479"/>
            <a:ext cx="1729632" cy="390526"/>
            <a:chOff x="1253192" y="434479"/>
            <a:chExt cx="1743079" cy="390526"/>
          </a:xfrm>
        </xdr:grpSpPr>
        <xdr:sp macro="" textlink="">
          <xdr:nvSpPr>
            <xdr:cNvPr id="28" name="TextBox 27">
              <a:extLst>
                <a:ext uri="{FF2B5EF4-FFF2-40B4-BE49-F238E27FC236}">
                  <a16:creationId xmlns:a16="http://schemas.microsoft.com/office/drawing/2014/main" id="{DB48C512-3A9E-CA2C-43F2-B62AA93026FC}"/>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Modified</a:t>
              </a:r>
              <a:r>
                <a:rPr lang="en-US" sz="1050" b="1" baseline="0">
                  <a:solidFill>
                    <a:schemeClr val="bg1"/>
                  </a:solidFill>
                  <a:latin typeface="Arial" panose="020B0604020202020204" pitchFamily="34" charset="0"/>
                  <a:cs typeface="Arial" panose="020B0604020202020204" pitchFamily="34" charset="0"/>
                </a:rPr>
                <a:t> by</a:t>
              </a:r>
              <a:r>
                <a:rPr lang="en-US" sz="1050" b="1">
                  <a:solidFill>
                    <a:schemeClr val="bg1"/>
                  </a:solidFill>
                  <a:latin typeface="Arial" panose="020B0604020202020204" pitchFamily="34" charset="0"/>
                  <a:cs typeface="Arial" panose="020B0604020202020204" pitchFamily="34" charset="0"/>
                </a:rPr>
                <a:t>:</a:t>
              </a:r>
            </a:p>
          </xdr:txBody>
        </xdr:sp>
        <xdr:sp macro="" textlink="">
          <xdr:nvSpPr>
            <xdr:cNvPr id="29" name="TextBox 28">
              <a:extLst>
                <a:ext uri="{FF2B5EF4-FFF2-40B4-BE49-F238E27FC236}">
                  <a16:creationId xmlns:a16="http://schemas.microsoft.com/office/drawing/2014/main" id="{F1291FAD-F0F2-3AFB-E797-205E82026540}"/>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Kawsar Ahmmed</a:t>
              </a:r>
            </a:p>
            <a:p>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9" name="Group 18">
            <a:extLst>
              <a:ext uri="{FF2B5EF4-FFF2-40B4-BE49-F238E27FC236}">
                <a16:creationId xmlns:a16="http://schemas.microsoft.com/office/drawing/2014/main" id="{4B6902AC-A4C8-2DC2-8509-B66CBA2CC3AA}"/>
              </a:ext>
            </a:extLst>
          </xdr:cNvPr>
          <xdr:cNvGrpSpPr/>
        </xdr:nvGrpSpPr>
        <xdr:grpSpPr>
          <a:xfrm>
            <a:off x="5745461" y="405904"/>
            <a:ext cx="1729632" cy="390526"/>
            <a:chOff x="1253192" y="434479"/>
            <a:chExt cx="1743079" cy="390526"/>
          </a:xfrm>
        </xdr:grpSpPr>
        <xdr:sp macro="" textlink="">
          <xdr:nvSpPr>
            <xdr:cNvPr id="26" name="TextBox 25">
              <a:extLst>
                <a:ext uri="{FF2B5EF4-FFF2-40B4-BE49-F238E27FC236}">
                  <a16:creationId xmlns:a16="http://schemas.microsoft.com/office/drawing/2014/main" id="{4AC45902-C06C-28FE-1B61-8CF90E98C874}"/>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sector:</a:t>
              </a:r>
            </a:p>
          </xdr:txBody>
        </xdr:sp>
        <xdr:sp macro="" textlink="">
          <xdr:nvSpPr>
            <xdr:cNvPr id="27" name="TextBox 26">
              <a:extLst>
                <a:ext uri="{FF2B5EF4-FFF2-40B4-BE49-F238E27FC236}">
                  <a16:creationId xmlns:a16="http://schemas.microsoft.com/office/drawing/2014/main" id="{EF2041F2-B254-955F-7283-CD8ADD64FC8F}"/>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Financial</a:t>
              </a:r>
            </a:p>
            <a:p>
              <a:endParaRPr lang="en-US" sz="1050" b="1">
                <a:solidFill>
                  <a:schemeClr val="bg1"/>
                </a:solidFill>
                <a:latin typeface="Arial" panose="020B0604020202020204" pitchFamily="34" charset="0"/>
                <a:cs typeface="Arial" panose="020B0604020202020204" pitchFamily="34" charset="0"/>
              </a:endParaRPr>
            </a:p>
          </xdr:txBody>
        </xdr:sp>
      </xdr:grpSp>
      <xdr:pic>
        <xdr:nvPicPr>
          <xdr:cNvPr id="20" name="Graphic 19" descr="Repeat outline">
            <a:extLst>
              <a:ext uri="{FF2B5EF4-FFF2-40B4-BE49-F238E27FC236}">
                <a16:creationId xmlns:a16="http://schemas.microsoft.com/office/drawing/2014/main" id="{78C5FF27-6C5D-8819-05AE-0E3E58B239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9323" y="491630"/>
            <a:ext cx="438467" cy="442950"/>
          </a:xfrm>
          <a:prstGeom prst="rect">
            <a:avLst/>
          </a:prstGeom>
        </xdr:spPr>
      </xdr:pic>
      <xdr:pic>
        <xdr:nvPicPr>
          <xdr:cNvPr id="21" name="Graphic 20" descr="City outline">
            <a:extLst>
              <a:ext uri="{FF2B5EF4-FFF2-40B4-BE49-F238E27FC236}">
                <a16:creationId xmlns:a16="http://schemas.microsoft.com/office/drawing/2014/main" id="{6237EEF5-B9EC-579D-1AB5-E30BD4B1A7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7971" y="546380"/>
            <a:ext cx="438468" cy="442950"/>
          </a:xfrm>
          <a:prstGeom prst="rect">
            <a:avLst/>
          </a:prstGeom>
        </xdr:spPr>
      </xdr:pic>
      <xdr:pic>
        <xdr:nvPicPr>
          <xdr:cNvPr id="22" name="Graphic 21" descr="Male profile outline">
            <a:extLst>
              <a:ext uri="{FF2B5EF4-FFF2-40B4-BE49-F238E27FC236}">
                <a16:creationId xmlns:a16="http://schemas.microsoft.com/office/drawing/2014/main" id="{C8C03B2D-2D24-1AD5-262E-B8C2C76E223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91325" y="496354"/>
            <a:ext cx="438467" cy="442950"/>
          </a:xfrm>
          <a:prstGeom prst="rect">
            <a:avLst/>
          </a:prstGeom>
        </xdr:spPr>
      </xdr:pic>
      <xdr:cxnSp macro="">
        <xdr:nvCxnSpPr>
          <xdr:cNvPr id="23" name="Straight Connector 22">
            <a:extLst>
              <a:ext uri="{FF2B5EF4-FFF2-40B4-BE49-F238E27FC236}">
                <a16:creationId xmlns:a16="http://schemas.microsoft.com/office/drawing/2014/main" id="{B1CB73A4-37BE-B56D-D3A2-8FD717DA15E2}"/>
              </a:ext>
            </a:extLst>
          </xdr:cNvPr>
          <xdr:cNvCxnSpPr/>
        </xdr:nvCxnSpPr>
        <xdr:spPr>
          <a:xfrm>
            <a:off x="2810996" y="552450"/>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C6655965-CEB1-DE06-EADA-F93FD82EC234}"/>
              </a:ext>
            </a:extLst>
          </xdr:cNvPr>
          <xdr:cNvCxnSpPr/>
        </xdr:nvCxnSpPr>
        <xdr:spPr>
          <a:xfrm>
            <a:off x="4955241" y="542925"/>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pic>
        <xdr:nvPicPr>
          <xdr:cNvPr id="25" name="Picture 24">
            <a:extLst>
              <a:ext uri="{FF2B5EF4-FFF2-40B4-BE49-F238E27FC236}">
                <a16:creationId xmlns:a16="http://schemas.microsoft.com/office/drawing/2014/main" id="{808D11A7-5D8D-15BC-D75F-D2C37EF712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272" y="62593"/>
            <a:ext cx="795051" cy="658284"/>
          </a:xfrm>
          <a:prstGeom prst="rect">
            <a:avLst/>
          </a:prstGeom>
        </xdr:spPr>
      </xdr:pic>
    </xdr:grpSp>
    <xdr:clientData/>
  </xdr:twoCellAnchor>
  <xdr:twoCellAnchor>
    <xdr:from>
      <xdr:col>4</xdr:col>
      <xdr:colOff>233643</xdr:colOff>
      <xdr:row>13</xdr:row>
      <xdr:rowOff>9525</xdr:rowOff>
    </xdr:from>
    <xdr:to>
      <xdr:col>12</xdr:col>
      <xdr:colOff>176493</xdr:colOff>
      <xdr:row>13</xdr:row>
      <xdr:rowOff>9525</xdr:rowOff>
    </xdr:to>
    <xdr:cxnSp macro="">
      <xdr:nvCxnSpPr>
        <xdr:cNvPr id="32" name="Straight Connector 31">
          <a:extLst>
            <a:ext uri="{FF2B5EF4-FFF2-40B4-BE49-F238E27FC236}">
              <a16:creationId xmlns:a16="http://schemas.microsoft.com/office/drawing/2014/main" id="{88F1870D-9054-4596-8EA3-AD27B56F3C42}"/>
            </a:ext>
          </a:extLst>
        </xdr:cNvPr>
        <xdr:cNvCxnSpPr/>
      </xdr:nvCxnSpPr>
      <xdr:spPr>
        <a:xfrm>
          <a:off x="2672043" y="2495550"/>
          <a:ext cx="4819650" cy="0"/>
        </a:xfrm>
        <a:prstGeom prst="line">
          <a:avLst/>
        </a:prstGeom>
        <a:ln w="15875">
          <a:noFill/>
        </a:ln>
        <a:effectLst>
          <a:outerShdw blurRad="279400" dist="127000" dir="5400000" algn="tr"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491380</xdr:colOff>
      <xdr:row>9</xdr:row>
      <xdr:rowOff>31936</xdr:rowOff>
    </xdr:from>
    <xdr:to>
      <xdr:col>5</xdr:col>
      <xdr:colOff>246530</xdr:colOff>
      <xdr:row>11</xdr:row>
      <xdr:rowOff>89848</xdr:rowOff>
    </xdr:to>
    <xdr:sp macro="" textlink="">
      <xdr:nvSpPr>
        <xdr:cNvPr id="33" name="TextBox 32">
          <a:hlinkClick xmlns:r="http://schemas.openxmlformats.org/officeDocument/2006/relationships" r:id="rId8" tooltip="Main Dashboard"/>
          <a:extLst>
            <a:ext uri="{FF2B5EF4-FFF2-40B4-BE49-F238E27FC236}">
              <a16:creationId xmlns:a16="http://schemas.microsoft.com/office/drawing/2014/main" id="{CBF08AAB-7D4C-4FDC-BFDA-8FBB0900FAEE}"/>
            </a:ext>
          </a:extLst>
        </xdr:cNvPr>
        <xdr:cNvSpPr txBox="1"/>
      </xdr:nvSpPr>
      <xdr:spPr>
        <a:xfrm>
          <a:off x="491380" y="1755961"/>
          <a:ext cx="2803150"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a:solidFill>
                <a:schemeClr val="tx1"/>
              </a:solidFill>
              <a:latin typeface="Arial" panose="020B0604020202020204" pitchFamily="34" charset="0"/>
              <a:cs typeface="Arial" panose="020B0604020202020204" pitchFamily="34" charset="0"/>
            </a:rPr>
            <a:t>Main Dashboard</a:t>
          </a:r>
        </a:p>
      </xdr:txBody>
    </xdr:sp>
    <xdr:clientData/>
  </xdr:twoCellAnchor>
  <xdr:twoCellAnchor>
    <xdr:from>
      <xdr:col>0</xdr:col>
      <xdr:colOff>470649</xdr:colOff>
      <xdr:row>12</xdr:row>
      <xdr:rowOff>67237</xdr:rowOff>
    </xdr:from>
    <xdr:to>
      <xdr:col>5</xdr:col>
      <xdr:colOff>291355</xdr:colOff>
      <xdr:row>14</xdr:row>
      <xdr:rowOff>125149</xdr:rowOff>
    </xdr:to>
    <xdr:sp macro="" textlink="">
      <xdr:nvSpPr>
        <xdr:cNvPr id="34" name="TextBox 33">
          <a:extLst>
            <a:ext uri="{FF2B5EF4-FFF2-40B4-BE49-F238E27FC236}">
              <a16:creationId xmlns:a16="http://schemas.microsoft.com/office/drawing/2014/main" id="{3B68E2C2-0180-44B1-9224-66872F842DD2}"/>
            </a:ext>
          </a:extLst>
        </xdr:cNvPr>
        <xdr:cNvSpPr txBox="1"/>
      </xdr:nvSpPr>
      <xdr:spPr>
        <a:xfrm>
          <a:off x="470649" y="2362762"/>
          <a:ext cx="2868706"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a:solidFill>
                <a:schemeClr val="bg1"/>
              </a:solidFill>
            </a:rPr>
            <a:t>Workforce Composition</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459441</xdr:colOff>
      <xdr:row>15</xdr:row>
      <xdr:rowOff>22414</xdr:rowOff>
    </xdr:from>
    <xdr:to>
      <xdr:col>6</xdr:col>
      <xdr:colOff>168089</xdr:colOff>
      <xdr:row>17</xdr:row>
      <xdr:rowOff>80326</xdr:rowOff>
    </xdr:to>
    <xdr:sp macro="" textlink="">
      <xdr:nvSpPr>
        <xdr:cNvPr id="35" name="TextBox 34">
          <a:hlinkClick xmlns:r="http://schemas.openxmlformats.org/officeDocument/2006/relationships" r:id="rId9" tooltip="Salary &amp; Financial Analysis"/>
          <a:extLst>
            <a:ext uri="{FF2B5EF4-FFF2-40B4-BE49-F238E27FC236}">
              <a16:creationId xmlns:a16="http://schemas.microsoft.com/office/drawing/2014/main" id="{8BB713E7-BA5D-41D8-A3B8-E412F15460AD}"/>
            </a:ext>
          </a:extLst>
        </xdr:cNvPr>
        <xdr:cNvSpPr txBox="1"/>
      </xdr:nvSpPr>
      <xdr:spPr>
        <a:xfrm>
          <a:off x="459441" y="2889439"/>
          <a:ext cx="3366248"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i="0"/>
            <a:t>Salary &amp; Financial Analysis</a:t>
          </a:r>
          <a:endParaRPr lang="en-US" sz="2000" b="0" i="0">
            <a:latin typeface="Arial" panose="020B0604020202020204" pitchFamily="34" charset="0"/>
            <a:cs typeface="Arial" panose="020B0604020202020204" pitchFamily="34" charset="0"/>
          </a:endParaRPr>
        </a:p>
      </xdr:txBody>
    </xdr:sp>
    <xdr:clientData/>
  </xdr:twoCellAnchor>
  <xdr:twoCellAnchor>
    <xdr:from>
      <xdr:col>0</xdr:col>
      <xdr:colOff>470649</xdr:colOff>
      <xdr:row>17</xdr:row>
      <xdr:rowOff>168088</xdr:rowOff>
    </xdr:from>
    <xdr:to>
      <xdr:col>5</xdr:col>
      <xdr:colOff>336178</xdr:colOff>
      <xdr:row>20</xdr:row>
      <xdr:rowOff>35500</xdr:rowOff>
    </xdr:to>
    <xdr:sp macro="" textlink="">
      <xdr:nvSpPr>
        <xdr:cNvPr id="36" name="TextBox 35">
          <a:extLst>
            <a:ext uri="{FF2B5EF4-FFF2-40B4-BE49-F238E27FC236}">
              <a16:creationId xmlns:a16="http://schemas.microsoft.com/office/drawing/2014/main" id="{75DF265F-D478-4DEA-8CCA-8263CCE62C75}"/>
            </a:ext>
          </a:extLst>
        </xdr:cNvPr>
        <xdr:cNvSpPr txBox="1"/>
      </xdr:nvSpPr>
      <xdr:spPr>
        <a:xfrm>
          <a:off x="470649" y="3416113"/>
          <a:ext cx="2913529"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2000" b="0">
            <a:latin typeface="Arial" panose="020B0604020202020204" pitchFamily="34" charset="0"/>
            <a:cs typeface="Arial" panose="020B0604020202020204" pitchFamily="34" charset="0"/>
          </a:endParaRPr>
        </a:p>
      </xdr:txBody>
    </xdr:sp>
    <xdr:clientData/>
  </xdr:twoCellAnchor>
  <xdr:twoCellAnchor>
    <xdr:from>
      <xdr:col>0</xdr:col>
      <xdr:colOff>493059</xdr:colOff>
      <xdr:row>20</xdr:row>
      <xdr:rowOff>145676</xdr:rowOff>
    </xdr:from>
    <xdr:to>
      <xdr:col>6</xdr:col>
      <xdr:colOff>112059</xdr:colOff>
      <xdr:row>23</xdr:row>
      <xdr:rowOff>13088</xdr:rowOff>
    </xdr:to>
    <xdr:sp macro="" textlink="">
      <xdr:nvSpPr>
        <xdr:cNvPr id="37" name="TextBox 36">
          <a:extLst>
            <a:ext uri="{FF2B5EF4-FFF2-40B4-BE49-F238E27FC236}">
              <a16:creationId xmlns:a16="http://schemas.microsoft.com/office/drawing/2014/main" id="{32CCD351-D4E9-429F-8ADD-BDC401067CCA}"/>
            </a:ext>
          </a:extLst>
        </xdr:cNvPr>
        <xdr:cNvSpPr txBox="1"/>
      </xdr:nvSpPr>
      <xdr:spPr>
        <a:xfrm>
          <a:off x="493059" y="3965201"/>
          <a:ext cx="3276600"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2000" b="0">
            <a:latin typeface="Arial" panose="020B0604020202020204" pitchFamily="34" charset="0"/>
            <a:cs typeface="Arial" panose="020B0604020202020204" pitchFamily="34" charset="0"/>
          </a:endParaRPr>
        </a:p>
      </xdr:txBody>
    </xdr:sp>
    <xdr:clientData/>
  </xdr:twoCellAnchor>
  <xdr:twoCellAnchor editAs="oneCell">
    <xdr:from>
      <xdr:col>0</xdr:col>
      <xdr:colOff>44823</xdr:colOff>
      <xdr:row>8</xdr:row>
      <xdr:rowOff>168086</xdr:rowOff>
    </xdr:from>
    <xdr:to>
      <xdr:col>0</xdr:col>
      <xdr:colOff>483735</xdr:colOff>
      <xdr:row>11</xdr:row>
      <xdr:rowOff>35498</xdr:rowOff>
    </xdr:to>
    <xdr:pic>
      <xdr:nvPicPr>
        <xdr:cNvPr id="38" name="Graphic 37" descr="Work from home Wi-Fi with solid fill">
          <a:hlinkClick xmlns:r="http://schemas.openxmlformats.org/officeDocument/2006/relationships" r:id="rId8"/>
          <a:extLst>
            <a:ext uri="{FF2B5EF4-FFF2-40B4-BE49-F238E27FC236}">
              <a16:creationId xmlns:a16="http://schemas.microsoft.com/office/drawing/2014/main" id="{C5A924A1-7559-4C12-B680-7720866F76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823" y="1701611"/>
          <a:ext cx="438912" cy="438912"/>
        </a:xfrm>
        <a:prstGeom prst="rect">
          <a:avLst/>
        </a:prstGeom>
      </xdr:spPr>
    </xdr:pic>
    <xdr:clientData/>
  </xdr:twoCellAnchor>
  <xdr:twoCellAnchor editAs="oneCell">
    <xdr:from>
      <xdr:col>0</xdr:col>
      <xdr:colOff>0</xdr:colOff>
      <xdr:row>12</xdr:row>
      <xdr:rowOff>33617</xdr:rowOff>
    </xdr:from>
    <xdr:to>
      <xdr:col>0</xdr:col>
      <xdr:colOff>438912</xdr:colOff>
      <xdr:row>14</xdr:row>
      <xdr:rowOff>91529</xdr:rowOff>
    </xdr:to>
    <xdr:pic>
      <xdr:nvPicPr>
        <xdr:cNvPr id="41" name="Graphic 40" descr="Woman with solid fill">
          <a:extLst>
            <a:ext uri="{FF2B5EF4-FFF2-40B4-BE49-F238E27FC236}">
              <a16:creationId xmlns:a16="http://schemas.microsoft.com/office/drawing/2014/main" id="{84E0A41D-F022-4294-858C-A3424D48EC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2329142"/>
          <a:ext cx="438912" cy="438912"/>
        </a:xfrm>
        <a:prstGeom prst="rect">
          <a:avLst/>
        </a:prstGeom>
      </xdr:spPr>
    </xdr:pic>
    <xdr:clientData/>
  </xdr:twoCellAnchor>
  <xdr:twoCellAnchor editAs="oneCell">
    <xdr:from>
      <xdr:col>0</xdr:col>
      <xdr:colOff>22410</xdr:colOff>
      <xdr:row>15</xdr:row>
      <xdr:rowOff>11206</xdr:rowOff>
    </xdr:from>
    <xdr:to>
      <xdr:col>0</xdr:col>
      <xdr:colOff>461322</xdr:colOff>
      <xdr:row>17</xdr:row>
      <xdr:rowOff>69118</xdr:rowOff>
    </xdr:to>
    <xdr:pic>
      <xdr:nvPicPr>
        <xdr:cNvPr id="42" name="Graphic 41" descr="Coins with solid fill">
          <a:hlinkClick xmlns:r="http://schemas.openxmlformats.org/officeDocument/2006/relationships" r:id="rId9"/>
          <a:extLst>
            <a:ext uri="{FF2B5EF4-FFF2-40B4-BE49-F238E27FC236}">
              <a16:creationId xmlns:a16="http://schemas.microsoft.com/office/drawing/2014/main" id="{C866248D-1FFD-48A7-96F5-6F99ADE3937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410" y="2878231"/>
          <a:ext cx="438912" cy="438912"/>
        </a:xfrm>
        <a:prstGeom prst="rect">
          <a:avLst/>
        </a:prstGeom>
      </xdr:spPr>
    </xdr:pic>
    <xdr:clientData/>
  </xdr:twoCellAnchor>
  <xdr:twoCellAnchor>
    <xdr:from>
      <xdr:col>6</xdr:col>
      <xdr:colOff>165658</xdr:colOff>
      <xdr:row>6</xdr:row>
      <xdr:rowOff>153307</xdr:rowOff>
    </xdr:from>
    <xdr:to>
      <xdr:col>9</xdr:col>
      <xdr:colOff>457907</xdr:colOff>
      <xdr:row>12</xdr:row>
      <xdr:rowOff>40822</xdr:rowOff>
    </xdr:to>
    <xdr:sp macro="" textlink="">
      <xdr:nvSpPr>
        <xdr:cNvPr id="50" name="Rectangle: Rounded Corners 49">
          <a:extLst>
            <a:ext uri="{FF2B5EF4-FFF2-40B4-BE49-F238E27FC236}">
              <a16:creationId xmlns:a16="http://schemas.microsoft.com/office/drawing/2014/main" id="{1208C62B-8B04-4899-B535-B720E040D11A}"/>
            </a:ext>
          </a:extLst>
        </xdr:cNvPr>
        <xdr:cNvSpPr/>
      </xdr:nvSpPr>
      <xdr:spPr>
        <a:xfrm>
          <a:off x="3818545" y="1272740"/>
          <a:ext cx="2118692" cy="1016768"/>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205519</xdr:colOff>
      <xdr:row>7</xdr:row>
      <xdr:rowOff>59258</xdr:rowOff>
    </xdr:from>
    <xdr:to>
      <xdr:col>9</xdr:col>
      <xdr:colOff>253545</xdr:colOff>
      <xdr:row>10</xdr:row>
      <xdr:rowOff>18437</xdr:rowOff>
    </xdr:to>
    <xdr:sp macro="" textlink="$P$58">
      <xdr:nvSpPr>
        <xdr:cNvPr id="51" name="TextBox 50">
          <a:extLst>
            <a:ext uri="{FF2B5EF4-FFF2-40B4-BE49-F238E27FC236}">
              <a16:creationId xmlns:a16="http://schemas.microsoft.com/office/drawing/2014/main" id="{1727E3BA-0AC2-4FF5-8D72-0F3E61A7F97C}"/>
            </a:ext>
          </a:extLst>
        </xdr:cNvPr>
        <xdr:cNvSpPr txBox="1"/>
      </xdr:nvSpPr>
      <xdr:spPr>
        <a:xfrm>
          <a:off x="4467220" y="1375083"/>
          <a:ext cx="1265655" cy="51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8551E-8222-4E7C-8B37-EC4DA897FF5C}" type="TxLink">
            <a:rPr lang="en-US" sz="2800" b="0" i="0" u="none" strike="noStrike">
              <a:solidFill>
                <a:srgbClr val="000000"/>
              </a:solidFill>
              <a:latin typeface="Segoe UI" panose="020B0502040204020203" pitchFamily="34" charset="0"/>
              <a:cs typeface="Segoe UI" panose="020B0502040204020203" pitchFamily="34" charset="0"/>
            </a:rPr>
            <a:pPr/>
            <a:t>409</a:t>
          </a:fld>
          <a:endParaRPr lang="en-US" sz="2800">
            <a:latin typeface="Segoe UI" panose="020B0502040204020203" pitchFamily="34" charset="0"/>
            <a:cs typeface="Segoe UI" panose="020B0502040204020203" pitchFamily="34" charset="0"/>
          </a:endParaRPr>
        </a:p>
      </xdr:txBody>
    </xdr:sp>
    <xdr:clientData/>
  </xdr:twoCellAnchor>
  <xdr:twoCellAnchor>
    <xdr:from>
      <xdr:col>6</xdr:col>
      <xdr:colOff>337913</xdr:colOff>
      <xdr:row>10</xdr:row>
      <xdr:rowOff>17078</xdr:rowOff>
    </xdr:from>
    <xdr:to>
      <xdr:col>9</xdr:col>
      <xdr:colOff>174627</xdr:colOff>
      <xdr:row>13</xdr:row>
      <xdr:rowOff>17077</xdr:rowOff>
    </xdr:to>
    <xdr:sp macro="" textlink="">
      <xdr:nvSpPr>
        <xdr:cNvPr id="52" name="TextBox 51">
          <a:extLst>
            <a:ext uri="{FF2B5EF4-FFF2-40B4-BE49-F238E27FC236}">
              <a16:creationId xmlns:a16="http://schemas.microsoft.com/office/drawing/2014/main" id="{DEB55A25-68A4-4FAE-A0A0-8EE3F4E31311}"/>
            </a:ext>
          </a:extLst>
        </xdr:cNvPr>
        <xdr:cNvSpPr txBox="1"/>
      </xdr:nvSpPr>
      <xdr:spPr>
        <a:xfrm>
          <a:off x="3990800" y="1892619"/>
          <a:ext cx="1663157" cy="559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Employees</a:t>
          </a:r>
        </a:p>
      </xdr:txBody>
    </xdr:sp>
    <xdr:clientData/>
  </xdr:twoCellAnchor>
  <xdr:twoCellAnchor editAs="oneCell">
    <xdr:from>
      <xdr:col>6</xdr:col>
      <xdr:colOff>355600</xdr:colOff>
      <xdr:row>7</xdr:row>
      <xdr:rowOff>37487</xdr:rowOff>
    </xdr:from>
    <xdr:to>
      <xdr:col>7</xdr:col>
      <xdr:colOff>298450</xdr:colOff>
      <xdr:row>10</xdr:row>
      <xdr:rowOff>18437</xdr:rowOff>
    </xdr:to>
    <xdr:pic>
      <xdr:nvPicPr>
        <xdr:cNvPr id="53" name="Graphic 52" descr="Construction worker male with solid fill">
          <a:extLst>
            <a:ext uri="{FF2B5EF4-FFF2-40B4-BE49-F238E27FC236}">
              <a16:creationId xmlns:a16="http://schemas.microsoft.com/office/drawing/2014/main" id="{F96A9D19-F6F4-4D0B-9252-BC550E88063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008487" y="1353312"/>
          <a:ext cx="551664" cy="540666"/>
        </a:xfrm>
        <a:prstGeom prst="rect">
          <a:avLst/>
        </a:prstGeom>
      </xdr:spPr>
    </xdr:pic>
    <xdr:clientData/>
  </xdr:twoCellAnchor>
  <xdr:twoCellAnchor>
    <xdr:from>
      <xdr:col>10</xdr:col>
      <xdr:colOff>1242</xdr:colOff>
      <xdr:row>6</xdr:row>
      <xdr:rowOff>172692</xdr:rowOff>
    </xdr:from>
    <xdr:to>
      <xdr:col>13</xdr:col>
      <xdr:colOff>293491</xdr:colOff>
      <xdr:row>12</xdr:row>
      <xdr:rowOff>54429</xdr:rowOff>
    </xdr:to>
    <xdr:sp macro="" textlink="">
      <xdr:nvSpPr>
        <xdr:cNvPr id="54" name="Rectangle: Rounded Corners 53">
          <a:extLst>
            <a:ext uri="{FF2B5EF4-FFF2-40B4-BE49-F238E27FC236}">
              <a16:creationId xmlns:a16="http://schemas.microsoft.com/office/drawing/2014/main" id="{60E40DC0-C981-46AD-B452-6954BE9029E1}"/>
            </a:ext>
          </a:extLst>
        </xdr:cNvPr>
        <xdr:cNvSpPr/>
      </xdr:nvSpPr>
      <xdr:spPr>
        <a:xfrm>
          <a:off x="6089386" y="1292125"/>
          <a:ext cx="2118693" cy="1010990"/>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368300</xdr:colOff>
      <xdr:row>6</xdr:row>
      <xdr:rowOff>150586</xdr:rowOff>
    </xdr:from>
    <xdr:to>
      <xdr:col>16</xdr:col>
      <xdr:colOff>660549</xdr:colOff>
      <xdr:row>12</xdr:row>
      <xdr:rowOff>54428</xdr:rowOff>
    </xdr:to>
    <xdr:sp macro="" textlink="">
      <xdr:nvSpPr>
        <xdr:cNvPr id="55" name="Rectangle: Rounded Corners 54">
          <a:extLst>
            <a:ext uri="{FF2B5EF4-FFF2-40B4-BE49-F238E27FC236}">
              <a16:creationId xmlns:a16="http://schemas.microsoft.com/office/drawing/2014/main" id="{7C2498A9-36B6-43BE-B913-A9E95555A464}"/>
            </a:ext>
          </a:extLst>
        </xdr:cNvPr>
        <xdr:cNvSpPr/>
      </xdr:nvSpPr>
      <xdr:spPr>
        <a:xfrm>
          <a:off x="8282888" y="1270019"/>
          <a:ext cx="2118692" cy="1033095"/>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777875</xdr:colOff>
      <xdr:row>6</xdr:row>
      <xdr:rowOff>150585</xdr:rowOff>
    </xdr:from>
    <xdr:to>
      <xdr:col>20</xdr:col>
      <xdr:colOff>79524</xdr:colOff>
      <xdr:row>12</xdr:row>
      <xdr:rowOff>62593</xdr:rowOff>
    </xdr:to>
    <xdr:sp macro="" textlink="">
      <xdr:nvSpPr>
        <xdr:cNvPr id="56" name="Rectangle: Rounded Corners 55">
          <a:extLst>
            <a:ext uri="{FF2B5EF4-FFF2-40B4-BE49-F238E27FC236}">
              <a16:creationId xmlns:a16="http://schemas.microsoft.com/office/drawing/2014/main" id="{BCF725E9-34D9-4739-8AC4-F2D2FE6376CE}"/>
            </a:ext>
          </a:extLst>
        </xdr:cNvPr>
        <xdr:cNvSpPr/>
      </xdr:nvSpPr>
      <xdr:spPr>
        <a:xfrm>
          <a:off x="10518906" y="1270018"/>
          <a:ext cx="2119871" cy="1041261"/>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168275</xdr:colOff>
      <xdr:row>6</xdr:row>
      <xdr:rowOff>136978</xdr:rowOff>
    </xdr:from>
    <xdr:to>
      <xdr:col>23</xdr:col>
      <xdr:colOff>460524</xdr:colOff>
      <xdr:row>12</xdr:row>
      <xdr:rowOff>76200</xdr:rowOff>
    </xdr:to>
    <xdr:sp macro="" textlink="">
      <xdr:nvSpPr>
        <xdr:cNvPr id="57" name="Rectangle: Rounded Corners 56">
          <a:extLst>
            <a:ext uri="{FF2B5EF4-FFF2-40B4-BE49-F238E27FC236}">
              <a16:creationId xmlns:a16="http://schemas.microsoft.com/office/drawing/2014/main" id="{B3347D7C-CB3E-4802-8C1E-265BA002D5D0}"/>
            </a:ext>
          </a:extLst>
        </xdr:cNvPr>
        <xdr:cNvSpPr/>
      </xdr:nvSpPr>
      <xdr:spPr>
        <a:xfrm>
          <a:off x="12741275" y="1279978"/>
          <a:ext cx="2121049" cy="1091747"/>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6350</xdr:colOff>
      <xdr:row>6</xdr:row>
      <xdr:rowOff>135618</xdr:rowOff>
    </xdr:from>
    <xdr:to>
      <xdr:col>27</xdr:col>
      <xdr:colOff>298599</xdr:colOff>
      <xdr:row>12</xdr:row>
      <xdr:rowOff>62085</xdr:rowOff>
    </xdr:to>
    <xdr:sp macro="" textlink="">
      <xdr:nvSpPr>
        <xdr:cNvPr id="58" name="Rectangle: Rounded Corners 57">
          <a:extLst>
            <a:ext uri="{FF2B5EF4-FFF2-40B4-BE49-F238E27FC236}">
              <a16:creationId xmlns:a16="http://schemas.microsoft.com/office/drawing/2014/main" id="{791520A0-0249-4600-B32F-02187C9626C2}"/>
            </a:ext>
          </a:extLst>
        </xdr:cNvPr>
        <xdr:cNvSpPr/>
      </xdr:nvSpPr>
      <xdr:spPr>
        <a:xfrm>
          <a:off x="15017750" y="1278618"/>
          <a:ext cx="2121049" cy="1078992"/>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152401</xdr:colOff>
      <xdr:row>7</xdr:row>
      <xdr:rowOff>93889</xdr:rowOff>
    </xdr:from>
    <xdr:to>
      <xdr:col>13</xdr:col>
      <xdr:colOff>28575</xdr:colOff>
      <xdr:row>11</xdr:row>
      <xdr:rowOff>170090</xdr:rowOff>
    </xdr:to>
    <xdr:sp macro="" textlink="Master_Pivot!$CV$12">
      <xdr:nvSpPr>
        <xdr:cNvPr id="59" name="TextBox 58">
          <a:extLst>
            <a:ext uri="{FF2B5EF4-FFF2-40B4-BE49-F238E27FC236}">
              <a16:creationId xmlns:a16="http://schemas.microsoft.com/office/drawing/2014/main" id="{0A11055F-D9C8-6E83-5114-3CAAAE43470D}"/>
            </a:ext>
          </a:extLst>
        </xdr:cNvPr>
        <xdr:cNvSpPr txBox="1"/>
      </xdr:nvSpPr>
      <xdr:spPr>
        <a:xfrm>
          <a:off x="6849360" y="1409714"/>
          <a:ext cx="1093803" cy="82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6727B8-1DAC-4DC3-9173-266865235492}" type="TxLink">
            <a:rPr lang="en-US" sz="2800" b="0" i="0" u="none" strike="noStrike">
              <a:solidFill>
                <a:srgbClr val="000000"/>
              </a:solidFill>
              <a:latin typeface="Aptos Narrow"/>
            </a:rPr>
            <a:pPr/>
            <a:t>7</a:t>
          </a:fld>
          <a:endParaRPr lang="en-US" sz="2800"/>
        </a:p>
      </xdr:txBody>
    </xdr:sp>
    <xdr:clientData/>
  </xdr:twoCellAnchor>
  <xdr:twoCellAnchor>
    <xdr:from>
      <xdr:col>10</xdr:col>
      <xdr:colOff>95250</xdr:colOff>
      <xdr:row>10</xdr:row>
      <xdr:rowOff>27216</xdr:rowOff>
    </xdr:from>
    <xdr:to>
      <xdr:col>12</xdr:col>
      <xdr:colOff>541564</xdr:colOff>
      <xdr:row>12</xdr:row>
      <xdr:rowOff>108858</xdr:rowOff>
    </xdr:to>
    <xdr:sp macro="" textlink="">
      <xdr:nvSpPr>
        <xdr:cNvPr id="60" name="TextBox 59">
          <a:extLst>
            <a:ext uri="{FF2B5EF4-FFF2-40B4-BE49-F238E27FC236}">
              <a16:creationId xmlns:a16="http://schemas.microsoft.com/office/drawing/2014/main" id="{14540824-E4CB-46A2-9FC0-5EFA23F40742}"/>
            </a:ext>
          </a:extLst>
        </xdr:cNvPr>
        <xdr:cNvSpPr txBox="1"/>
      </xdr:nvSpPr>
      <xdr:spPr>
        <a:xfrm>
          <a:off x="6183394" y="1902757"/>
          <a:ext cx="1663943" cy="45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Department</a:t>
          </a:r>
        </a:p>
        <a:p>
          <a:endParaRPr lang="en-US" sz="1600" b="1"/>
        </a:p>
      </xdr:txBody>
    </xdr:sp>
    <xdr:clientData/>
  </xdr:twoCellAnchor>
  <xdr:twoCellAnchor editAs="oneCell">
    <xdr:from>
      <xdr:col>13</xdr:col>
      <xdr:colOff>428625</xdr:colOff>
      <xdr:row>7</xdr:row>
      <xdr:rowOff>36740</xdr:rowOff>
    </xdr:from>
    <xdr:to>
      <xdr:col>14</xdr:col>
      <xdr:colOff>367665</xdr:colOff>
      <xdr:row>10</xdr:row>
      <xdr:rowOff>13880</xdr:rowOff>
    </xdr:to>
    <xdr:pic>
      <xdr:nvPicPr>
        <xdr:cNvPr id="62" name="Graphic 61" descr="Employee badge with solid fill">
          <a:extLst>
            <a:ext uri="{FF2B5EF4-FFF2-40B4-BE49-F238E27FC236}">
              <a16:creationId xmlns:a16="http://schemas.microsoft.com/office/drawing/2014/main" id="{EF8CFD5A-3AAB-EB6B-E5C2-9A05B527BD6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343213" y="1352565"/>
          <a:ext cx="547854" cy="536856"/>
        </a:xfrm>
        <a:prstGeom prst="rect">
          <a:avLst/>
        </a:prstGeom>
      </xdr:spPr>
    </xdr:pic>
    <xdr:clientData/>
  </xdr:twoCellAnchor>
  <xdr:twoCellAnchor editAs="oneCell">
    <xdr:from>
      <xdr:col>10</xdr:col>
      <xdr:colOff>150000</xdr:colOff>
      <xdr:row>7</xdr:row>
      <xdr:rowOff>70040</xdr:rowOff>
    </xdr:from>
    <xdr:to>
      <xdr:col>11</xdr:col>
      <xdr:colOff>89040</xdr:colOff>
      <xdr:row>10</xdr:row>
      <xdr:rowOff>47180</xdr:rowOff>
    </xdr:to>
    <xdr:pic>
      <xdr:nvPicPr>
        <xdr:cNvPr id="64" name="Graphic 63" descr="City with solid fill">
          <a:extLst>
            <a:ext uri="{FF2B5EF4-FFF2-40B4-BE49-F238E27FC236}">
              <a16:creationId xmlns:a16="http://schemas.microsoft.com/office/drawing/2014/main" id="{F0538282-4F77-B510-D6CD-7AB6266AC57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38144" y="1385865"/>
          <a:ext cx="547855" cy="536856"/>
        </a:xfrm>
        <a:prstGeom prst="rect">
          <a:avLst/>
        </a:prstGeom>
      </xdr:spPr>
    </xdr:pic>
    <xdr:clientData/>
  </xdr:twoCellAnchor>
  <xdr:twoCellAnchor>
    <xdr:from>
      <xdr:col>13</xdr:col>
      <xdr:colOff>444500</xdr:colOff>
      <xdr:row>10</xdr:row>
      <xdr:rowOff>14515</xdr:rowOff>
    </xdr:from>
    <xdr:to>
      <xdr:col>16</xdr:col>
      <xdr:colOff>281214</xdr:colOff>
      <xdr:row>11</xdr:row>
      <xdr:rowOff>163286</xdr:rowOff>
    </xdr:to>
    <xdr:sp macro="" textlink="">
      <xdr:nvSpPr>
        <xdr:cNvPr id="65" name="TextBox 64">
          <a:extLst>
            <a:ext uri="{FF2B5EF4-FFF2-40B4-BE49-F238E27FC236}">
              <a16:creationId xmlns:a16="http://schemas.microsoft.com/office/drawing/2014/main" id="{B63D484D-866F-42E2-802C-21F550690109}"/>
            </a:ext>
          </a:extLst>
        </xdr:cNvPr>
        <xdr:cNvSpPr txBox="1"/>
      </xdr:nvSpPr>
      <xdr:spPr>
        <a:xfrm>
          <a:off x="8359088" y="1890056"/>
          <a:ext cx="1663157" cy="33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Designation</a:t>
          </a:r>
        </a:p>
        <a:p>
          <a:endParaRPr lang="en-US" sz="1600" b="1"/>
        </a:p>
      </xdr:txBody>
    </xdr:sp>
    <xdr:clientData/>
  </xdr:twoCellAnchor>
  <xdr:twoCellAnchor>
    <xdr:from>
      <xdr:col>17</xdr:col>
      <xdr:colOff>362541</xdr:colOff>
      <xdr:row>7</xdr:row>
      <xdr:rowOff>60936</xdr:rowOff>
    </xdr:from>
    <xdr:to>
      <xdr:col>19</xdr:col>
      <xdr:colOff>246585</xdr:colOff>
      <xdr:row>9</xdr:row>
      <xdr:rowOff>160327</xdr:rowOff>
    </xdr:to>
    <xdr:sp macro="" textlink="$J$70">
      <xdr:nvSpPr>
        <xdr:cNvPr id="4" name="TextBox 3">
          <a:extLst>
            <a:ext uri="{FF2B5EF4-FFF2-40B4-BE49-F238E27FC236}">
              <a16:creationId xmlns:a16="http://schemas.microsoft.com/office/drawing/2014/main" id="{FEF4B67F-17E9-3AB5-0487-E2A73572A95F}"/>
            </a:ext>
          </a:extLst>
        </xdr:cNvPr>
        <xdr:cNvSpPr txBox="1"/>
      </xdr:nvSpPr>
      <xdr:spPr>
        <a:xfrm>
          <a:off x="11095350" y="1376761"/>
          <a:ext cx="1101673" cy="4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F5BEE2-4F66-4E32-8674-C006964FE9AD}" type="TxLink">
            <a:rPr lang="en-US" sz="2800" b="0" i="0" u="none" strike="noStrike">
              <a:solidFill>
                <a:srgbClr val="000000"/>
              </a:solidFill>
              <a:latin typeface="Aptos Narrow"/>
            </a:rPr>
            <a:pPr/>
            <a:t>92.4205379</a:t>
          </a:fld>
          <a:endParaRPr lang="en-US" sz="2800"/>
        </a:p>
      </xdr:txBody>
    </xdr:sp>
    <xdr:clientData/>
  </xdr:twoCellAnchor>
  <xdr:twoCellAnchor>
    <xdr:from>
      <xdr:col>14</xdr:col>
      <xdr:colOff>447260</xdr:colOff>
      <xdr:row>7</xdr:row>
      <xdr:rowOff>81052</xdr:rowOff>
    </xdr:from>
    <xdr:to>
      <xdr:col>15</xdr:col>
      <xdr:colOff>513521</xdr:colOff>
      <xdr:row>9</xdr:row>
      <xdr:rowOff>105899</xdr:rowOff>
    </xdr:to>
    <xdr:sp macro="" textlink="$J$71">
      <xdr:nvSpPr>
        <xdr:cNvPr id="5" name="TextBox 4">
          <a:extLst>
            <a:ext uri="{FF2B5EF4-FFF2-40B4-BE49-F238E27FC236}">
              <a16:creationId xmlns:a16="http://schemas.microsoft.com/office/drawing/2014/main" id="{2F50CDA6-69D5-68ED-8F86-15BF89A9838E}"/>
            </a:ext>
          </a:extLst>
        </xdr:cNvPr>
        <xdr:cNvSpPr txBox="1"/>
      </xdr:nvSpPr>
      <xdr:spPr>
        <a:xfrm>
          <a:off x="8970662" y="1396877"/>
          <a:ext cx="675075" cy="397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0691DA-F27E-41B8-9206-957A7440758D}" type="TxLink">
            <a:rPr lang="en-US" sz="2800" b="0" i="0" u="none" strike="noStrike">
              <a:solidFill>
                <a:srgbClr val="000000"/>
              </a:solidFill>
              <a:latin typeface="Aptos Narrow"/>
            </a:rPr>
            <a:pPr/>
            <a:t>10</a:t>
          </a:fld>
          <a:endParaRPr lang="en-US" sz="2800"/>
        </a:p>
      </xdr:txBody>
    </xdr:sp>
    <xdr:clientData/>
  </xdr:twoCellAnchor>
  <xdr:twoCellAnchor>
    <xdr:from>
      <xdr:col>16</xdr:col>
      <xdr:colOff>908589</xdr:colOff>
      <xdr:row>10</xdr:row>
      <xdr:rowOff>5330</xdr:rowOff>
    </xdr:from>
    <xdr:to>
      <xdr:col>20</xdr:col>
      <xdr:colOff>51954</xdr:colOff>
      <xdr:row>11</xdr:row>
      <xdr:rowOff>176893</xdr:rowOff>
    </xdr:to>
    <xdr:sp macro="" textlink="">
      <xdr:nvSpPr>
        <xdr:cNvPr id="7" name="TextBox 6">
          <a:extLst>
            <a:ext uri="{FF2B5EF4-FFF2-40B4-BE49-F238E27FC236}">
              <a16:creationId xmlns:a16="http://schemas.microsoft.com/office/drawing/2014/main" id="{69389EE8-A1F6-4F9C-A647-AA33E54B261D}"/>
            </a:ext>
          </a:extLst>
        </xdr:cNvPr>
        <xdr:cNvSpPr txBox="1"/>
      </xdr:nvSpPr>
      <xdr:spPr>
        <a:xfrm>
          <a:off x="10649620" y="1880871"/>
          <a:ext cx="1961587" cy="35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Direct</a:t>
          </a:r>
          <a:r>
            <a:rPr lang="en-US" sz="1600" b="1" baseline="0"/>
            <a:t> Employees</a:t>
          </a:r>
        </a:p>
        <a:p>
          <a:endParaRPr lang="en-US" sz="1600" b="1"/>
        </a:p>
        <a:p>
          <a:endParaRPr lang="en-US" sz="1600" b="1"/>
        </a:p>
      </xdr:txBody>
    </xdr:sp>
    <xdr:clientData/>
  </xdr:twoCellAnchor>
  <xdr:twoCellAnchor>
    <xdr:from>
      <xdr:col>18</xdr:col>
      <xdr:colOff>593528</xdr:colOff>
      <xdr:row>7</xdr:row>
      <xdr:rowOff>65338</xdr:rowOff>
    </xdr:from>
    <xdr:to>
      <xdr:col>20</xdr:col>
      <xdr:colOff>474851</xdr:colOff>
      <xdr:row>9</xdr:row>
      <xdr:rowOff>160801</xdr:rowOff>
    </xdr:to>
    <xdr:sp macro="" textlink="">
      <xdr:nvSpPr>
        <xdr:cNvPr id="8" name="TextBox 7">
          <a:extLst>
            <a:ext uri="{FF2B5EF4-FFF2-40B4-BE49-F238E27FC236}">
              <a16:creationId xmlns:a16="http://schemas.microsoft.com/office/drawing/2014/main" id="{77DD8C36-6F8B-4651-B191-C9394114A9C6}"/>
            </a:ext>
          </a:extLst>
        </xdr:cNvPr>
        <xdr:cNvSpPr txBox="1"/>
      </xdr:nvSpPr>
      <xdr:spPr>
        <a:xfrm>
          <a:off x="11935152" y="1381163"/>
          <a:ext cx="1098952" cy="468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rgbClr val="000000"/>
              </a:solidFill>
              <a:latin typeface="Aptos Narrow"/>
            </a:rPr>
            <a:t>%</a:t>
          </a:r>
        </a:p>
      </xdr:txBody>
    </xdr:sp>
    <xdr:clientData/>
  </xdr:twoCellAnchor>
  <xdr:twoCellAnchor editAs="oneCell">
    <xdr:from>
      <xdr:col>16</xdr:col>
      <xdr:colOff>915308</xdr:colOff>
      <xdr:row>7</xdr:row>
      <xdr:rowOff>56269</xdr:rowOff>
    </xdr:from>
    <xdr:to>
      <xdr:col>17</xdr:col>
      <xdr:colOff>371475</xdr:colOff>
      <xdr:row>9</xdr:row>
      <xdr:rowOff>120922</xdr:rowOff>
    </xdr:to>
    <xdr:pic>
      <xdr:nvPicPr>
        <xdr:cNvPr id="61" name="Graphic 60" descr="Tools with solid fill">
          <a:extLst>
            <a:ext uri="{FF2B5EF4-FFF2-40B4-BE49-F238E27FC236}">
              <a16:creationId xmlns:a16="http://schemas.microsoft.com/office/drawing/2014/main" id="{BFF13AE9-D124-47B4-AFD0-33C7D8E58D5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656339" y="1372094"/>
          <a:ext cx="447945" cy="437797"/>
        </a:xfrm>
        <a:prstGeom prst="rect">
          <a:avLst/>
        </a:prstGeom>
      </xdr:spPr>
    </xdr:pic>
    <xdr:clientData/>
  </xdr:twoCellAnchor>
  <xdr:twoCellAnchor>
    <xdr:from>
      <xdr:col>20</xdr:col>
      <xdr:colOff>187324</xdr:colOff>
      <xdr:row>10</xdr:row>
      <xdr:rowOff>6434</xdr:rowOff>
    </xdr:from>
    <xdr:to>
      <xdr:col>24</xdr:col>
      <xdr:colOff>76200</xdr:colOff>
      <xdr:row>12</xdr:row>
      <xdr:rowOff>108858</xdr:rowOff>
    </xdr:to>
    <xdr:sp macro="" textlink="">
      <xdr:nvSpPr>
        <xdr:cNvPr id="63" name="TextBox 62">
          <a:extLst>
            <a:ext uri="{FF2B5EF4-FFF2-40B4-BE49-F238E27FC236}">
              <a16:creationId xmlns:a16="http://schemas.microsoft.com/office/drawing/2014/main" id="{E39E8E80-EE7F-4AFB-9AD7-091EE1C62254}"/>
            </a:ext>
          </a:extLst>
        </xdr:cNvPr>
        <xdr:cNvSpPr txBox="1"/>
      </xdr:nvSpPr>
      <xdr:spPr>
        <a:xfrm>
          <a:off x="12814753" y="1925041"/>
          <a:ext cx="2338161" cy="48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t>Permanent  Employees</a:t>
          </a:r>
        </a:p>
        <a:p>
          <a:endParaRPr lang="en-US" sz="1600" b="1"/>
        </a:p>
        <a:p>
          <a:endParaRPr lang="en-US" sz="1600" b="1"/>
        </a:p>
      </xdr:txBody>
    </xdr:sp>
    <xdr:clientData/>
  </xdr:twoCellAnchor>
  <xdr:twoCellAnchor>
    <xdr:from>
      <xdr:col>21</xdr:col>
      <xdr:colOff>45811</xdr:colOff>
      <xdr:row>7</xdr:row>
      <xdr:rowOff>60778</xdr:rowOff>
    </xdr:from>
    <xdr:to>
      <xdr:col>22</xdr:col>
      <xdr:colOff>542177</xdr:colOff>
      <xdr:row>9</xdr:row>
      <xdr:rowOff>160169</xdr:rowOff>
    </xdr:to>
    <xdr:sp macro="" textlink="$J$72">
      <xdr:nvSpPr>
        <xdr:cNvPr id="68" name="TextBox 67">
          <a:extLst>
            <a:ext uri="{FF2B5EF4-FFF2-40B4-BE49-F238E27FC236}">
              <a16:creationId xmlns:a16="http://schemas.microsoft.com/office/drawing/2014/main" id="{A48D579C-862D-4337-98A5-5F801ACD2EE0}"/>
            </a:ext>
          </a:extLst>
        </xdr:cNvPr>
        <xdr:cNvSpPr txBox="1"/>
      </xdr:nvSpPr>
      <xdr:spPr>
        <a:xfrm>
          <a:off x="13285561" y="1407885"/>
          <a:ext cx="1108687" cy="48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DF7AB0-D82E-4395-A14D-4F910F51A680}" type="TxLink">
            <a:rPr lang="en-US" sz="2800" b="0" i="0" u="none" strike="noStrike">
              <a:solidFill>
                <a:srgbClr val="000000"/>
              </a:solidFill>
              <a:latin typeface="Aptos Narrow"/>
            </a:rPr>
            <a:pPr/>
            <a:t>5.38%</a:t>
          </a:fld>
          <a:endParaRPr lang="en-US" sz="2800"/>
        </a:p>
      </xdr:txBody>
    </xdr:sp>
    <xdr:clientData/>
  </xdr:twoCellAnchor>
  <xdr:twoCellAnchor editAs="oneCell">
    <xdr:from>
      <xdr:col>20</xdr:col>
      <xdr:colOff>204107</xdr:colOff>
      <xdr:row>7</xdr:row>
      <xdr:rowOff>27215</xdr:rowOff>
    </xdr:from>
    <xdr:to>
      <xdr:col>21</xdr:col>
      <xdr:colOff>140426</xdr:colOff>
      <xdr:row>10</xdr:row>
      <xdr:rowOff>4355</xdr:rowOff>
    </xdr:to>
    <xdr:pic>
      <xdr:nvPicPr>
        <xdr:cNvPr id="70" name="Graphic 69" descr="Lock with solid fill">
          <a:extLst>
            <a:ext uri="{FF2B5EF4-FFF2-40B4-BE49-F238E27FC236}">
              <a16:creationId xmlns:a16="http://schemas.microsoft.com/office/drawing/2014/main" id="{A037EC5A-F94E-419D-1F60-CB51DD41811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831536" y="1374322"/>
          <a:ext cx="548640" cy="548640"/>
        </a:xfrm>
        <a:prstGeom prst="rect">
          <a:avLst/>
        </a:prstGeom>
      </xdr:spPr>
    </xdr:pic>
    <xdr:clientData/>
  </xdr:twoCellAnchor>
  <xdr:twoCellAnchor>
    <xdr:from>
      <xdr:col>24</xdr:col>
      <xdr:colOff>476249</xdr:colOff>
      <xdr:row>7</xdr:row>
      <xdr:rowOff>68037</xdr:rowOff>
    </xdr:from>
    <xdr:to>
      <xdr:col>27</xdr:col>
      <xdr:colOff>231320</xdr:colOff>
      <xdr:row>10</xdr:row>
      <xdr:rowOff>1</xdr:rowOff>
    </xdr:to>
    <xdr:sp macro="" textlink="Master_Pivot!DD18">
      <xdr:nvSpPr>
        <xdr:cNvPr id="71" name="TextBox 70">
          <a:extLst>
            <a:ext uri="{FF2B5EF4-FFF2-40B4-BE49-F238E27FC236}">
              <a16:creationId xmlns:a16="http://schemas.microsoft.com/office/drawing/2014/main" id="{9EA9B1DE-BBE9-D291-FF6E-3E7EB8800439}"/>
            </a:ext>
          </a:extLst>
        </xdr:cNvPr>
        <xdr:cNvSpPr txBox="1"/>
      </xdr:nvSpPr>
      <xdr:spPr>
        <a:xfrm>
          <a:off x="15552963" y="1415144"/>
          <a:ext cx="159203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CE548D-4066-4C7A-B3B3-719524573ED7}" type="TxLink">
            <a:rPr lang="en-US" sz="2800" b="0" i="0" u="none" strike="noStrike">
              <a:solidFill>
                <a:srgbClr val="000000"/>
              </a:solidFill>
              <a:latin typeface="Aptos Narrow"/>
            </a:rPr>
            <a:pPr/>
            <a:t>33.74%</a:t>
          </a:fld>
          <a:endParaRPr lang="en-US" sz="2800"/>
        </a:p>
      </xdr:txBody>
    </xdr:sp>
    <xdr:clientData/>
  </xdr:twoCellAnchor>
  <xdr:twoCellAnchor>
    <xdr:from>
      <xdr:col>24</xdr:col>
      <xdr:colOff>18598</xdr:colOff>
      <xdr:row>10</xdr:row>
      <xdr:rowOff>10433</xdr:rowOff>
    </xdr:from>
    <xdr:to>
      <xdr:col>27</xdr:col>
      <xdr:colOff>519794</xdr:colOff>
      <xdr:row>13</xdr:row>
      <xdr:rowOff>115208</xdr:rowOff>
    </xdr:to>
    <xdr:sp macro="" textlink="">
      <xdr:nvSpPr>
        <xdr:cNvPr id="72" name="TextBox 71">
          <a:extLst>
            <a:ext uri="{FF2B5EF4-FFF2-40B4-BE49-F238E27FC236}">
              <a16:creationId xmlns:a16="http://schemas.microsoft.com/office/drawing/2014/main" id="{5FA7D724-526F-4D25-8638-78B1748E1752}"/>
            </a:ext>
          </a:extLst>
        </xdr:cNvPr>
        <xdr:cNvSpPr txBox="1"/>
      </xdr:nvSpPr>
      <xdr:spPr>
        <a:xfrm>
          <a:off x="15095312" y="1929040"/>
          <a:ext cx="2338161"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t>Female Employees</a:t>
          </a:r>
        </a:p>
        <a:p>
          <a:endParaRPr lang="en-US" sz="1600" b="1" baseline="0"/>
        </a:p>
        <a:p>
          <a:endParaRPr lang="en-US" sz="1600" b="1"/>
        </a:p>
        <a:p>
          <a:endParaRPr lang="en-US" sz="1600" b="1"/>
        </a:p>
      </xdr:txBody>
    </xdr:sp>
    <xdr:clientData/>
  </xdr:twoCellAnchor>
  <xdr:twoCellAnchor editAs="oneCell">
    <xdr:from>
      <xdr:col>23</xdr:col>
      <xdr:colOff>573768</xdr:colOff>
      <xdr:row>6</xdr:row>
      <xdr:rowOff>192314</xdr:rowOff>
    </xdr:from>
    <xdr:to>
      <xdr:col>24</xdr:col>
      <xdr:colOff>585107</xdr:colOff>
      <xdr:row>10</xdr:row>
      <xdr:rowOff>40367</xdr:rowOff>
    </xdr:to>
    <xdr:pic>
      <xdr:nvPicPr>
        <xdr:cNvPr id="75" name="Graphic 74" descr="Female Profile with solid fill">
          <a:extLst>
            <a:ext uri="{FF2B5EF4-FFF2-40B4-BE49-F238E27FC236}">
              <a16:creationId xmlns:a16="http://schemas.microsoft.com/office/drawing/2014/main" id="{CD0D80D3-934B-4EE8-955D-CB3F08F3420B}"/>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5038161" y="1335314"/>
          <a:ext cx="623660" cy="623660"/>
        </a:xfrm>
        <a:prstGeom prst="rect">
          <a:avLst/>
        </a:prstGeom>
      </xdr:spPr>
    </xdr:pic>
    <xdr:clientData/>
  </xdr:twoCellAnchor>
  <xdr:twoCellAnchor>
    <xdr:from>
      <xdr:col>5</xdr:col>
      <xdr:colOff>603735</xdr:colOff>
      <xdr:row>27</xdr:row>
      <xdr:rowOff>39279</xdr:rowOff>
    </xdr:from>
    <xdr:to>
      <xdr:col>16</xdr:col>
      <xdr:colOff>652145</xdr:colOff>
      <xdr:row>43</xdr:row>
      <xdr:rowOff>182152</xdr:rowOff>
    </xdr:to>
    <xdr:sp macro="" textlink="">
      <xdr:nvSpPr>
        <xdr:cNvPr id="9" name="Rectangle: Rounded Corners 8">
          <a:extLst>
            <a:ext uri="{FF2B5EF4-FFF2-40B4-BE49-F238E27FC236}">
              <a16:creationId xmlns:a16="http://schemas.microsoft.com/office/drawing/2014/main" id="{4C5BA052-4F7D-439F-98AE-EE417737E5BB}"/>
            </a:ext>
          </a:extLst>
        </xdr:cNvPr>
        <xdr:cNvSpPr/>
      </xdr:nvSpPr>
      <xdr:spPr>
        <a:xfrm>
          <a:off x="3647807" y="5086547"/>
          <a:ext cx="6745369" cy="3128028"/>
        </a:xfrm>
        <a:prstGeom prst="roundRect">
          <a:avLst>
            <a:gd name="adj" fmla="val 7828"/>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552982</xdr:colOff>
      <xdr:row>27</xdr:row>
      <xdr:rowOff>71823</xdr:rowOff>
    </xdr:from>
    <xdr:to>
      <xdr:col>16</xdr:col>
      <xdr:colOff>587785</xdr:colOff>
      <xdr:row>44</xdr:row>
      <xdr:rowOff>26918</xdr:rowOff>
    </xdr:to>
    <xdr:graphicFrame macro="">
      <xdr:nvGraphicFramePr>
        <xdr:cNvPr id="10" name="Chart 9">
          <a:extLst>
            <a:ext uri="{FF2B5EF4-FFF2-40B4-BE49-F238E27FC236}">
              <a16:creationId xmlns:a16="http://schemas.microsoft.com/office/drawing/2014/main" id="{73A12491-E041-4E4E-B342-E55984A6D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xdr:col>
      <xdr:colOff>180976</xdr:colOff>
      <xdr:row>12</xdr:row>
      <xdr:rowOff>104775</xdr:rowOff>
    </xdr:from>
    <xdr:to>
      <xdr:col>10</xdr:col>
      <xdr:colOff>47626</xdr:colOff>
      <xdr:row>14</xdr:row>
      <xdr:rowOff>144992</xdr:rowOff>
    </xdr:to>
    <xdr:sp macro="" textlink="">
      <xdr:nvSpPr>
        <xdr:cNvPr id="43" name="TextBox 42">
          <a:extLst>
            <a:ext uri="{FF2B5EF4-FFF2-40B4-BE49-F238E27FC236}">
              <a16:creationId xmlns:a16="http://schemas.microsoft.com/office/drawing/2014/main" id="{8D5E4388-0918-4321-9FD8-2046D1CA081F}"/>
            </a:ext>
          </a:extLst>
        </xdr:cNvPr>
        <xdr:cNvSpPr txBox="1"/>
      </xdr:nvSpPr>
      <xdr:spPr>
        <a:xfrm>
          <a:off x="3838576" y="2400300"/>
          <a:ext cx="2305050" cy="42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by Department</a:t>
          </a:r>
        </a:p>
      </xdr:txBody>
    </xdr:sp>
    <xdr:clientData/>
  </xdr:twoCellAnchor>
  <xdr:twoCellAnchor>
    <xdr:from>
      <xdr:col>6</xdr:col>
      <xdr:colOff>197722</xdr:colOff>
      <xdr:row>27</xdr:row>
      <xdr:rowOff>19678</xdr:rowOff>
    </xdr:from>
    <xdr:to>
      <xdr:col>10</xdr:col>
      <xdr:colOff>65838</xdr:colOff>
      <xdr:row>29</xdr:row>
      <xdr:rowOff>59895</xdr:rowOff>
    </xdr:to>
    <xdr:sp macro="" textlink="">
      <xdr:nvSpPr>
        <xdr:cNvPr id="44" name="TextBox 43">
          <a:extLst>
            <a:ext uri="{FF2B5EF4-FFF2-40B4-BE49-F238E27FC236}">
              <a16:creationId xmlns:a16="http://schemas.microsoft.com/office/drawing/2014/main" id="{94EF76A3-6389-402F-A8DE-D748C06B86D9}"/>
            </a:ext>
          </a:extLst>
        </xdr:cNvPr>
        <xdr:cNvSpPr txBox="1"/>
      </xdr:nvSpPr>
      <xdr:spPr>
        <a:xfrm>
          <a:off x="3855322" y="5172703"/>
          <a:ext cx="2306516" cy="42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by Designation</a:t>
          </a:r>
        </a:p>
        <a:p>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16</xdr:col>
      <xdr:colOff>750482</xdr:colOff>
      <xdr:row>12</xdr:row>
      <xdr:rowOff>151039</xdr:rowOff>
    </xdr:from>
    <xdr:to>
      <xdr:col>21</xdr:col>
      <xdr:colOff>395335</xdr:colOff>
      <xdr:row>26</xdr:row>
      <xdr:rowOff>13360</xdr:rowOff>
    </xdr:to>
    <xdr:sp macro="" textlink="">
      <xdr:nvSpPr>
        <xdr:cNvPr id="45" name="Rectangle: Rounded Corners 44">
          <a:extLst>
            <a:ext uri="{FF2B5EF4-FFF2-40B4-BE49-F238E27FC236}">
              <a16:creationId xmlns:a16="http://schemas.microsoft.com/office/drawing/2014/main" id="{7844F451-14F9-466C-B780-550E10F53869}"/>
            </a:ext>
          </a:extLst>
        </xdr:cNvPr>
        <xdr:cNvSpPr/>
      </xdr:nvSpPr>
      <xdr:spPr>
        <a:xfrm>
          <a:off x="10491513" y="2399725"/>
          <a:ext cx="3071889" cy="2474331"/>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474058</xdr:colOff>
      <xdr:row>13</xdr:row>
      <xdr:rowOff>112939</xdr:rowOff>
    </xdr:from>
    <xdr:to>
      <xdr:col>21</xdr:col>
      <xdr:colOff>291146</xdr:colOff>
      <xdr:row>24</xdr:row>
      <xdr:rowOff>90528</xdr:rowOff>
    </xdr:to>
    <xdr:graphicFrame macro="">
      <xdr:nvGraphicFramePr>
        <xdr:cNvPr id="73" name="Chart 72">
          <a:extLst>
            <a:ext uri="{FF2B5EF4-FFF2-40B4-BE49-F238E27FC236}">
              <a16:creationId xmlns:a16="http://schemas.microsoft.com/office/drawing/2014/main" id="{203E5D3E-FFA9-4AD6-ABA6-1658501F7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821577</xdr:colOff>
      <xdr:row>13</xdr:row>
      <xdr:rowOff>2567</xdr:rowOff>
    </xdr:from>
    <xdr:to>
      <xdr:col>20</xdr:col>
      <xdr:colOff>556993</xdr:colOff>
      <xdr:row>15</xdr:row>
      <xdr:rowOff>19806</xdr:rowOff>
    </xdr:to>
    <xdr:sp macro="" textlink="">
      <xdr:nvSpPr>
        <xdr:cNvPr id="74" name="TextBox 73">
          <a:extLst>
            <a:ext uri="{FF2B5EF4-FFF2-40B4-BE49-F238E27FC236}">
              <a16:creationId xmlns:a16="http://schemas.microsoft.com/office/drawing/2014/main" id="{ECED1DC2-7DF0-4611-8386-F9F6A5071568}"/>
            </a:ext>
          </a:extLst>
        </xdr:cNvPr>
        <xdr:cNvSpPr txBox="1"/>
      </xdr:nvSpPr>
      <xdr:spPr>
        <a:xfrm>
          <a:off x="10562608" y="2437825"/>
          <a:ext cx="2553638" cy="390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Category</a:t>
          </a:r>
        </a:p>
      </xdr:txBody>
    </xdr:sp>
    <xdr:clientData/>
  </xdr:twoCellAnchor>
  <xdr:twoCellAnchor>
    <xdr:from>
      <xdr:col>17</xdr:col>
      <xdr:colOff>171371</xdr:colOff>
      <xdr:row>24</xdr:row>
      <xdr:rowOff>52928</xdr:rowOff>
    </xdr:from>
    <xdr:to>
      <xdr:col>18</xdr:col>
      <xdr:colOff>283428</xdr:colOff>
      <xdr:row>25</xdr:row>
      <xdr:rowOff>131370</xdr:rowOff>
    </xdr:to>
    <xdr:sp macro="" textlink="">
      <xdr:nvSpPr>
        <xdr:cNvPr id="76" name="TextBox 75">
          <a:extLst>
            <a:ext uri="{FF2B5EF4-FFF2-40B4-BE49-F238E27FC236}">
              <a16:creationId xmlns:a16="http://schemas.microsoft.com/office/drawing/2014/main" id="{10B437B4-B4D9-41C0-890C-B17FE0463172}"/>
            </a:ext>
          </a:extLst>
        </xdr:cNvPr>
        <xdr:cNvSpPr txBox="1"/>
      </xdr:nvSpPr>
      <xdr:spPr>
        <a:xfrm>
          <a:off x="10915571" y="4634453"/>
          <a:ext cx="72165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Direct</a:t>
          </a:r>
        </a:p>
      </xdr:txBody>
    </xdr:sp>
    <xdr:clientData/>
  </xdr:twoCellAnchor>
  <xdr:twoCellAnchor>
    <xdr:from>
      <xdr:col>17</xdr:col>
      <xdr:colOff>88447</xdr:colOff>
      <xdr:row>24</xdr:row>
      <xdr:rowOff>142575</xdr:rowOff>
    </xdr:from>
    <xdr:to>
      <xdr:col>17</xdr:col>
      <xdr:colOff>220945</xdr:colOff>
      <xdr:row>25</xdr:row>
      <xdr:rowOff>80091</xdr:rowOff>
    </xdr:to>
    <xdr:sp macro="" textlink="">
      <xdr:nvSpPr>
        <xdr:cNvPr id="77" name="Rectangle: Rounded Corners 76">
          <a:extLst>
            <a:ext uri="{FF2B5EF4-FFF2-40B4-BE49-F238E27FC236}">
              <a16:creationId xmlns:a16="http://schemas.microsoft.com/office/drawing/2014/main" id="{E64DA331-0C4A-4DEA-8BA7-F4AB42AA2AB3}"/>
            </a:ext>
          </a:extLst>
        </xdr:cNvPr>
        <xdr:cNvSpPr/>
      </xdr:nvSpPr>
      <xdr:spPr>
        <a:xfrm>
          <a:off x="10832647" y="4724100"/>
          <a:ext cx="132498"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242341</xdr:colOff>
      <xdr:row>24</xdr:row>
      <xdr:rowOff>137592</xdr:rowOff>
    </xdr:from>
    <xdr:to>
      <xdr:col>18</xdr:col>
      <xdr:colOff>370357</xdr:colOff>
      <xdr:row>25</xdr:row>
      <xdr:rowOff>75338</xdr:rowOff>
    </xdr:to>
    <xdr:sp macro="" textlink="">
      <xdr:nvSpPr>
        <xdr:cNvPr id="78" name="Rectangle: Rounded Corners 77">
          <a:extLst>
            <a:ext uri="{FF2B5EF4-FFF2-40B4-BE49-F238E27FC236}">
              <a16:creationId xmlns:a16="http://schemas.microsoft.com/office/drawing/2014/main" id="{2EAE9D9E-FAFD-4E6B-9A6A-621B7BBA9E99}"/>
            </a:ext>
          </a:extLst>
        </xdr:cNvPr>
        <xdr:cNvSpPr/>
      </xdr:nvSpPr>
      <xdr:spPr>
        <a:xfrm>
          <a:off x="11596141" y="4719117"/>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309575</xdr:colOff>
      <xdr:row>24</xdr:row>
      <xdr:rowOff>47947</xdr:rowOff>
    </xdr:from>
    <xdr:to>
      <xdr:col>20</xdr:col>
      <xdr:colOff>2927</xdr:colOff>
      <xdr:row>25</xdr:row>
      <xdr:rowOff>126389</xdr:rowOff>
    </xdr:to>
    <xdr:sp macro="" textlink="">
      <xdr:nvSpPr>
        <xdr:cNvPr id="79" name="TextBox 78">
          <a:extLst>
            <a:ext uri="{FF2B5EF4-FFF2-40B4-BE49-F238E27FC236}">
              <a16:creationId xmlns:a16="http://schemas.microsoft.com/office/drawing/2014/main" id="{C89FE42A-1C08-44C8-B139-8D3D52EB6231}"/>
            </a:ext>
          </a:extLst>
        </xdr:cNvPr>
        <xdr:cNvSpPr txBox="1"/>
      </xdr:nvSpPr>
      <xdr:spPr>
        <a:xfrm>
          <a:off x="11663375" y="4629472"/>
          <a:ext cx="912552"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In</a:t>
          </a:r>
          <a:r>
            <a:rPr lang="en-US" sz="1200" baseline="0">
              <a:solidFill>
                <a:srgbClr val="5A506D"/>
              </a:solidFill>
              <a:latin typeface="Segoe UI" panose="020B0502040204020203" pitchFamily="34" charset="0"/>
              <a:cs typeface="Segoe UI" panose="020B0502040204020203" pitchFamily="34" charset="0"/>
            </a:rPr>
            <a:t> Direct</a:t>
          </a:r>
          <a:endParaRPr lang="en-US" sz="1200">
            <a:solidFill>
              <a:srgbClr val="5A506D"/>
            </a:solidFill>
            <a:latin typeface="Segoe UI" panose="020B0502040204020203" pitchFamily="34" charset="0"/>
            <a:cs typeface="Segoe UI" panose="020B0502040204020203" pitchFamily="34" charset="0"/>
          </a:endParaRP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19</xdr:col>
      <xdr:colOff>485132</xdr:colOff>
      <xdr:row>24</xdr:row>
      <xdr:rowOff>137594</xdr:rowOff>
    </xdr:from>
    <xdr:to>
      <xdr:col>20</xdr:col>
      <xdr:colOff>3548</xdr:colOff>
      <xdr:row>25</xdr:row>
      <xdr:rowOff>75340</xdr:rowOff>
    </xdr:to>
    <xdr:sp macro="" textlink="">
      <xdr:nvSpPr>
        <xdr:cNvPr id="80" name="Rectangle: Rounded Corners 79">
          <a:extLst>
            <a:ext uri="{FF2B5EF4-FFF2-40B4-BE49-F238E27FC236}">
              <a16:creationId xmlns:a16="http://schemas.microsoft.com/office/drawing/2014/main" id="{9C2D5FDD-D2AF-414C-8D8B-E4B02748ACC9}"/>
            </a:ext>
          </a:extLst>
        </xdr:cNvPr>
        <xdr:cNvSpPr/>
      </xdr:nvSpPr>
      <xdr:spPr>
        <a:xfrm>
          <a:off x="12448532" y="4719119"/>
          <a:ext cx="128016" cy="128246"/>
        </a:xfrm>
        <a:prstGeom prst="roundRect">
          <a:avLst/>
        </a:prstGeom>
        <a:solidFill>
          <a:srgbClr val="6FA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552368</xdr:colOff>
      <xdr:row>24</xdr:row>
      <xdr:rowOff>36739</xdr:rowOff>
    </xdr:from>
    <xdr:to>
      <xdr:col>22</xdr:col>
      <xdr:colOff>47750</xdr:colOff>
      <xdr:row>25</xdr:row>
      <xdr:rowOff>115181</xdr:rowOff>
    </xdr:to>
    <xdr:sp macro="" textlink="">
      <xdr:nvSpPr>
        <xdr:cNvPr id="81" name="TextBox 80">
          <a:extLst>
            <a:ext uri="{FF2B5EF4-FFF2-40B4-BE49-F238E27FC236}">
              <a16:creationId xmlns:a16="http://schemas.microsoft.com/office/drawing/2014/main" id="{9633DD84-ABB1-4F7D-853B-8672E2764A6E}"/>
            </a:ext>
          </a:extLst>
        </xdr:cNvPr>
        <xdr:cNvSpPr txBox="1"/>
      </xdr:nvSpPr>
      <xdr:spPr>
        <a:xfrm>
          <a:off x="12515768" y="4618264"/>
          <a:ext cx="1324182"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Management</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6</xdr:col>
      <xdr:colOff>133350</xdr:colOff>
      <xdr:row>14</xdr:row>
      <xdr:rowOff>9525</xdr:rowOff>
    </xdr:from>
    <xdr:to>
      <xdr:col>16</xdr:col>
      <xdr:colOff>647700</xdr:colOff>
      <xdr:row>25</xdr:row>
      <xdr:rowOff>180975</xdr:rowOff>
    </xdr:to>
    <xdr:graphicFrame macro="">
      <xdr:nvGraphicFramePr>
        <xdr:cNvPr id="82" name="Chart 81">
          <a:extLst>
            <a:ext uri="{FF2B5EF4-FFF2-40B4-BE49-F238E27FC236}">
              <a16:creationId xmlns:a16="http://schemas.microsoft.com/office/drawing/2014/main" id="{453F818D-70D5-4CB3-945B-FF3352D0C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14</xdr:col>
      <xdr:colOff>401477</xdr:colOff>
      <xdr:row>12</xdr:row>
      <xdr:rowOff>175778</xdr:rowOff>
    </xdr:from>
    <xdr:to>
      <xdr:col>16</xdr:col>
      <xdr:colOff>276677</xdr:colOff>
      <xdr:row>14</xdr:row>
      <xdr:rowOff>63720</xdr:rowOff>
    </xdr:to>
    <xdr:sp macro="" textlink="">
      <xdr:nvSpPr>
        <xdr:cNvPr id="83" name="TextBox 82">
          <a:extLst>
            <a:ext uri="{FF2B5EF4-FFF2-40B4-BE49-F238E27FC236}">
              <a16:creationId xmlns:a16="http://schemas.microsoft.com/office/drawing/2014/main" id="{9843D224-787A-404C-B0D3-BB8C2FB30F63}"/>
            </a:ext>
          </a:extLst>
        </xdr:cNvPr>
        <xdr:cNvSpPr txBox="1"/>
      </xdr:nvSpPr>
      <xdr:spPr>
        <a:xfrm>
          <a:off x="8935877" y="2471303"/>
          <a:ext cx="1094400"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Male</a:t>
          </a:r>
        </a:p>
      </xdr:txBody>
    </xdr:sp>
    <xdr:clientData/>
  </xdr:twoCellAnchor>
  <xdr:twoCellAnchor>
    <xdr:from>
      <xdr:col>14</xdr:col>
      <xdr:colOff>334241</xdr:colOff>
      <xdr:row>13</xdr:row>
      <xdr:rowOff>76606</xdr:rowOff>
    </xdr:from>
    <xdr:to>
      <xdr:col>14</xdr:col>
      <xdr:colOff>462257</xdr:colOff>
      <xdr:row>14</xdr:row>
      <xdr:rowOff>14122</xdr:rowOff>
    </xdr:to>
    <xdr:sp macro="" textlink="">
      <xdr:nvSpPr>
        <xdr:cNvPr id="84" name="Rectangle: Rounded Corners 83">
          <a:extLst>
            <a:ext uri="{FF2B5EF4-FFF2-40B4-BE49-F238E27FC236}">
              <a16:creationId xmlns:a16="http://schemas.microsoft.com/office/drawing/2014/main" id="{D0A0737F-3A5D-4AA8-8B6E-AB00290D3D0A}"/>
            </a:ext>
          </a:extLst>
        </xdr:cNvPr>
        <xdr:cNvSpPr/>
      </xdr:nvSpPr>
      <xdr:spPr>
        <a:xfrm>
          <a:off x="8868641" y="2562631"/>
          <a:ext cx="128016"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450038</xdr:colOff>
      <xdr:row>13</xdr:row>
      <xdr:rowOff>71623</xdr:rowOff>
    </xdr:from>
    <xdr:to>
      <xdr:col>15</xdr:col>
      <xdr:colOff>578054</xdr:colOff>
      <xdr:row>14</xdr:row>
      <xdr:rowOff>9369</xdr:rowOff>
    </xdr:to>
    <xdr:sp macro="" textlink="">
      <xdr:nvSpPr>
        <xdr:cNvPr id="85" name="Rectangle: Rounded Corners 84">
          <a:extLst>
            <a:ext uri="{FF2B5EF4-FFF2-40B4-BE49-F238E27FC236}">
              <a16:creationId xmlns:a16="http://schemas.microsoft.com/office/drawing/2014/main" id="{500D1612-B188-437A-87F1-D5B1CA867869}"/>
            </a:ext>
          </a:extLst>
        </xdr:cNvPr>
        <xdr:cNvSpPr/>
      </xdr:nvSpPr>
      <xdr:spPr>
        <a:xfrm>
          <a:off x="9594038" y="2557648"/>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541363</xdr:colOff>
      <xdr:row>12</xdr:row>
      <xdr:rowOff>172478</xdr:rowOff>
    </xdr:from>
    <xdr:to>
      <xdr:col>16</xdr:col>
      <xdr:colOff>887953</xdr:colOff>
      <xdr:row>14</xdr:row>
      <xdr:rowOff>60420</xdr:rowOff>
    </xdr:to>
    <xdr:sp macro="" textlink="">
      <xdr:nvSpPr>
        <xdr:cNvPr id="86" name="TextBox 85">
          <a:extLst>
            <a:ext uri="{FF2B5EF4-FFF2-40B4-BE49-F238E27FC236}">
              <a16:creationId xmlns:a16="http://schemas.microsoft.com/office/drawing/2014/main" id="{D36FC530-DC44-4E45-A47C-FF67DB90E7F9}"/>
            </a:ext>
          </a:extLst>
        </xdr:cNvPr>
        <xdr:cNvSpPr txBox="1"/>
      </xdr:nvSpPr>
      <xdr:spPr>
        <a:xfrm>
          <a:off x="9685363" y="2468003"/>
          <a:ext cx="956190"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Female</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22</xdr:col>
      <xdr:colOff>57150</xdr:colOff>
      <xdr:row>12</xdr:row>
      <xdr:rowOff>152400</xdr:rowOff>
    </xdr:from>
    <xdr:to>
      <xdr:col>27</xdr:col>
      <xdr:colOff>219076</xdr:colOff>
      <xdr:row>26</xdr:row>
      <xdr:rowOff>9525</xdr:rowOff>
    </xdr:to>
    <xdr:sp macro="" textlink="">
      <xdr:nvSpPr>
        <xdr:cNvPr id="87" name="Rectangle: Rounded Corners 86">
          <a:extLst>
            <a:ext uri="{FF2B5EF4-FFF2-40B4-BE49-F238E27FC236}">
              <a16:creationId xmlns:a16="http://schemas.microsoft.com/office/drawing/2014/main" id="{BA621188-8E61-4FEE-93EA-66234DC2982A}"/>
            </a:ext>
          </a:extLst>
        </xdr:cNvPr>
        <xdr:cNvSpPr/>
      </xdr:nvSpPr>
      <xdr:spPr>
        <a:xfrm>
          <a:off x="13849350" y="2447925"/>
          <a:ext cx="3209926" cy="2524125"/>
        </a:xfrm>
        <a:prstGeom prst="roundRect">
          <a:avLst>
            <a:gd name="adj" fmla="val 939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294588</xdr:colOff>
      <xdr:row>24</xdr:row>
      <xdr:rowOff>43641</xdr:rowOff>
    </xdr:from>
    <xdr:to>
      <xdr:col>24</xdr:col>
      <xdr:colOff>156882</xdr:colOff>
      <xdr:row>25</xdr:row>
      <xdr:rowOff>157113</xdr:rowOff>
    </xdr:to>
    <xdr:sp macro="" textlink="">
      <xdr:nvSpPr>
        <xdr:cNvPr id="91" name="TextBox 90">
          <a:extLst>
            <a:ext uri="{FF2B5EF4-FFF2-40B4-BE49-F238E27FC236}">
              <a16:creationId xmlns:a16="http://schemas.microsoft.com/office/drawing/2014/main" id="{D4049372-EE3D-42E3-A228-4DEE8B5B7146}"/>
            </a:ext>
          </a:extLst>
        </xdr:cNvPr>
        <xdr:cNvSpPr txBox="1"/>
      </xdr:nvSpPr>
      <xdr:spPr>
        <a:xfrm>
          <a:off x="14071469" y="4531193"/>
          <a:ext cx="1079923" cy="30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Permanent</a:t>
          </a:r>
        </a:p>
      </xdr:txBody>
    </xdr:sp>
    <xdr:clientData/>
  </xdr:twoCellAnchor>
  <xdr:twoCellAnchor>
    <xdr:from>
      <xdr:col>24</xdr:col>
      <xdr:colOff>43700</xdr:colOff>
      <xdr:row>24</xdr:row>
      <xdr:rowOff>144493</xdr:rowOff>
    </xdr:from>
    <xdr:to>
      <xdr:col>24</xdr:col>
      <xdr:colOff>176198</xdr:colOff>
      <xdr:row>25</xdr:row>
      <xdr:rowOff>82009</xdr:rowOff>
    </xdr:to>
    <xdr:sp macro="" textlink="">
      <xdr:nvSpPr>
        <xdr:cNvPr id="92" name="Rectangle: Rounded Corners 91">
          <a:extLst>
            <a:ext uri="{FF2B5EF4-FFF2-40B4-BE49-F238E27FC236}">
              <a16:creationId xmlns:a16="http://schemas.microsoft.com/office/drawing/2014/main" id="{3EDDFA67-E602-454F-A4F6-EB543A11EC6E}"/>
            </a:ext>
          </a:extLst>
        </xdr:cNvPr>
        <xdr:cNvSpPr/>
      </xdr:nvSpPr>
      <xdr:spPr>
        <a:xfrm>
          <a:off x="14947524" y="4727699"/>
          <a:ext cx="132498"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231217</xdr:colOff>
      <xdr:row>24</xdr:row>
      <xdr:rowOff>139511</xdr:rowOff>
    </xdr:from>
    <xdr:to>
      <xdr:col>22</xdr:col>
      <xdr:colOff>359233</xdr:colOff>
      <xdr:row>25</xdr:row>
      <xdr:rowOff>77257</xdr:rowOff>
    </xdr:to>
    <xdr:sp macro="" textlink="">
      <xdr:nvSpPr>
        <xdr:cNvPr id="93" name="Rectangle: Rounded Corners 92">
          <a:extLst>
            <a:ext uri="{FF2B5EF4-FFF2-40B4-BE49-F238E27FC236}">
              <a16:creationId xmlns:a16="http://schemas.microsoft.com/office/drawing/2014/main" id="{4D925798-E375-44CD-B18A-FE5A35041794}"/>
            </a:ext>
          </a:extLst>
        </xdr:cNvPr>
        <xdr:cNvSpPr/>
      </xdr:nvSpPr>
      <xdr:spPr>
        <a:xfrm>
          <a:off x="13924805" y="4722717"/>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119154</xdr:colOff>
      <xdr:row>24</xdr:row>
      <xdr:rowOff>49866</xdr:rowOff>
    </xdr:from>
    <xdr:to>
      <xdr:col>25</xdr:col>
      <xdr:colOff>417624</xdr:colOff>
      <xdr:row>25</xdr:row>
      <xdr:rowOff>128308</xdr:rowOff>
    </xdr:to>
    <xdr:sp macro="" textlink="">
      <xdr:nvSpPr>
        <xdr:cNvPr id="94" name="TextBox 93">
          <a:extLst>
            <a:ext uri="{FF2B5EF4-FFF2-40B4-BE49-F238E27FC236}">
              <a16:creationId xmlns:a16="http://schemas.microsoft.com/office/drawing/2014/main" id="{E7C89F23-A192-4B26-84C4-BF3BD489D689}"/>
            </a:ext>
          </a:extLst>
        </xdr:cNvPr>
        <xdr:cNvSpPr txBox="1"/>
      </xdr:nvSpPr>
      <xdr:spPr>
        <a:xfrm>
          <a:off x="15022978" y="4633072"/>
          <a:ext cx="90358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Probation</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16</xdr:col>
      <xdr:colOff>856811</xdr:colOff>
      <xdr:row>26</xdr:row>
      <xdr:rowOff>183778</xdr:rowOff>
    </xdr:from>
    <xdr:to>
      <xdr:col>27</xdr:col>
      <xdr:colOff>183337</xdr:colOff>
      <xdr:row>43</xdr:row>
      <xdr:rowOff>136151</xdr:rowOff>
    </xdr:to>
    <xdr:sp macro="" textlink="">
      <xdr:nvSpPr>
        <xdr:cNvPr id="95" name="Rectangle: Rounded Corners 94">
          <a:extLst>
            <a:ext uri="{FF2B5EF4-FFF2-40B4-BE49-F238E27FC236}">
              <a16:creationId xmlns:a16="http://schemas.microsoft.com/office/drawing/2014/main" id="{AD94C07E-261B-4D7E-B902-86B3744076D5}"/>
            </a:ext>
          </a:extLst>
        </xdr:cNvPr>
        <xdr:cNvSpPr/>
      </xdr:nvSpPr>
      <xdr:spPr>
        <a:xfrm>
          <a:off x="10597842" y="5044474"/>
          <a:ext cx="6406449" cy="3124100"/>
        </a:xfrm>
        <a:prstGeom prst="roundRect">
          <a:avLst>
            <a:gd name="adj" fmla="val 3807"/>
          </a:avLst>
        </a:prstGeom>
        <a:gradFill flip="none" rotWithShape="1">
          <a:gsLst>
            <a:gs pos="0">
              <a:srgbClr val="EFD9FC"/>
            </a:gs>
            <a:gs pos="100000">
              <a:srgbClr val="FFFFFF">
                <a:alpha val="0"/>
              </a:srgbClr>
            </a:gs>
            <a:gs pos="70000">
              <a:srgbClr val="FFFFFF">
                <a:alpha val="45000"/>
              </a:srgbClr>
            </a:gs>
            <a:gs pos="35000">
              <a:srgbClr val="F5E8FD">
                <a:alpha val="80000"/>
              </a:srgbClr>
            </a:gs>
          </a:gsLst>
          <a:path path="circle">
            <a:fillToRect l="100000" t="100000"/>
          </a:path>
          <a:tileRect r="-100000" b="-10000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964828</xdr:colOff>
      <xdr:row>27</xdr:row>
      <xdr:rowOff>179294</xdr:rowOff>
    </xdr:from>
    <xdr:to>
      <xdr:col>27</xdr:col>
      <xdr:colOff>235324</xdr:colOff>
      <xdr:row>43</xdr:row>
      <xdr:rowOff>56029</xdr:rowOff>
    </xdr:to>
    <xdr:graphicFrame macro="">
      <xdr:nvGraphicFramePr>
        <xdr:cNvPr id="96" name="Chart 95">
          <a:extLst>
            <a:ext uri="{FF2B5EF4-FFF2-40B4-BE49-F238E27FC236}">
              <a16:creationId xmlns:a16="http://schemas.microsoft.com/office/drawing/2014/main" id="{3E044D6E-33FA-4F8B-8EF1-72E579B95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16</xdr:col>
      <xdr:colOff>964828</xdr:colOff>
      <xdr:row>26</xdr:row>
      <xdr:rowOff>183778</xdr:rowOff>
    </xdr:from>
    <xdr:to>
      <xdr:col>21</xdr:col>
      <xdr:colOff>425823</xdr:colOff>
      <xdr:row>29</xdr:row>
      <xdr:rowOff>33495</xdr:rowOff>
    </xdr:to>
    <xdr:sp macro="" textlink="">
      <xdr:nvSpPr>
        <xdr:cNvPr id="97" name="TextBox 96">
          <a:extLst>
            <a:ext uri="{FF2B5EF4-FFF2-40B4-BE49-F238E27FC236}">
              <a16:creationId xmlns:a16="http://schemas.microsoft.com/office/drawing/2014/main" id="{93BF21E4-BCE8-4DFE-B176-D54C5F7F5117}"/>
            </a:ext>
          </a:extLst>
        </xdr:cNvPr>
        <xdr:cNvSpPr txBox="1"/>
      </xdr:nvSpPr>
      <xdr:spPr>
        <a:xfrm>
          <a:off x="10646710" y="5147984"/>
          <a:ext cx="2867584" cy="421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Department VS Employee Type</a:t>
          </a:r>
        </a:p>
      </xdr:txBody>
    </xdr:sp>
    <xdr:clientData/>
  </xdr:twoCellAnchor>
  <xdr:twoCellAnchor>
    <xdr:from>
      <xdr:col>23</xdr:col>
      <xdr:colOff>504451</xdr:colOff>
      <xdr:row>27</xdr:row>
      <xdr:rowOff>23534</xdr:rowOff>
    </xdr:from>
    <xdr:to>
      <xdr:col>25</xdr:col>
      <xdr:colOff>333000</xdr:colOff>
      <xdr:row>28</xdr:row>
      <xdr:rowOff>101976</xdr:rowOff>
    </xdr:to>
    <xdr:sp macro="" textlink="">
      <xdr:nvSpPr>
        <xdr:cNvPr id="98" name="TextBox 97">
          <a:extLst>
            <a:ext uri="{FF2B5EF4-FFF2-40B4-BE49-F238E27FC236}">
              <a16:creationId xmlns:a16="http://schemas.microsoft.com/office/drawing/2014/main" id="{AF449CDC-0761-49D2-A5A3-10544179E8C1}"/>
            </a:ext>
          </a:extLst>
        </xdr:cNvPr>
        <xdr:cNvSpPr txBox="1"/>
      </xdr:nvSpPr>
      <xdr:spPr>
        <a:xfrm>
          <a:off x="14906251" y="5176559"/>
          <a:ext cx="1047749"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Permanent</a:t>
          </a:r>
        </a:p>
      </xdr:txBody>
    </xdr:sp>
    <xdr:clientData/>
  </xdr:twoCellAnchor>
  <xdr:twoCellAnchor>
    <xdr:from>
      <xdr:col>25</xdr:col>
      <xdr:colOff>238868</xdr:colOff>
      <xdr:row>27</xdr:row>
      <xdr:rowOff>114861</xdr:rowOff>
    </xdr:from>
    <xdr:to>
      <xdr:col>25</xdr:col>
      <xdr:colOff>371366</xdr:colOff>
      <xdr:row>28</xdr:row>
      <xdr:rowOff>52377</xdr:rowOff>
    </xdr:to>
    <xdr:sp macro="" textlink="">
      <xdr:nvSpPr>
        <xdr:cNvPr id="99" name="Rectangle: Rounded Corners 98">
          <a:extLst>
            <a:ext uri="{FF2B5EF4-FFF2-40B4-BE49-F238E27FC236}">
              <a16:creationId xmlns:a16="http://schemas.microsoft.com/office/drawing/2014/main" id="{CCC51051-E634-483E-9A4E-7275D8B556EE}"/>
            </a:ext>
          </a:extLst>
        </xdr:cNvPr>
        <xdr:cNvSpPr/>
      </xdr:nvSpPr>
      <xdr:spPr>
        <a:xfrm>
          <a:off x="15859868" y="5267886"/>
          <a:ext cx="132498" cy="128016"/>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426385</xdr:colOff>
      <xdr:row>27</xdr:row>
      <xdr:rowOff>109879</xdr:rowOff>
    </xdr:from>
    <xdr:to>
      <xdr:col>23</xdr:col>
      <xdr:colOff>554401</xdr:colOff>
      <xdr:row>28</xdr:row>
      <xdr:rowOff>47625</xdr:rowOff>
    </xdr:to>
    <xdr:sp macro="" textlink="">
      <xdr:nvSpPr>
        <xdr:cNvPr id="100" name="Rectangle: Rounded Corners 99">
          <a:extLst>
            <a:ext uri="{FF2B5EF4-FFF2-40B4-BE49-F238E27FC236}">
              <a16:creationId xmlns:a16="http://schemas.microsoft.com/office/drawing/2014/main" id="{691F62A1-F2CB-4743-92C2-178D15FB5992}"/>
            </a:ext>
          </a:extLst>
        </xdr:cNvPr>
        <xdr:cNvSpPr/>
      </xdr:nvSpPr>
      <xdr:spPr>
        <a:xfrm>
          <a:off x="14828185" y="5262904"/>
          <a:ext cx="128016" cy="128246"/>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314322</xdr:colOff>
      <xdr:row>27</xdr:row>
      <xdr:rowOff>20234</xdr:rowOff>
    </xdr:from>
    <xdr:to>
      <xdr:col>27</xdr:col>
      <xdr:colOff>3192</xdr:colOff>
      <xdr:row>28</xdr:row>
      <xdr:rowOff>98676</xdr:rowOff>
    </xdr:to>
    <xdr:sp macro="" textlink="">
      <xdr:nvSpPr>
        <xdr:cNvPr id="101" name="TextBox 100">
          <a:extLst>
            <a:ext uri="{FF2B5EF4-FFF2-40B4-BE49-F238E27FC236}">
              <a16:creationId xmlns:a16="http://schemas.microsoft.com/office/drawing/2014/main" id="{92949070-4A8C-4BA5-AE82-6BF90093E594}"/>
            </a:ext>
          </a:extLst>
        </xdr:cNvPr>
        <xdr:cNvSpPr txBox="1"/>
      </xdr:nvSpPr>
      <xdr:spPr>
        <a:xfrm>
          <a:off x="15935322" y="5173259"/>
          <a:ext cx="908070"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Probation</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21</xdr:col>
      <xdr:colOff>589664</xdr:colOff>
      <xdr:row>13</xdr:row>
      <xdr:rowOff>133350</xdr:rowOff>
    </xdr:from>
    <xdr:to>
      <xdr:col>27</xdr:col>
      <xdr:colOff>84839</xdr:colOff>
      <xdr:row>25</xdr:row>
      <xdr:rowOff>85725</xdr:rowOff>
    </xdr:to>
    <xdr:graphicFrame macro="">
      <xdr:nvGraphicFramePr>
        <xdr:cNvPr id="102" name="Chart 101">
          <a:extLst>
            <a:ext uri="{FF2B5EF4-FFF2-40B4-BE49-F238E27FC236}">
              <a16:creationId xmlns:a16="http://schemas.microsoft.com/office/drawing/2014/main" id="{7F96884C-E0FF-49DB-B8A7-7CCB40061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22</xdr:col>
      <xdr:colOff>24093</xdr:colOff>
      <xdr:row>12</xdr:row>
      <xdr:rowOff>180975</xdr:rowOff>
    </xdr:from>
    <xdr:to>
      <xdr:col>26</xdr:col>
      <xdr:colOff>140509</xdr:colOff>
      <xdr:row>15</xdr:row>
      <xdr:rowOff>7714</xdr:rowOff>
    </xdr:to>
    <xdr:sp macro="" textlink="">
      <xdr:nvSpPr>
        <xdr:cNvPr id="105" name="TextBox 104">
          <a:extLst>
            <a:ext uri="{FF2B5EF4-FFF2-40B4-BE49-F238E27FC236}">
              <a16:creationId xmlns:a16="http://schemas.microsoft.com/office/drawing/2014/main" id="{5DB2317E-5A68-4707-A6B9-9993E54C25E8}"/>
            </a:ext>
          </a:extLst>
        </xdr:cNvPr>
        <xdr:cNvSpPr txBox="1"/>
      </xdr:nvSpPr>
      <xdr:spPr>
        <a:xfrm>
          <a:off x="13816293" y="2476500"/>
          <a:ext cx="2554816" cy="39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Employees Type</a:t>
          </a:r>
        </a:p>
        <a:p>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0.02641</cdr:x>
      <cdr:y>0</cdr:y>
    </cdr:from>
    <cdr:to>
      <cdr:x>0.35701</cdr:x>
      <cdr:y>0.19481</cdr:y>
    </cdr:to>
    <cdr:sp macro="" textlink="">
      <cdr:nvSpPr>
        <cdr:cNvPr id="4" name="TextBox 42">
          <a:extLst xmlns:a="http://schemas.openxmlformats.org/drawingml/2006/main">
            <a:ext uri="{FF2B5EF4-FFF2-40B4-BE49-F238E27FC236}">
              <a16:creationId xmlns:a16="http://schemas.microsoft.com/office/drawing/2014/main" id="{8D5E4388-0918-4321-9FD8-2046D1CA081F}"/>
            </a:ext>
          </a:extLst>
        </cdr:cNvPr>
        <cdr:cNvSpPr txBox="1"/>
      </cdr:nvSpPr>
      <cdr:spPr>
        <a:xfrm xmlns:a="http://schemas.openxmlformats.org/drawingml/2006/main">
          <a:off x="184150" y="0"/>
          <a:ext cx="2305050" cy="42121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300" b="1">
            <a:solidFill>
              <a:srgbClr val="2C2438"/>
            </a:solidFill>
            <a:latin typeface="Segoe UI" panose="020B0502040204020203" pitchFamily="34" charset="0"/>
            <a:cs typeface="Segoe UI" panose="020B0502040204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0.01611</cdr:x>
      <cdr:y>0.0227</cdr:y>
    </cdr:from>
    <cdr:to>
      <cdr:x>0.82645</cdr:x>
      <cdr:y>0.20061</cdr:y>
    </cdr:to>
    <cdr:sp macro="" textlink="">
      <cdr:nvSpPr>
        <cdr:cNvPr id="2" name="TextBox 73">
          <a:extLst xmlns:a="http://schemas.openxmlformats.org/drawingml/2006/main">
            <a:ext uri="{FF2B5EF4-FFF2-40B4-BE49-F238E27FC236}">
              <a16:creationId xmlns:a16="http://schemas.microsoft.com/office/drawing/2014/main" id="{ECED1DC2-7DF0-4611-8386-F9F6A5071568}"/>
            </a:ext>
          </a:extLst>
        </cdr:cNvPr>
        <cdr:cNvSpPr txBox="1"/>
      </cdr:nvSpPr>
      <cdr:spPr>
        <a:xfrm xmlns:a="http://schemas.openxmlformats.org/drawingml/2006/main">
          <a:off x="50800" y="50800"/>
          <a:ext cx="2554816" cy="39823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sz="1300" b="1">
            <a:solidFill>
              <a:srgbClr val="2C2438"/>
            </a:solidFill>
            <a:latin typeface="Segoe UI" panose="020B0502040204020203" pitchFamily="34" charset="0"/>
            <a:cs typeface="Segoe UI" panose="020B0502040204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39</xdr:col>
      <xdr:colOff>0</xdr:colOff>
      <xdr:row>48</xdr:row>
      <xdr:rowOff>0</xdr:rowOff>
    </xdr:from>
    <xdr:to>
      <xdr:col>39</xdr:col>
      <xdr:colOff>571500</xdr:colOff>
      <xdr:row>50</xdr:row>
      <xdr:rowOff>76200</xdr:rowOff>
    </xdr:to>
    <xdr:sp macro="" textlink="">
      <xdr:nvSpPr>
        <xdr:cNvPr id="38" name="Text Box 2">
          <a:extLst>
            <a:ext uri="{FF2B5EF4-FFF2-40B4-BE49-F238E27FC236}">
              <a16:creationId xmlns:a16="http://schemas.microsoft.com/office/drawing/2014/main" id="{39AF90FF-CE78-4C48-8C11-77C3D6615988}"/>
            </a:ext>
          </a:extLst>
        </xdr:cNvPr>
        <xdr:cNvSpPr txBox="1">
          <a:spLocks noChangeArrowheads="1"/>
        </xdr:cNvSpPr>
      </xdr:nvSpPr>
      <xdr:spPr bwMode="auto">
        <a:xfrm>
          <a:off x="24155400" y="9153525"/>
          <a:ext cx="571500" cy="4572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0</xdr:col>
      <xdr:colOff>-4482</xdr:colOff>
      <xdr:row>1</xdr:row>
      <xdr:rowOff>171451</xdr:rowOff>
    </xdr:from>
    <xdr:to>
      <xdr:col>1</xdr:col>
      <xdr:colOff>398929</xdr:colOff>
      <xdr:row>3</xdr:row>
      <xdr:rowOff>25775</xdr:rowOff>
    </xdr:to>
    <xdr:sp macro="" textlink="">
      <xdr:nvSpPr>
        <xdr:cNvPr id="2" name="Rectangle: Rounded Corners 1">
          <a:extLst>
            <a:ext uri="{FF2B5EF4-FFF2-40B4-BE49-F238E27FC236}">
              <a16:creationId xmlns:a16="http://schemas.microsoft.com/office/drawing/2014/main" id="{54595C87-2BE5-483A-8B49-FE8C42357E53}"/>
            </a:ext>
            <a:ext uri="{147F2762-F138-4A5C-976F-8EAC2B608ADB}">
              <a16:predDERef xmlns:a16="http://schemas.microsoft.com/office/drawing/2014/main" pred="{F8514EC7-4F90-2045-E4B1-B25B8680D0CD}"/>
            </a:ext>
          </a:extLst>
        </xdr:cNvPr>
        <xdr:cNvSpPr/>
      </xdr:nvSpPr>
      <xdr:spPr>
        <a:xfrm>
          <a:off x="-4482" y="361951"/>
          <a:ext cx="1013011" cy="2353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xdr:col>
      <xdr:colOff>392207</xdr:colOff>
      <xdr:row>1</xdr:row>
      <xdr:rowOff>89647</xdr:rowOff>
    </xdr:to>
    <xdr:sp macro="" textlink="">
      <xdr:nvSpPr>
        <xdr:cNvPr id="3" name="Rectangle 2">
          <a:extLst>
            <a:ext uri="{FF2B5EF4-FFF2-40B4-BE49-F238E27FC236}">
              <a16:creationId xmlns:a16="http://schemas.microsoft.com/office/drawing/2014/main" id="{9408D390-0CE8-4A3C-AC51-7E41ECFFF0A8}"/>
            </a:ext>
          </a:extLst>
        </xdr:cNvPr>
        <xdr:cNvSpPr/>
      </xdr:nvSpPr>
      <xdr:spPr>
        <a:xfrm>
          <a:off x="1" y="0"/>
          <a:ext cx="1001806" cy="2801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43</xdr:col>
      <xdr:colOff>143448</xdr:colOff>
      <xdr:row>78</xdr:row>
      <xdr:rowOff>107341</xdr:rowOff>
    </xdr:to>
    <xdr:sp macro="" textlink="">
      <xdr:nvSpPr>
        <xdr:cNvPr id="41" name="Rectangle: Rounded Corners 40">
          <a:extLst>
            <a:ext uri="{FF2B5EF4-FFF2-40B4-BE49-F238E27FC236}">
              <a16:creationId xmlns:a16="http://schemas.microsoft.com/office/drawing/2014/main" id="{740D9493-4C30-4FAE-82C2-725B1D52A82B}"/>
            </a:ext>
          </a:extLst>
        </xdr:cNvPr>
        <xdr:cNvSpPr/>
      </xdr:nvSpPr>
      <xdr:spPr>
        <a:xfrm>
          <a:off x="0" y="0"/>
          <a:ext cx="27146823" cy="14966341"/>
        </a:xfrm>
        <a:prstGeom prst="roundRect">
          <a:avLst>
            <a:gd name="adj" fmla="val 0"/>
          </a:avLst>
        </a:prstGeom>
        <a:solidFill>
          <a:srgbClr val="F8F1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596153</xdr:colOff>
      <xdr:row>14</xdr:row>
      <xdr:rowOff>156882</xdr:rowOff>
    </xdr:from>
    <xdr:to>
      <xdr:col>27</xdr:col>
      <xdr:colOff>381000</xdr:colOff>
      <xdr:row>43</xdr:row>
      <xdr:rowOff>179294</xdr:rowOff>
    </xdr:to>
    <xdr:sp macro="" textlink="">
      <xdr:nvSpPr>
        <xdr:cNvPr id="61" name="Rectangle: Rounded Corners 60">
          <a:extLst>
            <a:ext uri="{FF2B5EF4-FFF2-40B4-BE49-F238E27FC236}">
              <a16:creationId xmlns:a16="http://schemas.microsoft.com/office/drawing/2014/main" id="{308D8037-0222-46E6-A7BF-8AA3D5FAE334}"/>
            </a:ext>
          </a:extLst>
        </xdr:cNvPr>
        <xdr:cNvSpPr/>
      </xdr:nvSpPr>
      <xdr:spPr>
        <a:xfrm>
          <a:off x="14289741" y="2835088"/>
          <a:ext cx="2810435" cy="5546912"/>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51340</xdr:colOff>
      <xdr:row>18</xdr:row>
      <xdr:rowOff>68735</xdr:rowOff>
    </xdr:from>
    <xdr:to>
      <xdr:col>27</xdr:col>
      <xdr:colOff>353506</xdr:colOff>
      <xdr:row>30</xdr:row>
      <xdr:rowOff>9817</xdr:rowOff>
    </xdr:to>
    <xdr:sp macro="" textlink="">
      <xdr:nvSpPr>
        <xdr:cNvPr id="106" name="Rectangle: Rounded Corners 105">
          <a:extLst>
            <a:ext uri="{FF2B5EF4-FFF2-40B4-BE49-F238E27FC236}">
              <a16:creationId xmlns:a16="http://schemas.microsoft.com/office/drawing/2014/main" id="{3B478C7D-5906-46A1-BF30-506B2793B443}"/>
            </a:ext>
          </a:extLst>
        </xdr:cNvPr>
        <xdr:cNvSpPr/>
      </xdr:nvSpPr>
      <xdr:spPr>
        <a:xfrm>
          <a:off x="14437036" y="3436854"/>
          <a:ext cx="2737424" cy="2179948"/>
        </a:xfrm>
        <a:prstGeom prst="roundRect">
          <a:avLst>
            <a:gd name="adj" fmla="val 5616"/>
          </a:avLst>
        </a:prstGeom>
        <a:gradFill>
          <a:gsLst>
            <a:gs pos="0">
              <a:srgbClr val="F7EFFB"/>
            </a:gs>
            <a:gs pos="100000">
              <a:srgbClr val="F2A5D8">
                <a:alpha val="74000"/>
              </a:srgb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61159</xdr:colOff>
      <xdr:row>18</xdr:row>
      <xdr:rowOff>117835</xdr:rowOff>
    </xdr:from>
    <xdr:to>
      <xdr:col>23</xdr:col>
      <xdr:colOff>363324</xdr:colOff>
      <xdr:row>20</xdr:row>
      <xdr:rowOff>1</xdr:rowOff>
    </xdr:to>
    <xdr:sp macro="" textlink="">
      <xdr:nvSpPr>
        <xdr:cNvPr id="120" name="Oval 119">
          <a:extLst>
            <a:ext uri="{FF2B5EF4-FFF2-40B4-BE49-F238E27FC236}">
              <a16:creationId xmlns:a16="http://schemas.microsoft.com/office/drawing/2014/main" id="{E6C455A7-5A4C-47E5-B171-E6A67FAA1D46}"/>
            </a:ext>
          </a:extLst>
        </xdr:cNvPr>
        <xdr:cNvSpPr/>
      </xdr:nvSpPr>
      <xdr:spPr>
        <a:xfrm>
          <a:off x="14446855" y="3485954"/>
          <a:ext cx="302165" cy="255310"/>
        </a:xfrm>
        <a:prstGeom prst="ellipse">
          <a:avLst/>
        </a:prstGeom>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22412</xdr:colOff>
      <xdr:row>7</xdr:row>
      <xdr:rowOff>67235</xdr:rowOff>
    </xdr:from>
    <xdr:to>
      <xdr:col>15</xdr:col>
      <xdr:colOff>347382</xdr:colOff>
      <xdr:row>11</xdr:row>
      <xdr:rowOff>100853</xdr:rowOff>
    </xdr:to>
    <xdr:sp macro="" textlink="">
      <xdr:nvSpPr>
        <xdr:cNvPr id="46" name="Rectangle: Rounded Corners 45">
          <a:extLst>
            <a:ext uri="{FF2B5EF4-FFF2-40B4-BE49-F238E27FC236}">
              <a16:creationId xmlns:a16="http://schemas.microsoft.com/office/drawing/2014/main" id="{F4AB16A8-7DCE-55C8-71BD-46197E14FDCF}"/>
            </a:ext>
          </a:extLst>
        </xdr:cNvPr>
        <xdr:cNvSpPr/>
      </xdr:nvSpPr>
      <xdr:spPr>
        <a:xfrm>
          <a:off x="3653118" y="1411941"/>
          <a:ext cx="5771029" cy="795618"/>
        </a:xfrm>
        <a:prstGeom prst="roundRect">
          <a:avLst/>
        </a:prstGeom>
        <a:solidFill>
          <a:srgbClr val="FB718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550489</xdr:colOff>
      <xdr:row>7</xdr:row>
      <xdr:rowOff>8404</xdr:rowOff>
    </xdr:from>
    <xdr:to>
      <xdr:col>15</xdr:col>
      <xdr:colOff>373996</xdr:colOff>
      <xdr:row>24</xdr:row>
      <xdr:rowOff>145676</xdr:rowOff>
    </xdr:to>
    <xdr:sp macro="" textlink="">
      <xdr:nvSpPr>
        <xdr:cNvPr id="40" name="Rectangle: Rounded Corners 39">
          <a:extLst>
            <a:ext uri="{FF2B5EF4-FFF2-40B4-BE49-F238E27FC236}">
              <a16:creationId xmlns:a16="http://schemas.microsoft.com/office/drawing/2014/main" id="{B3E69474-C06C-4241-A932-9F62526281AF}"/>
            </a:ext>
          </a:extLst>
        </xdr:cNvPr>
        <xdr:cNvSpPr/>
      </xdr:nvSpPr>
      <xdr:spPr>
        <a:xfrm>
          <a:off x="3576077" y="1353110"/>
          <a:ext cx="5874684" cy="3375772"/>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71540</xdr:colOff>
      <xdr:row>7</xdr:row>
      <xdr:rowOff>38660</xdr:rowOff>
    </xdr:from>
    <xdr:to>
      <xdr:col>5</xdr:col>
      <xdr:colOff>430128</xdr:colOff>
      <xdr:row>44</xdr:row>
      <xdr:rowOff>37275</xdr:rowOff>
    </xdr:to>
    <xdr:sp macro="" textlink="">
      <xdr:nvSpPr>
        <xdr:cNvPr id="5" name="Rectangle: Rounded Corners 4">
          <a:extLst>
            <a:ext uri="{FF2B5EF4-FFF2-40B4-BE49-F238E27FC236}">
              <a16:creationId xmlns:a16="http://schemas.microsoft.com/office/drawing/2014/main" id="{A67038F8-F850-4D4A-ACDE-E8AA0D82E8A5}"/>
            </a:ext>
          </a:extLst>
        </xdr:cNvPr>
        <xdr:cNvSpPr/>
      </xdr:nvSpPr>
      <xdr:spPr>
        <a:xfrm>
          <a:off x="71540" y="1383366"/>
          <a:ext cx="3384176" cy="7047115"/>
        </a:xfrm>
        <a:prstGeom prst="roundRect">
          <a:avLst>
            <a:gd name="adj" fmla="val 5023"/>
          </a:avLst>
        </a:prstGeom>
        <a:gradFill>
          <a:gsLst>
            <a:gs pos="0">
              <a:srgbClr val="F4EFFA"/>
            </a:gs>
            <a:gs pos="100000">
              <a:srgbClr val="E7DDF4"/>
            </a:gs>
            <a:gs pos="65000">
              <a:srgbClr val="EEE7F7"/>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5043</xdr:colOff>
      <xdr:row>14</xdr:row>
      <xdr:rowOff>177612</xdr:rowOff>
    </xdr:from>
    <xdr:to>
      <xdr:col>5</xdr:col>
      <xdr:colOff>408455</xdr:colOff>
      <xdr:row>17</xdr:row>
      <xdr:rowOff>74518</xdr:rowOff>
    </xdr:to>
    <xdr:sp macro="" textlink="">
      <xdr:nvSpPr>
        <xdr:cNvPr id="6" name="Rectangle: Rounded Corners 5">
          <a:extLst>
            <a:ext uri="{FF2B5EF4-FFF2-40B4-BE49-F238E27FC236}">
              <a16:creationId xmlns:a16="http://schemas.microsoft.com/office/drawing/2014/main" id="{D4B86E1B-6CE5-4DB3-B2A3-008D503478AB}"/>
            </a:ext>
          </a:extLst>
        </xdr:cNvPr>
        <xdr:cNvSpPr/>
      </xdr:nvSpPr>
      <xdr:spPr>
        <a:xfrm>
          <a:off x="5043" y="2854137"/>
          <a:ext cx="3451412" cy="468406"/>
        </a:xfrm>
        <a:prstGeom prst="roundRect">
          <a:avLst>
            <a:gd name="adj" fmla="val 21531"/>
          </a:avLst>
        </a:prstGeom>
        <a:gradFill flip="none" rotWithShape="1">
          <a:gsLst>
            <a:gs pos="0">
              <a:srgbClr val="521FD1">
                <a:alpha val="90000"/>
              </a:srgbClr>
            </a:gs>
            <a:gs pos="100000">
              <a:srgbClr val="521FD1">
                <a:alpha val="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220618</xdr:colOff>
      <xdr:row>1</xdr:row>
      <xdr:rowOff>76276</xdr:rowOff>
    </xdr:from>
    <xdr:to>
      <xdr:col>27</xdr:col>
      <xdr:colOff>428625</xdr:colOff>
      <xdr:row>6</xdr:row>
      <xdr:rowOff>85373</xdr:rowOff>
    </xdr:to>
    <xdr:grpSp>
      <xdr:nvGrpSpPr>
        <xdr:cNvPr id="7" name="Group 6">
          <a:extLst>
            <a:ext uri="{FF2B5EF4-FFF2-40B4-BE49-F238E27FC236}">
              <a16:creationId xmlns:a16="http://schemas.microsoft.com/office/drawing/2014/main" id="{BAFB65E0-92D3-443B-9D3C-03C602724DD7}"/>
            </a:ext>
          </a:extLst>
        </xdr:cNvPr>
        <xdr:cNvGrpSpPr/>
      </xdr:nvGrpSpPr>
      <xdr:grpSpPr>
        <a:xfrm>
          <a:off x="220618" y="262848"/>
          <a:ext cx="17028961" cy="941958"/>
          <a:chOff x="259272" y="47465"/>
          <a:chExt cx="11874474" cy="895202"/>
        </a:xfrm>
      </xdr:grpSpPr>
      <xdr:sp macro="" textlink="">
        <xdr:nvSpPr>
          <xdr:cNvPr id="8" name="Rectangle: Rounded Corners 7">
            <a:extLst>
              <a:ext uri="{FF2B5EF4-FFF2-40B4-BE49-F238E27FC236}">
                <a16:creationId xmlns:a16="http://schemas.microsoft.com/office/drawing/2014/main" id="{8B27F828-7907-43CC-70CD-DA68492479FE}"/>
              </a:ext>
            </a:extLst>
          </xdr:cNvPr>
          <xdr:cNvSpPr/>
        </xdr:nvSpPr>
        <xdr:spPr>
          <a:xfrm>
            <a:off x="1133121" y="386854"/>
            <a:ext cx="11000625" cy="485775"/>
          </a:xfrm>
          <a:prstGeom prst="roundRect">
            <a:avLst>
              <a:gd name="adj" fmla="val 50000"/>
            </a:avLst>
          </a:prstGeom>
          <a:gradFill>
            <a:gsLst>
              <a:gs pos="100000">
                <a:srgbClr val="8164CF"/>
              </a:gs>
              <a:gs pos="0">
                <a:srgbClr val="FB7187"/>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 name="TextBox 8">
            <a:extLst>
              <a:ext uri="{FF2B5EF4-FFF2-40B4-BE49-F238E27FC236}">
                <a16:creationId xmlns:a16="http://schemas.microsoft.com/office/drawing/2014/main" id="{AF4878BC-66B7-C428-D243-8C3C242B5063}"/>
              </a:ext>
            </a:extLst>
          </xdr:cNvPr>
          <xdr:cNvSpPr txBox="1"/>
        </xdr:nvSpPr>
        <xdr:spPr>
          <a:xfrm>
            <a:off x="1310048" y="48116"/>
            <a:ext cx="2650795"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a:latin typeface="Arial" panose="020B0604020202020204" pitchFamily="34" charset="0"/>
                <a:cs typeface="Arial" panose="020B0604020202020204" pitchFamily="34" charset="0"/>
              </a:rPr>
              <a:t>Kawsar</a:t>
            </a:r>
            <a:r>
              <a:rPr lang="en-US" sz="2000" b="1" baseline="0">
                <a:latin typeface="Arial" panose="020B0604020202020204" pitchFamily="34" charset="0"/>
                <a:cs typeface="Arial" panose="020B0604020202020204" pitchFamily="34" charset="0"/>
              </a:rPr>
              <a:t> Ahmmed</a:t>
            </a:r>
            <a:endParaRPr lang="en-US" sz="2000" b="1">
              <a:latin typeface="Arial" panose="020B0604020202020204" pitchFamily="34" charset="0"/>
              <a:cs typeface="Arial" panose="020B0604020202020204" pitchFamily="34" charset="0"/>
            </a:endParaRPr>
          </a:p>
        </xdr:txBody>
      </xdr:sp>
      <xdr:sp macro="" textlink="">
        <xdr:nvSpPr>
          <xdr:cNvPr id="10" name="TextBox 9">
            <a:extLst>
              <a:ext uri="{FF2B5EF4-FFF2-40B4-BE49-F238E27FC236}">
                <a16:creationId xmlns:a16="http://schemas.microsoft.com/office/drawing/2014/main" id="{C353DBCC-F1DF-54EA-1B68-1C7495EE7809}"/>
              </a:ext>
            </a:extLst>
          </xdr:cNvPr>
          <xdr:cNvSpPr txBox="1"/>
        </xdr:nvSpPr>
        <xdr:spPr>
          <a:xfrm>
            <a:off x="3525900" y="47465"/>
            <a:ext cx="3925980" cy="3048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800" b="0">
                <a:latin typeface="Arial" panose="020B0604020202020204" pitchFamily="34" charset="0"/>
                <a:cs typeface="Arial" panose="020B0604020202020204" pitchFamily="34" charset="0"/>
              </a:rPr>
              <a:t>HR</a:t>
            </a:r>
            <a:r>
              <a:rPr lang="en-US" sz="1800" b="0" baseline="0">
                <a:latin typeface="Arial" panose="020B0604020202020204" pitchFamily="34" charset="0"/>
                <a:cs typeface="Arial" panose="020B0604020202020204" pitchFamily="34" charset="0"/>
              </a:rPr>
              <a:t> Analytics Dashboard 2026</a:t>
            </a:r>
          </a:p>
          <a:p>
            <a:endParaRPr lang="en-US" sz="1800" b="1">
              <a:latin typeface="Arial" panose="020B0604020202020204" pitchFamily="34" charset="0"/>
              <a:cs typeface="Arial" panose="020B0604020202020204" pitchFamily="34" charset="0"/>
            </a:endParaRPr>
          </a:p>
        </xdr:txBody>
      </xdr:sp>
      <xdr:grpSp>
        <xdr:nvGrpSpPr>
          <xdr:cNvPr id="11" name="Group 10">
            <a:extLst>
              <a:ext uri="{FF2B5EF4-FFF2-40B4-BE49-F238E27FC236}">
                <a16:creationId xmlns:a16="http://schemas.microsoft.com/office/drawing/2014/main" id="{EF68DD15-41F6-FF52-DB54-45DD951AE5D3}"/>
              </a:ext>
            </a:extLst>
          </xdr:cNvPr>
          <xdr:cNvGrpSpPr/>
        </xdr:nvGrpSpPr>
        <xdr:grpSpPr>
          <a:xfrm>
            <a:off x="1642986" y="424954"/>
            <a:ext cx="1729632" cy="390526"/>
            <a:chOff x="1253192" y="434479"/>
            <a:chExt cx="1743079" cy="390526"/>
          </a:xfrm>
        </xdr:grpSpPr>
        <xdr:sp macro="" textlink="">
          <xdr:nvSpPr>
            <xdr:cNvPr id="24" name="TextBox 23">
              <a:extLst>
                <a:ext uri="{FF2B5EF4-FFF2-40B4-BE49-F238E27FC236}">
                  <a16:creationId xmlns:a16="http://schemas.microsoft.com/office/drawing/2014/main" id="{A7AB787C-36C2-CA56-494E-4920D776B463}"/>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Last Update:</a:t>
              </a:r>
            </a:p>
          </xdr:txBody>
        </xdr:sp>
        <xdr:sp macro="" textlink="">
          <xdr:nvSpPr>
            <xdr:cNvPr id="25" name="TextBox 24">
              <a:extLst>
                <a:ext uri="{FF2B5EF4-FFF2-40B4-BE49-F238E27FC236}">
                  <a16:creationId xmlns:a16="http://schemas.microsoft.com/office/drawing/2014/main" id="{EF388808-9B13-8522-7557-393611F1A6FB}"/>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13</a:t>
              </a:r>
              <a:r>
                <a:rPr lang="en-US" sz="1050" b="1" baseline="0">
                  <a:solidFill>
                    <a:schemeClr val="bg1"/>
                  </a:solidFill>
                  <a:latin typeface="Arial" panose="020B0604020202020204" pitchFamily="34" charset="0"/>
                  <a:cs typeface="Arial" panose="020B0604020202020204" pitchFamily="34" charset="0"/>
                </a:rPr>
                <a:t> April 2026</a:t>
              </a:r>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2" name="Group 11">
            <a:extLst>
              <a:ext uri="{FF2B5EF4-FFF2-40B4-BE49-F238E27FC236}">
                <a16:creationId xmlns:a16="http://schemas.microsoft.com/office/drawing/2014/main" id="{3942858B-8CCB-B736-35F0-0BBC8BADE510}"/>
              </a:ext>
            </a:extLst>
          </xdr:cNvPr>
          <xdr:cNvGrpSpPr/>
        </xdr:nvGrpSpPr>
        <xdr:grpSpPr>
          <a:xfrm>
            <a:off x="3505965" y="434479"/>
            <a:ext cx="1729632" cy="390526"/>
            <a:chOff x="1253192" y="434479"/>
            <a:chExt cx="1743079" cy="390526"/>
          </a:xfrm>
        </xdr:grpSpPr>
        <xdr:sp macro="" textlink="">
          <xdr:nvSpPr>
            <xdr:cNvPr id="22" name="TextBox 21">
              <a:extLst>
                <a:ext uri="{FF2B5EF4-FFF2-40B4-BE49-F238E27FC236}">
                  <a16:creationId xmlns:a16="http://schemas.microsoft.com/office/drawing/2014/main" id="{7FCA0978-D515-B8F5-404C-2334A1658998}"/>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Modified</a:t>
              </a:r>
              <a:r>
                <a:rPr lang="en-US" sz="1050" b="1" baseline="0">
                  <a:solidFill>
                    <a:schemeClr val="bg1"/>
                  </a:solidFill>
                  <a:latin typeface="Arial" panose="020B0604020202020204" pitchFamily="34" charset="0"/>
                  <a:cs typeface="Arial" panose="020B0604020202020204" pitchFamily="34" charset="0"/>
                </a:rPr>
                <a:t> by</a:t>
              </a:r>
              <a:r>
                <a:rPr lang="en-US" sz="1050" b="1">
                  <a:solidFill>
                    <a:schemeClr val="bg1"/>
                  </a:solidFill>
                  <a:latin typeface="Arial" panose="020B0604020202020204" pitchFamily="34" charset="0"/>
                  <a:cs typeface="Arial" panose="020B0604020202020204" pitchFamily="34" charset="0"/>
                </a:rPr>
                <a:t>:</a:t>
              </a:r>
            </a:p>
          </xdr:txBody>
        </xdr:sp>
        <xdr:sp macro="" textlink="">
          <xdr:nvSpPr>
            <xdr:cNvPr id="23" name="TextBox 22">
              <a:extLst>
                <a:ext uri="{FF2B5EF4-FFF2-40B4-BE49-F238E27FC236}">
                  <a16:creationId xmlns:a16="http://schemas.microsoft.com/office/drawing/2014/main" id="{B1781AA8-57DD-BEA1-834C-2C859B218393}"/>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Kawsar Ahmmed</a:t>
              </a:r>
            </a:p>
            <a:p>
              <a:endParaRPr lang="en-US" sz="1050" b="1">
                <a:solidFill>
                  <a:schemeClr val="bg1"/>
                </a:solidFill>
                <a:latin typeface="Arial" panose="020B0604020202020204" pitchFamily="34" charset="0"/>
                <a:cs typeface="Arial" panose="020B0604020202020204" pitchFamily="34" charset="0"/>
              </a:endParaRPr>
            </a:p>
          </xdr:txBody>
        </xdr:sp>
      </xdr:grpSp>
      <xdr:grpSp>
        <xdr:nvGrpSpPr>
          <xdr:cNvPr id="13" name="Group 12">
            <a:extLst>
              <a:ext uri="{FF2B5EF4-FFF2-40B4-BE49-F238E27FC236}">
                <a16:creationId xmlns:a16="http://schemas.microsoft.com/office/drawing/2014/main" id="{BB595378-9F33-B814-3242-A069F8EEDD5C}"/>
              </a:ext>
            </a:extLst>
          </xdr:cNvPr>
          <xdr:cNvGrpSpPr/>
        </xdr:nvGrpSpPr>
        <xdr:grpSpPr>
          <a:xfrm>
            <a:off x="5745461" y="405904"/>
            <a:ext cx="1729632" cy="390526"/>
            <a:chOff x="1253192" y="434479"/>
            <a:chExt cx="1743079" cy="390526"/>
          </a:xfrm>
        </xdr:grpSpPr>
        <xdr:sp macro="" textlink="">
          <xdr:nvSpPr>
            <xdr:cNvPr id="20" name="TextBox 19">
              <a:extLst>
                <a:ext uri="{FF2B5EF4-FFF2-40B4-BE49-F238E27FC236}">
                  <a16:creationId xmlns:a16="http://schemas.microsoft.com/office/drawing/2014/main" id="{738C7918-A147-E1C1-CB10-1DC56F70D248}"/>
                </a:ext>
              </a:extLst>
            </xdr:cNvPr>
            <xdr:cNvSpPr txBox="1"/>
          </xdr:nvSpPr>
          <xdr:spPr>
            <a:xfrm>
              <a:off x="1253195" y="434479"/>
              <a:ext cx="1743076" cy="20955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sector:</a:t>
              </a:r>
            </a:p>
          </xdr:txBody>
        </xdr:sp>
        <xdr:sp macro="" textlink="">
          <xdr:nvSpPr>
            <xdr:cNvPr id="21" name="TextBox 20">
              <a:extLst>
                <a:ext uri="{FF2B5EF4-FFF2-40B4-BE49-F238E27FC236}">
                  <a16:creationId xmlns:a16="http://schemas.microsoft.com/office/drawing/2014/main" id="{69CDB736-9394-51E0-E755-87A0F79F316B}"/>
                </a:ext>
              </a:extLst>
            </xdr:cNvPr>
            <xdr:cNvSpPr txBox="1"/>
          </xdr:nvSpPr>
          <xdr:spPr>
            <a:xfrm>
              <a:off x="1253192" y="605929"/>
              <a:ext cx="1276353" cy="21907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50" b="1">
                  <a:solidFill>
                    <a:schemeClr val="bg1"/>
                  </a:solidFill>
                  <a:latin typeface="Arial" panose="020B0604020202020204" pitchFamily="34" charset="0"/>
                  <a:cs typeface="Arial" panose="020B0604020202020204" pitchFamily="34" charset="0"/>
                </a:rPr>
                <a:t>Financial</a:t>
              </a:r>
            </a:p>
            <a:p>
              <a:endParaRPr lang="en-US" sz="1050" b="1">
                <a:solidFill>
                  <a:schemeClr val="bg1"/>
                </a:solidFill>
                <a:latin typeface="Arial" panose="020B0604020202020204" pitchFamily="34" charset="0"/>
                <a:cs typeface="Arial" panose="020B0604020202020204" pitchFamily="34" charset="0"/>
              </a:endParaRPr>
            </a:p>
          </xdr:txBody>
        </xdr:sp>
      </xdr:grpSp>
      <xdr:pic>
        <xdr:nvPicPr>
          <xdr:cNvPr id="14" name="Graphic 13" descr="Repeat outline">
            <a:extLst>
              <a:ext uri="{FF2B5EF4-FFF2-40B4-BE49-F238E27FC236}">
                <a16:creationId xmlns:a16="http://schemas.microsoft.com/office/drawing/2014/main" id="{8F918E45-3079-90D5-E87B-0BC6EF5C53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9323" y="491630"/>
            <a:ext cx="438467" cy="442950"/>
          </a:xfrm>
          <a:prstGeom prst="rect">
            <a:avLst/>
          </a:prstGeom>
        </xdr:spPr>
      </xdr:pic>
      <xdr:pic>
        <xdr:nvPicPr>
          <xdr:cNvPr id="15" name="Graphic 14" descr="City outline">
            <a:extLst>
              <a:ext uri="{FF2B5EF4-FFF2-40B4-BE49-F238E27FC236}">
                <a16:creationId xmlns:a16="http://schemas.microsoft.com/office/drawing/2014/main" id="{83E9E334-6D4C-A8C3-2C7C-1D47BDC029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7971" y="499717"/>
            <a:ext cx="438468" cy="442950"/>
          </a:xfrm>
          <a:prstGeom prst="rect">
            <a:avLst/>
          </a:prstGeom>
        </xdr:spPr>
      </xdr:pic>
      <xdr:pic>
        <xdr:nvPicPr>
          <xdr:cNvPr id="16" name="Graphic 15" descr="Male profile outline">
            <a:extLst>
              <a:ext uri="{FF2B5EF4-FFF2-40B4-BE49-F238E27FC236}">
                <a16:creationId xmlns:a16="http://schemas.microsoft.com/office/drawing/2014/main" id="{38F1B932-502D-2BC1-28D8-0BCCE6EF1B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91325" y="496354"/>
            <a:ext cx="438467" cy="442950"/>
          </a:xfrm>
          <a:prstGeom prst="rect">
            <a:avLst/>
          </a:prstGeom>
        </xdr:spPr>
      </xdr:pic>
      <xdr:cxnSp macro="">
        <xdr:nvCxnSpPr>
          <xdr:cNvPr id="17" name="Straight Connector 16">
            <a:extLst>
              <a:ext uri="{FF2B5EF4-FFF2-40B4-BE49-F238E27FC236}">
                <a16:creationId xmlns:a16="http://schemas.microsoft.com/office/drawing/2014/main" id="{12424186-658E-F698-4710-42450629B51E}"/>
              </a:ext>
            </a:extLst>
          </xdr:cNvPr>
          <xdr:cNvCxnSpPr/>
        </xdr:nvCxnSpPr>
        <xdr:spPr>
          <a:xfrm>
            <a:off x="2810996" y="552450"/>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819D51FF-E583-7BCD-8DB5-9F5547F7DD0D}"/>
              </a:ext>
            </a:extLst>
          </xdr:cNvPr>
          <xdr:cNvCxnSpPr/>
        </xdr:nvCxnSpPr>
        <xdr:spPr>
          <a:xfrm>
            <a:off x="4955241" y="542925"/>
            <a:ext cx="0" cy="274320"/>
          </a:xfrm>
          <a:prstGeom prst="line">
            <a:avLst/>
          </a:prstGeom>
          <a:ln>
            <a:solidFill>
              <a:schemeClr val="bg1">
                <a:alpha val="51000"/>
              </a:schemeClr>
            </a:solidFill>
          </a:ln>
        </xdr:spPr>
        <xdr:style>
          <a:lnRef idx="2">
            <a:schemeClr val="accent1"/>
          </a:lnRef>
          <a:fillRef idx="0">
            <a:schemeClr val="accent1"/>
          </a:fillRef>
          <a:effectRef idx="1">
            <a:schemeClr val="accent1"/>
          </a:effectRef>
          <a:fontRef idx="minor">
            <a:schemeClr val="tx1"/>
          </a:fontRef>
        </xdr:style>
      </xdr:cxnSp>
      <xdr:pic>
        <xdr:nvPicPr>
          <xdr:cNvPr id="19" name="Picture 18">
            <a:extLst>
              <a:ext uri="{FF2B5EF4-FFF2-40B4-BE49-F238E27FC236}">
                <a16:creationId xmlns:a16="http://schemas.microsoft.com/office/drawing/2014/main" id="{E04C13CF-BDFD-D2EF-54E5-C5CC1787673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272" y="62593"/>
            <a:ext cx="795051" cy="658284"/>
          </a:xfrm>
          <a:prstGeom prst="rect">
            <a:avLst/>
          </a:prstGeom>
        </xdr:spPr>
      </xdr:pic>
    </xdr:grpSp>
    <xdr:clientData/>
  </xdr:twoCellAnchor>
  <xdr:twoCellAnchor>
    <xdr:from>
      <xdr:col>4</xdr:col>
      <xdr:colOff>233643</xdr:colOff>
      <xdr:row>13</xdr:row>
      <xdr:rowOff>9525</xdr:rowOff>
    </xdr:from>
    <xdr:to>
      <xdr:col>12</xdr:col>
      <xdr:colOff>176493</xdr:colOff>
      <xdr:row>13</xdr:row>
      <xdr:rowOff>9525</xdr:rowOff>
    </xdr:to>
    <xdr:cxnSp macro="">
      <xdr:nvCxnSpPr>
        <xdr:cNvPr id="26" name="Straight Connector 25">
          <a:extLst>
            <a:ext uri="{FF2B5EF4-FFF2-40B4-BE49-F238E27FC236}">
              <a16:creationId xmlns:a16="http://schemas.microsoft.com/office/drawing/2014/main" id="{0CEE767B-59C7-4612-815C-1F877D36AFD1}"/>
            </a:ext>
          </a:extLst>
        </xdr:cNvPr>
        <xdr:cNvCxnSpPr/>
      </xdr:nvCxnSpPr>
      <xdr:spPr>
        <a:xfrm>
          <a:off x="2654114" y="2497231"/>
          <a:ext cx="4783791" cy="0"/>
        </a:xfrm>
        <a:prstGeom prst="line">
          <a:avLst/>
        </a:prstGeom>
        <a:ln w="15875">
          <a:noFill/>
        </a:ln>
        <a:effectLst>
          <a:outerShdw blurRad="279400" dist="127000" dir="5400000" algn="tr"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491380</xdr:colOff>
      <xdr:row>9</xdr:row>
      <xdr:rowOff>31936</xdr:rowOff>
    </xdr:from>
    <xdr:to>
      <xdr:col>5</xdr:col>
      <xdr:colOff>246530</xdr:colOff>
      <xdr:row>11</xdr:row>
      <xdr:rowOff>89848</xdr:rowOff>
    </xdr:to>
    <xdr:sp macro="" textlink="">
      <xdr:nvSpPr>
        <xdr:cNvPr id="27" name="TextBox 26">
          <a:hlinkClick xmlns:r="http://schemas.openxmlformats.org/officeDocument/2006/relationships" r:id="rId8" tooltip="Main Dashboard"/>
          <a:extLst>
            <a:ext uri="{FF2B5EF4-FFF2-40B4-BE49-F238E27FC236}">
              <a16:creationId xmlns:a16="http://schemas.microsoft.com/office/drawing/2014/main" id="{685D5DAB-849B-4013-9BF5-56D9B0F41A79}"/>
            </a:ext>
          </a:extLst>
        </xdr:cNvPr>
        <xdr:cNvSpPr txBox="1"/>
      </xdr:nvSpPr>
      <xdr:spPr>
        <a:xfrm>
          <a:off x="491380" y="1755961"/>
          <a:ext cx="2803150"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a:solidFill>
                <a:schemeClr val="tx1"/>
              </a:solidFill>
              <a:latin typeface="Arial" panose="020B0604020202020204" pitchFamily="34" charset="0"/>
              <a:cs typeface="Arial" panose="020B0604020202020204" pitchFamily="34" charset="0"/>
            </a:rPr>
            <a:t>Main Dashboard</a:t>
          </a:r>
        </a:p>
      </xdr:txBody>
    </xdr:sp>
    <xdr:clientData/>
  </xdr:twoCellAnchor>
  <xdr:twoCellAnchor>
    <xdr:from>
      <xdr:col>0</xdr:col>
      <xdr:colOff>470649</xdr:colOff>
      <xdr:row>12</xdr:row>
      <xdr:rowOff>67237</xdr:rowOff>
    </xdr:from>
    <xdr:to>
      <xdr:col>5</xdr:col>
      <xdr:colOff>291355</xdr:colOff>
      <xdr:row>14</xdr:row>
      <xdr:rowOff>125149</xdr:rowOff>
    </xdr:to>
    <xdr:sp macro="" textlink="">
      <xdr:nvSpPr>
        <xdr:cNvPr id="28" name="TextBox 27">
          <a:hlinkClick xmlns:r="http://schemas.openxmlformats.org/officeDocument/2006/relationships" r:id="rId9" tooltip="Workforce Composition"/>
          <a:extLst>
            <a:ext uri="{FF2B5EF4-FFF2-40B4-BE49-F238E27FC236}">
              <a16:creationId xmlns:a16="http://schemas.microsoft.com/office/drawing/2014/main" id="{333E4D69-B820-4D9B-8B67-AA05B995FF0D}"/>
            </a:ext>
          </a:extLst>
        </xdr:cNvPr>
        <xdr:cNvSpPr txBox="1"/>
      </xdr:nvSpPr>
      <xdr:spPr>
        <a:xfrm>
          <a:off x="470649" y="2362762"/>
          <a:ext cx="2868706"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0">
              <a:solidFill>
                <a:schemeClr val="tx1"/>
              </a:solidFill>
            </a:rPr>
            <a:t>Workforce Composition</a:t>
          </a:r>
          <a:endParaRPr lang="en-US" sz="2000" b="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459441</xdr:colOff>
      <xdr:row>15</xdr:row>
      <xdr:rowOff>22414</xdr:rowOff>
    </xdr:from>
    <xdr:to>
      <xdr:col>6</xdr:col>
      <xdr:colOff>168089</xdr:colOff>
      <xdr:row>17</xdr:row>
      <xdr:rowOff>80326</xdr:rowOff>
    </xdr:to>
    <xdr:sp macro="" textlink="">
      <xdr:nvSpPr>
        <xdr:cNvPr id="29" name="TextBox 28">
          <a:hlinkClick xmlns:r="http://schemas.openxmlformats.org/officeDocument/2006/relationships" r:id="rId10" tooltip="Salary &amp; Financial Analysis"/>
          <a:extLst>
            <a:ext uri="{FF2B5EF4-FFF2-40B4-BE49-F238E27FC236}">
              <a16:creationId xmlns:a16="http://schemas.microsoft.com/office/drawing/2014/main" id="{18E636DD-9810-4738-83D4-8105A4398AC1}"/>
            </a:ext>
          </a:extLst>
        </xdr:cNvPr>
        <xdr:cNvSpPr txBox="1"/>
      </xdr:nvSpPr>
      <xdr:spPr>
        <a:xfrm>
          <a:off x="459441" y="2889439"/>
          <a:ext cx="3366248"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000" b="1" i="0">
              <a:solidFill>
                <a:schemeClr val="bg2"/>
              </a:solidFill>
            </a:rPr>
            <a:t>Salary &amp; Financial Analysis</a:t>
          </a:r>
          <a:endParaRPr lang="en-US" sz="2000" b="1" i="0">
            <a:solidFill>
              <a:schemeClr val="bg2"/>
            </a:solidFill>
            <a:latin typeface="Arial" panose="020B0604020202020204" pitchFamily="34" charset="0"/>
            <a:cs typeface="Arial" panose="020B0604020202020204" pitchFamily="34" charset="0"/>
          </a:endParaRPr>
        </a:p>
      </xdr:txBody>
    </xdr:sp>
    <xdr:clientData/>
  </xdr:twoCellAnchor>
  <xdr:twoCellAnchor>
    <xdr:from>
      <xdr:col>0</xdr:col>
      <xdr:colOff>470649</xdr:colOff>
      <xdr:row>17</xdr:row>
      <xdr:rowOff>168088</xdr:rowOff>
    </xdr:from>
    <xdr:to>
      <xdr:col>5</xdr:col>
      <xdr:colOff>336178</xdr:colOff>
      <xdr:row>20</xdr:row>
      <xdr:rowOff>35500</xdr:rowOff>
    </xdr:to>
    <xdr:sp macro="" textlink="">
      <xdr:nvSpPr>
        <xdr:cNvPr id="30" name="TextBox 29">
          <a:extLst>
            <a:ext uri="{FF2B5EF4-FFF2-40B4-BE49-F238E27FC236}">
              <a16:creationId xmlns:a16="http://schemas.microsoft.com/office/drawing/2014/main" id="{9B1211FA-B8F5-4AD6-BEDF-83B1164E2CCB}"/>
            </a:ext>
          </a:extLst>
        </xdr:cNvPr>
        <xdr:cNvSpPr txBox="1"/>
      </xdr:nvSpPr>
      <xdr:spPr>
        <a:xfrm>
          <a:off x="470649" y="3416113"/>
          <a:ext cx="2913529"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2000" b="0">
            <a:latin typeface="Arial" panose="020B0604020202020204" pitchFamily="34" charset="0"/>
            <a:cs typeface="Arial" panose="020B0604020202020204" pitchFamily="34" charset="0"/>
          </a:endParaRPr>
        </a:p>
      </xdr:txBody>
    </xdr:sp>
    <xdr:clientData/>
  </xdr:twoCellAnchor>
  <xdr:twoCellAnchor>
    <xdr:from>
      <xdr:col>0</xdr:col>
      <xdr:colOff>493059</xdr:colOff>
      <xdr:row>20</xdr:row>
      <xdr:rowOff>145676</xdr:rowOff>
    </xdr:from>
    <xdr:to>
      <xdr:col>6</xdr:col>
      <xdr:colOff>112059</xdr:colOff>
      <xdr:row>23</xdr:row>
      <xdr:rowOff>13088</xdr:rowOff>
    </xdr:to>
    <xdr:sp macro="" textlink="">
      <xdr:nvSpPr>
        <xdr:cNvPr id="31" name="TextBox 30">
          <a:extLst>
            <a:ext uri="{FF2B5EF4-FFF2-40B4-BE49-F238E27FC236}">
              <a16:creationId xmlns:a16="http://schemas.microsoft.com/office/drawing/2014/main" id="{D7F4381A-6B06-4E2E-9E4F-FD9B52A6FC53}"/>
            </a:ext>
          </a:extLst>
        </xdr:cNvPr>
        <xdr:cNvSpPr txBox="1"/>
      </xdr:nvSpPr>
      <xdr:spPr>
        <a:xfrm>
          <a:off x="493059" y="3965201"/>
          <a:ext cx="3276600" cy="43891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US" sz="2000" b="0">
            <a:latin typeface="Arial" panose="020B0604020202020204" pitchFamily="34" charset="0"/>
            <a:cs typeface="Arial" panose="020B0604020202020204" pitchFamily="34" charset="0"/>
          </a:endParaRPr>
        </a:p>
      </xdr:txBody>
    </xdr:sp>
    <xdr:clientData/>
  </xdr:twoCellAnchor>
  <xdr:twoCellAnchor editAs="oneCell">
    <xdr:from>
      <xdr:col>0</xdr:col>
      <xdr:colOff>44823</xdr:colOff>
      <xdr:row>8</xdr:row>
      <xdr:rowOff>168086</xdr:rowOff>
    </xdr:from>
    <xdr:to>
      <xdr:col>0</xdr:col>
      <xdr:colOff>483735</xdr:colOff>
      <xdr:row>11</xdr:row>
      <xdr:rowOff>35498</xdr:rowOff>
    </xdr:to>
    <xdr:pic>
      <xdr:nvPicPr>
        <xdr:cNvPr id="32" name="Graphic 31" descr="Work from home Wi-Fi with solid fill">
          <a:hlinkClick xmlns:r="http://schemas.openxmlformats.org/officeDocument/2006/relationships" r:id="rId8"/>
          <a:extLst>
            <a:ext uri="{FF2B5EF4-FFF2-40B4-BE49-F238E27FC236}">
              <a16:creationId xmlns:a16="http://schemas.microsoft.com/office/drawing/2014/main" id="{BB962FE1-F22D-4F84-B915-479A221827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823" y="1701611"/>
          <a:ext cx="438912" cy="438912"/>
        </a:xfrm>
        <a:prstGeom prst="rect">
          <a:avLst/>
        </a:prstGeom>
      </xdr:spPr>
    </xdr:pic>
    <xdr:clientData/>
  </xdr:twoCellAnchor>
  <xdr:twoCellAnchor editAs="oneCell">
    <xdr:from>
      <xdr:col>0</xdr:col>
      <xdr:colOff>0</xdr:colOff>
      <xdr:row>12</xdr:row>
      <xdr:rowOff>33617</xdr:rowOff>
    </xdr:from>
    <xdr:to>
      <xdr:col>0</xdr:col>
      <xdr:colOff>438912</xdr:colOff>
      <xdr:row>14</xdr:row>
      <xdr:rowOff>91529</xdr:rowOff>
    </xdr:to>
    <xdr:pic>
      <xdr:nvPicPr>
        <xdr:cNvPr id="35" name="Graphic 34" descr="Woman with solid fill">
          <a:extLst>
            <a:ext uri="{FF2B5EF4-FFF2-40B4-BE49-F238E27FC236}">
              <a16:creationId xmlns:a16="http://schemas.microsoft.com/office/drawing/2014/main" id="{630F7283-BEBA-46AB-A71A-780B107AE59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0" y="2329142"/>
          <a:ext cx="438912" cy="438912"/>
        </a:xfrm>
        <a:prstGeom prst="rect">
          <a:avLst/>
        </a:prstGeom>
      </xdr:spPr>
    </xdr:pic>
    <xdr:clientData/>
  </xdr:twoCellAnchor>
  <xdr:twoCellAnchor editAs="oneCell">
    <xdr:from>
      <xdr:col>0</xdr:col>
      <xdr:colOff>22410</xdr:colOff>
      <xdr:row>15</xdr:row>
      <xdr:rowOff>11206</xdr:rowOff>
    </xdr:from>
    <xdr:to>
      <xdr:col>0</xdr:col>
      <xdr:colOff>461322</xdr:colOff>
      <xdr:row>17</xdr:row>
      <xdr:rowOff>69118</xdr:rowOff>
    </xdr:to>
    <xdr:pic>
      <xdr:nvPicPr>
        <xdr:cNvPr id="36" name="Graphic 35" descr="Coins with solid fill">
          <a:hlinkClick xmlns:r="http://schemas.openxmlformats.org/officeDocument/2006/relationships" r:id="rId10" tooltip="Salary &amp; Financial Analysis"/>
          <a:extLst>
            <a:ext uri="{FF2B5EF4-FFF2-40B4-BE49-F238E27FC236}">
              <a16:creationId xmlns:a16="http://schemas.microsoft.com/office/drawing/2014/main" id="{9913D682-AAD6-4E8F-820F-585D14ACE74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410" y="2878231"/>
          <a:ext cx="438912" cy="438912"/>
        </a:xfrm>
        <a:prstGeom prst="rect">
          <a:avLst/>
        </a:prstGeom>
      </xdr:spPr>
    </xdr:pic>
    <xdr:clientData/>
  </xdr:twoCellAnchor>
  <xdr:twoCellAnchor>
    <xdr:from>
      <xdr:col>6</xdr:col>
      <xdr:colOff>112869</xdr:colOff>
      <xdr:row>11</xdr:row>
      <xdr:rowOff>144175</xdr:rowOff>
    </xdr:from>
    <xdr:to>
      <xdr:col>15</xdr:col>
      <xdr:colOff>22412</xdr:colOff>
      <xdr:row>23</xdr:row>
      <xdr:rowOff>168088</xdr:rowOff>
    </xdr:to>
    <xdr:graphicFrame macro="">
      <xdr:nvGraphicFramePr>
        <xdr:cNvPr id="52" name="Chart 51">
          <a:extLst>
            <a:ext uri="{FF2B5EF4-FFF2-40B4-BE49-F238E27FC236}">
              <a16:creationId xmlns:a16="http://schemas.microsoft.com/office/drawing/2014/main" id="{036A7D95-66E7-4D55-95EA-5C2CF77B2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493059</xdr:colOff>
      <xdr:row>7</xdr:row>
      <xdr:rowOff>33616</xdr:rowOff>
    </xdr:from>
    <xdr:to>
      <xdr:col>19</xdr:col>
      <xdr:colOff>134471</xdr:colOff>
      <xdr:row>13</xdr:row>
      <xdr:rowOff>179293</xdr:rowOff>
    </xdr:to>
    <xdr:sp macro="" textlink="">
      <xdr:nvSpPr>
        <xdr:cNvPr id="42" name="Rectangle: Rounded Corners 41">
          <a:extLst>
            <a:ext uri="{FF2B5EF4-FFF2-40B4-BE49-F238E27FC236}">
              <a16:creationId xmlns:a16="http://schemas.microsoft.com/office/drawing/2014/main" id="{3935CF8B-F8D0-44D2-8682-9069537C0D32}"/>
            </a:ext>
          </a:extLst>
        </xdr:cNvPr>
        <xdr:cNvSpPr/>
      </xdr:nvSpPr>
      <xdr:spPr>
        <a:xfrm>
          <a:off x="9625275" y="1349441"/>
          <a:ext cx="2459634" cy="1265110"/>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242048</xdr:colOff>
      <xdr:row>7</xdr:row>
      <xdr:rowOff>29133</xdr:rowOff>
    </xdr:from>
    <xdr:to>
      <xdr:col>23</xdr:col>
      <xdr:colOff>264459</xdr:colOff>
      <xdr:row>13</xdr:row>
      <xdr:rowOff>174810</xdr:rowOff>
    </xdr:to>
    <xdr:sp macro="" textlink="">
      <xdr:nvSpPr>
        <xdr:cNvPr id="57" name="Rectangle: Rounded Corners 56">
          <a:extLst>
            <a:ext uri="{FF2B5EF4-FFF2-40B4-BE49-F238E27FC236}">
              <a16:creationId xmlns:a16="http://schemas.microsoft.com/office/drawing/2014/main" id="{72A5F14E-8D01-4D41-9509-53A734989DB6}"/>
            </a:ext>
          </a:extLst>
        </xdr:cNvPr>
        <xdr:cNvSpPr/>
      </xdr:nvSpPr>
      <xdr:spPr>
        <a:xfrm>
          <a:off x="12120283" y="1373839"/>
          <a:ext cx="2442882" cy="1288677"/>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360830</xdr:colOff>
      <xdr:row>7</xdr:row>
      <xdr:rowOff>47064</xdr:rowOff>
    </xdr:from>
    <xdr:to>
      <xdr:col>27</xdr:col>
      <xdr:colOff>383242</xdr:colOff>
      <xdr:row>14</xdr:row>
      <xdr:rowOff>2241</xdr:rowOff>
    </xdr:to>
    <xdr:sp macro="" textlink="">
      <xdr:nvSpPr>
        <xdr:cNvPr id="58" name="Rectangle: Rounded Corners 57">
          <a:extLst>
            <a:ext uri="{FF2B5EF4-FFF2-40B4-BE49-F238E27FC236}">
              <a16:creationId xmlns:a16="http://schemas.microsoft.com/office/drawing/2014/main" id="{0243DA9C-C7BE-48E6-97A0-F36CBAD672E9}"/>
            </a:ext>
          </a:extLst>
        </xdr:cNvPr>
        <xdr:cNvSpPr/>
      </xdr:nvSpPr>
      <xdr:spPr>
        <a:xfrm>
          <a:off x="14659536" y="1391770"/>
          <a:ext cx="2442882" cy="1288677"/>
        </a:xfrm>
        <a:prstGeom prst="roundRect">
          <a:avLst>
            <a:gd name="adj" fmla="val 7381"/>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11207</xdr:colOff>
      <xdr:row>14</xdr:row>
      <xdr:rowOff>156883</xdr:rowOff>
    </xdr:from>
    <xdr:to>
      <xdr:col>22</xdr:col>
      <xdr:colOff>493060</xdr:colOff>
      <xdr:row>29</xdr:row>
      <xdr:rowOff>56029</xdr:rowOff>
    </xdr:to>
    <xdr:sp macro="" textlink="">
      <xdr:nvSpPr>
        <xdr:cNvPr id="59" name="Rectangle: Rounded Corners 58">
          <a:extLst>
            <a:ext uri="{FF2B5EF4-FFF2-40B4-BE49-F238E27FC236}">
              <a16:creationId xmlns:a16="http://schemas.microsoft.com/office/drawing/2014/main" id="{595D3D70-14E6-44E8-A459-10BCA9FB59BC}"/>
            </a:ext>
          </a:extLst>
        </xdr:cNvPr>
        <xdr:cNvSpPr/>
      </xdr:nvSpPr>
      <xdr:spPr>
        <a:xfrm>
          <a:off x="9693089" y="2835089"/>
          <a:ext cx="4493559" cy="2756646"/>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6724</xdr:colOff>
      <xdr:row>29</xdr:row>
      <xdr:rowOff>96371</xdr:rowOff>
    </xdr:from>
    <xdr:to>
      <xdr:col>22</xdr:col>
      <xdr:colOff>488577</xdr:colOff>
      <xdr:row>43</xdr:row>
      <xdr:rowOff>190499</xdr:rowOff>
    </xdr:to>
    <xdr:sp macro="" textlink="">
      <xdr:nvSpPr>
        <xdr:cNvPr id="60" name="Rectangle: Rounded Corners 59">
          <a:extLst>
            <a:ext uri="{FF2B5EF4-FFF2-40B4-BE49-F238E27FC236}">
              <a16:creationId xmlns:a16="http://schemas.microsoft.com/office/drawing/2014/main" id="{945F3E4C-4D4D-498F-A90C-538C7216F53C}"/>
            </a:ext>
          </a:extLst>
        </xdr:cNvPr>
        <xdr:cNvSpPr/>
      </xdr:nvSpPr>
      <xdr:spPr>
        <a:xfrm>
          <a:off x="9688606" y="5632077"/>
          <a:ext cx="4493559" cy="2761128"/>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486947</xdr:colOff>
      <xdr:row>25</xdr:row>
      <xdr:rowOff>144658</xdr:rowOff>
    </xdr:from>
    <xdr:to>
      <xdr:col>10</xdr:col>
      <xdr:colOff>225136</xdr:colOff>
      <xdr:row>43</xdr:row>
      <xdr:rowOff>189482</xdr:rowOff>
    </xdr:to>
    <xdr:sp macro="" textlink="">
      <xdr:nvSpPr>
        <xdr:cNvPr id="64" name="Rectangle: Rounded Corners 63">
          <a:extLst>
            <a:ext uri="{FF2B5EF4-FFF2-40B4-BE49-F238E27FC236}">
              <a16:creationId xmlns:a16="http://schemas.microsoft.com/office/drawing/2014/main" id="{8A4EAC62-9212-4977-BC9E-67F3A6398201}"/>
            </a:ext>
          </a:extLst>
        </xdr:cNvPr>
        <xdr:cNvSpPr/>
      </xdr:nvSpPr>
      <xdr:spPr>
        <a:xfrm>
          <a:off x="3517629" y="4924476"/>
          <a:ext cx="2768871" cy="3473824"/>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171500</xdr:colOff>
      <xdr:row>8</xdr:row>
      <xdr:rowOff>138546</xdr:rowOff>
    </xdr:from>
    <xdr:to>
      <xdr:col>15</xdr:col>
      <xdr:colOff>103910</xdr:colOff>
      <xdr:row>11</xdr:row>
      <xdr:rowOff>65196</xdr:rowOff>
    </xdr:to>
    <mc:AlternateContent xmlns:mc="http://schemas.openxmlformats.org/markup-compatibility/2006" xmlns:a14="http://schemas.microsoft.com/office/drawing/2010/main">
      <mc:Choice Requires="a14">
        <xdr:graphicFrame macro="">
          <xdr:nvGraphicFramePr>
            <xdr:cNvPr id="43" name="Years (Date of Join)">
              <a:extLst>
                <a:ext uri="{FF2B5EF4-FFF2-40B4-BE49-F238E27FC236}">
                  <a16:creationId xmlns:a16="http://schemas.microsoft.com/office/drawing/2014/main" id="{B8479951-9383-3EC1-BD7F-CA69ED40B0DF}"/>
                </a:ext>
              </a:extLst>
            </xdr:cNvPr>
            <xdr:cNvGraphicFramePr/>
          </xdr:nvGraphicFramePr>
          <xdr:xfrm>
            <a:off x="0" y="0"/>
            <a:ext cx="0" cy="0"/>
          </xdr:xfrm>
          <a:graphic>
            <a:graphicData uri="http://schemas.microsoft.com/office/drawing/2010/slicer">
              <sle:slicer xmlns:sle="http://schemas.microsoft.com/office/drawing/2010/slicer" name="Years (Date of Join)"/>
            </a:graphicData>
          </a:graphic>
        </xdr:graphicFrame>
      </mc:Choice>
      <mc:Fallback xmlns="">
        <xdr:sp macro="" textlink="">
          <xdr:nvSpPr>
            <xdr:cNvPr id="0" name=""/>
            <xdr:cNvSpPr>
              <a:spLocks noTextEdit="1"/>
            </xdr:cNvSpPr>
          </xdr:nvSpPr>
          <xdr:spPr>
            <a:xfrm>
              <a:off x="3824387" y="1640943"/>
              <a:ext cx="5411739" cy="486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526678</xdr:colOff>
      <xdr:row>28</xdr:row>
      <xdr:rowOff>4076</xdr:rowOff>
    </xdr:from>
    <xdr:to>
      <xdr:col>11</xdr:col>
      <xdr:colOff>321915</xdr:colOff>
      <xdr:row>40</xdr:row>
      <xdr:rowOff>177258</xdr:rowOff>
    </xdr:to>
    <xdr:graphicFrame macro="">
      <xdr:nvGraphicFramePr>
        <xdr:cNvPr id="4" name="Chart 3">
          <a:extLst>
            <a:ext uri="{FF2B5EF4-FFF2-40B4-BE49-F238E27FC236}">
              <a16:creationId xmlns:a16="http://schemas.microsoft.com/office/drawing/2014/main" id="{C555256F-E30C-45F7-AEA9-132A45EDA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285852</xdr:colOff>
      <xdr:row>25</xdr:row>
      <xdr:rowOff>147306</xdr:rowOff>
    </xdr:from>
    <xdr:to>
      <xdr:col>15</xdr:col>
      <xdr:colOff>474315</xdr:colOff>
      <xdr:row>44</xdr:row>
      <xdr:rowOff>1630</xdr:rowOff>
    </xdr:to>
    <xdr:sp macro="" textlink="">
      <xdr:nvSpPr>
        <xdr:cNvPr id="39" name="Rectangle: Rounded Corners 38">
          <a:extLst>
            <a:ext uri="{FF2B5EF4-FFF2-40B4-BE49-F238E27FC236}">
              <a16:creationId xmlns:a16="http://schemas.microsoft.com/office/drawing/2014/main" id="{7A42F643-64BD-4CE2-9F59-C177D1B1DBBF}"/>
            </a:ext>
          </a:extLst>
        </xdr:cNvPr>
        <xdr:cNvSpPr/>
      </xdr:nvSpPr>
      <xdr:spPr>
        <a:xfrm>
          <a:off x="6337028" y="4921012"/>
          <a:ext cx="3214052" cy="3473824"/>
        </a:xfrm>
        <a:prstGeom prst="roundRect">
          <a:avLst>
            <a:gd name="adj" fmla="val 2913"/>
          </a:avLst>
        </a:prstGeom>
        <a:gradFill>
          <a:gsLst>
            <a:gs pos="0">
              <a:srgbClr val="FFFFFF"/>
            </a:gs>
            <a:gs pos="100000">
              <a:srgbClr val="EADCFB"/>
            </a:gs>
            <a:gs pos="72000">
              <a:srgbClr val="F8F2FF"/>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155865</xdr:colOff>
      <xdr:row>41</xdr:row>
      <xdr:rowOff>144658</xdr:rowOff>
    </xdr:from>
    <xdr:to>
      <xdr:col>8</xdr:col>
      <xdr:colOff>37207</xdr:colOff>
      <xdr:row>43</xdr:row>
      <xdr:rowOff>24744</xdr:rowOff>
    </xdr:to>
    <xdr:sp macro="" textlink="">
      <xdr:nvSpPr>
        <xdr:cNvPr id="49" name="TextBox 48">
          <a:extLst>
            <a:ext uri="{FF2B5EF4-FFF2-40B4-BE49-F238E27FC236}">
              <a16:creationId xmlns:a16="http://schemas.microsoft.com/office/drawing/2014/main" id="{C8783BFD-ABD2-4B34-971B-3BF36740D16D}"/>
            </a:ext>
          </a:extLst>
        </xdr:cNvPr>
        <xdr:cNvSpPr txBox="1"/>
      </xdr:nvSpPr>
      <xdr:spPr>
        <a:xfrm>
          <a:off x="3792683" y="7972476"/>
          <a:ext cx="1093615" cy="261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Female</a:t>
          </a:r>
        </a:p>
      </xdr:txBody>
    </xdr:sp>
    <xdr:clientData/>
  </xdr:twoCellAnchor>
  <xdr:twoCellAnchor>
    <xdr:from>
      <xdr:col>6</xdr:col>
      <xdr:colOff>88629</xdr:colOff>
      <xdr:row>42</xdr:row>
      <xdr:rowOff>51083</xdr:rowOff>
    </xdr:from>
    <xdr:to>
      <xdr:col>6</xdr:col>
      <xdr:colOff>216645</xdr:colOff>
      <xdr:row>42</xdr:row>
      <xdr:rowOff>175171</xdr:rowOff>
    </xdr:to>
    <xdr:sp macro="" textlink="">
      <xdr:nvSpPr>
        <xdr:cNvPr id="50" name="Rectangle: Rounded Corners 49">
          <a:extLst>
            <a:ext uri="{FF2B5EF4-FFF2-40B4-BE49-F238E27FC236}">
              <a16:creationId xmlns:a16="http://schemas.microsoft.com/office/drawing/2014/main" id="{58BE8AB5-9B37-4A36-9654-29CE69B4C15F}"/>
            </a:ext>
          </a:extLst>
        </xdr:cNvPr>
        <xdr:cNvSpPr/>
      </xdr:nvSpPr>
      <xdr:spPr>
        <a:xfrm>
          <a:off x="3725447" y="8069401"/>
          <a:ext cx="128016" cy="124088"/>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207104</xdr:colOff>
      <xdr:row>42</xdr:row>
      <xdr:rowOff>46100</xdr:rowOff>
    </xdr:from>
    <xdr:to>
      <xdr:col>7</xdr:col>
      <xdr:colOff>335120</xdr:colOff>
      <xdr:row>42</xdr:row>
      <xdr:rowOff>170418</xdr:rowOff>
    </xdr:to>
    <xdr:sp macro="" textlink="">
      <xdr:nvSpPr>
        <xdr:cNvPr id="51" name="Rectangle: Rounded Corners 50">
          <a:extLst>
            <a:ext uri="{FF2B5EF4-FFF2-40B4-BE49-F238E27FC236}">
              <a16:creationId xmlns:a16="http://schemas.microsoft.com/office/drawing/2014/main" id="{FAD85F3F-5984-4322-B15A-ACB51DDABD73}"/>
            </a:ext>
          </a:extLst>
        </xdr:cNvPr>
        <xdr:cNvSpPr/>
      </xdr:nvSpPr>
      <xdr:spPr>
        <a:xfrm>
          <a:off x="4450059" y="8064418"/>
          <a:ext cx="128016" cy="124318"/>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307954</xdr:colOff>
      <xdr:row>41</xdr:row>
      <xdr:rowOff>146955</xdr:rowOff>
    </xdr:from>
    <xdr:to>
      <xdr:col>9</xdr:col>
      <xdr:colOff>53050</xdr:colOff>
      <xdr:row>43</xdr:row>
      <xdr:rowOff>30969</xdr:rowOff>
    </xdr:to>
    <xdr:sp macro="" textlink="">
      <xdr:nvSpPr>
        <xdr:cNvPr id="53" name="TextBox 52">
          <a:extLst>
            <a:ext uri="{FF2B5EF4-FFF2-40B4-BE49-F238E27FC236}">
              <a16:creationId xmlns:a16="http://schemas.microsoft.com/office/drawing/2014/main" id="{AAEDB8D7-CE07-44BA-9BD0-1F1FAB878276}"/>
            </a:ext>
          </a:extLst>
        </xdr:cNvPr>
        <xdr:cNvSpPr txBox="1"/>
      </xdr:nvSpPr>
      <xdr:spPr>
        <a:xfrm>
          <a:off x="4550909" y="7974773"/>
          <a:ext cx="957368" cy="26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Male</a:t>
          </a:r>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9</xdr:col>
      <xdr:colOff>523213</xdr:colOff>
      <xdr:row>28</xdr:row>
      <xdr:rowOff>74368</xdr:rowOff>
    </xdr:from>
    <xdr:to>
      <xdr:col>16</xdr:col>
      <xdr:colOff>321906</xdr:colOff>
      <xdr:row>41</xdr:row>
      <xdr:rowOff>57604</xdr:rowOff>
    </xdr:to>
    <xdr:graphicFrame macro="">
      <xdr:nvGraphicFramePr>
        <xdr:cNvPr id="56" name="Chart 55">
          <a:extLst>
            <a:ext uri="{FF2B5EF4-FFF2-40B4-BE49-F238E27FC236}">
              <a16:creationId xmlns:a16="http://schemas.microsoft.com/office/drawing/2014/main" id="{65735EA0-94C5-440B-8BA6-AD7683D56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482222</xdr:colOff>
      <xdr:row>25</xdr:row>
      <xdr:rowOff>108719</xdr:rowOff>
    </xdr:from>
    <xdr:to>
      <xdr:col>9</xdr:col>
      <xdr:colOff>528063</xdr:colOff>
      <xdr:row>28</xdr:row>
      <xdr:rowOff>103625</xdr:rowOff>
    </xdr:to>
    <xdr:sp macro="" textlink="">
      <xdr:nvSpPr>
        <xdr:cNvPr id="62" name="TextBox 61">
          <a:extLst>
            <a:ext uri="{FF2B5EF4-FFF2-40B4-BE49-F238E27FC236}">
              <a16:creationId xmlns:a16="http://schemas.microsoft.com/office/drawing/2014/main" id="{2E64AD6C-04EE-4FFE-823C-557BDAD8C5B6}"/>
            </a:ext>
          </a:extLst>
        </xdr:cNvPr>
        <xdr:cNvSpPr txBox="1"/>
      </xdr:nvSpPr>
      <xdr:spPr>
        <a:xfrm>
          <a:off x="3526294" y="4782843"/>
          <a:ext cx="2481099" cy="554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solidFill>
                <a:srgbClr val="2C2438"/>
              </a:solidFill>
              <a:latin typeface="Segoe UI" panose="020B0502040204020203" pitchFamily="34" charset="0"/>
              <a:cs typeface="Segoe UI" panose="020B0502040204020203" pitchFamily="34" charset="0"/>
            </a:rPr>
            <a:t>Average Salary</a:t>
          </a:r>
          <a:r>
            <a:rPr lang="en-US" sz="1300" b="1" baseline="0">
              <a:solidFill>
                <a:srgbClr val="2C2438"/>
              </a:solidFill>
              <a:latin typeface="Segoe UI" panose="020B0502040204020203" pitchFamily="34" charset="0"/>
              <a:cs typeface="Segoe UI" panose="020B0502040204020203" pitchFamily="34" charset="0"/>
            </a:rPr>
            <a:t> By Gender</a:t>
          </a:r>
        </a:p>
        <a:p>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10</xdr:col>
      <xdr:colOff>251215</xdr:colOff>
      <xdr:row>25</xdr:row>
      <xdr:rowOff>119800</xdr:rowOff>
    </xdr:from>
    <xdr:to>
      <xdr:col>15</xdr:col>
      <xdr:colOff>392205</xdr:colOff>
      <xdr:row>28</xdr:row>
      <xdr:rowOff>114706</xdr:rowOff>
    </xdr:to>
    <xdr:sp macro="" textlink="">
      <xdr:nvSpPr>
        <xdr:cNvPr id="63" name="TextBox 62">
          <a:extLst>
            <a:ext uri="{FF2B5EF4-FFF2-40B4-BE49-F238E27FC236}">
              <a16:creationId xmlns:a16="http://schemas.microsoft.com/office/drawing/2014/main" id="{3FBC2592-0BC5-4D9C-8C59-475A390CA095}"/>
            </a:ext>
          </a:extLst>
        </xdr:cNvPr>
        <xdr:cNvSpPr txBox="1"/>
      </xdr:nvSpPr>
      <xdr:spPr>
        <a:xfrm>
          <a:off x="6302391" y="4893506"/>
          <a:ext cx="3166579" cy="566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solidFill>
                <a:srgbClr val="2C2438"/>
              </a:solidFill>
              <a:latin typeface="Segoe UI" panose="020B0502040204020203" pitchFamily="34" charset="0"/>
              <a:cs typeface="Segoe UI" panose="020B0502040204020203" pitchFamily="34" charset="0"/>
            </a:rPr>
            <a:t>Average Salary by Employee Type</a:t>
          </a:r>
        </a:p>
        <a:p>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10</xdr:col>
      <xdr:colOff>538705</xdr:colOff>
      <xdr:row>41</xdr:row>
      <xdr:rowOff>153418</xdr:rowOff>
    </xdr:from>
    <xdr:to>
      <xdr:col>12</xdr:col>
      <xdr:colOff>408392</xdr:colOff>
      <xdr:row>43</xdr:row>
      <xdr:rowOff>72462</xdr:rowOff>
    </xdr:to>
    <xdr:sp macro="" textlink="">
      <xdr:nvSpPr>
        <xdr:cNvPr id="65" name="TextBox 64">
          <a:extLst>
            <a:ext uri="{FF2B5EF4-FFF2-40B4-BE49-F238E27FC236}">
              <a16:creationId xmlns:a16="http://schemas.microsoft.com/office/drawing/2014/main" id="{4B477A0B-0495-4C95-BBAE-E56CF851DEC4}"/>
            </a:ext>
          </a:extLst>
        </xdr:cNvPr>
        <xdr:cNvSpPr txBox="1"/>
      </xdr:nvSpPr>
      <xdr:spPr>
        <a:xfrm>
          <a:off x="6589881" y="7975124"/>
          <a:ext cx="1079923" cy="30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Permanent</a:t>
          </a:r>
        </a:p>
      </xdr:txBody>
    </xdr:sp>
    <xdr:clientData/>
  </xdr:twoCellAnchor>
  <xdr:twoCellAnchor>
    <xdr:from>
      <xdr:col>12</xdr:col>
      <xdr:colOff>295210</xdr:colOff>
      <xdr:row>42</xdr:row>
      <xdr:rowOff>63770</xdr:rowOff>
    </xdr:from>
    <xdr:to>
      <xdr:col>12</xdr:col>
      <xdr:colOff>427708</xdr:colOff>
      <xdr:row>42</xdr:row>
      <xdr:rowOff>187858</xdr:rowOff>
    </xdr:to>
    <xdr:sp macro="" textlink="">
      <xdr:nvSpPr>
        <xdr:cNvPr id="66" name="Rectangle: Rounded Corners 65">
          <a:extLst>
            <a:ext uri="{FF2B5EF4-FFF2-40B4-BE49-F238E27FC236}">
              <a16:creationId xmlns:a16="http://schemas.microsoft.com/office/drawing/2014/main" id="{D8ECC63E-2A0F-4F67-BC94-91549254B5E7}"/>
            </a:ext>
          </a:extLst>
        </xdr:cNvPr>
        <xdr:cNvSpPr/>
      </xdr:nvSpPr>
      <xdr:spPr>
        <a:xfrm>
          <a:off x="7556622" y="8075976"/>
          <a:ext cx="132498" cy="124088"/>
        </a:xfrm>
        <a:prstGeom prst="roundRect">
          <a:avLst/>
        </a:prstGeom>
        <a:solidFill>
          <a:srgbClr val="6A4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475334</xdr:colOff>
      <xdr:row>42</xdr:row>
      <xdr:rowOff>58788</xdr:rowOff>
    </xdr:from>
    <xdr:to>
      <xdr:col>10</xdr:col>
      <xdr:colOff>603350</xdr:colOff>
      <xdr:row>42</xdr:row>
      <xdr:rowOff>183106</xdr:rowOff>
    </xdr:to>
    <xdr:sp macro="" textlink="">
      <xdr:nvSpPr>
        <xdr:cNvPr id="67" name="Rectangle: Rounded Corners 66">
          <a:extLst>
            <a:ext uri="{FF2B5EF4-FFF2-40B4-BE49-F238E27FC236}">
              <a16:creationId xmlns:a16="http://schemas.microsoft.com/office/drawing/2014/main" id="{B4808840-3DC0-4582-8A25-6155ECCC1080}"/>
            </a:ext>
          </a:extLst>
        </xdr:cNvPr>
        <xdr:cNvSpPr/>
      </xdr:nvSpPr>
      <xdr:spPr>
        <a:xfrm>
          <a:off x="6526510" y="8070994"/>
          <a:ext cx="128016" cy="124318"/>
        </a:xfrm>
        <a:prstGeom prst="roundRect">
          <a:avLst/>
        </a:prstGeom>
        <a:solidFill>
          <a:srgbClr val="E58A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370664</xdr:colOff>
      <xdr:row>41</xdr:row>
      <xdr:rowOff>159643</xdr:rowOff>
    </xdr:from>
    <xdr:to>
      <xdr:col>14</xdr:col>
      <xdr:colOff>67714</xdr:colOff>
      <xdr:row>43</xdr:row>
      <xdr:rowOff>43657</xdr:rowOff>
    </xdr:to>
    <xdr:sp macro="" textlink="">
      <xdr:nvSpPr>
        <xdr:cNvPr id="68" name="TextBox 67">
          <a:extLst>
            <a:ext uri="{FF2B5EF4-FFF2-40B4-BE49-F238E27FC236}">
              <a16:creationId xmlns:a16="http://schemas.microsoft.com/office/drawing/2014/main" id="{4BCB7C30-16E2-462C-A4DA-028ED98FE9E4}"/>
            </a:ext>
          </a:extLst>
        </xdr:cNvPr>
        <xdr:cNvSpPr txBox="1"/>
      </xdr:nvSpPr>
      <xdr:spPr>
        <a:xfrm>
          <a:off x="7632076" y="7981349"/>
          <a:ext cx="907285" cy="26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A506D"/>
              </a:solidFill>
              <a:latin typeface="Segoe UI" panose="020B0502040204020203" pitchFamily="34" charset="0"/>
              <a:cs typeface="Segoe UI" panose="020B0502040204020203" pitchFamily="34" charset="0"/>
            </a:rPr>
            <a:t>Probation</a:t>
          </a:r>
        </a:p>
        <a:p>
          <a:endParaRPr lang="en-US" sz="900">
            <a:solidFill>
              <a:srgbClr val="5A506D"/>
            </a:solidFill>
            <a:latin typeface="Segoe UI" panose="020B0502040204020203" pitchFamily="34" charset="0"/>
            <a:cs typeface="Segoe UI" panose="020B0502040204020203" pitchFamily="34" charset="0"/>
          </a:endParaRPr>
        </a:p>
      </xdr:txBody>
    </xdr:sp>
    <xdr:clientData/>
  </xdr:twoCellAnchor>
  <xdr:twoCellAnchor>
    <xdr:from>
      <xdr:col>16</xdr:col>
      <xdr:colOff>63046</xdr:colOff>
      <xdr:row>15</xdr:row>
      <xdr:rowOff>107095</xdr:rowOff>
    </xdr:from>
    <xdr:to>
      <xdr:col>22</xdr:col>
      <xdr:colOff>11206</xdr:colOff>
      <xdr:row>29</xdr:row>
      <xdr:rowOff>95249</xdr:rowOff>
    </xdr:to>
    <xdr:graphicFrame macro="">
      <xdr:nvGraphicFramePr>
        <xdr:cNvPr id="69" name="Chart 68">
          <a:extLst>
            <a:ext uri="{FF2B5EF4-FFF2-40B4-BE49-F238E27FC236}">
              <a16:creationId xmlns:a16="http://schemas.microsoft.com/office/drawing/2014/main" id="{B6994F02-5754-415C-94BB-0EA6612EC3CA}"/>
            </a:ext>
            <a:ext uri="{147F2762-F138-4A5C-976F-8EAC2B608ADB}">
              <a16:predDERef xmlns:a16="http://schemas.microsoft.com/office/drawing/2014/main" pred="{E0F4BF0B-4B56-4AEF-B330-B9A2D1420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575574</xdr:colOff>
      <xdr:row>14</xdr:row>
      <xdr:rowOff>162995</xdr:rowOff>
    </xdr:from>
    <xdr:to>
      <xdr:col>19</xdr:col>
      <xdr:colOff>326146</xdr:colOff>
      <xdr:row>16</xdr:row>
      <xdr:rowOff>172379</xdr:rowOff>
    </xdr:to>
    <xdr:sp macro="" textlink="">
      <xdr:nvSpPr>
        <xdr:cNvPr id="70" name="TextBox 69">
          <a:extLst>
            <a:ext uri="{FF2B5EF4-FFF2-40B4-BE49-F238E27FC236}">
              <a16:creationId xmlns:a16="http://schemas.microsoft.com/office/drawing/2014/main" id="{0D7052EE-213F-4DE1-AC9C-C7BE6557DF1B}"/>
            </a:ext>
          </a:extLst>
        </xdr:cNvPr>
        <xdr:cNvSpPr txBox="1"/>
      </xdr:nvSpPr>
      <xdr:spPr>
        <a:xfrm>
          <a:off x="9652339" y="2841201"/>
          <a:ext cx="2552042" cy="390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rgbClr val="2C2438"/>
              </a:solidFill>
              <a:latin typeface="Segoe UI" panose="020B0502040204020203" pitchFamily="34" charset="0"/>
              <a:cs typeface="Segoe UI" panose="020B0502040204020203" pitchFamily="34" charset="0"/>
            </a:rPr>
            <a:t>Salary</a:t>
          </a:r>
          <a:r>
            <a:rPr lang="en-US" sz="1300" b="1" baseline="0">
              <a:solidFill>
                <a:srgbClr val="2C2438"/>
              </a:solidFill>
              <a:latin typeface="Segoe UI" panose="020B0502040204020203" pitchFamily="34" charset="0"/>
              <a:cs typeface="Segoe UI" panose="020B0502040204020203" pitchFamily="34" charset="0"/>
            </a:rPr>
            <a:t> by Designation </a:t>
          </a:r>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16</xdr:col>
      <xdr:colOff>40341</xdr:colOff>
      <xdr:row>30</xdr:row>
      <xdr:rowOff>107577</xdr:rowOff>
    </xdr:from>
    <xdr:to>
      <xdr:col>22</xdr:col>
      <xdr:colOff>600635</xdr:colOff>
      <xdr:row>43</xdr:row>
      <xdr:rowOff>67235</xdr:rowOff>
    </xdr:to>
    <xdr:graphicFrame macro="">
      <xdr:nvGraphicFramePr>
        <xdr:cNvPr id="71" name="Chart 70">
          <a:extLst>
            <a:ext uri="{FF2B5EF4-FFF2-40B4-BE49-F238E27FC236}">
              <a16:creationId xmlns:a16="http://schemas.microsoft.com/office/drawing/2014/main" id="{8F0CE4E9-9D66-4B1D-A6FC-1DDB1B193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6724</xdr:colOff>
      <xdr:row>29</xdr:row>
      <xdr:rowOff>96371</xdr:rowOff>
    </xdr:from>
    <xdr:to>
      <xdr:col>20</xdr:col>
      <xdr:colOff>371832</xdr:colOff>
      <xdr:row>32</xdr:row>
      <xdr:rowOff>91277</xdr:rowOff>
    </xdr:to>
    <xdr:sp macro="" textlink="">
      <xdr:nvSpPr>
        <xdr:cNvPr id="73" name="TextBox 72">
          <a:extLst>
            <a:ext uri="{FF2B5EF4-FFF2-40B4-BE49-F238E27FC236}">
              <a16:creationId xmlns:a16="http://schemas.microsoft.com/office/drawing/2014/main" id="{4EE80940-7F6E-43F6-BD42-0DB9F1FAA07F}"/>
            </a:ext>
          </a:extLst>
        </xdr:cNvPr>
        <xdr:cNvSpPr txBox="1"/>
      </xdr:nvSpPr>
      <xdr:spPr>
        <a:xfrm>
          <a:off x="9688606" y="5632077"/>
          <a:ext cx="3166579" cy="566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baseline="0">
              <a:solidFill>
                <a:srgbClr val="2C2438"/>
              </a:solidFill>
              <a:latin typeface="Segoe UI" panose="020B0502040204020203" pitchFamily="34" charset="0"/>
              <a:cs typeface="Segoe UI" panose="020B0502040204020203" pitchFamily="34" charset="0"/>
            </a:rPr>
            <a:t>Average Salary by Department</a:t>
          </a:r>
        </a:p>
        <a:p>
          <a:pPr algn="l"/>
          <a:endParaRPr lang="en-US" sz="13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16</xdr:col>
      <xdr:colOff>462130</xdr:colOff>
      <xdr:row>7</xdr:row>
      <xdr:rowOff>131812</xdr:rowOff>
    </xdr:from>
    <xdr:to>
      <xdr:col>18</xdr:col>
      <xdr:colOff>606337</xdr:colOff>
      <xdr:row>10</xdr:row>
      <xdr:rowOff>122133</xdr:rowOff>
    </xdr:to>
    <xdr:sp macro="" textlink="$Q$60">
      <xdr:nvSpPr>
        <xdr:cNvPr id="55" name="TextBox 54">
          <a:extLst>
            <a:ext uri="{FF2B5EF4-FFF2-40B4-BE49-F238E27FC236}">
              <a16:creationId xmlns:a16="http://schemas.microsoft.com/office/drawing/2014/main" id="{D84450DB-C163-4D6C-92E2-E6567F2710D1}"/>
            </a:ext>
          </a:extLst>
        </xdr:cNvPr>
        <xdr:cNvSpPr txBox="1"/>
      </xdr:nvSpPr>
      <xdr:spPr>
        <a:xfrm>
          <a:off x="10203161" y="1447637"/>
          <a:ext cx="1744800" cy="55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D5AA6-F13A-491E-9B57-7739E73403F5}" type="TxLink">
            <a:rPr lang="en-US" sz="2800" b="0" i="0" u="none" strike="noStrike">
              <a:solidFill>
                <a:srgbClr val="000000"/>
              </a:solidFill>
              <a:latin typeface="Segoe UI" panose="020B0502040204020203" pitchFamily="34" charset="0"/>
              <a:cs typeface="Segoe UI" panose="020B0502040204020203" pitchFamily="34" charset="0"/>
            </a:rPr>
            <a:pPr/>
            <a:t>6532800</a:t>
          </a:fld>
          <a:endParaRPr lang="en-US" sz="2800">
            <a:latin typeface="Segoe UI" panose="020B0502040204020203" pitchFamily="34" charset="0"/>
            <a:cs typeface="Segoe UI" panose="020B0502040204020203" pitchFamily="34" charset="0"/>
          </a:endParaRPr>
        </a:p>
      </xdr:txBody>
    </xdr:sp>
    <xdr:clientData/>
  </xdr:twoCellAnchor>
  <xdr:twoCellAnchor>
    <xdr:from>
      <xdr:col>16</xdr:col>
      <xdr:colOff>149373</xdr:colOff>
      <xdr:row>10</xdr:row>
      <xdr:rowOff>148617</xdr:rowOff>
    </xdr:from>
    <xdr:to>
      <xdr:col>18</xdr:col>
      <xdr:colOff>465051</xdr:colOff>
      <xdr:row>12</xdr:row>
      <xdr:rowOff>154059</xdr:rowOff>
    </xdr:to>
    <xdr:sp macro="" textlink="">
      <xdr:nvSpPr>
        <xdr:cNvPr id="72" name="TextBox 71">
          <a:extLst>
            <a:ext uri="{FF2B5EF4-FFF2-40B4-BE49-F238E27FC236}">
              <a16:creationId xmlns:a16="http://schemas.microsoft.com/office/drawing/2014/main" id="{9D5B35ED-1B8E-4381-A700-4DDED0FEA474}"/>
            </a:ext>
          </a:extLst>
        </xdr:cNvPr>
        <xdr:cNvSpPr txBox="1"/>
      </xdr:nvSpPr>
      <xdr:spPr>
        <a:xfrm>
          <a:off x="9890404" y="2024158"/>
          <a:ext cx="1916271" cy="37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Basic Salary</a:t>
          </a:r>
        </a:p>
      </xdr:txBody>
    </xdr:sp>
    <xdr:clientData/>
  </xdr:twoCellAnchor>
  <xdr:twoCellAnchor>
    <xdr:from>
      <xdr:col>16</xdr:col>
      <xdr:colOff>86294</xdr:colOff>
      <xdr:row>8</xdr:row>
      <xdr:rowOff>14818</xdr:rowOff>
    </xdr:from>
    <xdr:to>
      <xdr:col>16</xdr:col>
      <xdr:colOff>493724</xdr:colOff>
      <xdr:row>10</xdr:row>
      <xdr:rowOff>55639</xdr:rowOff>
    </xdr:to>
    <xdr:grpSp>
      <xdr:nvGrpSpPr>
        <xdr:cNvPr id="74" name="Group 73">
          <a:extLst>
            <a:ext uri="{FF2B5EF4-FFF2-40B4-BE49-F238E27FC236}">
              <a16:creationId xmlns:a16="http://schemas.microsoft.com/office/drawing/2014/main" id="{64AC0260-EF12-44CD-AC59-00987EADDF58}"/>
            </a:ext>
          </a:extLst>
        </xdr:cNvPr>
        <xdr:cNvGrpSpPr/>
      </xdr:nvGrpSpPr>
      <xdr:grpSpPr>
        <a:xfrm>
          <a:off x="9827325" y="1517215"/>
          <a:ext cx="407430" cy="413965"/>
          <a:chOff x="6694714" y="3428998"/>
          <a:chExt cx="966107" cy="993319"/>
        </a:xfrm>
      </xdr:grpSpPr>
      <xdr:sp macro="" textlink="">
        <xdr:nvSpPr>
          <xdr:cNvPr id="75" name="Oval 74">
            <a:extLst>
              <a:ext uri="{FF2B5EF4-FFF2-40B4-BE49-F238E27FC236}">
                <a16:creationId xmlns:a16="http://schemas.microsoft.com/office/drawing/2014/main" id="{6BDF3D5D-1049-259E-22C5-671FD649B56C}"/>
              </a:ext>
            </a:extLst>
          </xdr:cNvPr>
          <xdr:cNvSpPr/>
        </xdr:nvSpPr>
        <xdr:spPr>
          <a:xfrm>
            <a:off x="6694714" y="3428998"/>
            <a:ext cx="966107" cy="993319"/>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6" name="Graphic 75" descr="Dollar with solid fill">
            <a:extLst>
              <a:ext uri="{FF2B5EF4-FFF2-40B4-BE49-F238E27FC236}">
                <a16:creationId xmlns:a16="http://schemas.microsoft.com/office/drawing/2014/main" id="{FDE4EFF6-A960-A5E8-26FE-807D90EB456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735536" y="3442607"/>
            <a:ext cx="914400" cy="914400"/>
          </a:xfrm>
          <a:prstGeom prst="rect">
            <a:avLst/>
          </a:prstGeom>
        </xdr:spPr>
      </xdr:pic>
    </xdr:grpSp>
    <xdr:clientData/>
  </xdr:twoCellAnchor>
  <xdr:twoCellAnchor>
    <xdr:from>
      <xdr:col>20</xdr:col>
      <xdr:colOff>162141</xdr:colOff>
      <xdr:row>7</xdr:row>
      <xdr:rowOff>136571</xdr:rowOff>
    </xdr:from>
    <xdr:to>
      <xdr:col>23</xdr:col>
      <xdr:colOff>82462</xdr:colOff>
      <xdr:row>10</xdr:row>
      <xdr:rowOff>122964</xdr:rowOff>
    </xdr:to>
    <xdr:sp macro="" textlink="$R$61">
      <xdr:nvSpPr>
        <xdr:cNvPr id="77" name="TextBox 76">
          <a:extLst>
            <a:ext uri="{FF2B5EF4-FFF2-40B4-BE49-F238E27FC236}">
              <a16:creationId xmlns:a16="http://schemas.microsoft.com/office/drawing/2014/main" id="{E2987DCC-7DC0-4D6B-89AE-2A28596AEC74}"/>
            </a:ext>
          </a:extLst>
        </xdr:cNvPr>
        <xdr:cNvSpPr txBox="1"/>
      </xdr:nvSpPr>
      <xdr:spPr>
        <a:xfrm>
          <a:off x="12721394" y="1452396"/>
          <a:ext cx="1746764" cy="546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6F91C-D1B9-42A3-A375-EC66A99FF062}" type="TxLink">
            <a:rPr lang="en-US" sz="2800" b="0" i="0" u="none" strike="noStrike">
              <a:solidFill>
                <a:srgbClr val="000000"/>
              </a:solidFill>
              <a:latin typeface="Segoe UI" panose="020B0502040204020203" pitchFamily="34" charset="0"/>
              <a:cs typeface="Segoe UI" panose="020B0502040204020203" pitchFamily="34" charset="0"/>
            </a:rPr>
            <a:pPr/>
            <a:t>16011.76471</a:t>
          </a:fld>
          <a:endParaRPr lang="en-US" sz="2800">
            <a:latin typeface="Segoe UI" panose="020B0502040204020203" pitchFamily="34" charset="0"/>
            <a:cs typeface="Segoe UI" panose="020B0502040204020203" pitchFamily="34" charset="0"/>
          </a:endParaRPr>
        </a:p>
      </xdr:txBody>
    </xdr:sp>
    <xdr:clientData/>
  </xdr:twoCellAnchor>
  <xdr:twoCellAnchor>
    <xdr:from>
      <xdr:col>20</xdr:col>
      <xdr:colOff>160023</xdr:colOff>
      <xdr:row>10</xdr:row>
      <xdr:rowOff>121783</xdr:rowOff>
    </xdr:from>
    <xdr:to>
      <xdr:col>22</xdr:col>
      <xdr:colOff>500798</xdr:colOff>
      <xdr:row>12</xdr:row>
      <xdr:rowOff>162604</xdr:rowOff>
    </xdr:to>
    <xdr:sp macro="" textlink="">
      <xdr:nvSpPr>
        <xdr:cNvPr id="78" name="TextBox 77">
          <a:extLst>
            <a:ext uri="{FF2B5EF4-FFF2-40B4-BE49-F238E27FC236}">
              <a16:creationId xmlns:a16="http://schemas.microsoft.com/office/drawing/2014/main" id="{19EB37EE-C996-493E-A244-C1747D9B9BBC}"/>
            </a:ext>
          </a:extLst>
        </xdr:cNvPr>
        <xdr:cNvSpPr txBox="1"/>
      </xdr:nvSpPr>
      <xdr:spPr>
        <a:xfrm>
          <a:off x="12719276" y="1997324"/>
          <a:ext cx="1558403" cy="413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Salary</a:t>
          </a:r>
        </a:p>
      </xdr:txBody>
    </xdr:sp>
    <xdr:clientData/>
  </xdr:twoCellAnchor>
  <xdr:twoCellAnchor>
    <xdr:from>
      <xdr:col>19</xdr:col>
      <xdr:colOff>383342</xdr:colOff>
      <xdr:row>8</xdr:row>
      <xdr:rowOff>63977</xdr:rowOff>
    </xdr:from>
    <xdr:to>
      <xdr:col>20</xdr:col>
      <xdr:colOff>180021</xdr:colOff>
      <xdr:row>10</xdr:row>
      <xdr:rowOff>106159</xdr:rowOff>
    </xdr:to>
    <xdr:grpSp>
      <xdr:nvGrpSpPr>
        <xdr:cNvPr id="79" name="Group 78">
          <a:extLst>
            <a:ext uri="{FF2B5EF4-FFF2-40B4-BE49-F238E27FC236}">
              <a16:creationId xmlns:a16="http://schemas.microsoft.com/office/drawing/2014/main" id="{149617EA-85DF-4E59-9916-789B07A92639}"/>
            </a:ext>
          </a:extLst>
        </xdr:cNvPr>
        <xdr:cNvGrpSpPr/>
      </xdr:nvGrpSpPr>
      <xdr:grpSpPr>
        <a:xfrm>
          <a:off x="12333780" y="1566374"/>
          <a:ext cx="405494" cy="415326"/>
          <a:chOff x="6057900" y="4121603"/>
          <a:chExt cx="405494" cy="423182"/>
        </a:xfrm>
      </xdr:grpSpPr>
      <xdr:sp macro="" textlink="">
        <xdr:nvSpPr>
          <xdr:cNvPr id="80" name="Oval 79">
            <a:extLst>
              <a:ext uri="{FF2B5EF4-FFF2-40B4-BE49-F238E27FC236}">
                <a16:creationId xmlns:a16="http://schemas.microsoft.com/office/drawing/2014/main" id="{312601C2-6085-6002-040D-52ACD7191F93}"/>
              </a:ext>
            </a:extLst>
          </xdr:cNvPr>
          <xdr:cNvSpPr/>
        </xdr:nvSpPr>
        <xdr:spPr>
          <a:xfrm>
            <a:off x="6057900" y="4122964"/>
            <a:ext cx="405494" cy="421821"/>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1" name="Graphic 80" descr="Gold bars outline">
            <a:extLst>
              <a:ext uri="{FF2B5EF4-FFF2-40B4-BE49-F238E27FC236}">
                <a16:creationId xmlns:a16="http://schemas.microsoft.com/office/drawing/2014/main" id="{1D1F70B0-E954-B659-1343-1505B6CD48D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066065" y="4121603"/>
            <a:ext cx="394606" cy="397327"/>
          </a:xfrm>
          <a:prstGeom prst="rect">
            <a:avLst/>
          </a:prstGeom>
        </xdr:spPr>
      </xdr:pic>
    </xdr:grpSp>
    <xdr:clientData/>
  </xdr:twoCellAnchor>
  <xdr:twoCellAnchor>
    <xdr:from>
      <xdr:col>24</xdr:col>
      <xdr:colOff>219570</xdr:colOff>
      <xdr:row>7</xdr:row>
      <xdr:rowOff>105405</xdr:rowOff>
    </xdr:from>
    <xdr:to>
      <xdr:col>27</xdr:col>
      <xdr:colOff>139890</xdr:colOff>
      <xdr:row>10</xdr:row>
      <xdr:rowOff>91798</xdr:rowOff>
    </xdr:to>
    <xdr:sp macro="" textlink="$R$61">
      <xdr:nvSpPr>
        <xdr:cNvPr id="94" name="TextBox 93">
          <a:extLst>
            <a:ext uri="{FF2B5EF4-FFF2-40B4-BE49-F238E27FC236}">
              <a16:creationId xmlns:a16="http://schemas.microsoft.com/office/drawing/2014/main" id="{B906577F-2534-4C26-8DCE-F82EA974D88D}"/>
            </a:ext>
          </a:extLst>
        </xdr:cNvPr>
        <xdr:cNvSpPr txBox="1"/>
      </xdr:nvSpPr>
      <xdr:spPr>
        <a:xfrm>
          <a:off x="15214080" y="1421230"/>
          <a:ext cx="1746764" cy="546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6F91C-D1B9-42A3-A375-EC66A99FF062}" type="TxLink">
            <a:rPr lang="en-US" sz="2800" b="0" i="0" u="none" strike="noStrike">
              <a:solidFill>
                <a:srgbClr val="000000"/>
              </a:solidFill>
              <a:latin typeface="Segoe UI" panose="020B0502040204020203" pitchFamily="34" charset="0"/>
              <a:cs typeface="Segoe UI" panose="020B0502040204020203" pitchFamily="34" charset="0"/>
            </a:rPr>
            <a:pPr/>
            <a:t>16011.76471</a:t>
          </a:fld>
          <a:endParaRPr lang="en-US" sz="2800">
            <a:latin typeface="Segoe UI" panose="020B0502040204020203" pitchFamily="34" charset="0"/>
            <a:cs typeface="Segoe UI" panose="020B0502040204020203" pitchFamily="34" charset="0"/>
          </a:endParaRPr>
        </a:p>
      </xdr:txBody>
    </xdr:sp>
    <xdr:clientData/>
  </xdr:twoCellAnchor>
  <xdr:twoCellAnchor>
    <xdr:from>
      <xdr:col>24</xdr:col>
      <xdr:colOff>70162</xdr:colOff>
      <xdr:row>10</xdr:row>
      <xdr:rowOff>110257</xdr:rowOff>
    </xdr:from>
    <xdr:to>
      <xdr:col>26</xdr:col>
      <xdr:colOff>410936</xdr:colOff>
      <xdr:row>12</xdr:row>
      <xdr:rowOff>151078</xdr:rowOff>
    </xdr:to>
    <xdr:sp macro="" textlink="">
      <xdr:nvSpPr>
        <xdr:cNvPr id="95" name="TextBox 94">
          <a:extLst>
            <a:ext uri="{FF2B5EF4-FFF2-40B4-BE49-F238E27FC236}">
              <a16:creationId xmlns:a16="http://schemas.microsoft.com/office/drawing/2014/main" id="{04BCAB1D-EC14-4EA7-A8E7-A47A46691F44}"/>
            </a:ext>
          </a:extLst>
        </xdr:cNvPr>
        <xdr:cNvSpPr txBox="1"/>
      </xdr:nvSpPr>
      <xdr:spPr>
        <a:xfrm>
          <a:off x="15064672" y="1985798"/>
          <a:ext cx="1558403" cy="413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Highest Salary</a:t>
          </a:r>
        </a:p>
      </xdr:txBody>
    </xdr:sp>
    <xdr:clientData/>
  </xdr:twoCellAnchor>
  <xdr:twoCellAnchor>
    <xdr:from>
      <xdr:col>23</xdr:col>
      <xdr:colOff>556953</xdr:colOff>
      <xdr:row>8</xdr:row>
      <xdr:rowOff>13171</xdr:rowOff>
    </xdr:from>
    <xdr:to>
      <xdr:col>24</xdr:col>
      <xdr:colOff>342745</xdr:colOff>
      <xdr:row>10</xdr:row>
      <xdr:rowOff>29978</xdr:rowOff>
    </xdr:to>
    <xdr:pic>
      <xdr:nvPicPr>
        <xdr:cNvPr id="98" name="Graphic 97" descr="Gold bars outline">
          <a:extLst>
            <a:ext uri="{FF2B5EF4-FFF2-40B4-BE49-F238E27FC236}">
              <a16:creationId xmlns:a16="http://schemas.microsoft.com/office/drawing/2014/main" id="{0D2701B9-829C-FE42-BAFF-E65B67BE992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942649" y="1515568"/>
          <a:ext cx="394606" cy="389951"/>
        </a:xfrm>
        <a:prstGeom prst="rect">
          <a:avLst/>
        </a:prstGeom>
      </xdr:spPr>
    </xdr:pic>
    <xdr:clientData/>
  </xdr:twoCellAnchor>
  <xdr:twoCellAnchor>
    <xdr:from>
      <xdr:col>23</xdr:col>
      <xdr:colOff>413579</xdr:colOff>
      <xdr:row>7</xdr:row>
      <xdr:rowOff>185133</xdr:rowOff>
    </xdr:from>
    <xdr:to>
      <xdr:col>24</xdr:col>
      <xdr:colOff>210259</xdr:colOff>
      <xdr:row>10</xdr:row>
      <xdr:rowOff>39407</xdr:rowOff>
    </xdr:to>
    <xdr:sp macro="" textlink="">
      <xdr:nvSpPr>
        <xdr:cNvPr id="102" name="Oval 101">
          <a:extLst>
            <a:ext uri="{FF2B5EF4-FFF2-40B4-BE49-F238E27FC236}">
              <a16:creationId xmlns:a16="http://schemas.microsoft.com/office/drawing/2014/main" id="{ADC0FB76-75D7-1744-515A-2529FD60AFCF}"/>
            </a:ext>
          </a:extLst>
        </xdr:cNvPr>
        <xdr:cNvSpPr/>
      </xdr:nvSpPr>
      <xdr:spPr>
        <a:xfrm>
          <a:off x="14799275" y="1500958"/>
          <a:ext cx="405494" cy="413990"/>
        </a:xfrm>
        <a:prstGeom prst="ellipse">
          <a:avLst/>
        </a:prstGeom>
        <a:gradFill>
          <a:gsLst>
            <a:gs pos="22938">
              <a:srgbClr val="E45AA7"/>
            </a:gs>
            <a:gs pos="54100">
              <a:srgbClr val="F0A6CF"/>
            </a:gs>
            <a:gs pos="100000">
              <a:srgbClr val="E45AA7"/>
            </a:gs>
            <a:gs pos="0">
              <a:srgbClr val="FFFFFF">
                <a:alpha val="0"/>
              </a:srgb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451700</xdr:colOff>
      <xdr:row>8</xdr:row>
      <xdr:rowOff>39278</xdr:rowOff>
    </xdr:from>
    <xdr:to>
      <xdr:col>24</xdr:col>
      <xdr:colOff>187750</xdr:colOff>
      <xdr:row>10</xdr:row>
      <xdr:rowOff>10998</xdr:rowOff>
    </xdr:to>
    <xdr:pic>
      <xdr:nvPicPr>
        <xdr:cNvPr id="105" name="Graphic 104" descr="Lightning bolt with solid fill">
          <a:extLst>
            <a:ext uri="{FF2B5EF4-FFF2-40B4-BE49-F238E27FC236}">
              <a16:creationId xmlns:a16="http://schemas.microsoft.com/office/drawing/2014/main" id="{4BE51B80-8197-BE4B-2B22-8F91F77046AB}"/>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837396" y="1541675"/>
          <a:ext cx="344864" cy="344864"/>
        </a:xfrm>
        <a:prstGeom prst="rect">
          <a:avLst/>
        </a:prstGeom>
      </xdr:spPr>
    </xdr:pic>
    <xdr:clientData/>
  </xdr:twoCellAnchor>
  <xdr:twoCellAnchor>
    <xdr:from>
      <xdr:col>23</xdr:col>
      <xdr:colOff>17167</xdr:colOff>
      <xdr:row>15</xdr:row>
      <xdr:rowOff>49097</xdr:rowOff>
    </xdr:from>
    <xdr:to>
      <xdr:col>27</xdr:col>
      <xdr:colOff>319333</xdr:colOff>
      <xdr:row>17</xdr:row>
      <xdr:rowOff>176752</xdr:rowOff>
    </xdr:to>
    <xdr:sp macro="" textlink="">
      <xdr:nvSpPr>
        <xdr:cNvPr id="110" name="Rectangle: Rounded Corners 109">
          <a:extLst>
            <a:ext uri="{FF2B5EF4-FFF2-40B4-BE49-F238E27FC236}">
              <a16:creationId xmlns:a16="http://schemas.microsoft.com/office/drawing/2014/main" id="{C79217EE-DB60-429A-8F6D-4E3620C0C482}"/>
            </a:ext>
          </a:extLst>
        </xdr:cNvPr>
        <xdr:cNvSpPr/>
      </xdr:nvSpPr>
      <xdr:spPr>
        <a:xfrm>
          <a:off x="14402863" y="2857499"/>
          <a:ext cx="2737424" cy="500799"/>
        </a:xfrm>
        <a:prstGeom prst="roundRect">
          <a:avLst>
            <a:gd name="adj" fmla="val 32324"/>
          </a:avLst>
        </a:prstGeom>
        <a:gradFill>
          <a:gsLst>
            <a:gs pos="0">
              <a:srgbClr val="D2B6F3"/>
            </a:gs>
            <a:gs pos="100000">
              <a:srgbClr val="F2A5D8"/>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19639</xdr:colOff>
      <xdr:row>30</xdr:row>
      <xdr:rowOff>108015</xdr:rowOff>
    </xdr:from>
    <xdr:to>
      <xdr:col>27</xdr:col>
      <xdr:colOff>358611</xdr:colOff>
      <xdr:row>43</xdr:row>
      <xdr:rowOff>157112</xdr:rowOff>
    </xdr:to>
    <xdr:sp macro="" textlink="">
      <xdr:nvSpPr>
        <xdr:cNvPr id="111" name="Rectangle: Rounded Corners 110">
          <a:extLst>
            <a:ext uri="{FF2B5EF4-FFF2-40B4-BE49-F238E27FC236}">
              <a16:creationId xmlns:a16="http://schemas.microsoft.com/office/drawing/2014/main" id="{EA863A20-47EE-42F7-8137-E25CBF828176}"/>
            </a:ext>
          </a:extLst>
        </xdr:cNvPr>
        <xdr:cNvSpPr/>
      </xdr:nvSpPr>
      <xdr:spPr>
        <a:xfrm>
          <a:off x="14405335" y="5715000"/>
          <a:ext cx="2774230" cy="2474535"/>
        </a:xfrm>
        <a:prstGeom prst="roundRect">
          <a:avLst>
            <a:gd name="adj" fmla="val 2507"/>
          </a:avLst>
        </a:prstGeom>
        <a:gradFill>
          <a:gsLst>
            <a:gs pos="0">
              <a:srgbClr val="F7EFFB"/>
            </a:gs>
            <a:gs pos="100000">
              <a:srgbClr val="F2A5D8">
                <a:alpha val="74000"/>
              </a:srgb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127654</xdr:colOff>
      <xdr:row>15</xdr:row>
      <xdr:rowOff>39277</xdr:rowOff>
    </xdr:from>
    <xdr:to>
      <xdr:col>27</xdr:col>
      <xdr:colOff>451700</xdr:colOff>
      <xdr:row>18</xdr:row>
      <xdr:rowOff>88376</xdr:rowOff>
    </xdr:to>
    <xdr:sp macro="" textlink="">
      <xdr:nvSpPr>
        <xdr:cNvPr id="112" name="TextBox 111">
          <a:extLst>
            <a:ext uri="{FF2B5EF4-FFF2-40B4-BE49-F238E27FC236}">
              <a16:creationId xmlns:a16="http://schemas.microsoft.com/office/drawing/2014/main" id="{74D02A3A-8D26-4956-8C21-1784CE0C8529}"/>
            </a:ext>
          </a:extLst>
        </xdr:cNvPr>
        <xdr:cNvSpPr txBox="1"/>
      </xdr:nvSpPr>
      <xdr:spPr>
        <a:xfrm>
          <a:off x="14513350" y="2847679"/>
          <a:ext cx="2759304" cy="60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Insights</a:t>
          </a:r>
          <a:r>
            <a:rPr lang="en-US" sz="2400" b="1" baseline="0">
              <a:solidFill>
                <a:schemeClr val="bg1"/>
              </a:solidFill>
            </a:rPr>
            <a:t> &amp; Alerts</a:t>
          </a:r>
          <a:endParaRPr lang="en-US" sz="2400" b="1">
            <a:solidFill>
              <a:schemeClr val="bg1"/>
            </a:solidFill>
          </a:endParaRPr>
        </a:p>
      </xdr:txBody>
    </xdr:sp>
    <xdr:clientData/>
  </xdr:twoCellAnchor>
  <xdr:twoCellAnchor>
    <xdr:from>
      <xdr:col>23</xdr:col>
      <xdr:colOff>355746</xdr:colOff>
      <xdr:row>18</xdr:row>
      <xdr:rowOff>78551</xdr:rowOff>
    </xdr:from>
    <xdr:to>
      <xdr:col>27</xdr:col>
      <xdr:colOff>98195</xdr:colOff>
      <xdr:row>20</xdr:row>
      <xdr:rowOff>78552</xdr:rowOff>
    </xdr:to>
    <xdr:sp macro="" textlink="">
      <xdr:nvSpPr>
        <xdr:cNvPr id="113" name="TextBox 112">
          <a:extLst>
            <a:ext uri="{FF2B5EF4-FFF2-40B4-BE49-F238E27FC236}">
              <a16:creationId xmlns:a16="http://schemas.microsoft.com/office/drawing/2014/main" id="{67DE35B3-A969-425B-AC27-D3F5D8645AB5}"/>
            </a:ext>
          </a:extLst>
        </xdr:cNvPr>
        <xdr:cNvSpPr txBox="1"/>
      </xdr:nvSpPr>
      <xdr:spPr>
        <a:xfrm>
          <a:off x="14741442" y="3446670"/>
          <a:ext cx="2177707" cy="37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Key Insights</a:t>
          </a:r>
        </a:p>
      </xdr:txBody>
    </xdr:sp>
    <xdr:clientData/>
  </xdr:twoCellAnchor>
  <xdr:twoCellAnchor editAs="oneCell">
    <xdr:from>
      <xdr:col>23</xdr:col>
      <xdr:colOff>98195</xdr:colOff>
      <xdr:row>18</xdr:row>
      <xdr:rowOff>99372</xdr:rowOff>
    </xdr:from>
    <xdr:to>
      <xdr:col>23</xdr:col>
      <xdr:colOff>342508</xdr:colOff>
      <xdr:row>19</xdr:row>
      <xdr:rowOff>157113</xdr:rowOff>
    </xdr:to>
    <xdr:pic>
      <xdr:nvPicPr>
        <xdr:cNvPr id="115" name="Graphic 114" descr="Network with solid fill">
          <a:extLst>
            <a:ext uri="{FF2B5EF4-FFF2-40B4-BE49-F238E27FC236}">
              <a16:creationId xmlns:a16="http://schemas.microsoft.com/office/drawing/2014/main" id="{2F7C692D-05B5-EE14-FA4A-9412D7CBC27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4483891" y="3467491"/>
          <a:ext cx="244313" cy="244313"/>
        </a:xfrm>
        <a:prstGeom prst="rect">
          <a:avLst/>
        </a:prstGeom>
      </xdr:spPr>
    </xdr:pic>
    <xdr:clientData/>
  </xdr:twoCellAnchor>
  <xdr:twoCellAnchor>
    <xdr:from>
      <xdr:col>23</xdr:col>
      <xdr:colOff>56445</xdr:colOff>
      <xdr:row>30</xdr:row>
      <xdr:rowOff>147300</xdr:rowOff>
    </xdr:from>
    <xdr:to>
      <xdr:col>23</xdr:col>
      <xdr:colOff>343685</xdr:colOff>
      <xdr:row>32</xdr:row>
      <xdr:rowOff>39278</xdr:rowOff>
    </xdr:to>
    <xdr:sp macro="" textlink="">
      <xdr:nvSpPr>
        <xdr:cNvPr id="121" name="Oval 120">
          <a:extLst>
            <a:ext uri="{FF2B5EF4-FFF2-40B4-BE49-F238E27FC236}">
              <a16:creationId xmlns:a16="http://schemas.microsoft.com/office/drawing/2014/main" id="{008B4E9E-30EE-4A9F-92F3-989B2A734A6B}"/>
            </a:ext>
          </a:extLst>
        </xdr:cNvPr>
        <xdr:cNvSpPr/>
      </xdr:nvSpPr>
      <xdr:spPr>
        <a:xfrm>
          <a:off x="14442141" y="5754285"/>
          <a:ext cx="287240" cy="265122"/>
        </a:xfrm>
        <a:prstGeom prst="ellipse">
          <a:avLst/>
        </a:prstGeom>
        <a:gradFill>
          <a:gsLst>
            <a:gs pos="25000">
              <a:srgbClr val="8E63F5">
                <a:alpha val="64000"/>
              </a:srgbClr>
            </a:gs>
            <a:gs pos="0">
              <a:srgbClr val="FFFFFF">
                <a:alpha val="83000"/>
              </a:srgbClr>
            </a:gs>
            <a:gs pos="100000">
              <a:srgbClr val="8E63F5"/>
            </a:gs>
            <a:gs pos="78000">
              <a:srgbClr val="8E63F5"/>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351032</xdr:colOff>
      <xdr:row>30</xdr:row>
      <xdr:rowOff>108016</xdr:rowOff>
    </xdr:from>
    <xdr:to>
      <xdr:col>27</xdr:col>
      <xdr:colOff>93481</xdr:colOff>
      <xdr:row>32</xdr:row>
      <xdr:rowOff>108017</xdr:rowOff>
    </xdr:to>
    <xdr:sp macro="" textlink="">
      <xdr:nvSpPr>
        <xdr:cNvPr id="122" name="TextBox 121">
          <a:extLst>
            <a:ext uri="{FF2B5EF4-FFF2-40B4-BE49-F238E27FC236}">
              <a16:creationId xmlns:a16="http://schemas.microsoft.com/office/drawing/2014/main" id="{AC4370FD-5985-402E-AD99-D5B9D4960E2E}"/>
            </a:ext>
          </a:extLst>
        </xdr:cNvPr>
        <xdr:cNvSpPr txBox="1"/>
      </xdr:nvSpPr>
      <xdr:spPr>
        <a:xfrm>
          <a:off x="14736728" y="5715001"/>
          <a:ext cx="2177707" cy="37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2C2438"/>
              </a:solidFill>
              <a:latin typeface="Segoe UI" panose="020B0502040204020203" pitchFamily="34" charset="0"/>
              <a:cs typeface="Segoe UI" panose="020B0502040204020203" pitchFamily="34" charset="0"/>
            </a:rPr>
            <a:t>Alerts</a:t>
          </a:r>
        </a:p>
      </xdr:txBody>
    </xdr:sp>
    <xdr:clientData/>
  </xdr:twoCellAnchor>
  <xdr:twoCellAnchor editAs="oneCell">
    <xdr:from>
      <xdr:col>23</xdr:col>
      <xdr:colOff>98197</xdr:colOff>
      <xdr:row>30</xdr:row>
      <xdr:rowOff>147292</xdr:rowOff>
    </xdr:from>
    <xdr:to>
      <xdr:col>23</xdr:col>
      <xdr:colOff>305585</xdr:colOff>
      <xdr:row>31</xdr:row>
      <xdr:rowOff>168108</xdr:rowOff>
    </xdr:to>
    <xdr:pic>
      <xdr:nvPicPr>
        <xdr:cNvPr id="124" name="Graphic 123" descr="Warning with solid fill">
          <a:extLst>
            <a:ext uri="{FF2B5EF4-FFF2-40B4-BE49-F238E27FC236}">
              <a16:creationId xmlns:a16="http://schemas.microsoft.com/office/drawing/2014/main" id="{F4FC59C2-3252-7B8E-C5AF-716DC4628298}"/>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4483893" y="5754277"/>
          <a:ext cx="207388" cy="207388"/>
        </a:xfrm>
        <a:prstGeom prst="rect">
          <a:avLst/>
        </a:prstGeom>
      </xdr:spPr>
    </xdr:pic>
    <xdr:clientData/>
  </xdr:twoCellAnchor>
  <xdr:twoCellAnchor>
    <xdr:from>
      <xdr:col>22</xdr:col>
      <xdr:colOff>581991</xdr:colOff>
      <xdr:row>24</xdr:row>
      <xdr:rowOff>127646</xdr:rowOff>
    </xdr:from>
    <xdr:to>
      <xdr:col>27</xdr:col>
      <xdr:colOff>216426</xdr:colOff>
      <xdr:row>30</xdr:row>
      <xdr:rowOff>68731</xdr:rowOff>
    </xdr:to>
    <xdr:sp macro="" textlink="">
      <xdr:nvSpPr>
        <xdr:cNvPr id="129" name="TextBox 128">
          <a:extLst>
            <a:ext uri="{FF2B5EF4-FFF2-40B4-BE49-F238E27FC236}">
              <a16:creationId xmlns:a16="http://schemas.microsoft.com/office/drawing/2014/main" id="{8B7CF9A6-1C80-4BF3-ACEF-201DCD9FFBC5}"/>
            </a:ext>
          </a:extLst>
        </xdr:cNvPr>
        <xdr:cNvSpPr txBox="1"/>
      </xdr:nvSpPr>
      <xdr:spPr>
        <a:xfrm>
          <a:off x="14358872" y="4615198"/>
          <a:ext cx="2678508" cy="1060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✅Female average salary (</a:t>
          </a:r>
          <a:r>
            <a:rPr lang="en-US" sz="1200" b="1"/>
            <a:t>26,567.5</a:t>
          </a:r>
          <a:r>
            <a:rPr lang="en-US" sz="1200"/>
            <a:t>) is higher than male average salary (</a:t>
          </a:r>
          <a:r>
            <a:rPr lang="en-US" sz="1200" b="1"/>
            <a:t>10,616.6</a:t>
          </a:r>
          <a:r>
            <a:rPr lang="en-US" sz="1200"/>
            <a:t>).</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22</xdr:col>
      <xdr:colOff>581991</xdr:colOff>
      <xdr:row>22</xdr:row>
      <xdr:rowOff>64016</xdr:rowOff>
    </xdr:from>
    <xdr:to>
      <xdr:col>27</xdr:col>
      <xdr:colOff>299693</xdr:colOff>
      <xdr:row>26</xdr:row>
      <xdr:rowOff>157107</xdr:rowOff>
    </xdr:to>
    <xdr:sp macro="" textlink="">
      <xdr:nvSpPr>
        <xdr:cNvPr id="130" name="TextBox 129">
          <a:extLst>
            <a:ext uri="{FF2B5EF4-FFF2-40B4-BE49-F238E27FC236}">
              <a16:creationId xmlns:a16="http://schemas.microsoft.com/office/drawing/2014/main" id="{FC00D1B9-0270-46C7-84DE-498CB9576381}"/>
            </a:ext>
          </a:extLst>
        </xdr:cNvPr>
        <xdr:cNvSpPr txBox="1"/>
      </xdr:nvSpPr>
      <xdr:spPr>
        <a:xfrm>
          <a:off x="14358872" y="4178423"/>
          <a:ext cx="2761775" cy="83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✅Permanent employees earn higher average salary than probation employees.</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22</xdr:col>
      <xdr:colOff>581991</xdr:colOff>
      <xdr:row>19</xdr:row>
      <xdr:rowOff>157500</xdr:rowOff>
    </xdr:from>
    <xdr:to>
      <xdr:col>27</xdr:col>
      <xdr:colOff>530259</xdr:colOff>
      <xdr:row>23</xdr:row>
      <xdr:rowOff>137472</xdr:rowOff>
    </xdr:to>
    <xdr:sp macro="" textlink="">
      <xdr:nvSpPr>
        <xdr:cNvPr id="131" name="TextBox 130">
          <a:extLst>
            <a:ext uri="{FF2B5EF4-FFF2-40B4-BE49-F238E27FC236}">
              <a16:creationId xmlns:a16="http://schemas.microsoft.com/office/drawing/2014/main" id="{39E08411-1768-48CC-861A-107066DC486A}"/>
            </a:ext>
          </a:extLst>
        </xdr:cNvPr>
        <xdr:cNvSpPr txBox="1"/>
      </xdr:nvSpPr>
      <xdr:spPr>
        <a:xfrm>
          <a:off x="14358872" y="3712191"/>
          <a:ext cx="2992341" cy="72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✅Production Dept. has the highest salary concentration (</a:t>
          </a:r>
          <a:r>
            <a:rPr lang="en-US" sz="1200" b="1"/>
            <a:t>60.1% of total payroll</a:t>
          </a:r>
          <a:r>
            <a:rPr lang="en-US" sz="1200"/>
            <a:t>).</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22</xdr:col>
      <xdr:colOff>586703</xdr:colOff>
      <xdr:row>32</xdr:row>
      <xdr:rowOff>78557</xdr:rowOff>
    </xdr:from>
    <xdr:to>
      <xdr:col>27</xdr:col>
      <xdr:colOff>382963</xdr:colOff>
      <xdr:row>36</xdr:row>
      <xdr:rowOff>58528</xdr:rowOff>
    </xdr:to>
    <xdr:sp macro="" textlink="">
      <xdr:nvSpPr>
        <xdr:cNvPr id="132" name="TextBox 131">
          <a:extLst>
            <a:ext uri="{FF2B5EF4-FFF2-40B4-BE49-F238E27FC236}">
              <a16:creationId xmlns:a16="http://schemas.microsoft.com/office/drawing/2014/main" id="{09E2F282-28AA-4C89-95D0-21D7E5551B13}"/>
            </a:ext>
          </a:extLst>
        </xdr:cNvPr>
        <xdr:cNvSpPr txBox="1"/>
      </xdr:nvSpPr>
      <xdr:spPr>
        <a:xfrm>
          <a:off x="14363584" y="6058686"/>
          <a:ext cx="2840333" cy="72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⚠️Median salary (</a:t>
          </a:r>
          <a:r>
            <a:rPr lang="en-US" sz="1200" b="1"/>
            <a:t>6,000</a:t>
          </a:r>
          <a:r>
            <a:rPr lang="en-US" sz="1200"/>
            <a:t>) is far below average salary (</a:t>
          </a:r>
          <a:r>
            <a:rPr lang="en-US" sz="1200" b="1"/>
            <a:t>16,011.76</a:t>
          </a:r>
          <a:r>
            <a:rPr lang="en-US" sz="1200"/>
            <a:t>), indicating heavy outlier distortion.</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22</xdr:col>
      <xdr:colOff>586703</xdr:colOff>
      <xdr:row>35</xdr:row>
      <xdr:rowOff>127656</xdr:rowOff>
    </xdr:from>
    <xdr:to>
      <xdr:col>27</xdr:col>
      <xdr:colOff>382963</xdr:colOff>
      <xdr:row>39</xdr:row>
      <xdr:rowOff>107627</xdr:rowOff>
    </xdr:to>
    <xdr:sp macro="" textlink="">
      <xdr:nvSpPr>
        <xdr:cNvPr id="134" name="TextBox 133">
          <a:extLst>
            <a:ext uri="{FF2B5EF4-FFF2-40B4-BE49-F238E27FC236}">
              <a16:creationId xmlns:a16="http://schemas.microsoft.com/office/drawing/2014/main" id="{9DE8EF89-BD68-49A2-9C59-B9E4EC32C127}"/>
            </a:ext>
          </a:extLst>
        </xdr:cNvPr>
        <xdr:cNvSpPr txBox="1"/>
      </xdr:nvSpPr>
      <xdr:spPr>
        <a:xfrm>
          <a:off x="14363584" y="6667501"/>
          <a:ext cx="2840333" cy="72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⚠️Extreme salary values detected, including </a:t>
          </a:r>
          <a:r>
            <a:rPr lang="en-US" sz="1200" b="1"/>
            <a:t>2,163,263</a:t>
          </a:r>
          <a:r>
            <a:rPr lang="en-US" sz="1200"/>
            <a:t> and several unusually low entries.</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twoCellAnchor>
    <xdr:from>
      <xdr:col>22</xdr:col>
      <xdr:colOff>586703</xdr:colOff>
      <xdr:row>39</xdr:row>
      <xdr:rowOff>29459</xdr:rowOff>
    </xdr:from>
    <xdr:to>
      <xdr:col>27</xdr:col>
      <xdr:colOff>432061</xdr:colOff>
      <xdr:row>43</xdr:row>
      <xdr:rowOff>9430</xdr:rowOff>
    </xdr:to>
    <xdr:sp macro="" textlink="">
      <xdr:nvSpPr>
        <xdr:cNvPr id="135" name="TextBox 134">
          <a:extLst>
            <a:ext uri="{FF2B5EF4-FFF2-40B4-BE49-F238E27FC236}">
              <a16:creationId xmlns:a16="http://schemas.microsoft.com/office/drawing/2014/main" id="{39C79780-B481-48F1-92D8-944D2F4FC39F}"/>
            </a:ext>
          </a:extLst>
        </xdr:cNvPr>
        <xdr:cNvSpPr txBox="1"/>
      </xdr:nvSpPr>
      <xdr:spPr>
        <a:xfrm>
          <a:off x="14363584" y="7315593"/>
          <a:ext cx="2889431" cy="72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⚠️Highest Salary KPI appears misconfigured and should be reviewed.</a:t>
          </a:r>
          <a:endParaRPr lang="en-US" sz="1200" b="1">
            <a:solidFill>
              <a:srgbClr val="2C2438"/>
            </a:solidFill>
            <a:latin typeface="Segoe UI" panose="020B0502040204020203" pitchFamily="34" charset="0"/>
            <a:cs typeface="Segoe UI" panose="020B0502040204020203"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4</xdr:row>
      <xdr:rowOff>11206</xdr:rowOff>
    </xdr:from>
    <xdr:to>
      <xdr:col>3</xdr:col>
      <xdr:colOff>549088</xdr:colOff>
      <xdr:row>7</xdr:row>
      <xdr:rowOff>0</xdr:rowOff>
    </xdr:to>
    <xdr:sp macro="" textlink="">
      <xdr:nvSpPr>
        <xdr:cNvPr id="8" name="Rectangle 7">
          <a:extLst>
            <a:ext uri="{FF2B5EF4-FFF2-40B4-BE49-F238E27FC236}">
              <a16:creationId xmlns:a16="http://schemas.microsoft.com/office/drawing/2014/main" id="{533A0232-DAB3-4285-5C33-3513816EC93B}"/>
            </a:ext>
          </a:extLst>
        </xdr:cNvPr>
        <xdr:cNvSpPr/>
      </xdr:nvSpPr>
      <xdr:spPr>
        <a:xfrm>
          <a:off x="605118" y="1221441"/>
          <a:ext cx="1759323" cy="119903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rPr>
            <a:t>Total Employees</a:t>
          </a:r>
        </a:p>
      </xdr:txBody>
    </xdr:sp>
    <xdr:clientData/>
  </xdr:twoCellAnchor>
  <xdr:twoCellAnchor>
    <xdr:from>
      <xdr:col>4</xdr:col>
      <xdr:colOff>11206</xdr:colOff>
      <xdr:row>4</xdr:row>
      <xdr:rowOff>11206</xdr:rowOff>
    </xdr:from>
    <xdr:to>
      <xdr:col>6</xdr:col>
      <xdr:colOff>560294</xdr:colOff>
      <xdr:row>7</xdr:row>
      <xdr:rowOff>0</xdr:rowOff>
    </xdr:to>
    <xdr:sp macro="" textlink="">
      <xdr:nvSpPr>
        <xdr:cNvPr id="10" name="Rectangle 9">
          <a:extLst>
            <a:ext uri="{FF2B5EF4-FFF2-40B4-BE49-F238E27FC236}">
              <a16:creationId xmlns:a16="http://schemas.microsoft.com/office/drawing/2014/main" id="{5546D875-9761-43DB-9657-D5E1674FD565}"/>
            </a:ext>
          </a:extLst>
        </xdr:cNvPr>
        <xdr:cNvSpPr/>
      </xdr:nvSpPr>
      <xdr:spPr>
        <a:xfrm>
          <a:off x="2431677" y="1624853"/>
          <a:ext cx="1759323" cy="1199029"/>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rPr>
            <a:t>Active Employees</a:t>
          </a:r>
        </a:p>
      </xdr:txBody>
    </xdr:sp>
    <xdr:clientData/>
  </xdr:twoCellAnchor>
  <xdr:twoCellAnchor>
    <xdr:from>
      <xdr:col>7</xdr:col>
      <xdr:colOff>0</xdr:colOff>
      <xdr:row>4</xdr:row>
      <xdr:rowOff>11206</xdr:rowOff>
    </xdr:from>
    <xdr:to>
      <xdr:col>9</xdr:col>
      <xdr:colOff>549088</xdr:colOff>
      <xdr:row>7</xdr:row>
      <xdr:rowOff>0</xdr:rowOff>
    </xdr:to>
    <xdr:sp macro="" textlink="">
      <xdr:nvSpPr>
        <xdr:cNvPr id="13" name="Rectangle 12">
          <a:extLst>
            <a:ext uri="{FF2B5EF4-FFF2-40B4-BE49-F238E27FC236}">
              <a16:creationId xmlns:a16="http://schemas.microsoft.com/office/drawing/2014/main" id="{17CA4DEC-A861-4B27-9F81-7386F1C84A0D}"/>
            </a:ext>
          </a:extLst>
        </xdr:cNvPr>
        <xdr:cNvSpPr/>
      </xdr:nvSpPr>
      <xdr:spPr>
        <a:xfrm>
          <a:off x="4242955" y="1604479"/>
          <a:ext cx="1761360" cy="11837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rPr>
            <a:t>Total Payroll</a:t>
          </a:r>
          <a:r>
            <a:rPr lang="en-US" sz="1600">
              <a:solidFill>
                <a:schemeClr val="accent2"/>
              </a:solidFill>
            </a:rPr>
            <a:t> </a:t>
          </a:r>
        </a:p>
      </xdr:txBody>
    </xdr:sp>
    <xdr:clientData/>
  </xdr:twoCellAnchor>
  <xdr:twoCellAnchor>
    <xdr:from>
      <xdr:col>10</xdr:col>
      <xdr:colOff>82644</xdr:colOff>
      <xdr:row>4</xdr:row>
      <xdr:rowOff>35018</xdr:rowOff>
    </xdr:from>
    <xdr:to>
      <xdr:col>13</xdr:col>
      <xdr:colOff>12606</xdr:colOff>
      <xdr:row>7</xdr:row>
      <xdr:rowOff>23812</xdr:rowOff>
    </xdr:to>
    <xdr:sp macro="" textlink="">
      <xdr:nvSpPr>
        <xdr:cNvPr id="14" name="Rectangle 13">
          <a:extLst>
            <a:ext uri="{FF2B5EF4-FFF2-40B4-BE49-F238E27FC236}">
              <a16:creationId xmlns:a16="http://schemas.microsoft.com/office/drawing/2014/main" id="{B62F9219-A7F6-4FBA-BB16-A4CB52D1A13D}"/>
            </a:ext>
          </a:extLst>
        </xdr:cNvPr>
        <xdr:cNvSpPr/>
      </xdr:nvSpPr>
      <xdr:spPr>
        <a:xfrm>
          <a:off x="6273894" y="1654268"/>
          <a:ext cx="1787337" cy="120323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2"/>
              </a:solidFill>
            </a:rPr>
            <a:t>Median Salary</a:t>
          </a:r>
        </a:p>
      </xdr:txBody>
    </xdr:sp>
    <xdr:clientData/>
  </xdr:twoCellAnchor>
  <xdr:twoCellAnchor>
    <xdr:from>
      <xdr:col>1</xdr:col>
      <xdr:colOff>28142</xdr:colOff>
      <xdr:row>2</xdr:row>
      <xdr:rowOff>55010</xdr:rowOff>
    </xdr:from>
    <xdr:to>
      <xdr:col>13</xdr:col>
      <xdr:colOff>15917</xdr:colOff>
      <xdr:row>3</xdr:row>
      <xdr:rowOff>279128</xdr:rowOff>
    </xdr:to>
    <xdr:sp macro="" textlink="">
      <xdr:nvSpPr>
        <xdr:cNvPr id="16" name="Rectangle 15">
          <a:extLst>
            <a:ext uri="{FF2B5EF4-FFF2-40B4-BE49-F238E27FC236}">
              <a16:creationId xmlns:a16="http://schemas.microsoft.com/office/drawing/2014/main" id="{EA8B2866-8C79-BFD9-6491-F94B2D8A767C}"/>
            </a:ext>
          </a:extLst>
        </xdr:cNvPr>
        <xdr:cNvSpPr/>
      </xdr:nvSpPr>
      <xdr:spPr>
        <a:xfrm>
          <a:off x="647267" y="864635"/>
          <a:ext cx="7417275" cy="628931"/>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solidFill>
                <a:schemeClr val="tx1"/>
              </a:solidFill>
            </a:rPr>
            <a:t>Hr</a:t>
          </a:r>
          <a:r>
            <a:rPr lang="en-US" sz="2800" b="1" i="0" baseline="0">
              <a:solidFill>
                <a:schemeClr val="tx1"/>
              </a:solidFill>
            </a:rPr>
            <a:t> DashBoard</a:t>
          </a:r>
          <a:endParaRPr lang="en-US" sz="2800" b="1" i="0">
            <a:solidFill>
              <a:schemeClr val="tx1"/>
            </a:solidFill>
          </a:endParaRPr>
        </a:p>
      </xdr:txBody>
    </xdr:sp>
    <xdr:clientData/>
  </xdr:twoCellAnchor>
  <xdr:twoCellAnchor>
    <xdr:from>
      <xdr:col>1</xdr:col>
      <xdr:colOff>22411</xdr:colOff>
      <xdr:row>8</xdr:row>
      <xdr:rowOff>11206</xdr:rowOff>
    </xdr:from>
    <xdr:to>
      <xdr:col>7</xdr:col>
      <xdr:colOff>11205</xdr:colOff>
      <xdr:row>18</xdr:row>
      <xdr:rowOff>11206</xdr:rowOff>
    </xdr:to>
    <xdr:sp macro="" textlink="">
      <xdr:nvSpPr>
        <xdr:cNvPr id="17" name="Rectangle 16">
          <a:extLst>
            <a:ext uri="{FF2B5EF4-FFF2-40B4-BE49-F238E27FC236}">
              <a16:creationId xmlns:a16="http://schemas.microsoft.com/office/drawing/2014/main" id="{E409F525-1553-1039-232F-71563219274E}"/>
            </a:ext>
          </a:extLst>
        </xdr:cNvPr>
        <xdr:cNvSpPr/>
      </xdr:nvSpPr>
      <xdr:spPr>
        <a:xfrm>
          <a:off x="627529" y="3238500"/>
          <a:ext cx="3619500" cy="40341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8</xdr:row>
      <xdr:rowOff>0</xdr:rowOff>
    </xdr:from>
    <xdr:to>
      <xdr:col>13</xdr:col>
      <xdr:colOff>593912</xdr:colOff>
      <xdr:row>18</xdr:row>
      <xdr:rowOff>0</xdr:rowOff>
    </xdr:to>
    <xdr:sp macro="" textlink="">
      <xdr:nvSpPr>
        <xdr:cNvPr id="18" name="Rectangle 17">
          <a:extLst>
            <a:ext uri="{FF2B5EF4-FFF2-40B4-BE49-F238E27FC236}">
              <a16:creationId xmlns:a16="http://schemas.microsoft.com/office/drawing/2014/main" id="{7B08C47C-FEEC-4321-BC70-FF7753128F4E}"/>
            </a:ext>
          </a:extLst>
        </xdr:cNvPr>
        <xdr:cNvSpPr/>
      </xdr:nvSpPr>
      <xdr:spPr>
        <a:xfrm>
          <a:off x="4840941" y="3227294"/>
          <a:ext cx="3619500" cy="40341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536863</xdr:colOff>
      <xdr:row>18</xdr:row>
      <xdr:rowOff>346364</xdr:rowOff>
    </xdr:from>
    <xdr:to>
      <xdr:col>6</xdr:col>
      <xdr:colOff>524639</xdr:colOff>
      <xdr:row>28</xdr:row>
      <xdr:rowOff>346364</xdr:rowOff>
    </xdr:to>
    <xdr:sp macro="" textlink="">
      <xdr:nvSpPr>
        <xdr:cNvPr id="19" name="Rectangle 18">
          <a:extLst>
            <a:ext uri="{FF2B5EF4-FFF2-40B4-BE49-F238E27FC236}">
              <a16:creationId xmlns:a16="http://schemas.microsoft.com/office/drawing/2014/main" id="{224F5875-462E-4883-8725-D91D958E4991}"/>
            </a:ext>
          </a:extLst>
        </xdr:cNvPr>
        <xdr:cNvSpPr/>
      </xdr:nvSpPr>
      <xdr:spPr>
        <a:xfrm>
          <a:off x="536863" y="7516091"/>
          <a:ext cx="3624594" cy="39831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554181</xdr:colOff>
      <xdr:row>18</xdr:row>
      <xdr:rowOff>329045</xdr:rowOff>
    </xdr:from>
    <xdr:to>
      <xdr:col>13</xdr:col>
      <xdr:colOff>541957</xdr:colOff>
      <xdr:row>28</xdr:row>
      <xdr:rowOff>329045</xdr:rowOff>
    </xdr:to>
    <xdr:sp macro="" textlink="">
      <xdr:nvSpPr>
        <xdr:cNvPr id="20" name="Rectangle 19">
          <a:extLst>
            <a:ext uri="{FF2B5EF4-FFF2-40B4-BE49-F238E27FC236}">
              <a16:creationId xmlns:a16="http://schemas.microsoft.com/office/drawing/2014/main" id="{CE072557-4F38-4815-B2D0-743599C8FCA8}"/>
            </a:ext>
          </a:extLst>
        </xdr:cNvPr>
        <xdr:cNvSpPr/>
      </xdr:nvSpPr>
      <xdr:spPr>
        <a:xfrm>
          <a:off x="4797136" y="7498772"/>
          <a:ext cx="3624594" cy="39831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471054</xdr:colOff>
      <xdr:row>9</xdr:row>
      <xdr:rowOff>140278</xdr:rowOff>
    </xdr:from>
    <xdr:to>
      <xdr:col>18</xdr:col>
      <xdr:colOff>1683326</xdr:colOff>
      <xdr:row>24</xdr:row>
      <xdr:rowOff>11690</xdr:rowOff>
    </xdr:to>
    <xdr:graphicFrame macro="">
      <xdr:nvGraphicFramePr>
        <xdr:cNvPr id="5" name="Chart 4">
          <a:extLst>
            <a:ext uri="{FF2B5EF4-FFF2-40B4-BE49-F238E27FC236}">
              <a16:creationId xmlns:a16="http://schemas.microsoft.com/office/drawing/2014/main" id="{746CB718-3140-461C-9E6F-B60E1E024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401782</xdr:colOff>
      <xdr:row>11</xdr:row>
      <xdr:rowOff>82262</xdr:rowOff>
    </xdr:from>
    <xdr:to>
      <xdr:col>24</xdr:col>
      <xdr:colOff>233796</xdr:colOff>
      <xdr:row>23</xdr:row>
      <xdr:rowOff>182274</xdr:rowOff>
    </xdr:to>
    <xdr:graphicFrame macro="">
      <xdr:nvGraphicFramePr>
        <xdr:cNvPr id="6" name="Chart 5">
          <a:extLst>
            <a:ext uri="{FF2B5EF4-FFF2-40B4-BE49-F238E27FC236}">
              <a16:creationId xmlns:a16="http://schemas.microsoft.com/office/drawing/2014/main" id="{A128087E-3F11-4D0F-905E-81375A41D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25111</xdr:colOff>
      <xdr:row>26</xdr:row>
      <xdr:rowOff>125123</xdr:rowOff>
    </xdr:from>
    <xdr:to>
      <xdr:col>18</xdr:col>
      <xdr:colOff>1021772</xdr:colOff>
      <xdr:row>41</xdr:row>
      <xdr:rowOff>10823</xdr:rowOff>
    </xdr:to>
    <xdr:graphicFrame macro="">
      <xdr:nvGraphicFramePr>
        <xdr:cNvPr id="7" name="Chart 6">
          <a:extLst>
            <a:ext uri="{FF2B5EF4-FFF2-40B4-BE49-F238E27FC236}">
              <a16:creationId xmlns:a16="http://schemas.microsoft.com/office/drawing/2014/main" id="{C0E475B7-319A-4089-9FDB-46ACE8A14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1960418</xdr:colOff>
      <xdr:row>26</xdr:row>
      <xdr:rowOff>62778</xdr:rowOff>
    </xdr:from>
    <xdr:to>
      <xdr:col>24</xdr:col>
      <xdr:colOff>195696</xdr:colOff>
      <xdr:row>40</xdr:row>
      <xdr:rowOff>138978</xdr:rowOff>
    </xdr:to>
    <xdr:graphicFrame macro="">
      <xdr:nvGraphicFramePr>
        <xdr:cNvPr id="8" name="Chart 7">
          <a:extLst>
            <a:ext uri="{FF2B5EF4-FFF2-40B4-BE49-F238E27FC236}">
              <a16:creationId xmlns:a16="http://schemas.microsoft.com/office/drawing/2014/main" id="{518E7321-5837-4E5A-9659-55D9F964F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306532</xdr:colOff>
      <xdr:row>16</xdr:row>
      <xdr:rowOff>113434</xdr:rowOff>
    </xdr:from>
    <xdr:to>
      <xdr:col>32</xdr:col>
      <xdr:colOff>268432</xdr:colOff>
      <xdr:row>39</xdr:row>
      <xdr:rowOff>189634</xdr:rowOff>
    </xdr:to>
    <xdr:graphicFrame macro="">
      <xdr:nvGraphicFramePr>
        <xdr:cNvPr id="9" name="Chart 8">
          <a:extLst>
            <a:ext uri="{FF2B5EF4-FFF2-40B4-BE49-F238E27FC236}">
              <a16:creationId xmlns:a16="http://schemas.microsoft.com/office/drawing/2014/main" id="{6D613D9D-E73A-4EAE-9440-B31A42D47B06}"/>
            </a:ext>
            <a:ext uri="{147F2762-F138-4A5C-976F-8EAC2B608ADB}">
              <a16:predDERef xmlns:a16="http://schemas.microsoft.com/office/drawing/2014/main" pred="{5A918EF2-1A07-DD75-0021-E09BD7CCD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539461</xdr:colOff>
      <xdr:row>44</xdr:row>
      <xdr:rowOff>156730</xdr:rowOff>
    </xdr:from>
    <xdr:to>
      <xdr:col>19</xdr:col>
      <xdr:colOff>904009</xdr:colOff>
      <xdr:row>59</xdr:row>
      <xdr:rowOff>42430</xdr:rowOff>
    </xdr:to>
    <xdr:graphicFrame macro="">
      <xdr:nvGraphicFramePr>
        <xdr:cNvPr id="10" name="Chart 9">
          <a:extLst>
            <a:ext uri="{FF2B5EF4-FFF2-40B4-BE49-F238E27FC236}">
              <a16:creationId xmlns:a16="http://schemas.microsoft.com/office/drawing/2014/main" id="{4C8EE807-0DDD-4FC0-A0FA-8CDD0FF0B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337704</xdr:colOff>
      <xdr:row>45</xdr:row>
      <xdr:rowOff>50222</xdr:rowOff>
    </xdr:from>
    <xdr:to>
      <xdr:col>17</xdr:col>
      <xdr:colOff>413904</xdr:colOff>
      <xdr:row>59</xdr:row>
      <xdr:rowOff>126422</xdr:rowOff>
    </xdr:to>
    <xdr:graphicFrame macro="">
      <xdr:nvGraphicFramePr>
        <xdr:cNvPr id="11" name="Chart 10">
          <a:extLst>
            <a:ext uri="{FF2B5EF4-FFF2-40B4-BE49-F238E27FC236}">
              <a16:creationId xmlns:a16="http://schemas.microsoft.com/office/drawing/2014/main" id="{A17DBD34-AF08-4677-AAFB-BBAB460C6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546390</xdr:colOff>
      <xdr:row>44</xdr:row>
      <xdr:rowOff>132485</xdr:rowOff>
    </xdr:from>
    <xdr:to>
      <xdr:col>26</xdr:col>
      <xdr:colOff>517814</xdr:colOff>
      <xdr:row>59</xdr:row>
      <xdr:rowOff>18185</xdr:rowOff>
    </xdr:to>
    <xdr:graphicFrame macro="">
      <xdr:nvGraphicFramePr>
        <xdr:cNvPr id="12" name="Chart 11">
          <a:extLst>
            <a:ext uri="{FF2B5EF4-FFF2-40B4-BE49-F238E27FC236}">
              <a16:creationId xmlns:a16="http://schemas.microsoft.com/office/drawing/2014/main" id="{8355702C-3D01-4823-B666-E82B0FE5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434314</xdr:colOff>
      <xdr:row>27</xdr:row>
      <xdr:rowOff>10885</xdr:rowOff>
    </xdr:from>
    <xdr:to>
      <xdr:col>43</xdr:col>
      <xdr:colOff>433201</xdr:colOff>
      <xdr:row>41</xdr:row>
      <xdr:rowOff>32965</xdr:rowOff>
    </xdr:to>
    <xdr:graphicFrame macro="">
      <xdr:nvGraphicFramePr>
        <xdr:cNvPr id="14" name="Chart 13">
          <a:extLst>
            <a:ext uri="{FF2B5EF4-FFF2-40B4-BE49-F238E27FC236}">
              <a16:creationId xmlns:a16="http://schemas.microsoft.com/office/drawing/2014/main" id="{B4719656-9B03-46F6-BBF0-3AC776CEA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575830</xdr:colOff>
      <xdr:row>73</xdr:row>
      <xdr:rowOff>57582</xdr:rowOff>
    </xdr:from>
    <xdr:to>
      <xdr:col>47</xdr:col>
      <xdr:colOff>122094</xdr:colOff>
      <xdr:row>87</xdr:row>
      <xdr:rowOff>133782</xdr:rowOff>
    </xdr:to>
    <xdr:graphicFrame macro="">
      <xdr:nvGraphicFramePr>
        <xdr:cNvPr id="15" name="Chart 14">
          <a:extLst>
            <a:ext uri="{FF2B5EF4-FFF2-40B4-BE49-F238E27FC236}">
              <a16:creationId xmlns:a16="http://schemas.microsoft.com/office/drawing/2014/main" id="{A700E6AC-8C6A-499F-A37B-616A512FE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95250</xdr:colOff>
      <xdr:row>72</xdr:row>
      <xdr:rowOff>123825</xdr:rowOff>
    </xdr:from>
    <xdr:to>
      <xdr:col>42</xdr:col>
      <xdr:colOff>352425</xdr:colOff>
      <xdr:row>90</xdr:row>
      <xdr:rowOff>171449</xdr:rowOff>
    </xdr:to>
    <xdr:graphicFrame macro="">
      <xdr:nvGraphicFramePr>
        <xdr:cNvPr id="16" name="Chart 15">
          <a:extLst>
            <a:ext uri="{FF2B5EF4-FFF2-40B4-BE49-F238E27FC236}">
              <a16:creationId xmlns:a16="http://schemas.microsoft.com/office/drawing/2014/main" id="{AF074BA2-B071-4439-ADDB-5E010A8E4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337458</xdr:colOff>
      <xdr:row>46</xdr:row>
      <xdr:rowOff>123826</xdr:rowOff>
    </xdr:from>
    <xdr:to>
      <xdr:col>48</xdr:col>
      <xdr:colOff>284390</xdr:colOff>
      <xdr:row>70</xdr:row>
      <xdr:rowOff>147638</xdr:rowOff>
    </xdr:to>
    <xdr:graphicFrame macro="">
      <xdr:nvGraphicFramePr>
        <xdr:cNvPr id="17" name="Chart 16">
          <a:extLst>
            <a:ext uri="{FF2B5EF4-FFF2-40B4-BE49-F238E27FC236}">
              <a16:creationId xmlns:a16="http://schemas.microsoft.com/office/drawing/2014/main" id="{D012F090-904E-4869-8C5E-2830B2181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100694</xdr:colOff>
      <xdr:row>66</xdr:row>
      <xdr:rowOff>159327</xdr:rowOff>
    </xdr:from>
    <xdr:to>
      <xdr:col>31</xdr:col>
      <xdr:colOff>277092</xdr:colOff>
      <xdr:row>79</xdr:row>
      <xdr:rowOff>123330</xdr:rowOff>
    </xdr:to>
    <xdr:graphicFrame macro="">
      <xdr:nvGraphicFramePr>
        <xdr:cNvPr id="18" name="Chart 17">
          <a:extLst>
            <a:ext uri="{FF2B5EF4-FFF2-40B4-BE49-F238E27FC236}">
              <a16:creationId xmlns:a16="http://schemas.microsoft.com/office/drawing/2014/main" id="{65A052F1-096A-42D1-A0C4-4492FCA8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910834</xdr:colOff>
      <xdr:row>65</xdr:row>
      <xdr:rowOff>156882</xdr:rowOff>
    </xdr:from>
    <xdr:to>
      <xdr:col>24</xdr:col>
      <xdr:colOff>454500</xdr:colOff>
      <xdr:row>80</xdr:row>
      <xdr:rowOff>42582</xdr:rowOff>
    </xdr:to>
    <xdr:graphicFrame macro="">
      <xdr:nvGraphicFramePr>
        <xdr:cNvPr id="19" name="Chart 18">
          <a:extLst>
            <a:ext uri="{FF2B5EF4-FFF2-40B4-BE49-F238E27FC236}">
              <a16:creationId xmlns:a16="http://schemas.microsoft.com/office/drawing/2014/main" id="{0DA8078F-B775-4158-AB0C-3CFFD6852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33</xdr:col>
      <xdr:colOff>173691</xdr:colOff>
      <xdr:row>65</xdr:row>
      <xdr:rowOff>12326</xdr:rowOff>
    </xdr:from>
    <xdr:to>
      <xdr:col>36</xdr:col>
      <xdr:colOff>415178</xdr:colOff>
      <xdr:row>79</xdr:row>
      <xdr:rowOff>88526</xdr:rowOff>
    </xdr:to>
    <xdr:graphicFrame macro="">
      <xdr:nvGraphicFramePr>
        <xdr:cNvPr id="20" name="Chart 19">
          <a:extLst>
            <a:ext uri="{FF2B5EF4-FFF2-40B4-BE49-F238E27FC236}">
              <a16:creationId xmlns:a16="http://schemas.microsoft.com/office/drawing/2014/main" id="{F252FFE7-3936-4167-B276-4EBAAE905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606238</xdr:colOff>
      <xdr:row>64</xdr:row>
      <xdr:rowOff>113180</xdr:rowOff>
    </xdr:from>
    <xdr:to>
      <xdr:col>18</xdr:col>
      <xdr:colOff>1203511</xdr:colOff>
      <xdr:row>78</xdr:row>
      <xdr:rowOff>189380</xdr:rowOff>
    </xdr:to>
    <xdr:graphicFrame macro="">
      <xdr:nvGraphicFramePr>
        <xdr:cNvPr id="21" name="Chart 20">
          <a:extLst>
            <a:ext uri="{FF2B5EF4-FFF2-40B4-BE49-F238E27FC236}">
              <a16:creationId xmlns:a16="http://schemas.microsoft.com/office/drawing/2014/main" id="{FC4379A3-1921-4A88-BDD9-671A1F54C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34</xdr:col>
      <xdr:colOff>113178</xdr:colOff>
      <xdr:row>26</xdr:row>
      <xdr:rowOff>182656</xdr:rowOff>
    </xdr:from>
    <xdr:to>
      <xdr:col>38</xdr:col>
      <xdr:colOff>110937</xdr:colOff>
      <xdr:row>41</xdr:row>
      <xdr:rowOff>68356</xdr:rowOff>
    </xdr:to>
    <xdr:graphicFrame macro="">
      <xdr:nvGraphicFramePr>
        <xdr:cNvPr id="22" name="Chart 21">
          <a:extLst>
            <a:ext uri="{FF2B5EF4-FFF2-40B4-BE49-F238E27FC236}">
              <a16:creationId xmlns:a16="http://schemas.microsoft.com/office/drawing/2014/main" id="{3A78ED64-3B24-471C-A7F2-319B48D44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568030</xdr:colOff>
      <xdr:row>44</xdr:row>
      <xdr:rowOff>69395</xdr:rowOff>
    </xdr:from>
    <xdr:to>
      <xdr:col>36</xdr:col>
      <xdr:colOff>568780</xdr:colOff>
      <xdr:row>61</xdr:row>
      <xdr:rowOff>97970</xdr:rowOff>
    </xdr:to>
    <xdr:graphicFrame macro="">
      <xdr:nvGraphicFramePr>
        <xdr:cNvPr id="23" name="Chart 22">
          <a:extLst>
            <a:ext uri="{FF2B5EF4-FFF2-40B4-BE49-F238E27FC236}">
              <a16:creationId xmlns:a16="http://schemas.microsoft.com/office/drawing/2014/main" id="{33590B53-BDDA-4AFB-A57D-994EC1E69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absoluteAnchor>
    <xdr:pos x="0" y="0"/>
    <xdr:ext cx="8666963" cy="6297521"/>
    <xdr:graphicFrame macro="">
      <xdr:nvGraphicFramePr>
        <xdr:cNvPr id="2" name="Chart 1">
          <a:extLst>
            <a:ext uri="{FF2B5EF4-FFF2-40B4-BE49-F238E27FC236}">
              <a16:creationId xmlns:a16="http://schemas.microsoft.com/office/drawing/2014/main" id="{87CC3FBA-11B0-3BA2-824A-7F51235FE3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6963" cy="6297521"/>
    <xdr:graphicFrame macro="">
      <xdr:nvGraphicFramePr>
        <xdr:cNvPr id="2" name="Chart 1">
          <a:extLst>
            <a:ext uri="{FF2B5EF4-FFF2-40B4-BE49-F238E27FC236}">
              <a16:creationId xmlns:a16="http://schemas.microsoft.com/office/drawing/2014/main" id="{7EEE1D21-6BFC-E234-DAF6-3C4BDBCF853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twoCellAnchor>
    <xdr:from>
      <xdr:col>0</xdr:col>
      <xdr:colOff>235323</xdr:colOff>
      <xdr:row>1</xdr:row>
      <xdr:rowOff>33618</xdr:rowOff>
    </xdr:from>
    <xdr:to>
      <xdr:col>15</xdr:col>
      <xdr:colOff>840441</xdr:colOff>
      <xdr:row>4</xdr:row>
      <xdr:rowOff>33618</xdr:rowOff>
    </xdr:to>
    <xdr:sp macro="" textlink="">
      <xdr:nvSpPr>
        <xdr:cNvPr id="2" name="Rectangle: Rounded Corners 1">
          <a:extLst>
            <a:ext uri="{FF2B5EF4-FFF2-40B4-BE49-F238E27FC236}">
              <a16:creationId xmlns:a16="http://schemas.microsoft.com/office/drawing/2014/main" id="{0B026FF6-B861-D522-244B-6006CE30317A}"/>
            </a:ext>
          </a:extLst>
        </xdr:cNvPr>
        <xdr:cNvSpPr/>
      </xdr:nvSpPr>
      <xdr:spPr>
        <a:xfrm>
          <a:off x="235323" y="336177"/>
          <a:ext cx="12774706" cy="907676"/>
        </a:xfrm>
        <a:prstGeom prst="roundRect">
          <a:avLst>
            <a:gd name="adj" fmla="val 8000"/>
          </a:avLst>
        </a:prstGeom>
        <a:solidFill>
          <a:srgbClr val="1A3460"/>
        </a:solidFill>
        <a:ln w="15875">
          <a:solidFill>
            <a:srgbClr val="1A34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FFFFFF"/>
              </a:solidFill>
            </a:rPr>
            <a:t>HR Dashboard</a:t>
          </a:r>
        </a:p>
      </xdr:txBody>
    </xdr:sp>
    <xdr:clientData/>
  </xdr:twoCellAnchor>
  <xdr:twoCellAnchor>
    <xdr:from>
      <xdr:col>1</xdr:col>
      <xdr:colOff>0</xdr:colOff>
      <xdr:row>3</xdr:row>
      <xdr:rowOff>0</xdr:rowOff>
    </xdr:from>
    <xdr:to>
      <xdr:col>16</xdr:col>
      <xdr:colOff>0</xdr:colOff>
      <xdr:row>4</xdr:row>
      <xdr:rowOff>0</xdr:rowOff>
    </xdr:to>
    <xdr:sp macro="" textlink="">
      <xdr:nvSpPr>
        <xdr:cNvPr id="3" name="TextBox 2">
          <a:extLst>
            <a:ext uri="{FF2B5EF4-FFF2-40B4-BE49-F238E27FC236}">
              <a16:creationId xmlns:a16="http://schemas.microsoft.com/office/drawing/2014/main" id="{2DBB8B60-68CC-B2F2-0486-2707C32546DA}"/>
            </a:ext>
          </a:extLst>
        </xdr:cNvPr>
        <xdr:cNvSpPr txBox="1"/>
      </xdr:nvSpPr>
      <xdr:spPr>
        <a:xfrm>
          <a:off x="247650" y="914400"/>
          <a:ext cx="12715875"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000" b="0">
              <a:solidFill>
                <a:srgbClr val="DCE6F5"/>
              </a:solidFill>
            </a:rPr>
            <a:t>Interactive Workforce Overview</a:t>
          </a:r>
        </a:p>
      </xdr:txBody>
    </xdr:sp>
    <xdr:clientData/>
  </xdr:twoCellAnchor>
  <xdr:twoCellAnchor>
    <xdr:from>
      <xdr:col>1</xdr:col>
      <xdr:colOff>0</xdr:colOff>
      <xdr:row>5</xdr:row>
      <xdr:rowOff>0</xdr:rowOff>
    </xdr:from>
    <xdr:to>
      <xdr:col>11</xdr:col>
      <xdr:colOff>0</xdr:colOff>
      <xdr:row>10</xdr:row>
      <xdr:rowOff>0</xdr:rowOff>
    </xdr:to>
    <xdr:sp macro="" textlink="">
      <xdr:nvSpPr>
        <xdr:cNvPr id="4" name="Rectangle: Rounded Corners 3">
          <a:extLst>
            <a:ext uri="{FF2B5EF4-FFF2-40B4-BE49-F238E27FC236}">
              <a16:creationId xmlns:a16="http://schemas.microsoft.com/office/drawing/2014/main" id="{264DB8FF-ADCD-D246-D692-6C4ECD5B80FA}"/>
            </a:ext>
          </a:extLst>
        </xdr:cNvPr>
        <xdr:cNvSpPr/>
      </xdr:nvSpPr>
      <xdr:spPr>
        <a:xfrm>
          <a:off x="247650" y="1524000"/>
          <a:ext cx="8477250" cy="15240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xdr:row>
      <xdr:rowOff>0</xdr:rowOff>
    </xdr:from>
    <xdr:to>
      <xdr:col>11</xdr:col>
      <xdr:colOff>0</xdr:colOff>
      <xdr:row>6</xdr:row>
      <xdr:rowOff>0</xdr:rowOff>
    </xdr:to>
    <xdr:sp macro="" textlink="">
      <xdr:nvSpPr>
        <xdr:cNvPr id="5" name="Rectangle: Rounded Corners 4">
          <a:extLst>
            <a:ext uri="{FF2B5EF4-FFF2-40B4-BE49-F238E27FC236}">
              <a16:creationId xmlns:a16="http://schemas.microsoft.com/office/drawing/2014/main" id="{A9A4E410-1177-E59A-CB69-8A4C41100E57}"/>
            </a:ext>
          </a:extLst>
        </xdr:cNvPr>
        <xdr:cNvSpPr/>
      </xdr:nvSpPr>
      <xdr:spPr>
        <a:xfrm>
          <a:off x="247650" y="1524000"/>
          <a:ext cx="8477250" cy="304800"/>
        </a:xfrm>
        <a:prstGeom prst="roundRect">
          <a:avLst>
            <a:gd name="adj" fmla="val 8000"/>
          </a:avLst>
        </a:prstGeom>
        <a:solidFill>
          <a:srgbClr val="1A3460"/>
        </a:solidFill>
        <a:ln w="15875">
          <a:solidFill>
            <a:srgbClr val="1A34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rPr>
            <a:t>Department Filter</a:t>
          </a:r>
        </a:p>
      </xdr:txBody>
    </xdr:sp>
    <xdr:clientData/>
  </xdr:twoCellAnchor>
  <xdr:twoCellAnchor>
    <xdr:from>
      <xdr:col>1</xdr:col>
      <xdr:colOff>0</xdr:colOff>
      <xdr:row>6</xdr:row>
      <xdr:rowOff>0</xdr:rowOff>
    </xdr:from>
    <xdr:to>
      <xdr:col>11</xdr:col>
      <xdr:colOff>0</xdr:colOff>
      <xdr:row>10</xdr:row>
      <xdr:rowOff>0</xdr:rowOff>
    </xdr:to>
    <xdr:sp macro="" textlink="">
      <xdr:nvSpPr>
        <xdr:cNvPr id="6" name="TextBox 5">
          <a:extLst>
            <a:ext uri="{FF2B5EF4-FFF2-40B4-BE49-F238E27FC236}">
              <a16:creationId xmlns:a16="http://schemas.microsoft.com/office/drawing/2014/main" id="{D7FF7850-2B23-353C-D61C-4C501C3B17EA}"/>
            </a:ext>
          </a:extLst>
        </xdr:cNvPr>
        <xdr:cNvSpPr txBox="1"/>
      </xdr:nvSpPr>
      <xdr:spPr>
        <a:xfrm>
          <a:off x="247650" y="1828800"/>
          <a:ext cx="8477250" cy="1219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000" b="0">
              <a:solidFill>
                <a:srgbClr val="828A96"/>
              </a:solidFill>
            </a:rPr>
            <a:t>Place department slicer / buttons here</a:t>
          </a:r>
        </a:p>
      </xdr:txBody>
    </xdr:sp>
    <xdr:clientData/>
  </xdr:twoCellAnchor>
  <xdr:twoCellAnchor>
    <xdr:from>
      <xdr:col>11</xdr:col>
      <xdr:colOff>0</xdr:colOff>
      <xdr:row>5</xdr:row>
      <xdr:rowOff>0</xdr:rowOff>
    </xdr:from>
    <xdr:to>
      <xdr:col>16</xdr:col>
      <xdr:colOff>0</xdr:colOff>
      <xdr:row>10</xdr:row>
      <xdr:rowOff>0</xdr:rowOff>
    </xdr:to>
    <xdr:sp macro="" textlink="">
      <xdr:nvSpPr>
        <xdr:cNvPr id="7" name="Rectangle: Rounded Corners 6">
          <a:extLst>
            <a:ext uri="{FF2B5EF4-FFF2-40B4-BE49-F238E27FC236}">
              <a16:creationId xmlns:a16="http://schemas.microsoft.com/office/drawing/2014/main" id="{AE4F80E8-1767-80F6-5092-B084494A6339}"/>
            </a:ext>
          </a:extLst>
        </xdr:cNvPr>
        <xdr:cNvSpPr/>
      </xdr:nvSpPr>
      <xdr:spPr>
        <a:xfrm>
          <a:off x="8724900" y="1524000"/>
          <a:ext cx="4238625" cy="15240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5</xdr:row>
      <xdr:rowOff>0</xdr:rowOff>
    </xdr:from>
    <xdr:to>
      <xdr:col>16</xdr:col>
      <xdr:colOff>0</xdr:colOff>
      <xdr:row>6</xdr:row>
      <xdr:rowOff>0</xdr:rowOff>
    </xdr:to>
    <xdr:sp macro="" textlink="">
      <xdr:nvSpPr>
        <xdr:cNvPr id="8" name="Rectangle: Rounded Corners 7">
          <a:extLst>
            <a:ext uri="{FF2B5EF4-FFF2-40B4-BE49-F238E27FC236}">
              <a16:creationId xmlns:a16="http://schemas.microsoft.com/office/drawing/2014/main" id="{FF8F0036-E19E-D618-EDF1-EF1B421B4E1F}"/>
            </a:ext>
          </a:extLst>
        </xdr:cNvPr>
        <xdr:cNvSpPr/>
      </xdr:nvSpPr>
      <xdr:spPr>
        <a:xfrm>
          <a:off x="8724900" y="1524000"/>
          <a:ext cx="4238625" cy="304800"/>
        </a:xfrm>
        <a:prstGeom prst="roundRect">
          <a:avLst>
            <a:gd name="adj" fmla="val 8000"/>
          </a:avLst>
        </a:prstGeom>
        <a:solidFill>
          <a:srgbClr val="1A3460"/>
        </a:solidFill>
        <a:ln w="15875">
          <a:solidFill>
            <a:srgbClr val="1A34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rPr>
            <a:t>Quick Filters</a:t>
          </a:r>
        </a:p>
      </xdr:txBody>
    </xdr:sp>
    <xdr:clientData/>
  </xdr:twoCellAnchor>
  <xdr:twoCellAnchor>
    <xdr:from>
      <xdr:col>11</xdr:col>
      <xdr:colOff>0</xdr:colOff>
      <xdr:row>6</xdr:row>
      <xdr:rowOff>0</xdr:rowOff>
    </xdr:from>
    <xdr:to>
      <xdr:col>16</xdr:col>
      <xdr:colOff>0</xdr:colOff>
      <xdr:row>10</xdr:row>
      <xdr:rowOff>0</xdr:rowOff>
    </xdr:to>
    <xdr:sp macro="" textlink="">
      <xdr:nvSpPr>
        <xdr:cNvPr id="9" name="TextBox 8">
          <a:extLst>
            <a:ext uri="{FF2B5EF4-FFF2-40B4-BE49-F238E27FC236}">
              <a16:creationId xmlns:a16="http://schemas.microsoft.com/office/drawing/2014/main" id="{100D7DCD-E64F-0E68-0D8B-1AF60DCDB865}"/>
            </a:ext>
          </a:extLst>
        </xdr:cNvPr>
        <xdr:cNvSpPr txBox="1"/>
      </xdr:nvSpPr>
      <xdr:spPr>
        <a:xfrm>
          <a:off x="8724900" y="1828800"/>
          <a:ext cx="4238625" cy="1219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000" b="0">
              <a:solidFill>
                <a:srgbClr val="828A96"/>
              </a:solidFill>
            </a:rPr>
            <a:t>Working Status | Gender | Employee Type</a:t>
          </a:r>
        </a:p>
      </xdr:txBody>
    </xdr:sp>
    <xdr:clientData/>
  </xdr:twoCellAnchor>
  <xdr:twoCellAnchor>
    <xdr:from>
      <xdr:col>1</xdr:col>
      <xdr:colOff>0</xdr:colOff>
      <xdr:row>11</xdr:row>
      <xdr:rowOff>0</xdr:rowOff>
    </xdr:from>
    <xdr:to>
      <xdr:col>4</xdr:col>
      <xdr:colOff>0</xdr:colOff>
      <xdr:row>15</xdr:row>
      <xdr:rowOff>0</xdr:rowOff>
    </xdr:to>
    <xdr:sp macro="" textlink="">
      <xdr:nvSpPr>
        <xdr:cNvPr id="10" name="Rectangle: Rounded Corners 9">
          <a:extLst>
            <a:ext uri="{FF2B5EF4-FFF2-40B4-BE49-F238E27FC236}">
              <a16:creationId xmlns:a16="http://schemas.microsoft.com/office/drawing/2014/main" id="{FDD1D207-B4EF-220B-1A10-7FCFA08D7299}"/>
            </a:ext>
          </a:extLst>
        </xdr:cNvPr>
        <xdr:cNvSpPr/>
      </xdr:nvSpPr>
      <xdr:spPr>
        <a:xfrm>
          <a:off x="247650" y="3352800"/>
          <a:ext cx="2543175" cy="12192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11</xdr:row>
      <xdr:rowOff>0</xdr:rowOff>
    </xdr:from>
    <xdr:to>
      <xdr:col>4</xdr:col>
      <xdr:colOff>0</xdr:colOff>
      <xdr:row>12</xdr:row>
      <xdr:rowOff>0</xdr:rowOff>
    </xdr:to>
    <xdr:sp macro="" textlink="">
      <xdr:nvSpPr>
        <xdr:cNvPr id="11" name="Rectangle: Rounded Corners 10">
          <a:extLst>
            <a:ext uri="{FF2B5EF4-FFF2-40B4-BE49-F238E27FC236}">
              <a16:creationId xmlns:a16="http://schemas.microsoft.com/office/drawing/2014/main" id="{9D00329A-8254-D96E-0957-9BF47FA69559}"/>
            </a:ext>
          </a:extLst>
        </xdr:cNvPr>
        <xdr:cNvSpPr/>
      </xdr:nvSpPr>
      <xdr:spPr>
        <a:xfrm>
          <a:off x="247650" y="3352800"/>
          <a:ext cx="2543175" cy="304800"/>
        </a:xfrm>
        <a:prstGeom prst="roundRect">
          <a:avLst>
            <a:gd name="adj" fmla="val 8000"/>
          </a:avLst>
        </a:prstGeom>
        <a:solidFill>
          <a:srgbClr val="EDF2FA"/>
        </a:solidFill>
        <a:ln w="15875">
          <a:solidFill>
            <a:srgbClr val="EDF2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37465F"/>
              </a:solidFill>
            </a:rPr>
            <a:t>Total Employees</a:t>
          </a:r>
        </a:p>
      </xdr:txBody>
    </xdr:sp>
    <xdr:clientData/>
  </xdr:twoCellAnchor>
  <xdr:twoCellAnchor>
    <xdr:from>
      <xdr:col>1</xdr:col>
      <xdr:colOff>0</xdr:colOff>
      <xdr:row>12</xdr:row>
      <xdr:rowOff>0</xdr:rowOff>
    </xdr:from>
    <xdr:to>
      <xdr:col>4</xdr:col>
      <xdr:colOff>0</xdr:colOff>
      <xdr:row>15</xdr:row>
      <xdr:rowOff>0</xdr:rowOff>
    </xdr:to>
    <xdr:sp macro="" textlink="">
      <xdr:nvSpPr>
        <xdr:cNvPr id="12" name="TextBox 11">
          <a:extLst>
            <a:ext uri="{FF2B5EF4-FFF2-40B4-BE49-F238E27FC236}">
              <a16:creationId xmlns:a16="http://schemas.microsoft.com/office/drawing/2014/main" id="{C5C8AB09-FACA-3578-D52D-0FF01D710C1E}"/>
            </a:ext>
          </a:extLst>
        </xdr:cNvPr>
        <xdr:cNvSpPr txBox="1"/>
      </xdr:nvSpPr>
      <xdr:spPr>
        <a:xfrm>
          <a:off x="247650" y="3657600"/>
          <a:ext cx="2543175" cy="914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1A3460"/>
              </a:solidFill>
            </a:rPr>
            <a:t>000</a:t>
          </a:r>
        </a:p>
      </xdr:txBody>
    </xdr:sp>
    <xdr:clientData/>
  </xdr:twoCellAnchor>
  <xdr:twoCellAnchor>
    <xdr:from>
      <xdr:col>4</xdr:col>
      <xdr:colOff>0</xdr:colOff>
      <xdr:row>11</xdr:row>
      <xdr:rowOff>0</xdr:rowOff>
    </xdr:from>
    <xdr:to>
      <xdr:col>7</xdr:col>
      <xdr:colOff>0</xdr:colOff>
      <xdr:row>15</xdr:row>
      <xdr:rowOff>0</xdr:rowOff>
    </xdr:to>
    <xdr:sp macro="" textlink="">
      <xdr:nvSpPr>
        <xdr:cNvPr id="13" name="Rectangle: Rounded Corners 12">
          <a:extLst>
            <a:ext uri="{FF2B5EF4-FFF2-40B4-BE49-F238E27FC236}">
              <a16:creationId xmlns:a16="http://schemas.microsoft.com/office/drawing/2014/main" id="{F7285BEB-7F44-C7BB-BD7F-01813266652D}"/>
            </a:ext>
          </a:extLst>
        </xdr:cNvPr>
        <xdr:cNvSpPr/>
      </xdr:nvSpPr>
      <xdr:spPr>
        <a:xfrm>
          <a:off x="2790825" y="3352800"/>
          <a:ext cx="2543175" cy="12192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11</xdr:row>
      <xdr:rowOff>0</xdr:rowOff>
    </xdr:from>
    <xdr:to>
      <xdr:col>7</xdr:col>
      <xdr:colOff>0</xdr:colOff>
      <xdr:row>12</xdr:row>
      <xdr:rowOff>0</xdr:rowOff>
    </xdr:to>
    <xdr:sp macro="" textlink="">
      <xdr:nvSpPr>
        <xdr:cNvPr id="14" name="Rectangle: Rounded Corners 13">
          <a:extLst>
            <a:ext uri="{FF2B5EF4-FFF2-40B4-BE49-F238E27FC236}">
              <a16:creationId xmlns:a16="http://schemas.microsoft.com/office/drawing/2014/main" id="{25F1D235-B1C4-D0D4-0DE1-7B51DD852C77}"/>
            </a:ext>
          </a:extLst>
        </xdr:cNvPr>
        <xdr:cNvSpPr/>
      </xdr:nvSpPr>
      <xdr:spPr>
        <a:xfrm>
          <a:off x="2790825" y="3352800"/>
          <a:ext cx="2543175" cy="304800"/>
        </a:xfrm>
        <a:prstGeom prst="roundRect">
          <a:avLst>
            <a:gd name="adj" fmla="val 8000"/>
          </a:avLst>
        </a:prstGeom>
        <a:solidFill>
          <a:srgbClr val="EDF2FA"/>
        </a:solidFill>
        <a:ln w="15875">
          <a:solidFill>
            <a:srgbClr val="EDF2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37465F"/>
              </a:solidFill>
            </a:rPr>
            <a:t>Active Employees</a:t>
          </a:r>
        </a:p>
      </xdr:txBody>
    </xdr:sp>
    <xdr:clientData/>
  </xdr:twoCellAnchor>
  <xdr:twoCellAnchor>
    <xdr:from>
      <xdr:col>4</xdr:col>
      <xdr:colOff>0</xdr:colOff>
      <xdr:row>12</xdr:row>
      <xdr:rowOff>0</xdr:rowOff>
    </xdr:from>
    <xdr:to>
      <xdr:col>7</xdr:col>
      <xdr:colOff>0</xdr:colOff>
      <xdr:row>15</xdr:row>
      <xdr:rowOff>0</xdr:rowOff>
    </xdr:to>
    <xdr:sp macro="" textlink="">
      <xdr:nvSpPr>
        <xdr:cNvPr id="15" name="TextBox 14">
          <a:extLst>
            <a:ext uri="{FF2B5EF4-FFF2-40B4-BE49-F238E27FC236}">
              <a16:creationId xmlns:a16="http://schemas.microsoft.com/office/drawing/2014/main" id="{064AD137-8819-35DF-8042-81340830508B}"/>
            </a:ext>
          </a:extLst>
        </xdr:cNvPr>
        <xdr:cNvSpPr txBox="1"/>
      </xdr:nvSpPr>
      <xdr:spPr>
        <a:xfrm>
          <a:off x="2790825" y="3657600"/>
          <a:ext cx="2543175" cy="914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1A3460"/>
              </a:solidFill>
            </a:rPr>
            <a:t>000</a:t>
          </a:r>
        </a:p>
      </xdr:txBody>
    </xdr:sp>
    <xdr:clientData/>
  </xdr:twoCellAnchor>
  <xdr:twoCellAnchor>
    <xdr:from>
      <xdr:col>7</xdr:col>
      <xdr:colOff>0</xdr:colOff>
      <xdr:row>11</xdr:row>
      <xdr:rowOff>0</xdr:rowOff>
    </xdr:from>
    <xdr:to>
      <xdr:col>10</xdr:col>
      <xdr:colOff>0</xdr:colOff>
      <xdr:row>15</xdr:row>
      <xdr:rowOff>0</xdr:rowOff>
    </xdr:to>
    <xdr:sp macro="" textlink="">
      <xdr:nvSpPr>
        <xdr:cNvPr id="16" name="Rectangle: Rounded Corners 15">
          <a:extLst>
            <a:ext uri="{FF2B5EF4-FFF2-40B4-BE49-F238E27FC236}">
              <a16:creationId xmlns:a16="http://schemas.microsoft.com/office/drawing/2014/main" id="{60828D62-1ADB-23D7-826D-66D5FB4D0FA3}"/>
            </a:ext>
          </a:extLst>
        </xdr:cNvPr>
        <xdr:cNvSpPr/>
      </xdr:nvSpPr>
      <xdr:spPr>
        <a:xfrm>
          <a:off x="5334000" y="3352800"/>
          <a:ext cx="2543175" cy="12192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11</xdr:row>
      <xdr:rowOff>0</xdr:rowOff>
    </xdr:from>
    <xdr:to>
      <xdr:col>10</xdr:col>
      <xdr:colOff>0</xdr:colOff>
      <xdr:row>12</xdr:row>
      <xdr:rowOff>0</xdr:rowOff>
    </xdr:to>
    <xdr:sp macro="" textlink="">
      <xdr:nvSpPr>
        <xdr:cNvPr id="17" name="Rectangle: Rounded Corners 16">
          <a:extLst>
            <a:ext uri="{FF2B5EF4-FFF2-40B4-BE49-F238E27FC236}">
              <a16:creationId xmlns:a16="http://schemas.microsoft.com/office/drawing/2014/main" id="{1E3BB68D-4CB3-627E-B80F-6595FAAFC407}"/>
            </a:ext>
          </a:extLst>
        </xdr:cNvPr>
        <xdr:cNvSpPr/>
      </xdr:nvSpPr>
      <xdr:spPr>
        <a:xfrm>
          <a:off x="5334000" y="3352800"/>
          <a:ext cx="2543175" cy="304800"/>
        </a:xfrm>
        <a:prstGeom prst="roundRect">
          <a:avLst>
            <a:gd name="adj" fmla="val 8000"/>
          </a:avLst>
        </a:prstGeom>
        <a:solidFill>
          <a:srgbClr val="EDF2FA"/>
        </a:solidFill>
        <a:ln w="15875">
          <a:solidFill>
            <a:srgbClr val="EDF2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37465F"/>
              </a:solidFill>
            </a:rPr>
            <a:t>Total Payroll</a:t>
          </a:r>
        </a:p>
      </xdr:txBody>
    </xdr:sp>
    <xdr:clientData/>
  </xdr:twoCellAnchor>
  <xdr:twoCellAnchor>
    <xdr:from>
      <xdr:col>7</xdr:col>
      <xdr:colOff>0</xdr:colOff>
      <xdr:row>12</xdr:row>
      <xdr:rowOff>0</xdr:rowOff>
    </xdr:from>
    <xdr:to>
      <xdr:col>10</xdr:col>
      <xdr:colOff>0</xdr:colOff>
      <xdr:row>15</xdr:row>
      <xdr:rowOff>0</xdr:rowOff>
    </xdr:to>
    <xdr:sp macro="" textlink="">
      <xdr:nvSpPr>
        <xdr:cNvPr id="18" name="TextBox 17">
          <a:extLst>
            <a:ext uri="{FF2B5EF4-FFF2-40B4-BE49-F238E27FC236}">
              <a16:creationId xmlns:a16="http://schemas.microsoft.com/office/drawing/2014/main" id="{D2DE313A-A2E7-F344-4C02-6890FEC00767}"/>
            </a:ext>
          </a:extLst>
        </xdr:cNvPr>
        <xdr:cNvSpPr txBox="1"/>
      </xdr:nvSpPr>
      <xdr:spPr>
        <a:xfrm>
          <a:off x="5334000" y="3657600"/>
          <a:ext cx="2543175" cy="914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1A3460"/>
              </a:solidFill>
            </a:rPr>
            <a:t>000</a:t>
          </a:r>
        </a:p>
      </xdr:txBody>
    </xdr:sp>
    <xdr:clientData/>
  </xdr:twoCellAnchor>
  <xdr:twoCellAnchor>
    <xdr:from>
      <xdr:col>10</xdr:col>
      <xdr:colOff>0</xdr:colOff>
      <xdr:row>11</xdr:row>
      <xdr:rowOff>0</xdr:rowOff>
    </xdr:from>
    <xdr:to>
      <xdr:col>13</xdr:col>
      <xdr:colOff>0</xdr:colOff>
      <xdr:row>15</xdr:row>
      <xdr:rowOff>0</xdr:rowOff>
    </xdr:to>
    <xdr:sp macro="" textlink="">
      <xdr:nvSpPr>
        <xdr:cNvPr id="19" name="Rectangle: Rounded Corners 18">
          <a:extLst>
            <a:ext uri="{FF2B5EF4-FFF2-40B4-BE49-F238E27FC236}">
              <a16:creationId xmlns:a16="http://schemas.microsoft.com/office/drawing/2014/main" id="{E6407584-3D7C-29B8-73D8-18CF2F48BBC3}"/>
            </a:ext>
          </a:extLst>
        </xdr:cNvPr>
        <xdr:cNvSpPr/>
      </xdr:nvSpPr>
      <xdr:spPr>
        <a:xfrm>
          <a:off x="7877175" y="3352800"/>
          <a:ext cx="2543175" cy="12192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11</xdr:row>
      <xdr:rowOff>0</xdr:rowOff>
    </xdr:from>
    <xdr:to>
      <xdr:col>13</xdr:col>
      <xdr:colOff>0</xdr:colOff>
      <xdr:row>12</xdr:row>
      <xdr:rowOff>0</xdr:rowOff>
    </xdr:to>
    <xdr:sp macro="" textlink="">
      <xdr:nvSpPr>
        <xdr:cNvPr id="20" name="Rectangle: Rounded Corners 19">
          <a:extLst>
            <a:ext uri="{FF2B5EF4-FFF2-40B4-BE49-F238E27FC236}">
              <a16:creationId xmlns:a16="http://schemas.microsoft.com/office/drawing/2014/main" id="{9216AFB9-0E8C-5D8B-90FE-D2048286EA26}"/>
            </a:ext>
          </a:extLst>
        </xdr:cNvPr>
        <xdr:cNvSpPr/>
      </xdr:nvSpPr>
      <xdr:spPr>
        <a:xfrm>
          <a:off x="7877175" y="3352800"/>
          <a:ext cx="2543175" cy="304800"/>
        </a:xfrm>
        <a:prstGeom prst="roundRect">
          <a:avLst>
            <a:gd name="adj" fmla="val 8000"/>
          </a:avLst>
        </a:prstGeom>
        <a:solidFill>
          <a:srgbClr val="EDF2FA"/>
        </a:solidFill>
        <a:ln w="15875">
          <a:solidFill>
            <a:srgbClr val="EDF2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37465F"/>
              </a:solidFill>
            </a:rPr>
            <a:t>Average Salary</a:t>
          </a:r>
        </a:p>
      </xdr:txBody>
    </xdr:sp>
    <xdr:clientData/>
  </xdr:twoCellAnchor>
  <xdr:twoCellAnchor>
    <xdr:from>
      <xdr:col>10</xdr:col>
      <xdr:colOff>0</xdr:colOff>
      <xdr:row>12</xdr:row>
      <xdr:rowOff>0</xdr:rowOff>
    </xdr:from>
    <xdr:to>
      <xdr:col>13</xdr:col>
      <xdr:colOff>0</xdr:colOff>
      <xdr:row>15</xdr:row>
      <xdr:rowOff>0</xdr:rowOff>
    </xdr:to>
    <xdr:sp macro="" textlink="">
      <xdr:nvSpPr>
        <xdr:cNvPr id="21" name="TextBox 20">
          <a:extLst>
            <a:ext uri="{FF2B5EF4-FFF2-40B4-BE49-F238E27FC236}">
              <a16:creationId xmlns:a16="http://schemas.microsoft.com/office/drawing/2014/main" id="{894071AF-F994-2B95-545B-DB86895DE493}"/>
            </a:ext>
          </a:extLst>
        </xdr:cNvPr>
        <xdr:cNvSpPr txBox="1"/>
      </xdr:nvSpPr>
      <xdr:spPr>
        <a:xfrm>
          <a:off x="7877175" y="3657600"/>
          <a:ext cx="2543175" cy="914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1A3460"/>
              </a:solidFill>
            </a:rPr>
            <a:t>000</a:t>
          </a:r>
        </a:p>
      </xdr:txBody>
    </xdr:sp>
    <xdr:clientData/>
  </xdr:twoCellAnchor>
  <xdr:twoCellAnchor>
    <xdr:from>
      <xdr:col>13</xdr:col>
      <xdr:colOff>0</xdr:colOff>
      <xdr:row>11</xdr:row>
      <xdr:rowOff>0</xdr:rowOff>
    </xdr:from>
    <xdr:to>
      <xdr:col>16</xdr:col>
      <xdr:colOff>0</xdr:colOff>
      <xdr:row>15</xdr:row>
      <xdr:rowOff>0</xdr:rowOff>
    </xdr:to>
    <xdr:sp macro="" textlink="">
      <xdr:nvSpPr>
        <xdr:cNvPr id="22" name="Rectangle: Rounded Corners 21">
          <a:extLst>
            <a:ext uri="{FF2B5EF4-FFF2-40B4-BE49-F238E27FC236}">
              <a16:creationId xmlns:a16="http://schemas.microsoft.com/office/drawing/2014/main" id="{D6518D61-5C81-7657-D066-7A090932A236}"/>
            </a:ext>
          </a:extLst>
        </xdr:cNvPr>
        <xdr:cNvSpPr/>
      </xdr:nvSpPr>
      <xdr:spPr>
        <a:xfrm>
          <a:off x="10420350" y="3352800"/>
          <a:ext cx="2543175" cy="12192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11</xdr:row>
      <xdr:rowOff>0</xdr:rowOff>
    </xdr:from>
    <xdr:to>
      <xdr:col>16</xdr:col>
      <xdr:colOff>0</xdr:colOff>
      <xdr:row>12</xdr:row>
      <xdr:rowOff>0</xdr:rowOff>
    </xdr:to>
    <xdr:sp macro="" textlink="">
      <xdr:nvSpPr>
        <xdr:cNvPr id="23" name="Rectangle: Rounded Corners 22">
          <a:extLst>
            <a:ext uri="{FF2B5EF4-FFF2-40B4-BE49-F238E27FC236}">
              <a16:creationId xmlns:a16="http://schemas.microsoft.com/office/drawing/2014/main" id="{583FF63A-887A-8B66-1D70-33CAD3C486C4}"/>
            </a:ext>
          </a:extLst>
        </xdr:cNvPr>
        <xdr:cNvSpPr/>
      </xdr:nvSpPr>
      <xdr:spPr>
        <a:xfrm>
          <a:off x="10420350" y="3352800"/>
          <a:ext cx="2543175" cy="304800"/>
        </a:xfrm>
        <a:prstGeom prst="roundRect">
          <a:avLst>
            <a:gd name="adj" fmla="val 8000"/>
          </a:avLst>
        </a:prstGeom>
        <a:solidFill>
          <a:srgbClr val="EDF2FA"/>
        </a:solidFill>
        <a:ln w="15875">
          <a:solidFill>
            <a:srgbClr val="EDF2F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37465F"/>
              </a:solidFill>
            </a:rPr>
            <a:t>Female % / Probation %</a:t>
          </a:r>
        </a:p>
      </xdr:txBody>
    </xdr:sp>
    <xdr:clientData/>
  </xdr:twoCellAnchor>
  <xdr:twoCellAnchor>
    <xdr:from>
      <xdr:col>13</xdr:col>
      <xdr:colOff>0</xdr:colOff>
      <xdr:row>12</xdr:row>
      <xdr:rowOff>0</xdr:rowOff>
    </xdr:from>
    <xdr:to>
      <xdr:col>16</xdr:col>
      <xdr:colOff>0</xdr:colOff>
      <xdr:row>15</xdr:row>
      <xdr:rowOff>0</xdr:rowOff>
    </xdr:to>
    <xdr:sp macro="" textlink="">
      <xdr:nvSpPr>
        <xdr:cNvPr id="24" name="TextBox 23">
          <a:extLst>
            <a:ext uri="{FF2B5EF4-FFF2-40B4-BE49-F238E27FC236}">
              <a16:creationId xmlns:a16="http://schemas.microsoft.com/office/drawing/2014/main" id="{AC25BAF9-B816-765F-F80D-C17BF74C4845}"/>
            </a:ext>
          </a:extLst>
        </xdr:cNvPr>
        <xdr:cNvSpPr txBox="1"/>
      </xdr:nvSpPr>
      <xdr:spPr>
        <a:xfrm>
          <a:off x="10420350" y="3657600"/>
          <a:ext cx="2543175" cy="914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1A3460"/>
              </a:solidFill>
            </a:rPr>
            <a:t>000</a:t>
          </a:r>
        </a:p>
      </xdr:txBody>
    </xdr:sp>
    <xdr:clientData/>
  </xdr:twoCellAnchor>
  <xdr:twoCellAnchor>
    <xdr:from>
      <xdr:col>1</xdr:col>
      <xdr:colOff>0</xdr:colOff>
      <xdr:row>16</xdr:row>
      <xdr:rowOff>0</xdr:rowOff>
    </xdr:from>
    <xdr:to>
      <xdr:col>9</xdr:col>
      <xdr:colOff>0</xdr:colOff>
      <xdr:row>28</xdr:row>
      <xdr:rowOff>0</xdr:rowOff>
    </xdr:to>
    <xdr:sp macro="" textlink="">
      <xdr:nvSpPr>
        <xdr:cNvPr id="25" name="Rectangle: Rounded Corners 24">
          <a:extLst>
            <a:ext uri="{FF2B5EF4-FFF2-40B4-BE49-F238E27FC236}">
              <a16:creationId xmlns:a16="http://schemas.microsoft.com/office/drawing/2014/main" id="{FE24AD35-9053-75B9-A98F-0BFEEE4C5EB0}"/>
            </a:ext>
          </a:extLst>
        </xdr:cNvPr>
        <xdr:cNvSpPr/>
      </xdr:nvSpPr>
      <xdr:spPr>
        <a:xfrm>
          <a:off x="247650" y="4876800"/>
          <a:ext cx="6781800" cy="36576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16</xdr:row>
      <xdr:rowOff>0</xdr:rowOff>
    </xdr:from>
    <xdr:to>
      <xdr:col>9</xdr:col>
      <xdr:colOff>0</xdr:colOff>
      <xdr:row>16</xdr:row>
      <xdr:rowOff>50800</xdr:rowOff>
    </xdr:to>
    <xdr:sp macro="" textlink="">
      <xdr:nvSpPr>
        <xdr:cNvPr id="26" name="Rectangle 25">
          <a:extLst>
            <a:ext uri="{FF2B5EF4-FFF2-40B4-BE49-F238E27FC236}">
              <a16:creationId xmlns:a16="http://schemas.microsoft.com/office/drawing/2014/main" id="{27D5C4EE-34DB-30BA-F453-5D8D46BC4A9A}"/>
            </a:ext>
          </a:extLst>
        </xdr:cNvPr>
        <xdr:cNvSpPr/>
      </xdr:nvSpPr>
      <xdr:spPr>
        <a:xfrm>
          <a:off x="247650" y="4876800"/>
          <a:ext cx="6781800" cy="50800"/>
        </a:xfrm>
        <a:prstGeom prst="rect">
          <a:avLst/>
        </a:prstGeom>
        <a:solidFill>
          <a:srgbClr val="F28C2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16</xdr:row>
      <xdr:rowOff>0</xdr:rowOff>
    </xdr:from>
    <xdr:to>
      <xdr:col>9</xdr:col>
      <xdr:colOff>0</xdr:colOff>
      <xdr:row>17</xdr:row>
      <xdr:rowOff>0</xdr:rowOff>
    </xdr:to>
    <xdr:sp macro="" textlink="">
      <xdr:nvSpPr>
        <xdr:cNvPr id="27" name="Rectangle: Rounded Corners 26">
          <a:extLst>
            <a:ext uri="{FF2B5EF4-FFF2-40B4-BE49-F238E27FC236}">
              <a16:creationId xmlns:a16="http://schemas.microsoft.com/office/drawing/2014/main" id="{9A4B6BC3-430B-79C8-9C7A-DA6CA359A42E}"/>
            </a:ext>
          </a:extLst>
        </xdr:cNvPr>
        <xdr:cNvSpPr/>
      </xdr:nvSpPr>
      <xdr:spPr>
        <a:xfrm>
          <a:off x="246529" y="4840941"/>
          <a:ext cx="6813177" cy="302559"/>
        </a:xfrm>
        <a:prstGeom prst="roundRect">
          <a:avLst>
            <a:gd name="adj" fmla="val 8000"/>
          </a:avLst>
        </a:prstGeom>
        <a:solidFill>
          <a:srgbClr val="FFFFFF"/>
        </a:solidFill>
        <a:ln w="15875">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1A3460"/>
              </a:solidFill>
            </a:rPr>
            <a:t>Employees by Department</a:t>
          </a:r>
        </a:p>
      </xdr:txBody>
    </xdr:sp>
    <xdr:clientData/>
  </xdr:twoCellAnchor>
  <xdr:twoCellAnchor>
    <xdr:from>
      <xdr:col>1</xdr:col>
      <xdr:colOff>0</xdr:colOff>
      <xdr:row>17</xdr:row>
      <xdr:rowOff>0</xdr:rowOff>
    </xdr:from>
    <xdr:to>
      <xdr:col>9</xdr:col>
      <xdr:colOff>0</xdr:colOff>
      <xdr:row>28</xdr:row>
      <xdr:rowOff>0</xdr:rowOff>
    </xdr:to>
    <xdr:sp macro="" textlink="">
      <xdr:nvSpPr>
        <xdr:cNvPr id="28" name="TextBox 27">
          <a:extLst>
            <a:ext uri="{FF2B5EF4-FFF2-40B4-BE49-F238E27FC236}">
              <a16:creationId xmlns:a16="http://schemas.microsoft.com/office/drawing/2014/main" id="{B6B060BB-C593-FC5F-9CF0-5D4B41FCB2C5}"/>
            </a:ext>
          </a:extLst>
        </xdr:cNvPr>
        <xdr:cNvSpPr txBox="1"/>
      </xdr:nvSpPr>
      <xdr:spPr>
        <a:xfrm>
          <a:off x="247650" y="5181600"/>
          <a:ext cx="6781800" cy="3352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200" b="0">
              <a:solidFill>
                <a:srgbClr val="9198A5"/>
              </a:solidFill>
            </a:rPr>
            <a:t>Place chart here</a:t>
          </a:r>
        </a:p>
      </xdr:txBody>
    </xdr:sp>
    <xdr:clientData/>
  </xdr:twoCellAnchor>
  <xdr:twoCellAnchor>
    <xdr:from>
      <xdr:col>9</xdr:col>
      <xdr:colOff>0</xdr:colOff>
      <xdr:row>16</xdr:row>
      <xdr:rowOff>0</xdr:rowOff>
    </xdr:from>
    <xdr:to>
      <xdr:col>16</xdr:col>
      <xdr:colOff>0</xdr:colOff>
      <xdr:row>28</xdr:row>
      <xdr:rowOff>0</xdr:rowOff>
    </xdr:to>
    <xdr:sp macro="" textlink="">
      <xdr:nvSpPr>
        <xdr:cNvPr id="29" name="Rectangle: Rounded Corners 28">
          <a:extLst>
            <a:ext uri="{FF2B5EF4-FFF2-40B4-BE49-F238E27FC236}">
              <a16:creationId xmlns:a16="http://schemas.microsoft.com/office/drawing/2014/main" id="{57BEF91E-C98D-B75E-FF71-1652F970C0BE}"/>
            </a:ext>
          </a:extLst>
        </xdr:cNvPr>
        <xdr:cNvSpPr/>
      </xdr:nvSpPr>
      <xdr:spPr>
        <a:xfrm>
          <a:off x="7029450" y="4876800"/>
          <a:ext cx="5934075" cy="36576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16</xdr:row>
      <xdr:rowOff>0</xdr:rowOff>
    </xdr:from>
    <xdr:to>
      <xdr:col>16</xdr:col>
      <xdr:colOff>0</xdr:colOff>
      <xdr:row>16</xdr:row>
      <xdr:rowOff>50800</xdr:rowOff>
    </xdr:to>
    <xdr:sp macro="" textlink="">
      <xdr:nvSpPr>
        <xdr:cNvPr id="30" name="Rectangle 29">
          <a:extLst>
            <a:ext uri="{FF2B5EF4-FFF2-40B4-BE49-F238E27FC236}">
              <a16:creationId xmlns:a16="http://schemas.microsoft.com/office/drawing/2014/main" id="{F97B7009-22BD-55D7-FFB0-ECD5F5198CF3}"/>
            </a:ext>
          </a:extLst>
        </xdr:cNvPr>
        <xdr:cNvSpPr/>
      </xdr:nvSpPr>
      <xdr:spPr>
        <a:xfrm>
          <a:off x="7029450" y="4876800"/>
          <a:ext cx="5934075" cy="50800"/>
        </a:xfrm>
        <a:prstGeom prst="rect">
          <a:avLst/>
        </a:prstGeom>
        <a:solidFill>
          <a:srgbClr val="F28C2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16</xdr:row>
      <xdr:rowOff>0</xdr:rowOff>
    </xdr:from>
    <xdr:to>
      <xdr:col>16</xdr:col>
      <xdr:colOff>0</xdr:colOff>
      <xdr:row>17</xdr:row>
      <xdr:rowOff>0</xdr:rowOff>
    </xdr:to>
    <xdr:sp macro="" textlink="">
      <xdr:nvSpPr>
        <xdr:cNvPr id="31" name="Rectangle: Rounded Corners 30">
          <a:extLst>
            <a:ext uri="{FF2B5EF4-FFF2-40B4-BE49-F238E27FC236}">
              <a16:creationId xmlns:a16="http://schemas.microsoft.com/office/drawing/2014/main" id="{6F12C117-6DD7-409D-EB1B-D7C9F08B6C53}"/>
            </a:ext>
          </a:extLst>
        </xdr:cNvPr>
        <xdr:cNvSpPr/>
      </xdr:nvSpPr>
      <xdr:spPr>
        <a:xfrm>
          <a:off x="7059706" y="4840941"/>
          <a:ext cx="5961529" cy="302559"/>
        </a:xfrm>
        <a:prstGeom prst="roundRect">
          <a:avLst>
            <a:gd name="adj" fmla="val 8000"/>
          </a:avLst>
        </a:prstGeom>
        <a:solidFill>
          <a:srgbClr val="FFFFFF"/>
        </a:solidFill>
        <a:ln w="15875">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1A3460"/>
              </a:solidFill>
            </a:rPr>
            <a:t>Joinees by Month</a:t>
          </a:r>
        </a:p>
      </xdr:txBody>
    </xdr:sp>
    <xdr:clientData/>
  </xdr:twoCellAnchor>
  <xdr:twoCellAnchor>
    <xdr:from>
      <xdr:col>9</xdr:col>
      <xdr:colOff>0</xdr:colOff>
      <xdr:row>17</xdr:row>
      <xdr:rowOff>0</xdr:rowOff>
    </xdr:from>
    <xdr:to>
      <xdr:col>16</xdr:col>
      <xdr:colOff>0</xdr:colOff>
      <xdr:row>28</xdr:row>
      <xdr:rowOff>0</xdr:rowOff>
    </xdr:to>
    <xdr:sp macro="" textlink="">
      <xdr:nvSpPr>
        <xdr:cNvPr id="32" name="TextBox 31">
          <a:extLst>
            <a:ext uri="{FF2B5EF4-FFF2-40B4-BE49-F238E27FC236}">
              <a16:creationId xmlns:a16="http://schemas.microsoft.com/office/drawing/2014/main" id="{97677378-3EE1-D8C1-0340-8C95520D2597}"/>
            </a:ext>
          </a:extLst>
        </xdr:cNvPr>
        <xdr:cNvSpPr txBox="1"/>
      </xdr:nvSpPr>
      <xdr:spPr>
        <a:xfrm>
          <a:off x="7029450" y="5181600"/>
          <a:ext cx="5934075" cy="3352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200" b="0">
              <a:solidFill>
                <a:srgbClr val="9198A5"/>
              </a:solidFill>
            </a:rPr>
            <a:t>Place chart here</a:t>
          </a:r>
        </a:p>
      </xdr:txBody>
    </xdr:sp>
    <xdr:clientData/>
  </xdr:twoCellAnchor>
  <xdr:twoCellAnchor>
    <xdr:from>
      <xdr:col>1</xdr:col>
      <xdr:colOff>0</xdr:colOff>
      <xdr:row>29</xdr:row>
      <xdr:rowOff>0</xdr:rowOff>
    </xdr:from>
    <xdr:to>
      <xdr:col>8</xdr:col>
      <xdr:colOff>0</xdr:colOff>
      <xdr:row>40</xdr:row>
      <xdr:rowOff>0</xdr:rowOff>
    </xdr:to>
    <xdr:sp macro="" textlink="">
      <xdr:nvSpPr>
        <xdr:cNvPr id="33" name="Rectangle: Rounded Corners 32">
          <a:extLst>
            <a:ext uri="{FF2B5EF4-FFF2-40B4-BE49-F238E27FC236}">
              <a16:creationId xmlns:a16="http://schemas.microsoft.com/office/drawing/2014/main" id="{3F603598-4805-E385-0044-FF9756C03362}"/>
            </a:ext>
          </a:extLst>
        </xdr:cNvPr>
        <xdr:cNvSpPr/>
      </xdr:nvSpPr>
      <xdr:spPr>
        <a:xfrm>
          <a:off x="247650" y="8839200"/>
          <a:ext cx="5934075" cy="33528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29</xdr:row>
      <xdr:rowOff>0</xdr:rowOff>
    </xdr:from>
    <xdr:to>
      <xdr:col>8</xdr:col>
      <xdr:colOff>0</xdr:colOff>
      <xdr:row>29</xdr:row>
      <xdr:rowOff>50800</xdr:rowOff>
    </xdr:to>
    <xdr:sp macro="" textlink="">
      <xdr:nvSpPr>
        <xdr:cNvPr id="34" name="Rectangle 33">
          <a:extLst>
            <a:ext uri="{FF2B5EF4-FFF2-40B4-BE49-F238E27FC236}">
              <a16:creationId xmlns:a16="http://schemas.microsoft.com/office/drawing/2014/main" id="{7B27DFF5-7C58-3813-1B4B-6F7A019BCAC8}"/>
            </a:ext>
          </a:extLst>
        </xdr:cNvPr>
        <xdr:cNvSpPr/>
      </xdr:nvSpPr>
      <xdr:spPr>
        <a:xfrm>
          <a:off x="247650" y="8839200"/>
          <a:ext cx="5934075" cy="50800"/>
        </a:xfrm>
        <a:prstGeom prst="rect">
          <a:avLst/>
        </a:prstGeom>
        <a:solidFill>
          <a:srgbClr val="F28C2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29</xdr:row>
      <xdr:rowOff>0</xdr:rowOff>
    </xdr:from>
    <xdr:to>
      <xdr:col>8</xdr:col>
      <xdr:colOff>0</xdr:colOff>
      <xdr:row>30</xdr:row>
      <xdr:rowOff>0</xdr:rowOff>
    </xdr:to>
    <xdr:sp macro="" textlink="">
      <xdr:nvSpPr>
        <xdr:cNvPr id="35" name="Rectangle: Rounded Corners 34">
          <a:extLst>
            <a:ext uri="{FF2B5EF4-FFF2-40B4-BE49-F238E27FC236}">
              <a16:creationId xmlns:a16="http://schemas.microsoft.com/office/drawing/2014/main" id="{808EB605-53E6-C10A-509E-61786A4EF966}"/>
            </a:ext>
          </a:extLst>
        </xdr:cNvPr>
        <xdr:cNvSpPr/>
      </xdr:nvSpPr>
      <xdr:spPr>
        <a:xfrm>
          <a:off x="247650" y="8839200"/>
          <a:ext cx="5934075" cy="304800"/>
        </a:xfrm>
        <a:prstGeom prst="roundRect">
          <a:avLst>
            <a:gd name="adj" fmla="val 8000"/>
          </a:avLst>
        </a:prstGeom>
        <a:solidFill>
          <a:srgbClr val="FFFFFF"/>
        </a:solidFill>
        <a:ln w="15875">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1A3460"/>
              </a:solidFill>
            </a:rPr>
            <a:t>Average Salary by Designation</a:t>
          </a:r>
        </a:p>
      </xdr:txBody>
    </xdr:sp>
    <xdr:clientData/>
  </xdr:twoCellAnchor>
  <xdr:twoCellAnchor>
    <xdr:from>
      <xdr:col>1</xdr:col>
      <xdr:colOff>0</xdr:colOff>
      <xdr:row>30</xdr:row>
      <xdr:rowOff>0</xdr:rowOff>
    </xdr:from>
    <xdr:to>
      <xdr:col>8</xdr:col>
      <xdr:colOff>0</xdr:colOff>
      <xdr:row>40</xdr:row>
      <xdr:rowOff>0</xdr:rowOff>
    </xdr:to>
    <xdr:sp macro="" textlink="">
      <xdr:nvSpPr>
        <xdr:cNvPr id="36" name="TextBox 35">
          <a:extLst>
            <a:ext uri="{FF2B5EF4-FFF2-40B4-BE49-F238E27FC236}">
              <a16:creationId xmlns:a16="http://schemas.microsoft.com/office/drawing/2014/main" id="{47348067-5E82-9430-ACC6-0D1512BFD4F0}"/>
            </a:ext>
          </a:extLst>
        </xdr:cNvPr>
        <xdr:cNvSpPr txBox="1"/>
      </xdr:nvSpPr>
      <xdr:spPr>
        <a:xfrm>
          <a:off x="247650" y="9144000"/>
          <a:ext cx="5934075" cy="304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200" b="0">
              <a:solidFill>
                <a:srgbClr val="9198A5"/>
              </a:solidFill>
            </a:rPr>
            <a:t>Place chart here</a:t>
          </a:r>
        </a:p>
      </xdr:txBody>
    </xdr:sp>
    <xdr:clientData/>
  </xdr:twoCellAnchor>
  <xdr:twoCellAnchor>
    <xdr:from>
      <xdr:col>8</xdr:col>
      <xdr:colOff>0</xdr:colOff>
      <xdr:row>29</xdr:row>
      <xdr:rowOff>0</xdr:rowOff>
    </xdr:from>
    <xdr:to>
      <xdr:col>11</xdr:col>
      <xdr:colOff>0</xdr:colOff>
      <xdr:row>40</xdr:row>
      <xdr:rowOff>0</xdr:rowOff>
    </xdr:to>
    <xdr:sp macro="" textlink="">
      <xdr:nvSpPr>
        <xdr:cNvPr id="37" name="Rectangle: Rounded Corners 36">
          <a:extLst>
            <a:ext uri="{FF2B5EF4-FFF2-40B4-BE49-F238E27FC236}">
              <a16:creationId xmlns:a16="http://schemas.microsoft.com/office/drawing/2014/main" id="{E5EDE9B0-E662-2521-854E-551E087E7C17}"/>
            </a:ext>
          </a:extLst>
        </xdr:cNvPr>
        <xdr:cNvSpPr/>
      </xdr:nvSpPr>
      <xdr:spPr>
        <a:xfrm>
          <a:off x="6181725" y="8839200"/>
          <a:ext cx="2543175" cy="33528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29</xdr:row>
      <xdr:rowOff>0</xdr:rowOff>
    </xdr:from>
    <xdr:to>
      <xdr:col>11</xdr:col>
      <xdr:colOff>0</xdr:colOff>
      <xdr:row>29</xdr:row>
      <xdr:rowOff>50800</xdr:rowOff>
    </xdr:to>
    <xdr:sp macro="" textlink="">
      <xdr:nvSpPr>
        <xdr:cNvPr id="38" name="Rectangle 37">
          <a:extLst>
            <a:ext uri="{FF2B5EF4-FFF2-40B4-BE49-F238E27FC236}">
              <a16:creationId xmlns:a16="http://schemas.microsoft.com/office/drawing/2014/main" id="{2E1B2688-6246-5D5F-0CA0-00733B88ADE1}"/>
            </a:ext>
          </a:extLst>
        </xdr:cNvPr>
        <xdr:cNvSpPr/>
      </xdr:nvSpPr>
      <xdr:spPr>
        <a:xfrm>
          <a:off x="6181725" y="8839200"/>
          <a:ext cx="2543175" cy="50800"/>
        </a:xfrm>
        <a:prstGeom prst="rect">
          <a:avLst/>
        </a:prstGeom>
        <a:solidFill>
          <a:srgbClr val="F28C2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29</xdr:row>
      <xdr:rowOff>0</xdr:rowOff>
    </xdr:from>
    <xdr:to>
      <xdr:col>11</xdr:col>
      <xdr:colOff>0</xdr:colOff>
      <xdr:row>30</xdr:row>
      <xdr:rowOff>0</xdr:rowOff>
    </xdr:to>
    <xdr:sp macro="" textlink="">
      <xdr:nvSpPr>
        <xdr:cNvPr id="39" name="Rectangle: Rounded Corners 38">
          <a:extLst>
            <a:ext uri="{FF2B5EF4-FFF2-40B4-BE49-F238E27FC236}">
              <a16:creationId xmlns:a16="http://schemas.microsoft.com/office/drawing/2014/main" id="{AC1F35E2-7A6F-5980-6231-97C65688BC8B}"/>
            </a:ext>
          </a:extLst>
        </xdr:cNvPr>
        <xdr:cNvSpPr/>
      </xdr:nvSpPr>
      <xdr:spPr>
        <a:xfrm>
          <a:off x="6181725" y="8839200"/>
          <a:ext cx="2543175" cy="304800"/>
        </a:xfrm>
        <a:prstGeom prst="roundRect">
          <a:avLst>
            <a:gd name="adj" fmla="val 8000"/>
          </a:avLst>
        </a:prstGeom>
        <a:solidFill>
          <a:srgbClr val="FFFFFF"/>
        </a:solidFill>
        <a:ln w="15875">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1A3460"/>
              </a:solidFill>
            </a:rPr>
            <a:t>Permanent vs Probation</a:t>
          </a:r>
        </a:p>
      </xdr:txBody>
    </xdr:sp>
    <xdr:clientData/>
  </xdr:twoCellAnchor>
  <xdr:twoCellAnchor>
    <xdr:from>
      <xdr:col>8</xdr:col>
      <xdr:colOff>0</xdr:colOff>
      <xdr:row>30</xdr:row>
      <xdr:rowOff>0</xdr:rowOff>
    </xdr:from>
    <xdr:to>
      <xdr:col>11</xdr:col>
      <xdr:colOff>0</xdr:colOff>
      <xdr:row>40</xdr:row>
      <xdr:rowOff>0</xdr:rowOff>
    </xdr:to>
    <xdr:sp macro="" textlink="">
      <xdr:nvSpPr>
        <xdr:cNvPr id="40" name="TextBox 39">
          <a:extLst>
            <a:ext uri="{FF2B5EF4-FFF2-40B4-BE49-F238E27FC236}">
              <a16:creationId xmlns:a16="http://schemas.microsoft.com/office/drawing/2014/main" id="{466B673F-1C94-FB00-AE59-7E64AFEE823A}"/>
            </a:ext>
          </a:extLst>
        </xdr:cNvPr>
        <xdr:cNvSpPr txBox="1"/>
      </xdr:nvSpPr>
      <xdr:spPr>
        <a:xfrm>
          <a:off x="6181725" y="9144000"/>
          <a:ext cx="2543175" cy="304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200" b="0">
              <a:solidFill>
                <a:srgbClr val="9198A5"/>
              </a:solidFill>
            </a:rPr>
            <a:t>Place chart here</a:t>
          </a:r>
        </a:p>
      </xdr:txBody>
    </xdr:sp>
    <xdr:clientData/>
  </xdr:twoCellAnchor>
  <xdr:twoCellAnchor>
    <xdr:from>
      <xdr:col>11</xdr:col>
      <xdr:colOff>0</xdr:colOff>
      <xdr:row>29</xdr:row>
      <xdr:rowOff>0</xdr:rowOff>
    </xdr:from>
    <xdr:to>
      <xdr:col>16</xdr:col>
      <xdr:colOff>0</xdr:colOff>
      <xdr:row>40</xdr:row>
      <xdr:rowOff>0</xdr:rowOff>
    </xdr:to>
    <xdr:sp macro="" textlink="">
      <xdr:nvSpPr>
        <xdr:cNvPr id="41" name="Rectangle: Rounded Corners 40">
          <a:extLst>
            <a:ext uri="{FF2B5EF4-FFF2-40B4-BE49-F238E27FC236}">
              <a16:creationId xmlns:a16="http://schemas.microsoft.com/office/drawing/2014/main" id="{340F324B-CB52-63A7-AEDC-DB489381353B}"/>
            </a:ext>
          </a:extLst>
        </xdr:cNvPr>
        <xdr:cNvSpPr/>
      </xdr:nvSpPr>
      <xdr:spPr>
        <a:xfrm>
          <a:off x="8724900" y="8839200"/>
          <a:ext cx="4238625" cy="3352800"/>
        </a:xfrm>
        <a:prstGeom prst="roundRect">
          <a:avLst>
            <a:gd name="adj" fmla="val 8000"/>
          </a:avLst>
        </a:prstGeom>
        <a:solidFill>
          <a:srgbClr val="FFFFFF"/>
        </a:solidFill>
        <a:ln w="15875">
          <a:solidFill>
            <a:srgbClr val="E1E6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29</xdr:row>
      <xdr:rowOff>0</xdr:rowOff>
    </xdr:from>
    <xdr:to>
      <xdr:col>16</xdr:col>
      <xdr:colOff>0</xdr:colOff>
      <xdr:row>29</xdr:row>
      <xdr:rowOff>50800</xdr:rowOff>
    </xdr:to>
    <xdr:sp macro="" textlink="">
      <xdr:nvSpPr>
        <xdr:cNvPr id="42" name="Rectangle 41">
          <a:extLst>
            <a:ext uri="{FF2B5EF4-FFF2-40B4-BE49-F238E27FC236}">
              <a16:creationId xmlns:a16="http://schemas.microsoft.com/office/drawing/2014/main" id="{8C379520-0811-30C3-4A97-407EC1AEF42B}"/>
            </a:ext>
          </a:extLst>
        </xdr:cNvPr>
        <xdr:cNvSpPr/>
      </xdr:nvSpPr>
      <xdr:spPr>
        <a:xfrm>
          <a:off x="8724900" y="8839200"/>
          <a:ext cx="4238625" cy="50800"/>
        </a:xfrm>
        <a:prstGeom prst="rect">
          <a:avLst/>
        </a:prstGeom>
        <a:solidFill>
          <a:srgbClr val="F28C2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29</xdr:row>
      <xdr:rowOff>0</xdr:rowOff>
    </xdr:from>
    <xdr:to>
      <xdr:col>16</xdr:col>
      <xdr:colOff>0</xdr:colOff>
      <xdr:row>30</xdr:row>
      <xdr:rowOff>0</xdr:rowOff>
    </xdr:to>
    <xdr:sp macro="" textlink="">
      <xdr:nvSpPr>
        <xdr:cNvPr id="43" name="Rectangle: Rounded Corners 42">
          <a:extLst>
            <a:ext uri="{FF2B5EF4-FFF2-40B4-BE49-F238E27FC236}">
              <a16:creationId xmlns:a16="http://schemas.microsoft.com/office/drawing/2014/main" id="{DF4CD7AB-6C5F-F630-E806-5F4F0F8D2EE4}"/>
            </a:ext>
          </a:extLst>
        </xdr:cNvPr>
        <xdr:cNvSpPr/>
      </xdr:nvSpPr>
      <xdr:spPr>
        <a:xfrm>
          <a:off x="8724900" y="8839200"/>
          <a:ext cx="4238625" cy="304800"/>
        </a:xfrm>
        <a:prstGeom prst="roundRect">
          <a:avLst>
            <a:gd name="adj" fmla="val 8000"/>
          </a:avLst>
        </a:prstGeom>
        <a:solidFill>
          <a:srgbClr val="FFFFFF"/>
        </a:solidFill>
        <a:ln w="15875">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1A3460"/>
              </a:solidFill>
            </a:rPr>
            <a:t>Distance to Work</a:t>
          </a:r>
        </a:p>
      </xdr:txBody>
    </xdr:sp>
    <xdr:clientData/>
  </xdr:twoCellAnchor>
  <xdr:twoCellAnchor>
    <xdr:from>
      <xdr:col>11</xdr:col>
      <xdr:colOff>0</xdr:colOff>
      <xdr:row>30</xdr:row>
      <xdr:rowOff>0</xdr:rowOff>
    </xdr:from>
    <xdr:to>
      <xdr:col>16</xdr:col>
      <xdr:colOff>0</xdr:colOff>
      <xdr:row>40</xdr:row>
      <xdr:rowOff>0</xdr:rowOff>
    </xdr:to>
    <xdr:sp macro="" textlink="">
      <xdr:nvSpPr>
        <xdr:cNvPr id="44" name="TextBox 43">
          <a:extLst>
            <a:ext uri="{FF2B5EF4-FFF2-40B4-BE49-F238E27FC236}">
              <a16:creationId xmlns:a16="http://schemas.microsoft.com/office/drawing/2014/main" id="{96282DD1-D1EB-9E1D-20D0-9F62B7F786BF}"/>
            </a:ext>
          </a:extLst>
        </xdr:cNvPr>
        <xdr:cNvSpPr txBox="1"/>
      </xdr:nvSpPr>
      <xdr:spPr>
        <a:xfrm>
          <a:off x="8724900" y="9144000"/>
          <a:ext cx="4238625" cy="304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200" b="0">
              <a:solidFill>
                <a:srgbClr val="9198A5"/>
              </a:solidFill>
            </a:rPr>
            <a:t>Place chart here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0</xdr:colOff>
      <xdr:row>4</xdr:row>
      <xdr:rowOff>0</xdr:rowOff>
    </xdr:to>
    <xdr:sp macro="" textlink="">
      <xdr:nvSpPr>
        <xdr:cNvPr id="2" name="Rectangle: Rounded Corners 1">
          <a:extLst>
            <a:ext uri="{FF2B5EF4-FFF2-40B4-BE49-F238E27FC236}">
              <a16:creationId xmlns:a16="http://schemas.microsoft.com/office/drawing/2014/main" id="{E385A158-61ED-DA42-E763-7A1F59720E4F}"/>
            </a:ext>
          </a:extLst>
        </xdr:cNvPr>
        <xdr:cNvSpPr/>
      </xdr:nvSpPr>
      <xdr:spPr>
        <a:xfrm>
          <a:off x="180975" y="247650"/>
          <a:ext cx="9286875" cy="742950"/>
        </a:xfrm>
        <a:prstGeom prst="roundRect">
          <a:avLst>
            <a:gd name="adj" fmla="val 8000"/>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1600" rtlCol="0" anchor="t"/>
        <a:lstStyle/>
        <a:p>
          <a:pPr algn="ctr"/>
          <a:r>
            <a:rPr lang="en-US" sz="1600" b="1">
              <a:solidFill>
                <a:srgbClr val="FFFFFF"/>
              </a:solidFill>
            </a:rPr>
            <a:t>Controls &amp; Targets</a:t>
          </a:r>
        </a:p>
      </xdr:txBody>
    </xdr:sp>
    <xdr:clientData/>
  </xdr:twoCellAnchor>
  <xdr:twoCellAnchor>
    <xdr:from>
      <xdr:col>1</xdr:col>
      <xdr:colOff>177800</xdr:colOff>
      <xdr:row>2</xdr:row>
      <xdr:rowOff>57150</xdr:rowOff>
    </xdr:from>
    <xdr:to>
      <xdr:col>13</xdr:col>
      <xdr:colOff>536575</xdr:colOff>
      <xdr:row>2</xdr:row>
      <xdr:rowOff>234950</xdr:rowOff>
    </xdr:to>
    <xdr:sp macro="" textlink="">
      <xdr:nvSpPr>
        <xdr:cNvPr id="3" name="TextBox 2">
          <a:extLst>
            <a:ext uri="{FF2B5EF4-FFF2-40B4-BE49-F238E27FC236}">
              <a16:creationId xmlns:a16="http://schemas.microsoft.com/office/drawing/2014/main" id="{D9E425D0-29DB-24A6-A2C5-D4BF1679958B}"/>
            </a:ext>
          </a:extLst>
        </xdr:cNvPr>
        <xdr:cNvSpPr txBox="1"/>
      </xdr:nvSpPr>
      <xdr:spPr>
        <a:xfrm>
          <a:off x="358775" y="552450"/>
          <a:ext cx="89312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F2EEFA"/>
              </a:solidFill>
            </a:rPr>
            <a:t>Manual target, threshold and note settings</a:t>
          </a:r>
        </a:p>
      </xdr:txBody>
    </xdr:sp>
    <xdr:clientData/>
  </xdr:twoCellAnchor>
  <xdr:twoCellAnchor>
    <xdr:from>
      <xdr:col>1</xdr:col>
      <xdr:colOff>0</xdr:colOff>
      <xdr:row>5</xdr:row>
      <xdr:rowOff>0</xdr:rowOff>
    </xdr:from>
    <xdr:to>
      <xdr:col>7</xdr:col>
      <xdr:colOff>0</xdr:colOff>
      <xdr:row>13</xdr:row>
      <xdr:rowOff>0</xdr:rowOff>
    </xdr:to>
    <xdr:sp macro="" textlink="">
      <xdr:nvSpPr>
        <xdr:cNvPr id="4" name="Rectangle: Rounded Corners 3">
          <a:extLst>
            <a:ext uri="{FF2B5EF4-FFF2-40B4-BE49-F238E27FC236}">
              <a16:creationId xmlns:a16="http://schemas.microsoft.com/office/drawing/2014/main" id="{76DCA3B2-69A4-E8FA-0E29-9BD776986B81}"/>
            </a:ext>
          </a:extLst>
        </xdr:cNvPr>
        <xdr:cNvSpPr/>
      </xdr:nvSpPr>
      <xdr:spPr>
        <a:xfrm>
          <a:off x="180975" y="1238250"/>
          <a:ext cx="4286250"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xdr:row>
      <xdr:rowOff>0</xdr:rowOff>
    </xdr:from>
    <xdr:to>
      <xdr:col>7</xdr:col>
      <xdr:colOff>0</xdr:colOff>
      <xdr:row>5</xdr:row>
      <xdr:rowOff>50800</xdr:rowOff>
    </xdr:to>
    <xdr:sp macro="" textlink="">
      <xdr:nvSpPr>
        <xdr:cNvPr id="5" name="Rectangle 4">
          <a:extLst>
            <a:ext uri="{FF2B5EF4-FFF2-40B4-BE49-F238E27FC236}">
              <a16:creationId xmlns:a16="http://schemas.microsoft.com/office/drawing/2014/main" id="{2A7475EA-D256-254A-8DED-42F7D43E24D3}"/>
            </a:ext>
          </a:extLst>
        </xdr:cNvPr>
        <xdr:cNvSpPr/>
      </xdr:nvSpPr>
      <xdr:spPr>
        <a:xfrm>
          <a:off x="180975" y="1238250"/>
          <a:ext cx="4286250" cy="508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5</xdr:row>
      <xdr:rowOff>101600</xdr:rowOff>
    </xdr:from>
    <xdr:to>
      <xdr:col>6</xdr:col>
      <xdr:colOff>587375</xdr:colOff>
      <xdr:row>6</xdr:row>
      <xdr:rowOff>31750</xdr:rowOff>
    </xdr:to>
    <xdr:sp macro="" textlink="">
      <xdr:nvSpPr>
        <xdr:cNvPr id="6" name="TextBox 5">
          <a:extLst>
            <a:ext uri="{FF2B5EF4-FFF2-40B4-BE49-F238E27FC236}">
              <a16:creationId xmlns:a16="http://schemas.microsoft.com/office/drawing/2014/main" id="{FFE2D6EE-3536-D210-9023-095BCB86BDA1}"/>
            </a:ext>
          </a:extLst>
        </xdr:cNvPr>
        <xdr:cNvSpPr txBox="1"/>
      </xdr:nvSpPr>
      <xdr:spPr>
        <a:xfrm>
          <a:off x="307975" y="1339850"/>
          <a:ext cx="40322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Target Inputs</a:t>
          </a:r>
        </a:p>
      </xdr:txBody>
    </xdr:sp>
    <xdr:clientData/>
  </xdr:twoCellAnchor>
  <xdr:twoCellAnchor>
    <xdr:from>
      <xdr:col>1</xdr:col>
      <xdr:colOff>127000</xdr:colOff>
      <xdr:row>6</xdr:row>
      <xdr:rowOff>57150</xdr:rowOff>
    </xdr:from>
    <xdr:to>
      <xdr:col>6</xdr:col>
      <xdr:colOff>587375</xdr:colOff>
      <xdr:row>12</xdr:row>
      <xdr:rowOff>196850</xdr:rowOff>
    </xdr:to>
    <xdr:sp macro="" textlink="">
      <xdr:nvSpPr>
        <xdr:cNvPr id="7" name="TextBox 6">
          <a:extLst>
            <a:ext uri="{FF2B5EF4-FFF2-40B4-BE49-F238E27FC236}">
              <a16:creationId xmlns:a16="http://schemas.microsoft.com/office/drawing/2014/main" id="{98805A6C-1F0E-029B-AF77-7565BFFD1453}"/>
            </a:ext>
          </a:extLst>
        </xdr:cNvPr>
        <xdr:cNvSpPr txBox="1"/>
      </xdr:nvSpPr>
      <xdr:spPr>
        <a:xfrm>
          <a:off x="307975" y="1543050"/>
          <a:ext cx="4032250" cy="162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Target headcount, payroll, female %, probation %, joins.</a:t>
          </a:r>
        </a:p>
      </xdr:txBody>
    </xdr:sp>
    <xdr:clientData/>
  </xdr:twoCellAnchor>
  <xdr:twoCellAnchor>
    <xdr:from>
      <xdr:col>7</xdr:col>
      <xdr:colOff>0</xdr:colOff>
      <xdr:row>5</xdr:row>
      <xdr:rowOff>0</xdr:rowOff>
    </xdr:from>
    <xdr:to>
      <xdr:col>14</xdr:col>
      <xdr:colOff>0</xdr:colOff>
      <xdr:row>13</xdr:row>
      <xdr:rowOff>0</xdr:rowOff>
    </xdr:to>
    <xdr:sp macro="" textlink="">
      <xdr:nvSpPr>
        <xdr:cNvPr id="8" name="Rectangle: Rounded Corners 7">
          <a:extLst>
            <a:ext uri="{FF2B5EF4-FFF2-40B4-BE49-F238E27FC236}">
              <a16:creationId xmlns:a16="http://schemas.microsoft.com/office/drawing/2014/main" id="{1528EDEB-C72F-9326-933A-1F378E05BAD7}"/>
            </a:ext>
          </a:extLst>
        </xdr:cNvPr>
        <xdr:cNvSpPr/>
      </xdr:nvSpPr>
      <xdr:spPr>
        <a:xfrm>
          <a:off x="4467225" y="1238250"/>
          <a:ext cx="5000625"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5</xdr:row>
      <xdr:rowOff>0</xdr:rowOff>
    </xdr:from>
    <xdr:to>
      <xdr:col>14</xdr:col>
      <xdr:colOff>0</xdr:colOff>
      <xdr:row>5</xdr:row>
      <xdr:rowOff>50800</xdr:rowOff>
    </xdr:to>
    <xdr:sp macro="" textlink="">
      <xdr:nvSpPr>
        <xdr:cNvPr id="9" name="Rectangle 8">
          <a:extLst>
            <a:ext uri="{FF2B5EF4-FFF2-40B4-BE49-F238E27FC236}">
              <a16:creationId xmlns:a16="http://schemas.microsoft.com/office/drawing/2014/main" id="{43FCAAAE-5FC3-684D-F397-00CEE9E28F90}"/>
            </a:ext>
          </a:extLst>
        </xdr:cNvPr>
        <xdr:cNvSpPr/>
      </xdr:nvSpPr>
      <xdr:spPr>
        <a:xfrm>
          <a:off x="4467225" y="1238250"/>
          <a:ext cx="5000625" cy="508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127000</xdr:colOff>
      <xdr:row>5</xdr:row>
      <xdr:rowOff>101600</xdr:rowOff>
    </xdr:from>
    <xdr:to>
      <xdr:col>13</xdr:col>
      <xdr:colOff>587375</xdr:colOff>
      <xdr:row>6</xdr:row>
      <xdr:rowOff>31750</xdr:rowOff>
    </xdr:to>
    <xdr:sp macro="" textlink="">
      <xdr:nvSpPr>
        <xdr:cNvPr id="10" name="TextBox 9">
          <a:extLst>
            <a:ext uri="{FF2B5EF4-FFF2-40B4-BE49-F238E27FC236}">
              <a16:creationId xmlns:a16="http://schemas.microsoft.com/office/drawing/2014/main" id="{AD3FB7E8-67ED-550D-D521-72589D7C768F}"/>
            </a:ext>
          </a:extLst>
        </xdr:cNvPr>
        <xdr:cNvSpPr txBox="1"/>
      </xdr:nvSpPr>
      <xdr:spPr>
        <a:xfrm>
          <a:off x="4594225" y="1339850"/>
          <a:ext cx="47466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Threshold Settings</a:t>
          </a:r>
        </a:p>
      </xdr:txBody>
    </xdr:sp>
    <xdr:clientData/>
  </xdr:twoCellAnchor>
  <xdr:twoCellAnchor>
    <xdr:from>
      <xdr:col>7</xdr:col>
      <xdr:colOff>127000</xdr:colOff>
      <xdr:row>6</xdr:row>
      <xdr:rowOff>57150</xdr:rowOff>
    </xdr:from>
    <xdr:to>
      <xdr:col>13</xdr:col>
      <xdr:colOff>587375</xdr:colOff>
      <xdr:row>12</xdr:row>
      <xdr:rowOff>196850</xdr:rowOff>
    </xdr:to>
    <xdr:sp macro="" textlink="">
      <xdr:nvSpPr>
        <xdr:cNvPr id="11" name="TextBox 10">
          <a:extLst>
            <a:ext uri="{FF2B5EF4-FFF2-40B4-BE49-F238E27FC236}">
              <a16:creationId xmlns:a16="http://schemas.microsoft.com/office/drawing/2014/main" id="{A6B9A8F5-20F8-1FBE-FDBF-C45D4ECEA952}"/>
            </a:ext>
          </a:extLst>
        </xdr:cNvPr>
        <xdr:cNvSpPr txBox="1"/>
      </xdr:nvSpPr>
      <xdr:spPr>
        <a:xfrm>
          <a:off x="4594225" y="1543050"/>
          <a:ext cx="4746625" cy="162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Low salary, far distance, exits, unknown blood group.</a:t>
          </a:r>
        </a:p>
      </xdr:txBody>
    </xdr:sp>
    <xdr:clientData/>
  </xdr:twoCellAnchor>
  <xdr:twoCellAnchor>
    <xdr:from>
      <xdr:col>1</xdr:col>
      <xdr:colOff>0</xdr:colOff>
      <xdr:row>14</xdr:row>
      <xdr:rowOff>0</xdr:rowOff>
    </xdr:from>
    <xdr:to>
      <xdr:col>7</xdr:col>
      <xdr:colOff>0</xdr:colOff>
      <xdr:row>24</xdr:row>
      <xdr:rowOff>0</xdr:rowOff>
    </xdr:to>
    <xdr:sp macro="" textlink="">
      <xdr:nvSpPr>
        <xdr:cNvPr id="12" name="Rectangle: Rounded Corners 11">
          <a:extLst>
            <a:ext uri="{FF2B5EF4-FFF2-40B4-BE49-F238E27FC236}">
              <a16:creationId xmlns:a16="http://schemas.microsoft.com/office/drawing/2014/main" id="{2B6C3ED3-88E7-8FCE-F849-A44A577ADBB9}"/>
            </a:ext>
          </a:extLst>
        </xdr:cNvPr>
        <xdr:cNvSpPr/>
      </xdr:nvSpPr>
      <xdr:spPr>
        <a:xfrm>
          <a:off x="180975" y="3467100"/>
          <a:ext cx="4286250" cy="24765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14</xdr:row>
      <xdr:rowOff>0</xdr:rowOff>
    </xdr:from>
    <xdr:to>
      <xdr:col>7</xdr:col>
      <xdr:colOff>0</xdr:colOff>
      <xdr:row>14</xdr:row>
      <xdr:rowOff>50800</xdr:rowOff>
    </xdr:to>
    <xdr:sp macro="" textlink="">
      <xdr:nvSpPr>
        <xdr:cNvPr id="13" name="Rectangle 12">
          <a:extLst>
            <a:ext uri="{FF2B5EF4-FFF2-40B4-BE49-F238E27FC236}">
              <a16:creationId xmlns:a16="http://schemas.microsoft.com/office/drawing/2014/main" id="{E153147E-42CD-02C1-5181-D98AABCDA4C0}"/>
            </a:ext>
          </a:extLst>
        </xdr:cNvPr>
        <xdr:cNvSpPr/>
      </xdr:nvSpPr>
      <xdr:spPr>
        <a:xfrm>
          <a:off x="180975" y="3467100"/>
          <a:ext cx="4286250" cy="508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14</xdr:row>
      <xdr:rowOff>101600</xdr:rowOff>
    </xdr:from>
    <xdr:to>
      <xdr:col>6</xdr:col>
      <xdr:colOff>587375</xdr:colOff>
      <xdr:row>15</xdr:row>
      <xdr:rowOff>31750</xdr:rowOff>
    </xdr:to>
    <xdr:sp macro="" textlink="">
      <xdr:nvSpPr>
        <xdr:cNvPr id="14" name="TextBox 13">
          <a:extLst>
            <a:ext uri="{FF2B5EF4-FFF2-40B4-BE49-F238E27FC236}">
              <a16:creationId xmlns:a16="http://schemas.microsoft.com/office/drawing/2014/main" id="{E8E4DBAF-CF83-5E15-2662-B34A5E3A0B29}"/>
            </a:ext>
          </a:extLst>
        </xdr:cNvPr>
        <xdr:cNvSpPr txBox="1"/>
      </xdr:nvSpPr>
      <xdr:spPr>
        <a:xfrm>
          <a:off x="307975" y="3568700"/>
          <a:ext cx="40322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Period Comparison</a:t>
          </a:r>
        </a:p>
      </xdr:txBody>
    </xdr:sp>
    <xdr:clientData/>
  </xdr:twoCellAnchor>
  <xdr:twoCellAnchor>
    <xdr:from>
      <xdr:col>1</xdr:col>
      <xdr:colOff>127000</xdr:colOff>
      <xdr:row>15</xdr:row>
      <xdr:rowOff>57150</xdr:rowOff>
    </xdr:from>
    <xdr:to>
      <xdr:col>6</xdr:col>
      <xdr:colOff>587375</xdr:colOff>
      <xdr:row>23</xdr:row>
      <xdr:rowOff>196850</xdr:rowOff>
    </xdr:to>
    <xdr:sp macro="" textlink="">
      <xdr:nvSpPr>
        <xdr:cNvPr id="15" name="TextBox 14">
          <a:extLst>
            <a:ext uri="{FF2B5EF4-FFF2-40B4-BE49-F238E27FC236}">
              <a16:creationId xmlns:a16="http://schemas.microsoft.com/office/drawing/2014/main" id="{DD6A3C45-030B-5BF3-BB74-D44F9090EFB7}"/>
            </a:ext>
          </a:extLst>
        </xdr:cNvPr>
        <xdr:cNvSpPr txBox="1"/>
      </xdr:nvSpPr>
      <xdr:spPr>
        <a:xfrm>
          <a:off x="307975" y="3771900"/>
          <a:ext cx="4032250" cy="21209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Current vs previous period settings.</a:t>
          </a:r>
        </a:p>
      </xdr:txBody>
    </xdr:sp>
    <xdr:clientData/>
  </xdr:twoCellAnchor>
  <xdr:twoCellAnchor>
    <xdr:from>
      <xdr:col>7</xdr:col>
      <xdr:colOff>0</xdr:colOff>
      <xdr:row>14</xdr:row>
      <xdr:rowOff>0</xdr:rowOff>
    </xdr:from>
    <xdr:to>
      <xdr:col>14</xdr:col>
      <xdr:colOff>0</xdr:colOff>
      <xdr:row>24</xdr:row>
      <xdr:rowOff>0</xdr:rowOff>
    </xdr:to>
    <xdr:sp macro="" textlink="">
      <xdr:nvSpPr>
        <xdr:cNvPr id="16" name="Rectangle: Rounded Corners 15">
          <a:extLst>
            <a:ext uri="{FF2B5EF4-FFF2-40B4-BE49-F238E27FC236}">
              <a16:creationId xmlns:a16="http://schemas.microsoft.com/office/drawing/2014/main" id="{27BCD6C8-5DDE-D8EB-4E78-6745C5C1D204}"/>
            </a:ext>
          </a:extLst>
        </xdr:cNvPr>
        <xdr:cNvSpPr/>
      </xdr:nvSpPr>
      <xdr:spPr>
        <a:xfrm>
          <a:off x="4467225" y="3467100"/>
          <a:ext cx="5000625" cy="24765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14</xdr:col>
      <xdr:colOff>0</xdr:colOff>
      <xdr:row>14</xdr:row>
      <xdr:rowOff>50800</xdr:rowOff>
    </xdr:to>
    <xdr:sp macro="" textlink="">
      <xdr:nvSpPr>
        <xdr:cNvPr id="17" name="Rectangle 16">
          <a:extLst>
            <a:ext uri="{FF2B5EF4-FFF2-40B4-BE49-F238E27FC236}">
              <a16:creationId xmlns:a16="http://schemas.microsoft.com/office/drawing/2014/main" id="{B7F4209E-B063-A328-03BA-19A96CAAC49D}"/>
            </a:ext>
          </a:extLst>
        </xdr:cNvPr>
        <xdr:cNvSpPr/>
      </xdr:nvSpPr>
      <xdr:spPr>
        <a:xfrm>
          <a:off x="4467225" y="3467100"/>
          <a:ext cx="5000625" cy="50800"/>
        </a:xfrm>
        <a:prstGeom prst="rect">
          <a:avLst/>
        </a:prstGeom>
        <a:gradFill flip="none" rotWithShape="1">
          <a:gsLst>
            <a:gs pos="0">
              <a:srgbClr val="D3627C"/>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127000</xdr:colOff>
      <xdr:row>14</xdr:row>
      <xdr:rowOff>101600</xdr:rowOff>
    </xdr:from>
    <xdr:to>
      <xdr:col>13</xdr:col>
      <xdr:colOff>587375</xdr:colOff>
      <xdr:row>15</xdr:row>
      <xdr:rowOff>31750</xdr:rowOff>
    </xdr:to>
    <xdr:sp macro="" textlink="">
      <xdr:nvSpPr>
        <xdr:cNvPr id="18" name="TextBox 17">
          <a:extLst>
            <a:ext uri="{FF2B5EF4-FFF2-40B4-BE49-F238E27FC236}">
              <a16:creationId xmlns:a16="http://schemas.microsoft.com/office/drawing/2014/main" id="{3CECEF8B-F4F1-B5C7-56BC-CF253744E554}"/>
            </a:ext>
          </a:extLst>
        </xdr:cNvPr>
        <xdr:cNvSpPr txBox="1"/>
      </xdr:nvSpPr>
      <xdr:spPr>
        <a:xfrm>
          <a:off x="4594225" y="3568700"/>
          <a:ext cx="47466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Insight Notes</a:t>
          </a:r>
        </a:p>
      </xdr:txBody>
    </xdr:sp>
    <xdr:clientData/>
  </xdr:twoCellAnchor>
  <xdr:twoCellAnchor>
    <xdr:from>
      <xdr:col>7</xdr:col>
      <xdr:colOff>127000</xdr:colOff>
      <xdr:row>15</xdr:row>
      <xdr:rowOff>57150</xdr:rowOff>
    </xdr:from>
    <xdr:to>
      <xdr:col>13</xdr:col>
      <xdr:colOff>587375</xdr:colOff>
      <xdr:row>23</xdr:row>
      <xdr:rowOff>196850</xdr:rowOff>
    </xdr:to>
    <xdr:sp macro="" textlink="">
      <xdr:nvSpPr>
        <xdr:cNvPr id="19" name="TextBox 18">
          <a:extLst>
            <a:ext uri="{FF2B5EF4-FFF2-40B4-BE49-F238E27FC236}">
              <a16:creationId xmlns:a16="http://schemas.microsoft.com/office/drawing/2014/main" id="{31EC06C0-996F-3129-993E-5531B8343976}"/>
            </a:ext>
          </a:extLst>
        </xdr:cNvPr>
        <xdr:cNvSpPr txBox="1"/>
      </xdr:nvSpPr>
      <xdr:spPr>
        <a:xfrm>
          <a:off x="4594225" y="3771900"/>
          <a:ext cx="4746625" cy="21209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Manual commentary or summary notes.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0</xdr:colOff>
      <xdr:row>4</xdr:row>
      <xdr:rowOff>0</xdr:rowOff>
    </xdr:to>
    <xdr:sp macro="" textlink="">
      <xdr:nvSpPr>
        <xdr:cNvPr id="2" name="Rectangle: Rounded Corners 1">
          <a:extLst>
            <a:ext uri="{FF2B5EF4-FFF2-40B4-BE49-F238E27FC236}">
              <a16:creationId xmlns:a16="http://schemas.microsoft.com/office/drawing/2014/main" id="{66B12652-1454-713C-7635-2824C5228445}"/>
            </a:ext>
          </a:extLst>
        </xdr:cNvPr>
        <xdr:cNvSpPr/>
      </xdr:nvSpPr>
      <xdr:spPr>
        <a:xfrm>
          <a:off x="180975" y="247650"/>
          <a:ext cx="6429375" cy="742950"/>
        </a:xfrm>
        <a:prstGeom prst="roundRect">
          <a:avLst>
            <a:gd name="adj" fmla="val 8000"/>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1600" rtlCol="0" anchor="t"/>
        <a:lstStyle/>
        <a:p>
          <a:pPr algn="ctr"/>
          <a:r>
            <a:rPr lang="en-US" sz="1600" b="1">
              <a:solidFill>
                <a:srgbClr val="FFFFFF"/>
              </a:solidFill>
            </a:rPr>
            <a:t>HR Workforce Dashboard</a:t>
          </a:r>
        </a:p>
      </xdr:txBody>
    </xdr:sp>
    <xdr:clientData/>
  </xdr:twoCellAnchor>
  <xdr:twoCellAnchor>
    <xdr:from>
      <xdr:col>1</xdr:col>
      <xdr:colOff>177800</xdr:colOff>
      <xdr:row>2</xdr:row>
      <xdr:rowOff>57150</xdr:rowOff>
    </xdr:from>
    <xdr:to>
      <xdr:col>9</xdr:col>
      <xdr:colOff>536575</xdr:colOff>
      <xdr:row>2</xdr:row>
      <xdr:rowOff>234950</xdr:rowOff>
    </xdr:to>
    <xdr:sp macro="" textlink="">
      <xdr:nvSpPr>
        <xdr:cNvPr id="3" name="TextBox 2">
          <a:extLst>
            <a:ext uri="{FF2B5EF4-FFF2-40B4-BE49-F238E27FC236}">
              <a16:creationId xmlns:a16="http://schemas.microsoft.com/office/drawing/2014/main" id="{97665E43-BB5C-D7CF-B56E-EF79A5CCBC09}"/>
            </a:ext>
          </a:extLst>
        </xdr:cNvPr>
        <xdr:cNvSpPr txBox="1"/>
      </xdr:nvSpPr>
      <xdr:spPr>
        <a:xfrm>
          <a:off x="358775" y="552450"/>
          <a:ext cx="60737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F2EEFA"/>
              </a:solidFill>
            </a:rPr>
            <a:t>Interactive overview of headcount, salary, hiring and employee mix</a:t>
          </a:r>
        </a:p>
      </xdr:txBody>
    </xdr:sp>
    <xdr:clientData/>
  </xdr:twoCellAnchor>
  <xdr:twoCellAnchor>
    <xdr:from>
      <xdr:col>10</xdr:col>
      <xdr:colOff>0</xdr:colOff>
      <xdr:row>1</xdr:row>
      <xdr:rowOff>0</xdr:rowOff>
    </xdr:from>
    <xdr:to>
      <xdr:col>14</xdr:col>
      <xdr:colOff>0</xdr:colOff>
      <xdr:row>4</xdr:row>
      <xdr:rowOff>0</xdr:rowOff>
    </xdr:to>
    <xdr:sp macro="" textlink="">
      <xdr:nvSpPr>
        <xdr:cNvPr id="4" name="Rectangle: Rounded Corners 3">
          <a:extLst>
            <a:ext uri="{FF2B5EF4-FFF2-40B4-BE49-F238E27FC236}">
              <a16:creationId xmlns:a16="http://schemas.microsoft.com/office/drawing/2014/main" id="{807A4513-563F-990C-B1C0-37665917151D}"/>
            </a:ext>
          </a:extLst>
        </xdr:cNvPr>
        <xdr:cNvSpPr/>
      </xdr:nvSpPr>
      <xdr:spPr>
        <a:xfrm>
          <a:off x="6610350" y="247650"/>
          <a:ext cx="2857500" cy="742950"/>
        </a:xfrm>
        <a:prstGeom prst="roundRect">
          <a:avLst>
            <a:gd name="adj" fmla="val 10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xdr:colOff>
      <xdr:row>1</xdr:row>
      <xdr:rowOff>76200</xdr:rowOff>
    </xdr:from>
    <xdr:to>
      <xdr:col>13</xdr:col>
      <xdr:colOff>612775</xdr:colOff>
      <xdr:row>1</xdr:row>
      <xdr:rowOff>228600</xdr:rowOff>
    </xdr:to>
    <xdr:sp macro="" textlink="">
      <xdr:nvSpPr>
        <xdr:cNvPr id="5" name="TextBox 4">
          <a:extLst>
            <a:ext uri="{FF2B5EF4-FFF2-40B4-BE49-F238E27FC236}">
              <a16:creationId xmlns:a16="http://schemas.microsoft.com/office/drawing/2014/main" id="{34F42421-5379-4A48-DF7E-504AB9F3F17F}"/>
            </a:ext>
          </a:extLst>
        </xdr:cNvPr>
        <xdr:cNvSpPr txBox="1"/>
      </xdr:nvSpPr>
      <xdr:spPr>
        <a:xfrm>
          <a:off x="6711950" y="323850"/>
          <a:ext cx="26543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b="1">
              <a:solidFill>
                <a:srgbClr val="FB7187"/>
              </a:solidFill>
            </a:rPr>
            <a:t>Last Updated</a:t>
          </a:r>
        </a:p>
      </xdr:txBody>
    </xdr:sp>
    <xdr:clientData/>
  </xdr:twoCellAnchor>
  <xdr:twoCellAnchor>
    <xdr:from>
      <xdr:col>10</xdr:col>
      <xdr:colOff>101600</xdr:colOff>
      <xdr:row>1</xdr:row>
      <xdr:rowOff>228600</xdr:rowOff>
    </xdr:from>
    <xdr:to>
      <xdr:col>13</xdr:col>
      <xdr:colOff>612775</xdr:colOff>
      <xdr:row>3</xdr:row>
      <xdr:rowOff>222250</xdr:rowOff>
    </xdr:to>
    <xdr:sp macro="" textlink="">
      <xdr:nvSpPr>
        <xdr:cNvPr id="6" name="TextBox 5">
          <a:extLst>
            <a:ext uri="{FF2B5EF4-FFF2-40B4-BE49-F238E27FC236}">
              <a16:creationId xmlns:a16="http://schemas.microsoft.com/office/drawing/2014/main" id="{24D5FCC7-AB04-23D3-1262-3DE68E67CC58}"/>
            </a:ext>
          </a:extLst>
        </xdr:cNvPr>
        <xdr:cNvSpPr txBox="1"/>
      </xdr:nvSpPr>
      <xdr:spPr>
        <a:xfrm>
          <a:off x="6711950" y="476250"/>
          <a:ext cx="265430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000" b="1">
              <a:solidFill>
                <a:srgbClr val="2F2A3A"/>
              </a:solidFill>
            </a:rPr>
            <a:t>dd-mmm-yyyy</a:t>
          </a:r>
        </a:p>
      </xdr:txBody>
    </xdr:sp>
    <xdr:clientData/>
  </xdr:twoCellAnchor>
  <xdr:twoCellAnchor>
    <xdr:from>
      <xdr:col>1</xdr:col>
      <xdr:colOff>0</xdr:colOff>
      <xdr:row>5</xdr:row>
      <xdr:rowOff>0</xdr:rowOff>
    </xdr:from>
    <xdr:to>
      <xdr:col>8</xdr:col>
      <xdr:colOff>0</xdr:colOff>
      <xdr:row>8</xdr:row>
      <xdr:rowOff>0</xdr:rowOff>
    </xdr:to>
    <xdr:sp macro="" textlink="">
      <xdr:nvSpPr>
        <xdr:cNvPr id="7" name="Rectangle: Rounded Corners 6">
          <a:extLst>
            <a:ext uri="{FF2B5EF4-FFF2-40B4-BE49-F238E27FC236}">
              <a16:creationId xmlns:a16="http://schemas.microsoft.com/office/drawing/2014/main" id="{B383CE90-7ADA-23AE-EB11-73EEF288E613}"/>
            </a:ext>
          </a:extLst>
        </xdr:cNvPr>
        <xdr:cNvSpPr/>
      </xdr:nvSpPr>
      <xdr:spPr>
        <a:xfrm>
          <a:off x="180975" y="1238250"/>
          <a:ext cx="5000625" cy="7429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xdr:row>
      <xdr:rowOff>0</xdr:rowOff>
    </xdr:from>
    <xdr:to>
      <xdr:col>8</xdr:col>
      <xdr:colOff>0</xdr:colOff>
      <xdr:row>5</xdr:row>
      <xdr:rowOff>50800</xdr:rowOff>
    </xdr:to>
    <xdr:sp macro="" textlink="">
      <xdr:nvSpPr>
        <xdr:cNvPr id="8" name="Rectangle 7">
          <a:extLst>
            <a:ext uri="{FF2B5EF4-FFF2-40B4-BE49-F238E27FC236}">
              <a16:creationId xmlns:a16="http://schemas.microsoft.com/office/drawing/2014/main" id="{E1F0836C-4492-1C51-0BFC-FA99F47A8BCB}"/>
            </a:ext>
          </a:extLst>
        </xdr:cNvPr>
        <xdr:cNvSpPr/>
      </xdr:nvSpPr>
      <xdr:spPr>
        <a:xfrm>
          <a:off x="180975" y="1238250"/>
          <a:ext cx="5000625" cy="508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5</xdr:row>
      <xdr:rowOff>101600</xdr:rowOff>
    </xdr:from>
    <xdr:to>
      <xdr:col>7</xdr:col>
      <xdr:colOff>587375</xdr:colOff>
      <xdr:row>6</xdr:row>
      <xdr:rowOff>31750</xdr:rowOff>
    </xdr:to>
    <xdr:sp macro="" textlink="">
      <xdr:nvSpPr>
        <xdr:cNvPr id="9" name="TextBox 8">
          <a:extLst>
            <a:ext uri="{FF2B5EF4-FFF2-40B4-BE49-F238E27FC236}">
              <a16:creationId xmlns:a16="http://schemas.microsoft.com/office/drawing/2014/main" id="{94B17733-B56A-A31E-95B6-ED112EBE0DC4}"/>
            </a:ext>
          </a:extLst>
        </xdr:cNvPr>
        <xdr:cNvSpPr txBox="1"/>
      </xdr:nvSpPr>
      <xdr:spPr>
        <a:xfrm>
          <a:off x="307975" y="1339850"/>
          <a:ext cx="47466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Department Filter</a:t>
          </a:r>
        </a:p>
      </xdr:txBody>
    </xdr:sp>
    <xdr:clientData/>
  </xdr:twoCellAnchor>
  <xdr:twoCellAnchor>
    <xdr:from>
      <xdr:col>1</xdr:col>
      <xdr:colOff>127000</xdr:colOff>
      <xdr:row>6</xdr:row>
      <xdr:rowOff>57150</xdr:rowOff>
    </xdr:from>
    <xdr:to>
      <xdr:col>7</xdr:col>
      <xdr:colOff>587375</xdr:colOff>
      <xdr:row>7</xdr:row>
      <xdr:rowOff>196850</xdr:rowOff>
    </xdr:to>
    <xdr:sp macro="" textlink="">
      <xdr:nvSpPr>
        <xdr:cNvPr id="10" name="TextBox 9">
          <a:extLst>
            <a:ext uri="{FF2B5EF4-FFF2-40B4-BE49-F238E27FC236}">
              <a16:creationId xmlns:a16="http://schemas.microsoft.com/office/drawing/2014/main" id="{041F5B25-0E24-424F-59A0-99599D0D5C9E}"/>
            </a:ext>
          </a:extLst>
        </xdr:cNvPr>
        <xdr:cNvSpPr txBox="1"/>
      </xdr:nvSpPr>
      <xdr:spPr>
        <a:xfrm>
          <a:off x="307975" y="1543050"/>
          <a:ext cx="4746625" cy="3873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Place department slicer here</a:t>
          </a:r>
        </a:p>
      </xdr:txBody>
    </xdr:sp>
    <xdr:clientData/>
  </xdr:twoCellAnchor>
  <xdr:twoCellAnchor>
    <xdr:from>
      <xdr:col>8</xdr:col>
      <xdr:colOff>0</xdr:colOff>
      <xdr:row>5</xdr:row>
      <xdr:rowOff>0</xdr:rowOff>
    </xdr:from>
    <xdr:to>
      <xdr:col>11</xdr:col>
      <xdr:colOff>0</xdr:colOff>
      <xdr:row>8</xdr:row>
      <xdr:rowOff>0</xdr:rowOff>
    </xdr:to>
    <xdr:sp macro="" textlink="">
      <xdr:nvSpPr>
        <xdr:cNvPr id="11" name="Rectangle: Rounded Corners 10">
          <a:extLst>
            <a:ext uri="{FF2B5EF4-FFF2-40B4-BE49-F238E27FC236}">
              <a16:creationId xmlns:a16="http://schemas.microsoft.com/office/drawing/2014/main" id="{961FFA14-DCCD-1109-8D79-12E8875644DB}"/>
            </a:ext>
          </a:extLst>
        </xdr:cNvPr>
        <xdr:cNvSpPr/>
      </xdr:nvSpPr>
      <xdr:spPr>
        <a:xfrm>
          <a:off x="5181600" y="1238250"/>
          <a:ext cx="2143125" cy="7429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5</xdr:row>
      <xdr:rowOff>0</xdr:rowOff>
    </xdr:from>
    <xdr:to>
      <xdr:col>11</xdr:col>
      <xdr:colOff>0</xdr:colOff>
      <xdr:row>5</xdr:row>
      <xdr:rowOff>50800</xdr:rowOff>
    </xdr:to>
    <xdr:sp macro="" textlink="">
      <xdr:nvSpPr>
        <xdr:cNvPr id="12" name="Rectangle 11">
          <a:extLst>
            <a:ext uri="{FF2B5EF4-FFF2-40B4-BE49-F238E27FC236}">
              <a16:creationId xmlns:a16="http://schemas.microsoft.com/office/drawing/2014/main" id="{D5C5E03B-6426-4DAE-4F68-E8E7272D2043}"/>
            </a:ext>
          </a:extLst>
        </xdr:cNvPr>
        <xdr:cNvSpPr/>
      </xdr:nvSpPr>
      <xdr:spPr>
        <a:xfrm>
          <a:off x="5181600" y="1238250"/>
          <a:ext cx="2143125" cy="508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127000</xdr:colOff>
      <xdr:row>5</xdr:row>
      <xdr:rowOff>101600</xdr:rowOff>
    </xdr:from>
    <xdr:to>
      <xdr:col>10</xdr:col>
      <xdr:colOff>587375</xdr:colOff>
      <xdr:row>6</xdr:row>
      <xdr:rowOff>31750</xdr:rowOff>
    </xdr:to>
    <xdr:sp macro="" textlink="">
      <xdr:nvSpPr>
        <xdr:cNvPr id="13" name="TextBox 12">
          <a:extLst>
            <a:ext uri="{FF2B5EF4-FFF2-40B4-BE49-F238E27FC236}">
              <a16:creationId xmlns:a16="http://schemas.microsoft.com/office/drawing/2014/main" id="{C329F04D-8F00-0137-0B51-DA6B5B3D715C}"/>
            </a:ext>
          </a:extLst>
        </xdr:cNvPr>
        <xdr:cNvSpPr txBox="1"/>
      </xdr:nvSpPr>
      <xdr:spPr>
        <a:xfrm>
          <a:off x="5308600" y="13398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Quick Filters</a:t>
          </a:r>
        </a:p>
      </xdr:txBody>
    </xdr:sp>
    <xdr:clientData/>
  </xdr:twoCellAnchor>
  <xdr:twoCellAnchor>
    <xdr:from>
      <xdr:col>8</xdr:col>
      <xdr:colOff>127000</xdr:colOff>
      <xdr:row>6</xdr:row>
      <xdr:rowOff>57150</xdr:rowOff>
    </xdr:from>
    <xdr:to>
      <xdr:col>10</xdr:col>
      <xdr:colOff>587375</xdr:colOff>
      <xdr:row>7</xdr:row>
      <xdr:rowOff>196850</xdr:rowOff>
    </xdr:to>
    <xdr:sp macro="" textlink="">
      <xdr:nvSpPr>
        <xdr:cNvPr id="14" name="TextBox 13">
          <a:extLst>
            <a:ext uri="{FF2B5EF4-FFF2-40B4-BE49-F238E27FC236}">
              <a16:creationId xmlns:a16="http://schemas.microsoft.com/office/drawing/2014/main" id="{82AA18C0-DC51-17D3-08C6-2101B409D326}"/>
            </a:ext>
          </a:extLst>
        </xdr:cNvPr>
        <xdr:cNvSpPr txBox="1"/>
      </xdr:nvSpPr>
      <xdr:spPr>
        <a:xfrm>
          <a:off x="5308600" y="1543050"/>
          <a:ext cx="1889125" cy="3873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Status | Gender</a:t>
          </a:r>
        </a:p>
      </xdr:txBody>
    </xdr:sp>
    <xdr:clientData/>
  </xdr:twoCellAnchor>
  <xdr:twoCellAnchor>
    <xdr:from>
      <xdr:col>11</xdr:col>
      <xdr:colOff>0</xdr:colOff>
      <xdr:row>5</xdr:row>
      <xdr:rowOff>0</xdr:rowOff>
    </xdr:from>
    <xdr:to>
      <xdr:col>14</xdr:col>
      <xdr:colOff>0</xdr:colOff>
      <xdr:row>8</xdr:row>
      <xdr:rowOff>0</xdr:rowOff>
    </xdr:to>
    <xdr:sp macro="" textlink="">
      <xdr:nvSpPr>
        <xdr:cNvPr id="15" name="Rectangle: Rounded Corners 14">
          <a:extLst>
            <a:ext uri="{FF2B5EF4-FFF2-40B4-BE49-F238E27FC236}">
              <a16:creationId xmlns:a16="http://schemas.microsoft.com/office/drawing/2014/main" id="{780A77B9-1C69-93AD-5077-E5F60700A456}"/>
            </a:ext>
          </a:extLst>
        </xdr:cNvPr>
        <xdr:cNvSpPr/>
      </xdr:nvSpPr>
      <xdr:spPr>
        <a:xfrm>
          <a:off x="7324725" y="1238250"/>
          <a:ext cx="2143125" cy="7429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5</xdr:row>
      <xdr:rowOff>0</xdr:rowOff>
    </xdr:from>
    <xdr:to>
      <xdr:col>14</xdr:col>
      <xdr:colOff>0</xdr:colOff>
      <xdr:row>5</xdr:row>
      <xdr:rowOff>50800</xdr:rowOff>
    </xdr:to>
    <xdr:sp macro="" textlink="">
      <xdr:nvSpPr>
        <xdr:cNvPr id="16" name="Rectangle 15">
          <a:extLst>
            <a:ext uri="{FF2B5EF4-FFF2-40B4-BE49-F238E27FC236}">
              <a16:creationId xmlns:a16="http://schemas.microsoft.com/office/drawing/2014/main" id="{6B740187-A6AC-FBD2-F783-9B31D644FB9C}"/>
            </a:ext>
          </a:extLst>
        </xdr:cNvPr>
        <xdr:cNvSpPr/>
      </xdr:nvSpPr>
      <xdr:spPr>
        <a:xfrm>
          <a:off x="7324725" y="1238250"/>
          <a:ext cx="2143125" cy="508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127000</xdr:colOff>
      <xdr:row>5</xdr:row>
      <xdr:rowOff>101600</xdr:rowOff>
    </xdr:from>
    <xdr:to>
      <xdr:col>13</xdr:col>
      <xdr:colOff>587375</xdr:colOff>
      <xdr:row>6</xdr:row>
      <xdr:rowOff>31750</xdr:rowOff>
    </xdr:to>
    <xdr:sp macro="" textlink="">
      <xdr:nvSpPr>
        <xdr:cNvPr id="17" name="TextBox 16">
          <a:extLst>
            <a:ext uri="{FF2B5EF4-FFF2-40B4-BE49-F238E27FC236}">
              <a16:creationId xmlns:a16="http://schemas.microsoft.com/office/drawing/2014/main" id="{39316F7C-8386-A3E2-0867-BB5179561EB0}"/>
            </a:ext>
          </a:extLst>
        </xdr:cNvPr>
        <xdr:cNvSpPr txBox="1"/>
      </xdr:nvSpPr>
      <xdr:spPr>
        <a:xfrm>
          <a:off x="7451725" y="13398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Timeline</a:t>
          </a:r>
        </a:p>
      </xdr:txBody>
    </xdr:sp>
    <xdr:clientData/>
  </xdr:twoCellAnchor>
  <xdr:twoCellAnchor>
    <xdr:from>
      <xdr:col>11</xdr:col>
      <xdr:colOff>127000</xdr:colOff>
      <xdr:row>6</xdr:row>
      <xdr:rowOff>57150</xdr:rowOff>
    </xdr:from>
    <xdr:to>
      <xdr:col>13</xdr:col>
      <xdr:colOff>587375</xdr:colOff>
      <xdr:row>7</xdr:row>
      <xdr:rowOff>196850</xdr:rowOff>
    </xdr:to>
    <xdr:sp macro="" textlink="">
      <xdr:nvSpPr>
        <xdr:cNvPr id="18" name="TextBox 17">
          <a:extLst>
            <a:ext uri="{FF2B5EF4-FFF2-40B4-BE49-F238E27FC236}">
              <a16:creationId xmlns:a16="http://schemas.microsoft.com/office/drawing/2014/main" id="{3E412D87-78A4-EAFE-CA12-7B7A7ED3C1AF}"/>
            </a:ext>
          </a:extLst>
        </xdr:cNvPr>
        <xdr:cNvSpPr txBox="1"/>
      </xdr:nvSpPr>
      <xdr:spPr>
        <a:xfrm>
          <a:off x="7451725" y="1543050"/>
          <a:ext cx="1889125" cy="3873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Join Month</a:t>
          </a:r>
        </a:p>
      </xdr:txBody>
    </xdr:sp>
    <xdr:clientData/>
  </xdr:twoCellAnchor>
  <xdr:twoCellAnchor>
    <xdr:from>
      <xdr:col>1</xdr:col>
      <xdr:colOff>0</xdr:colOff>
      <xdr:row>9</xdr:row>
      <xdr:rowOff>0</xdr:rowOff>
    </xdr:from>
    <xdr:to>
      <xdr:col>3</xdr:col>
      <xdr:colOff>0</xdr:colOff>
      <xdr:row>12</xdr:row>
      <xdr:rowOff>0</xdr:rowOff>
    </xdr:to>
    <xdr:sp macro="" textlink="">
      <xdr:nvSpPr>
        <xdr:cNvPr id="19" name="Rectangle: Rounded Corners 18">
          <a:extLst>
            <a:ext uri="{FF2B5EF4-FFF2-40B4-BE49-F238E27FC236}">
              <a16:creationId xmlns:a16="http://schemas.microsoft.com/office/drawing/2014/main" id="{32B6082A-C88F-FE18-3708-1E91EC1AA148}"/>
            </a:ext>
          </a:extLst>
        </xdr:cNvPr>
        <xdr:cNvSpPr/>
      </xdr:nvSpPr>
      <xdr:spPr>
        <a:xfrm>
          <a:off x="1809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9</xdr:row>
      <xdr:rowOff>0</xdr:rowOff>
    </xdr:from>
    <xdr:to>
      <xdr:col>1</xdr:col>
      <xdr:colOff>63500</xdr:colOff>
      <xdr:row>12</xdr:row>
      <xdr:rowOff>0</xdr:rowOff>
    </xdr:to>
    <xdr:sp macro="" textlink="">
      <xdr:nvSpPr>
        <xdr:cNvPr id="20" name="Rectangle 19">
          <a:extLst>
            <a:ext uri="{FF2B5EF4-FFF2-40B4-BE49-F238E27FC236}">
              <a16:creationId xmlns:a16="http://schemas.microsoft.com/office/drawing/2014/main" id="{3639F2D9-2070-EFE6-BF48-696E070E68F2}"/>
            </a:ext>
          </a:extLst>
        </xdr:cNvPr>
        <xdr:cNvSpPr/>
      </xdr:nvSpPr>
      <xdr:spPr>
        <a:xfrm>
          <a:off x="180975" y="2228850"/>
          <a:ext cx="63500" cy="742950"/>
        </a:xfrm>
        <a:prstGeom prst="rect">
          <a:avLst/>
        </a:prstGeom>
        <a:solidFill>
          <a:srgbClr val="521FD1"/>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101600</xdr:colOff>
      <xdr:row>9</xdr:row>
      <xdr:rowOff>76200</xdr:rowOff>
    </xdr:from>
    <xdr:to>
      <xdr:col>2</xdr:col>
      <xdr:colOff>638175</xdr:colOff>
      <xdr:row>9</xdr:row>
      <xdr:rowOff>228600</xdr:rowOff>
    </xdr:to>
    <xdr:sp macro="" textlink="">
      <xdr:nvSpPr>
        <xdr:cNvPr id="21" name="TextBox 20">
          <a:extLst>
            <a:ext uri="{FF2B5EF4-FFF2-40B4-BE49-F238E27FC236}">
              <a16:creationId xmlns:a16="http://schemas.microsoft.com/office/drawing/2014/main" id="{FD536CFC-CAC3-4831-54AB-47BEF984EB51}"/>
            </a:ext>
          </a:extLst>
        </xdr:cNvPr>
        <xdr:cNvSpPr txBox="1"/>
      </xdr:nvSpPr>
      <xdr:spPr>
        <a:xfrm>
          <a:off x="28257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Total Employees</a:t>
          </a:r>
        </a:p>
      </xdr:txBody>
    </xdr:sp>
    <xdr:clientData/>
  </xdr:twoCellAnchor>
  <xdr:twoCellAnchor>
    <xdr:from>
      <xdr:col>1</xdr:col>
      <xdr:colOff>101600</xdr:colOff>
      <xdr:row>9</xdr:row>
      <xdr:rowOff>228600</xdr:rowOff>
    </xdr:from>
    <xdr:to>
      <xdr:col>2</xdr:col>
      <xdr:colOff>638175</xdr:colOff>
      <xdr:row>11</xdr:row>
      <xdr:rowOff>222250</xdr:rowOff>
    </xdr:to>
    <xdr:sp macro="" textlink="">
      <xdr:nvSpPr>
        <xdr:cNvPr id="22" name="TextBox 21">
          <a:extLst>
            <a:ext uri="{FF2B5EF4-FFF2-40B4-BE49-F238E27FC236}">
              <a16:creationId xmlns:a16="http://schemas.microsoft.com/office/drawing/2014/main" id="{6E45AF0D-80F4-180B-CF69-0E8340448C7A}"/>
            </a:ext>
          </a:extLst>
        </xdr:cNvPr>
        <xdr:cNvSpPr txBox="1"/>
      </xdr:nvSpPr>
      <xdr:spPr>
        <a:xfrm>
          <a:off x="28257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000</a:t>
          </a:r>
        </a:p>
      </xdr:txBody>
    </xdr:sp>
    <xdr:clientData/>
  </xdr:twoCellAnchor>
  <xdr:twoCellAnchor>
    <xdr:from>
      <xdr:col>3</xdr:col>
      <xdr:colOff>0</xdr:colOff>
      <xdr:row>9</xdr:row>
      <xdr:rowOff>0</xdr:rowOff>
    </xdr:from>
    <xdr:to>
      <xdr:col>5</xdr:col>
      <xdr:colOff>0</xdr:colOff>
      <xdr:row>12</xdr:row>
      <xdr:rowOff>0</xdr:rowOff>
    </xdr:to>
    <xdr:sp macro="" textlink="">
      <xdr:nvSpPr>
        <xdr:cNvPr id="23" name="Rectangle: Rounded Corners 22">
          <a:extLst>
            <a:ext uri="{FF2B5EF4-FFF2-40B4-BE49-F238E27FC236}">
              <a16:creationId xmlns:a16="http://schemas.microsoft.com/office/drawing/2014/main" id="{220C03CD-93A5-8CFC-B3E9-CCAAE276178E}"/>
            </a:ext>
          </a:extLst>
        </xdr:cNvPr>
        <xdr:cNvSpPr/>
      </xdr:nvSpPr>
      <xdr:spPr>
        <a:xfrm>
          <a:off x="16097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9</xdr:row>
      <xdr:rowOff>0</xdr:rowOff>
    </xdr:from>
    <xdr:to>
      <xdr:col>3</xdr:col>
      <xdr:colOff>63500</xdr:colOff>
      <xdr:row>12</xdr:row>
      <xdr:rowOff>0</xdr:rowOff>
    </xdr:to>
    <xdr:sp macro="" textlink="">
      <xdr:nvSpPr>
        <xdr:cNvPr id="24" name="Rectangle 23">
          <a:extLst>
            <a:ext uri="{FF2B5EF4-FFF2-40B4-BE49-F238E27FC236}">
              <a16:creationId xmlns:a16="http://schemas.microsoft.com/office/drawing/2014/main" id="{5685D17A-7D47-4CBF-5282-E6E742999DF3}"/>
            </a:ext>
          </a:extLst>
        </xdr:cNvPr>
        <xdr:cNvSpPr/>
      </xdr:nvSpPr>
      <xdr:spPr>
        <a:xfrm>
          <a:off x="1609725" y="2228850"/>
          <a:ext cx="63500" cy="742950"/>
        </a:xfrm>
        <a:prstGeom prst="rect">
          <a:avLst/>
        </a:prstGeom>
        <a:solidFill>
          <a:srgbClr val="FB7187"/>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101600</xdr:colOff>
      <xdr:row>9</xdr:row>
      <xdr:rowOff>76200</xdr:rowOff>
    </xdr:from>
    <xdr:to>
      <xdr:col>4</xdr:col>
      <xdr:colOff>638175</xdr:colOff>
      <xdr:row>9</xdr:row>
      <xdr:rowOff>228600</xdr:rowOff>
    </xdr:to>
    <xdr:sp macro="" textlink="">
      <xdr:nvSpPr>
        <xdr:cNvPr id="25" name="TextBox 24">
          <a:extLst>
            <a:ext uri="{FF2B5EF4-FFF2-40B4-BE49-F238E27FC236}">
              <a16:creationId xmlns:a16="http://schemas.microsoft.com/office/drawing/2014/main" id="{351FC883-9D4D-E36B-E9F8-4F63C6FADE32}"/>
            </a:ext>
          </a:extLst>
        </xdr:cNvPr>
        <xdr:cNvSpPr txBox="1"/>
      </xdr:nvSpPr>
      <xdr:spPr>
        <a:xfrm>
          <a:off x="171132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Active Employees</a:t>
          </a:r>
        </a:p>
      </xdr:txBody>
    </xdr:sp>
    <xdr:clientData/>
  </xdr:twoCellAnchor>
  <xdr:twoCellAnchor>
    <xdr:from>
      <xdr:col>3</xdr:col>
      <xdr:colOff>101600</xdr:colOff>
      <xdr:row>9</xdr:row>
      <xdr:rowOff>228600</xdr:rowOff>
    </xdr:from>
    <xdr:to>
      <xdr:col>4</xdr:col>
      <xdr:colOff>638175</xdr:colOff>
      <xdr:row>11</xdr:row>
      <xdr:rowOff>222250</xdr:rowOff>
    </xdr:to>
    <xdr:sp macro="" textlink="">
      <xdr:nvSpPr>
        <xdr:cNvPr id="26" name="TextBox 25">
          <a:extLst>
            <a:ext uri="{FF2B5EF4-FFF2-40B4-BE49-F238E27FC236}">
              <a16:creationId xmlns:a16="http://schemas.microsoft.com/office/drawing/2014/main" id="{E6FDA0B9-8468-39B8-7236-344BB2FB116A}"/>
            </a:ext>
          </a:extLst>
        </xdr:cNvPr>
        <xdr:cNvSpPr txBox="1"/>
      </xdr:nvSpPr>
      <xdr:spPr>
        <a:xfrm>
          <a:off x="171132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000</a:t>
          </a:r>
        </a:p>
      </xdr:txBody>
    </xdr:sp>
    <xdr:clientData/>
  </xdr:twoCellAnchor>
  <xdr:twoCellAnchor>
    <xdr:from>
      <xdr:col>5</xdr:col>
      <xdr:colOff>0</xdr:colOff>
      <xdr:row>9</xdr:row>
      <xdr:rowOff>0</xdr:rowOff>
    </xdr:from>
    <xdr:to>
      <xdr:col>7</xdr:col>
      <xdr:colOff>0</xdr:colOff>
      <xdr:row>12</xdr:row>
      <xdr:rowOff>0</xdr:rowOff>
    </xdr:to>
    <xdr:sp macro="" textlink="">
      <xdr:nvSpPr>
        <xdr:cNvPr id="27" name="Rectangle: Rounded Corners 26">
          <a:extLst>
            <a:ext uri="{FF2B5EF4-FFF2-40B4-BE49-F238E27FC236}">
              <a16:creationId xmlns:a16="http://schemas.microsoft.com/office/drawing/2014/main" id="{2DD6F206-30A1-2DCC-8A60-712A56A9A5AE}"/>
            </a:ext>
          </a:extLst>
        </xdr:cNvPr>
        <xdr:cNvSpPr/>
      </xdr:nvSpPr>
      <xdr:spPr>
        <a:xfrm>
          <a:off x="30384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9</xdr:row>
      <xdr:rowOff>0</xdr:rowOff>
    </xdr:from>
    <xdr:to>
      <xdr:col>5</xdr:col>
      <xdr:colOff>63500</xdr:colOff>
      <xdr:row>12</xdr:row>
      <xdr:rowOff>0</xdr:rowOff>
    </xdr:to>
    <xdr:sp macro="" textlink="">
      <xdr:nvSpPr>
        <xdr:cNvPr id="28" name="Rectangle 27">
          <a:extLst>
            <a:ext uri="{FF2B5EF4-FFF2-40B4-BE49-F238E27FC236}">
              <a16:creationId xmlns:a16="http://schemas.microsoft.com/office/drawing/2014/main" id="{4D910522-0FEB-72DC-5605-5398416FA23F}"/>
            </a:ext>
          </a:extLst>
        </xdr:cNvPr>
        <xdr:cNvSpPr/>
      </xdr:nvSpPr>
      <xdr:spPr>
        <a:xfrm>
          <a:off x="3038475" y="2228850"/>
          <a:ext cx="63500" cy="742950"/>
        </a:xfrm>
        <a:prstGeom prst="rect">
          <a:avLst/>
        </a:prstGeom>
        <a:solidFill>
          <a:srgbClr val="8CCEEE"/>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xdr:colOff>
      <xdr:row>9</xdr:row>
      <xdr:rowOff>76200</xdr:rowOff>
    </xdr:from>
    <xdr:to>
      <xdr:col>6</xdr:col>
      <xdr:colOff>638175</xdr:colOff>
      <xdr:row>9</xdr:row>
      <xdr:rowOff>228600</xdr:rowOff>
    </xdr:to>
    <xdr:sp macro="" textlink="">
      <xdr:nvSpPr>
        <xdr:cNvPr id="29" name="TextBox 28">
          <a:extLst>
            <a:ext uri="{FF2B5EF4-FFF2-40B4-BE49-F238E27FC236}">
              <a16:creationId xmlns:a16="http://schemas.microsoft.com/office/drawing/2014/main" id="{B5853E79-95F9-739B-4228-A64C3268AE20}"/>
            </a:ext>
          </a:extLst>
        </xdr:cNvPr>
        <xdr:cNvSpPr txBox="1"/>
      </xdr:nvSpPr>
      <xdr:spPr>
        <a:xfrm>
          <a:off x="314007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Total Payroll</a:t>
          </a:r>
        </a:p>
      </xdr:txBody>
    </xdr:sp>
    <xdr:clientData/>
  </xdr:twoCellAnchor>
  <xdr:twoCellAnchor>
    <xdr:from>
      <xdr:col>5</xdr:col>
      <xdr:colOff>101600</xdr:colOff>
      <xdr:row>9</xdr:row>
      <xdr:rowOff>228600</xdr:rowOff>
    </xdr:from>
    <xdr:to>
      <xdr:col>6</xdr:col>
      <xdr:colOff>638175</xdr:colOff>
      <xdr:row>11</xdr:row>
      <xdr:rowOff>222250</xdr:rowOff>
    </xdr:to>
    <xdr:sp macro="" textlink="">
      <xdr:nvSpPr>
        <xdr:cNvPr id="30" name="TextBox 29">
          <a:extLst>
            <a:ext uri="{FF2B5EF4-FFF2-40B4-BE49-F238E27FC236}">
              <a16:creationId xmlns:a16="http://schemas.microsoft.com/office/drawing/2014/main" id="{622DF1F3-92AC-09EE-19C8-0D08E0975B63}"/>
            </a:ext>
          </a:extLst>
        </xdr:cNvPr>
        <xdr:cNvSpPr txBox="1"/>
      </xdr:nvSpPr>
      <xdr:spPr>
        <a:xfrm>
          <a:off x="314007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a:t>
          </a:r>
        </a:p>
      </xdr:txBody>
    </xdr:sp>
    <xdr:clientData/>
  </xdr:twoCellAnchor>
  <xdr:twoCellAnchor>
    <xdr:from>
      <xdr:col>7</xdr:col>
      <xdr:colOff>0</xdr:colOff>
      <xdr:row>9</xdr:row>
      <xdr:rowOff>0</xdr:rowOff>
    </xdr:from>
    <xdr:to>
      <xdr:col>9</xdr:col>
      <xdr:colOff>0</xdr:colOff>
      <xdr:row>12</xdr:row>
      <xdr:rowOff>0</xdr:rowOff>
    </xdr:to>
    <xdr:sp macro="" textlink="">
      <xdr:nvSpPr>
        <xdr:cNvPr id="31" name="Rectangle: Rounded Corners 30">
          <a:extLst>
            <a:ext uri="{FF2B5EF4-FFF2-40B4-BE49-F238E27FC236}">
              <a16:creationId xmlns:a16="http://schemas.microsoft.com/office/drawing/2014/main" id="{B9C42E8E-95FC-F61C-B253-72C6367AB2C2}"/>
            </a:ext>
          </a:extLst>
        </xdr:cNvPr>
        <xdr:cNvSpPr/>
      </xdr:nvSpPr>
      <xdr:spPr>
        <a:xfrm>
          <a:off x="44672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9</xdr:row>
      <xdr:rowOff>0</xdr:rowOff>
    </xdr:from>
    <xdr:to>
      <xdr:col>7</xdr:col>
      <xdr:colOff>63500</xdr:colOff>
      <xdr:row>12</xdr:row>
      <xdr:rowOff>0</xdr:rowOff>
    </xdr:to>
    <xdr:sp macro="" textlink="">
      <xdr:nvSpPr>
        <xdr:cNvPr id="32" name="Rectangle 31">
          <a:extLst>
            <a:ext uri="{FF2B5EF4-FFF2-40B4-BE49-F238E27FC236}">
              <a16:creationId xmlns:a16="http://schemas.microsoft.com/office/drawing/2014/main" id="{56FE8980-B98D-ED33-F6F3-747C698DED77}"/>
            </a:ext>
          </a:extLst>
        </xdr:cNvPr>
        <xdr:cNvSpPr/>
      </xdr:nvSpPr>
      <xdr:spPr>
        <a:xfrm>
          <a:off x="4467225" y="2228850"/>
          <a:ext cx="63500" cy="742950"/>
        </a:xfrm>
        <a:prstGeom prst="rect">
          <a:avLst/>
        </a:prstGeom>
        <a:solidFill>
          <a:srgbClr val="8164C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xdr:colOff>
      <xdr:row>9</xdr:row>
      <xdr:rowOff>76200</xdr:rowOff>
    </xdr:from>
    <xdr:to>
      <xdr:col>8</xdr:col>
      <xdr:colOff>638175</xdr:colOff>
      <xdr:row>9</xdr:row>
      <xdr:rowOff>228600</xdr:rowOff>
    </xdr:to>
    <xdr:sp macro="" textlink="">
      <xdr:nvSpPr>
        <xdr:cNvPr id="33" name="TextBox 32">
          <a:extLst>
            <a:ext uri="{FF2B5EF4-FFF2-40B4-BE49-F238E27FC236}">
              <a16:creationId xmlns:a16="http://schemas.microsoft.com/office/drawing/2014/main" id="{780DF66A-F0F5-E68D-75C7-7B5FDBBE6D9E}"/>
            </a:ext>
          </a:extLst>
        </xdr:cNvPr>
        <xdr:cNvSpPr txBox="1"/>
      </xdr:nvSpPr>
      <xdr:spPr>
        <a:xfrm>
          <a:off x="456882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Average Salary</a:t>
          </a:r>
        </a:p>
      </xdr:txBody>
    </xdr:sp>
    <xdr:clientData/>
  </xdr:twoCellAnchor>
  <xdr:twoCellAnchor>
    <xdr:from>
      <xdr:col>7</xdr:col>
      <xdr:colOff>101600</xdr:colOff>
      <xdr:row>9</xdr:row>
      <xdr:rowOff>228600</xdr:rowOff>
    </xdr:from>
    <xdr:to>
      <xdr:col>8</xdr:col>
      <xdr:colOff>638175</xdr:colOff>
      <xdr:row>11</xdr:row>
      <xdr:rowOff>222250</xdr:rowOff>
    </xdr:to>
    <xdr:sp macro="" textlink="">
      <xdr:nvSpPr>
        <xdr:cNvPr id="34" name="TextBox 33">
          <a:extLst>
            <a:ext uri="{FF2B5EF4-FFF2-40B4-BE49-F238E27FC236}">
              <a16:creationId xmlns:a16="http://schemas.microsoft.com/office/drawing/2014/main" id="{FC7EB5B9-AC46-5EDD-D892-CA5DC54608B2}"/>
            </a:ext>
          </a:extLst>
        </xdr:cNvPr>
        <xdr:cNvSpPr txBox="1"/>
      </xdr:nvSpPr>
      <xdr:spPr>
        <a:xfrm>
          <a:off x="456882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a:t>
          </a:r>
        </a:p>
      </xdr:txBody>
    </xdr:sp>
    <xdr:clientData/>
  </xdr:twoCellAnchor>
  <xdr:twoCellAnchor>
    <xdr:from>
      <xdr:col>9</xdr:col>
      <xdr:colOff>0</xdr:colOff>
      <xdr:row>9</xdr:row>
      <xdr:rowOff>0</xdr:rowOff>
    </xdr:from>
    <xdr:to>
      <xdr:col>11</xdr:col>
      <xdr:colOff>0</xdr:colOff>
      <xdr:row>12</xdr:row>
      <xdr:rowOff>0</xdr:rowOff>
    </xdr:to>
    <xdr:sp macro="" textlink="">
      <xdr:nvSpPr>
        <xdr:cNvPr id="35" name="Rectangle: Rounded Corners 34">
          <a:extLst>
            <a:ext uri="{FF2B5EF4-FFF2-40B4-BE49-F238E27FC236}">
              <a16:creationId xmlns:a16="http://schemas.microsoft.com/office/drawing/2014/main" id="{420DBDA9-BFEF-B31D-3509-487F7EC9CABE}"/>
            </a:ext>
          </a:extLst>
        </xdr:cNvPr>
        <xdr:cNvSpPr/>
      </xdr:nvSpPr>
      <xdr:spPr>
        <a:xfrm>
          <a:off x="58959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9</xdr:row>
      <xdr:rowOff>0</xdr:rowOff>
    </xdr:from>
    <xdr:to>
      <xdr:col>9</xdr:col>
      <xdr:colOff>63500</xdr:colOff>
      <xdr:row>12</xdr:row>
      <xdr:rowOff>0</xdr:rowOff>
    </xdr:to>
    <xdr:sp macro="" textlink="">
      <xdr:nvSpPr>
        <xdr:cNvPr id="36" name="Rectangle 35">
          <a:extLst>
            <a:ext uri="{FF2B5EF4-FFF2-40B4-BE49-F238E27FC236}">
              <a16:creationId xmlns:a16="http://schemas.microsoft.com/office/drawing/2014/main" id="{A1EF29F1-06FA-1473-9D70-1995592C07C6}"/>
            </a:ext>
          </a:extLst>
        </xdr:cNvPr>
        <xdr:cNvSpPr/>
      </xdr:nvSpPr>
      <xdr:spPr>
        <a:xfrm>
          <a:off x="5895975" y="2228850"/>
          <a:ext cx="63500" cy="742950"/>
        </a:xfrm>
        <a:prstGeom prst="rect">
          <a:avLst/>
        </a:prstGeom>
        <a:solidFill>
          <a:srgbClr val="D3627C"/>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xdr:colOff>
      <xdr:row>9</xdr:row>
      <xdr:rowOff>76200</xdr:rowOff>
    </xdr:from>
    <xdr:to>
      <xdr:col>10</xdr:col>
      <xdr:colOff>638175</xdr:colOff>
      <xdr:row>9</xdr:row>
      <xdr:rowOff>228600</xdr:rowOff>
    </xdr:to>
    <xdr:sp macro="" textlink="">
      <xdr:nvSpPr>
        <xdr:cNvPr id="37" name="TextBox 36">
          <a:extLst>
            <a:ext uri="{FF2B5EF4-FFF2-40B4-BE49-F238E27FC236}">
              <a16:creationId xmlns:a16="http://schemas.microsoft.com/office/drawing/2014/main" id="{8BF0B717-3C6F-2043-A040-07D74BE13371}"/>
            </a:ext>
          </a:extLst>
        </xdr:cNvPr>
        <xdr:cNvSpPr txBox="1"/>
      </xdr:nvSpPr>
      <xdr:spPr>
        <a:xfrm>
          <a:off x="599757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Probation %</a:t>
          </a:r>
        </a:p>
      </xdr:txBody>
    </xdr:sp>
    <xdr:clientData/>
  </xdr:twoCellAnchor>
  <xdr:twoCellAnchor>
    <xdr:from>
      <xdr:col>9</xdr:col>
      <xdr:colOff>101600</xdr:colOff>
      <xdr:row>9</xdr:row>
      <xdr:rowOff>228600</xdr:rowOff>
    </xdr:from>
    <xdr:to>
      <xdr:col>10</xdr:col>
      <xdr:colOff>638175</xdr:colOff>
      <xdr:row>11</xdr:row>
      <xdr:rowOff>222250</xdr:rowOff>
    </xdr:to>
    <xdr:sp macro="" textlink="">
      <xdr:nvSpPr>
        <xdr:cNvPr id="38" name="TextBox 37">
          <a:extLst>
            <a:ext uri="{FF2B5EF4-FFF2-40B4-BE49-F238E27FC236}">
              <a16:creationId xmlns:a16="http://schemas.microsoft.com/office/drawing/2014/main" id="{484EDFC3-616D-3CD7-CF6B-9B8852042511}"/>
            </a:ext>
          </a:extLst>
        </xdr:cNvPr>
        <xdr:cNvSpPr txBox="1"/>
      </xdr:nvSpPr>
      <xdr:spPr>
        <a:xfrm>
          <a:off x="599757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a:t>
          </a:r>
        </a:p>
      </xdr:txBody>
    </xdr:sp>
    <xdr:clientData/>
  </xdr:twoCellAnchor>
  <xdr:twoCellAnchor>
    <xdr:from>
      <xdr:col>11</xdr:col>
      <xdr:colOff>0</xdr:colOff>
      <xdr:row>9</xdr:row>
      <xdr:rowOff>0</xdr:rowOff>
    </xdr:from>
    <xdr:to>
      <xdr:col>13</xdr:col>
      <xdr:colOff>0</xdr:colOff>
      <xdr:row>12</xdr:row>
      <xdr:rowOff>0</xdr:rowOff>
    </xdr:to>
    <xdr:sp macro="" textlink="">
      <xdr:nvSpPr>
        <xdr:cNvPr id="39" name="Rectangle: Rounded Corners 38">
          <a:extLst>
            <a:ext uri="{FF2B5EF4-FFF2-40B4-BE49-F238E27FC236}">
              <a16:creationId xmlns:a16="http://schemas.microsoft.com/office/drawing/2014/main" id="{57E58DC3-CA3B-360E-1266-4749BAB6CEB4}"/>
            </a:ext>
          </a:extLst>
        </xdr:cNvPr>
        <xdr:cNvSpPr/>
      </xdr:nvSpPr>
      <xdr:spPr>
        <a:xfrm>
          <a:off x="73247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9</xdr:row>
      <xdr:rowOff>0</xdr:rowOff>
    </xdr:from>
    <xdr:to>
      <xdr:col>11</xdr:col>
      <xdr:colOff>63500</xdr:colOff>
      <xdr:row>12</xdr:row>
      <xdr:rowOff>0</xdr:rowOff>
    </xdr:to>
    <xdr:sp macro="" textlink="">
      <xdr:nvSpPr>
        <xdr:cNvPr id="40" name="Rectangle 39">
          <a:extLst>
            <a:ext uri="{FF2B5EF4-FFF2-40B4-BE49-F238E27FC236}">
              <a16:creationId xmlns:a16="http://schemas.microsoft.com/office/drawing/2014/main" id="{94756249-1353-3FD3-E621-800975C3132A}"/>
            </a:ext>
          </a:extLst>
        </xdr:cNvPr>
        <xdr:cNvSpPr/>
      </xdr:nvSpPr>
      <xdr:spPr>
        <a:xfrm>
          <a:off x="7324725" y="2228850"/>
          <a:ext cx="63500" cy="742950"/>
        </a:xfrm>
        <a:prstGeom prst="rect">
          <a:avLst/>
        </a:prstGeom>
        <a:solidFill>
          <a:srgbClr val="FB7187"/>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xdr:colOff>
      <xdr:row>9</xdr:row>
      <xdr:rowOff>76200</xdr:rowOff>
    </xdr:from>
    <xdr:to>
      <xdr:col>12</xdr:col>
      <xdr:colOff>638175</xdr:colOff>
      <xdr:row>9</xdr:row>
      <xdr:rowOff>228600</xdr:rowOff>
    </xdr:to>
    <xdr:sp macro="" textlink="">
      <xdr:nvSpPr>
        <xdr:cNvPr id="41" name="TextBox 40">
          <a:extLst>
            <a:ext uri="{FF2B5EF4-FFF2-40B4-BE49-F238E27FC236}">
              <a16:creationId xmlns:a16="http://schemas.microsoft.com/office/drawing/2014/main" id="{2A8D2ECB-5F58-ED4B-FD41-43BB9AD697DE}"/>
            </a:ext>
          </a:extLst>
        </xdr:cNvPr>
        <xdr:cNvSpPr txBox="1"/>
      </xdr:nvSpPr>
      <xdr:spPr>
        <a:xfrm>
          <a:off x="7426325" y="2305050"/>
          <a:ext cx="12509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700">
              <a:solidFill>
                <a:srgbClr val="706C80"/>
              </a:solidFill>
            </a:rPr>
            <a:t>Female %</a:t>
          </a:r>
        </a:p>
      </xdr:txBody>
    </xdr:sp>
    <xdr:clientData/>
  </xdr:twoCellAnchor>
  <xdr:twoCellAnchor>
    <xdr:from>
      <xdr:col>11</xdr:col>
      <xdr:colOff>101600</xdr:colOff>
      <xdr:row>9</xdr:row>
      <xdr:rowOff>228600</xdr:rowOff>
    </xdr:from>
    <xdr:to>
      <xdr:col>12</xdr:col>
      <xdr:colOff>638175</xdr:colOff>
      <xdr:row>11</xdr:row>
      <xdr:rowOff>222250</xdr:rowOff>
    </xdr:to>
    <xdr:sp macro="" textlink="">
      <xdr:nvSpPr>
        <xdr:cNvPr id="42" name="TextBox 41">
          <a:extLst>
            <a:ext uri="{FF2B5EF4-FFF2-40B4-BE49-F238E27FC236}">
              <a16:creationId xmlns:a16="http://schemas.microsoft.com/office/drawing/2014/main" id="{74D82BF6-7783-50EE-B18F-FB52EE5C407A}"/>
            </a:ext>
          </a:extLst>
        </xdr:cNvPr>
        <xdr:cNvSpPr txBox="1"/>
      </xdr:nvSpPr>
      <xdr:spPr>
        <a:xfrm>
          <a:off x="7426325" y="2457450"/>
          <a:ext cx="1250950"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300" b="1">
              <a:solidFill>
                <a:srgbClr val="2F2A3A"/>
              </a:solidFill>
            </a:rPr>
            <a:t>0%</a:t>
          </a:r>
        </a:p>
      </xdr:txBody>
    </xdr:sp>
    <xdr:clientData/>
  </xdr:twoCellAnchor>
  <xdr:twoCellAnchor>
    <xdr:from>
      <xdr:col>13</xdr:col>
      <xdr:colOff>0</xdr:colOff>
      <xdr:row>9</xdr:row>
      <xdr:rowOff>0</xdr:rowOff>
    </xdr:from>
    <xdr:to>
      <xdr:col>14</xdr:col>
      <xdr:colOff>0</xdr:colOff>
      <xdr:row>12</xdr:row>
      <xdr:rowOff>0</xdr:rowOff>
    </xdr:to>
    <xdr:sp macro="" textlink="">
      <xdr:nvSpPr>
        <xdr:cNvPr id="43" name="Rectangle: Rounded Corners 42">
          <a:extLst>
            <a:ext uri="{FF2B5EF4-FFF2-40B4-BE49-F238E27FC236}">
              <a16:creationId xmlns:a16="http://schemas.microsoft.com/office/drawing/2014/main" id="{69C9DC95-1149-6ED0-90CA-1E330A70F282}"/>
            </a:ext>
          </a:extLst>
        </xdr:cNvPr>
        <xdr:cNvSpPr/>
      </xdr:nvSpPr>
      <xdr:spPr>
        <a:xfrm>
          <a:off x="8753475" y="2228850"/>
          <a:ext cx="714375" cy="742950"/>
        </a:xfrm>
        <a:prstGeom prst="roundRect">
          <a:avLst>
            <a:gd name="adj" fmla="val 10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xdr:colOff>
      <xdr:row>9</xdr:row>
      <xdr:rowOff>76200</xdr:rowOff>
    </xdr:from>
    <xdr:to>
      <xdr:col>13</xdr:col>
      <xdr:colOff>612775</xdr:colOff>
      <xdr:row>9</xdr:row>
      <xdr:rowOff>228600</xdr:rowOff>
    </xdr:to>
    <xdr:sp macro="" textlink="">
      <xdr:nvSpPr>
        <xdr:cNvPr id="44" name="TextBox 43">
          <a:extLst>
            <a:ext uri="{FF2B5EF4-FFF2-40B4-BE49-F238E27FC236}">
              <a16:creationId xmlns:a16="http://schemas.microsoft.com/office/drawing/2014/main" id="{AAFA96E9-A351-FE66-9B33-852A3FF6CBC3}"/>
            </a:ext>
          </a:extLst>
        </xdr:cNvPr>
        <xdr:cNvSpPr txBox="1"/>
      </xdr:nvSpPr>
      <xdr:spPr>
        <a:xfrm>
          <a:off x="8855075" y="2305050"/>
          <a:ext cx="511175"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b="1">
              <a:solidFill>
                <a:srgbClr val="8CCEEE"/>
              </a:solidFill>
            </a:rPr>
            <a:t>Insight</a:t>
          </a:r>
        </a:p>
      </xdr:txBody>
    </xdr:sp>
    <xdr:clientData/>
  </xdr:twoCellAnchor>
  <xdr:twoCellAnchor>
    <xdr:from>
      <xdr:col>13</xdr:col>
      <xdr:colOff>101600</xdr:colOff>
      <xdr:row>9</xdr:row>
      <xdr:rowOff>228600</xdr:rowOff>
    </xdr:from>
    <xdr:to>
      <xdr:col>13</xdr:col>
      <xdr:colOff>612775</xdr:colOff>
      <xdr:row>11</xdr:row>
      <xdr:rowOff>222250</xdr:rowOff>
    </xdr:to>
    <xdr:sp macro="" textlink="">
      <xdr:nvSpPr>
        <xdr:cNvPr id="45" name="TextBox 44">
          <a:extLst>
            <a:ext uri="{FF2B5EF4-FFF2-40B4-BE49-F238E27FC236}">
              <a16:creationId xmlns:a16="http://schemas.microsoft.com/office/drawing/2014/main" id="{77CA64AB-12EA-EB25-62BC-155D537152C9}"/>
            </a:ext>
          </a:extLst>
        </xdr:cNvPr>
        <xdr:cNvSpPr txBox="1"/>
      </xdr:nvSpPr>
      <xdr:spPr>
        <a:xfrm>
          <a:off x="8855075" y="2457450"/>
          <a:ext cx="511175" cy="4889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000" b="1">
              <a:solidFill>
                <a:srgbClr val="2F2A3A"/>
              </a:solidFill>
            </a:rPr>
            <a:t>Note</a:t>
          </a:r>
        </a:p>
      </xdr:txBody>
    </xdr:sp>
    <xdr:clientData/>
  </xdr:twoCellAnchor>
  <xdr:twoCellAnchor>
    <xdr:from>
      <xdr:col>0</xdr:col>
      <xdr:colOff>165651</xdr:colOff>
      <xdr:row>13</xdr:row>
      <xdr:rowOff>91107</xdr:rowOff>
    </xdr:from>
    <xdr:to>
      <xdr:col>6</xdr:col>
      <xdr:colOff>695738</xdr:colOff>
      <xdr:row>22</xdr:row>
      <xdr:rowOff>91107</xdr:rowOff>
    </xdr:to>
    <xdr:sp macro="" textlink="">
      <xdr:nvSpPr>
        <xdr:cNvPr id="46" name="Rectangle: Rounded Corners 45">
          <a:extLst>
            <a:ext uri="{FF2B5EF4-FFF2-40B4-BE49-F238E27FC236}">
              <a16:creationId xmlns:a16="http://schemas.microsoft.com/office/drawing/2014/main" id="{F31B4378-9957-7D37-8318-50EBBC0F3177}"/>
            </a:ext>
          </a:extLst>
        </xdr:cNvPr>
        <xdr:cNvSpPr/>
      </xdr:nvSpPr>
      <xdr:spPr>
        <a:xfrm>
          <a:off x="165651" y="3321324"/>
          <a:ext cx="4273826" cy="2236305"/>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13</xdr:row>
      <xdr:rowOff>0</xdr:rowOff>
    </xdr:from>
    <xdr:to>
      <xdr:col>7</xdr:col>
      <xdr:colOff>0</xdr:colOff>
      <xdr:row>13</xdr:row>
      <xdr:rowOff>63500</xdr:rowOff>
    </xdr:to>
    <xdr:sp macro="" textlink="">
      <xdr:nvSpPr>
        <xdr:cNvPr id="47" name="Rectangle 46">
          <a:extLst>
            <a:ext uri="{FF2B5EF4-FFF2-40B4-BE49-F238E27FC236}">
              <a16:creationId xmlns:a16="http://schemas.microsoft.com/office/drawing/2014/main" id="{DD40643D-481A-9C85-ADD1-60500BCCAAC8}"/>
            </a:ext>
          </a:extLst>
        </xdr:cNvPr>
        <xdr:cNvSpPr/>
      </xdr:nvSpPr>
      <xdr:spPr>
        <a:xfrm>
          <a:off x="180975" y="3219450"/>
          <a:ext cx="4286250" cy="63500"/>
        </a:xfrm>
        <a:prstGeom prst="rect">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13</xdr:row>
      <xdr:rowOff>101600</xdr:rowOff>
    </xdr:from>
    <xdr:to>
      <xdr:col>6</xdr:col>
      <xdr:colOff>587375</xdr:colOff>
      <xdr:row>14</xdr:row>
      <xdr:rowOff>31750</xdr:rowOff>
    </xdr:to>
    <xdr:sp macro="" textlink="">
      <xdr:nvSpPr>
        <xdr:cNvPr id="48" name="TextBox 47">
          <a:extLst>
            <a:ext uri="{FF2B5EF4-FFF2-40B4-BE49-F238E27FC236}">
              <a16:creationId xmlns:a16="http://schemas.microsoft.com/office/drawing/2014/main" id="{F3EC87DA-68D0-F4BE-5AE9-2F81777845C5}"/>
            </a:ext>
          </a:extLst>
        </xdr:cNvPr>
        <xdr:cNvSpPr txBox="1"/>
      </xdr:nvSpPr>
      <xdr:spPr>
        <a:xfrm>
          <a:off x="307975" y="3321050"/>
          <a:ext cx="40322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Employees by Department</a:t>
          </a:r>
        </a:p>
      </xdr:txBody>
    </xdr:sp>
    <xdr:clientData/>
  </xdr:twoCellAnchor>
  <xdr:twoCellAnchor>
    <xdr:from>
      <xdr:col>1</xdr:col>
      <xdr:colOff>152400</xdr:colOff>
      <xdr:row>14</xdr:row>
      <xdr:rowOff>107950</xdr:rowOff>
    </xdr:from>
    <xdr:to>
      <xdr:col>6</xdr:col>
      <xdr:colOff>561975</xdr:colOff>
      <xdr:row>21</xdr:row>
      <xdr:rowOff>171450</xdr:rowOff>
    </xdr:to>
    <xdr:sp macro="" textlink="">
      <xdr:nvSpPr>
        <xdr:cNvPr id="49" name="TextBox 48">
          <a:extLst>
            <a:ext uri="{FF2B5EF4-FFF2-40B4-BE49-F238E27FC236}">
              <a16:creationId xmlns:a16="http://schemas.microsoft.com/office/drawing/2014/main" id="{D1AB79B0-FCFA-4B57-A5E1-59373A13F636}"/>
            </a:ext>
          </a:extLst>
        </xdr:cNvPr>
        <xdr:cNvSpPr txBox="1"/>
      </xdr:nvSpPr>
      <xdr:spPr>
        <a:xfrm>
          <a:off x="333375" y="3575050"/>
          <a:ext cx="3981450" cy="17970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9E99AC"/>
              </a:solidFill>
            </a:rPr>
            <a:t>Main bar chart</a:t>
          </a:r>
        </a:p>
      </xdr:txBody>
    </xdr:sp>
    <xdr:clientData/>
  </xdr:twoCellAnchor>
  <xdr:twoCellAnchor>
    <xdr:from>
      <xdr:col>7</xdr:col>
      <xdr:colOff>16565</xdr:colOff>
      <xdr:row>13</xdr:row>
      <xdr:rowOff>99391</xdr:rowOff>
    </xdr:from>
    <xdr:to>
      <xdr:col>11</xdr:col>
      <xdr:colOff>16565</xdr:colOff>
      <xdr:row>22</xdr:row>
      <xdr:rowOff>99391</xdr:rowOff>
    </xdr:to>
    <xdr:sp macro="" textlink="">
      <xdr:nvSpPr>
        <xdr:cNvPr id="50" name="Rectangle: Rounded Corners 49">
          <a:extLst>
            <a:ext uri="{FF2B5EF4-FFF2-40B4-BE49-F238E27FC236}">
              <a16:creationId xmlns:a16="http://schemas.microsoft.com/office/drawing/2014/main" id="{096CC6E5-4576-A104-A553-B5B1C00980EA}"/>
            </a:ext>
          </a:extLst>
        </xdr:cNvPr>
        <xdr:cNvSpPr/>
      </xdr:nvSpPr>
      <xdr:spPr>
        <a:xfrm>
          <a:off x="4472608" y="3329608"/>
          <a:ext cx="2849218" cy="2236305"/>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13</xdr:row>
      <xdr:rowOff>0</xdr:rowOff>
    </xdr:from>
    <xdr:to>
      <xdr:col>11</xdr:col>
      <xdr:colOff>0</xdr:colOff>
      <xdr:row>13</xdr:row>
      <xdr:rowOff>63500</xdr:rowOff>
    </xdr:to>
    <xdr:sp macro="" textlink="">
      <xdr:nvSpPr>
        <xdr:cNvPr id="51" name="Rectangle 50">
          <a:extLst>
            <a:ext uri="{FF2B5EF4-FFF2-40B4-BE49-F238E27FC236}">
              <a16:creationId xmlns:a16="http://schemas.microsoft.com/office/drawing/2014/main" id="{738463D2-27BB-EE65-ECB7-95F66D266C2C}"/>
            </a:ext>
          </a:extLst>
        </xdr:cNvPr>
        <xdr:cNvSpPr/>
      </xdr:nvSpPr>
      <xdr:spPr>
        <a:xfrm>
          <a:off x="4467225" y="3219450"/>
          <a:ext cx="2857500"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127000</xdr:colOff>
      <xdr:row>13</xdr:row>
      <xdr:rowOff>101600</xdr:rowOff>
    </xdr:from>
    <xdr:to>
      <xdr:col>10</xdr:col>
      <xdr:colOff>587375</xdr:colOff>
      <xdr:row>14</xdr:row>
      <xdr:rowOff>31750</xdr:rowOff>
    </xdr:to>
    <xdr:sp macro="" textlink="">
      <xdr:nvSpPr>
        <xdr:cNvPr id="52" name="TextBox 51">
          <a:extLst>
            <a:ext uri="{FF2B5EF4-FFF2-40B4-BE49-F238E27FC236}">
              <a16:creationId xmlns:a16="http://schemas.microsoft.com/office/drawing/2014/main" id="{C38949E6-391F-3464-BEBC-5B73166E16E8}"/>
            </a:ext>
          </a:extLst>
        </xdr:cNvPr>
        <xdr:cNvSpPr txBox="1"/>
      </xdr:nvSpPr>
      <xdr:spPr>
        <a:xfrm>
          <a:off x="4594225" y="3321050"/>
          <a:ext cx="2603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Joinees by Month</a:t>
          </a:r>
        </a:p>
      </xdr:txBody>
    </xdr:sp>
    <xdr:clientData/>
  </xdr:twoCellAnchor>
  <xdr:twoCellAnchor>
    <xdr:from>
      <xdr:col>7</xdr:col>
      <xdr:colOff>152400</xdr:colOff>
      <xdr:row>14</xdr:row>
      <xdr:rowOff>107950</xdr:rowOff>
    </xdr:from>
    <xdr:to>
      <xdr:col>10</xdr:col>
      <xdr:colOff>561975</xdr:colOff>
      <xdr:row>21</xdr:row>
      <xdr:rowOff>171450</xdr:rowOff>
    </xdr:to>
    <xdr:sp macro="" textlink="">
      <xdr:nvSpPr>
        <xdr:cNvPr id="53" name="TextBox 52">
          <a:extLst>
            <a:ext uri="{FF2B5EF4-FFF2-40B4-BE49-F238E27FC236}">
              <a16:creationId xmlns:a16="http://schemas.microsoft.com/office/drawing/2014/main" id="{B7819C2A-4A3B-D78F-DD03-57F1B0BBBF2F}"/>
            </a:ext>
          </a:extLst>
        </xdr:cNvPr>
        <xdr:cNvSpPr txBox="1"/>
      </xdr:nvSpPr>
      <xdr:spPr>
        <a:xfrm>
          <a:off x="4619625" y="3575050"/>
          <a:ext cx="2552700" cy="17970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9E99AC"/>
              </a:solidFill>
            </a:rPr>
            <a:t>Trend line chart</a:t>
          </a:r>
        </a:p>
      </xdr:txBody>
    </xdr:sp>
    <xdr:clientData/>
  </xdr:twoCellAnchor>
  <xdr:twoCellAnchor>
    <xdr:from>
      <xdr:col>11</xdr:col>
      <xdr:colOff>33130</xdr:colOff>
      <xdr:row>13</xdr:row>
      <xdr:rowOff>91107</xdr:rowOff>
    </xdr:from>
    <xdr:to>
      <xdr:col>14</xdr:col>
      <xdr:colOff>33130</xdr:colOff>
      <xdr:row>22</xdr:row>
      <xdr:rowOff>91107</xdr:rowOff>
    </xdr:to>
    <xdr:sp macro="" textlink="">
      <xdr:nvSpPr>
        <xdr:cNvPr id="54" name="Rectangle: Rounded Corners 53">
          <a:extLst>
            <a:ext uri="{FF2B5EF4-FFF2-40B4-BE49-F238E27FC236}">
              <a16:creationId xmlns:a16="http://schemas.microsoft.com/office/drawing/2014/main" id="{20C7AAA1-E706-507B-B5C4-2D7208014704}"/>
            </a:ext>
          </a:extLst>
        </xdr:cNvPr>
        <xdr:cNvSpPr/>
      </xdr:nvSpPr>
      <xdr:spPr>
        <a:xfrm>
          <a:off x="7338391" y="3321324"/>
          <a:ext cx="2136913" cy="2236305"/>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13</xdr:row>
      <xdr:rowOff>0</xdr:rowOff>
    </xdr:from>
    <xdr:to>
      <xdr:col>14</xdr:col>
      <xdr:colOff>0</xdr:colOff>
      <xdr:row>13</xdr:row>
      <xdr:rowOff>50800</xdr:rowOff>
    </xdr:to>
    <xdr:sp macro="" textlink="">
      <xdr:nvSpPr>
        <xdr:cNvPr id="55" name="Rectangle 54">
          <a:extLst>
            <a:ext uri="{FF2B5EF4-FFF2-40B4-BE49-F238E27FC236}">
              <a16:creationId xmlns:a16="http://schemas.microsoft.com/office/drawing/2014/main" id="{A884AF58-3D4A-1AB1-9FCB-D8FCA53DF16B}"/>
            </a:ext>
          </a:extLst>
        </xdr:cNvPr>
        <xdr:cNvSpPr/>
      </xdr:nvSpPr>
      <xdr:spPr>
        <a:xfrm>
          <a:off x="7324725" y="3219450"/>
          <a:ext cx="2143125" cy="508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127000</xdr:colOff>
      <xdr:row>13</xdr:row>
      <xdr:rowOff>101600</xdr:rowOff>
    </xdr:from>
    <xdr:to>
      <xdr:col>13</xdr:col>
      <xdr:colOff>587375</xdr:colOff>
      <xdr:row>14</xdr:row>
      <xdr:rowOff>31750</xdr:rowOff>
    </xdr:to>
    <xdr:sp macro="" textlink="">
      <xdr:nvSpPr>
        <xdr:cNvPr id="56" name="TextBox 55">
          <a:extLst>
            <a:ext uri="{FF2B5EF4-FFF2-40B4-BE49-F238E27FC236}">
              <a16:creationId xmlns:a16="http://schemas.microsoft.com/office/drawing/2014/main" id="{9B1FADCE-BB4F-249F-28DB-A4BF5D096046}"/>
            </a:ext>
          </a:extLst>
        </xdr:cNvPr>
        <xdr:cNvSpPr txBox="1"/>
      </xdr:nvSpPr>
      <xdr:spPr>
        <a:xfrm>
          <a:off x="7451725" y="33210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Alert / Filter</a:t>
          </a:r>
        </a:p>
      </xdr:txBody>
    </xdr:sp>
    <xdr:clientData/>
  </xdr:twoCellAnchor>
  <xdr:twoCellAnchor>
    <xdr:from>
      <xdr:col>11</xdr:col>
      <xdr:colOff>127000</xdr:colOff>
      <xdr:row>14</xdr:row>
      <xdr:rowOff>57150</xdr:rowOff>
    </xdr:from>
    <xdr:to>
      <xdr:col>13</xdr:col>
      <xdr:colOff>587375</xdr:colOff>
      <xdr:row>21</xdr:row>
      <xdr:rowOff>196850</xdr:rowOff>
    </xdr:to>
    <xdr:sp macro="" textlink="">
      <xdr:nvSpPr>
        <xdr:cNvPr id="57" name="TextBox 56">
          <a:extLst>
            <a:ext uri="{FF2B5EF4-FFF2-40B4-BE49-F238E27FC236}">
              <a16:creationId xmlns:a16="http://schemas.microsoft.com/office/drawing/2014/main" id="{38C58631-7EA7-3B4A-7685-3F33F0C6E3CB}"/>
            </a:ext>
          </a:extLst>
        </xdr:cNvPr>
        <xdr:cNvSpPr txBox="1"/>
      </xdr:nvSpPr>
      <xdr:spPr>
        <a:xfrm>
          <a:off x="7451725" y="3524250"/>
          <a:ext cx="1889125" cy="18732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Slicers, alerts, exception notes.</a:t>
          </a:r>
        </a:p>
      </xdr:txBody>
    </xdr:sp>
    <xdr:clientData/>
  </xdr:twoCellAnchor>
  <xdr:twoCellAnchor>
    <xdr:from>
      <xdr:col>1</xdr:col>
      <xdr:colOff>0</xdr:colOff>
      <xdr:row>23</xdr:row>
      <xdr:rowOff>82830</xdr:rowOff>
    </xdr:from>
    <xdr:to>
      <xdr:col>6</xdr:col>
      <xdr:colOff>0</xdr:colOff>
      <xdr:row>31</xdr:row>
      <xdr:rowOff>82830</xdr:rowOff>
    </xdr:to>
    <xdr:sp macro="" textlink="">
      <xdr:nvSpPr>
        <xdr:cNvPr id="58" name="Rectangle: Rounded Corners 57">
          <a:extLst>
            <a:ext uri="{FF2B5EF4-FFF2-40B4-BE49-F238E27FC236}">
              <a16:creationId xmlns:a16="http://schemas.microsoft.com/office/drawing/2014/main" id="{14B65541-65C3-BF57-1CE9-BD55FBECB20C}"/>
            </a:ext>
          </a:extLst>
        </xdr:cNvPr>
        <xdr:cNvSpPr/>
      </xdr:nvSpPr>
      <xdr:spPr>
        <a:xfrm>
          <a:off x="182217" y="5797830"/>
          <a:ext cx="3561522" cy="1987826"/>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23</xdr:row>
      <xdr:rowOff>0</xdr:rowOff>
    </xdr:from>
    <xdr:to>
      <xdr:col>6</xdr:col>
      <xdr:colOff>0</xdr:colOff>
      <xdr:row>23</xdr:row>
      <xdr:rowOff>63500</xdr:rowOff>
    </xdr:to>
    <xdr:sp macro="" textlink="">
      <xdr:nvSpPr>
        <xdr:cNvPr id="59" name="Rectangle 58">
          <a:extLst>
            <a:ext uri="{FF2B5EF4-FFF2-40B4-BE49-F238E27FC236}">
              <a16:creationId xmlns:a16="http://schemas.microsoft.com/office/drawing/2014/main" id="{081C9AB5-52FB-C706-D996-822C64A6BE4B}"/>
            </a:ext>
          </a:extLst>
        </xdr:cNvPr>
        <xdr:cNvSpPr/>
      </xdr:nvSpPr>
      <xdr:spPr>
        <a:xfrm>
          <a:off x="180975" y="5695950"/>
          <a:ext cx="3571875" cy="63500"/>
        </a:xfrm>
        <a:prstGeom prst="rect">
          <a:avLst/>
        </a:prstGeom>
        <a:gradFill flip="none" rotWithShape="1">
          <a:gsLst>
            <a:gs pos="0">
              <a:srgbClr val="D3627C"/>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23</xdr:row>
      <xdr:rowOff>101600</xdr:rowOff>
    </xdr:from>
    <xdr:to>
      <xdr:col>5</xdr:col>
      <xdr:colOff>587375</xdr:colOff>
      <xdr:row>24</xdr:row>
      <xdr:rowOff>31750</xdr:rowOff>
    </xdr:to>
    <xdr:sp macro="" textlink="">
      <xdr:nvSpPr>
        <xdr:cNvPr id="60" name="TextBox 59">
          <a:extLst>
            <a:ext uri="{FF2B5EF4-FFF2-40B4-BE49-F238E27FC236}">
              <a16:creationId xmlns:a16="http://schemas.microsoft.com/office/drawing/2014/main" id="{76C39AC6-005F-E4E9-00DA-5386DB1FE80C}"/>
            </a:ext>
          </a:extLst>
        </xdr:cNvPr>
        <xdr:cNvSpPr txBox="1"/>
      </xdr:nvSpPr>
      <xdr:spPr>
        <a:xfrm>
          <a:off x="307975" y="5797550"/>
          <a:ext cx="33178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Avg Salary by Designation</a:t>
          </a:r>
        </a:p>
      </xdr:txBody>
    </xdr:sp>
    <xdr:clientData/>
  </xdr:twoCellAnchor>
  <xdr:twoCellAnchor>
    <xdr:from>
      <xdr:col>1</xdr:col>
      <xdr:colOff>152400</xdr:colOff>
      <xdr:row>24</xdr:row>
      <xdr:rowOff>107950</xdr:rowOff>
    </xdr:from>
    <xdr:to>
      <xdr:col>5</xdr:col>
      <xdr:colOff>561975</xdr:colOff>
      <xdr:row>30</xdr:row>
      <xdr:rowOff>171450</xdr:rowOff>
    </xdr:to>
    <xdr:sp macro="" textlink="">
      <xdr:nvSpPr>
        <xdr:cNvPr id="61" name="TextBox 60">
          <a:extLst>
            <a:ext uri="{FF2B5EF4-FFF2-40B4-BE49-F238E27FC236}">
              <a16:creationId xmlns:a16="http://schemas.microsoft.com/office/drawing/2014/main" id="{C537F3D8-F06E-BB73-456D-4E991C04E02D}"/>
            </a:ext>
          </a:extLst>
        </xdr:cNvPr>
        <xdr:cNvSpPr txBox="1"/>
      </xdr:nvSpPr>
      <xdr:spPr>
        <a:xfrm>
          <a:off x="333375" y="6051550"/>
          <a:ext cx="3267075" cy="154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9E99AC"/>
              </a:solidFill>
            </a:rPr>
            <a:t>Horizontal bar chart</a:t>
          </a:r>
        </a:p>
      </xdr:txBody>
    </xdr:sp>
    <xdr:clientData/>
  </xdr:twoCellAnchor>
  <xdr:twoCellAnchor>
    <xdr:from>
      <xdr:col>6</xdr:col>
      <xdr:colOff>0</xdr:colOff>
      <xdr:row>23</xdr:row>
      <xdr:rowOff>82830</xdr:rowOff>
    </xdr:from>
    <xdr:to>
      <xdr:col>9</xdr:col>
      <xdr:colOff>0</xdr:colOff>
      <xdr:row>31</xdr:row>
      <xdr:rowOff>82830</xdr:rowOff>
    </xdr:to>
    <xdr:sp macro="" textlink="">
      <xdr:nvSpPr>
        <xdr:cNvPr id="62" name="Rectangle: Rounded Corners 61">
          <a:extLst>
            <a:ext uri="{FF2B5EF4-FFF2-40B4-BE49-F238E27FC236}">
              <a16:creationId xmlns:a16="http://schemas.microsoft.com/office/drawing/2014/main" id="{5EE4570E-BFB2-1693-6649-45EF184A56AA}"/>
            </a:ext>
          </a:extLst>
        </xdr:cNvPr>
        <xdr:cNvSpPr/>
      </xdr:nvSpPr>
      <xdr:spPr>
        <a:xfrm>
          <a:off x="3743739" y="5797830"/>
          <a:ext cx="2136913" cy="1987826"/>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23</xdr:row>
      <xdr:rowOff>0</xdr:rowOff>
    </xdr:from>
    <xdr:to>
      <xdr:col>9</xdr:col>
      <xdr:colOff>0</xdr:colOff>
      <xdr:row>23</xdr:row>
      <xdr:rowOff>63500</xdr:rowOff>
    </xdr:to>
    <xdr:sp macro="" textlink="">
      <xdr:nvSpPr>
        <xdr:cNvPr id="63" name="Rectangle 62">
          <a:extLst>
            <a:ext uri="{FF2B5EF4-FFF2-40B4-BE49-F238E27FC236}">
              <a16:creationId xmlns:a16="http://schemas.microsoft.com/office/drawing/2014/main" id="{ACBF780F-7942-90DD-F083-424CB1C3CE9A}"/>
            </a:ext>
          </a:extLst>
        </xdr:cNvPr>
        <xdr:cNvSpPr/>
      </xdr:nvSpPr>
      <xdr:spPr>
        <a:xfrm>
          <a:off x="3752850" y="5695950"/>
          <a:ext cx="2143125" cy="635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23</xdr:row>
      <xdr:rowOff>101600</xdr:rowOff>
    </xdr:from>
    <xdr:to>
      <xdr:col>8</xdr:col>
      <xdr:colOff>587375</xdr:colOff>
      <xdr:row>24</xdr:row>
      <xdr:rowOff>31750</xdr:rowOff>
    </xdr:to>
    <xdr:sp macro="" textlink="">
      <xdr:nvSpPr>
        <xdr:cNvPr id="64" name="TextBox 63">
          <a:extLst>
            <a:ext uri="{FF2B5EF4-FFF2-40B4-BE49-F238E27FC236}">
              <a16:creationId xmlns:a16="http://schemas.microsoft.com/office/drawing/2014/main" id="{BAA294E5-3809-B2E6-F3BC-09B873A53A11}"/>
            </a:ext>
          </a:extLst>
        </xdr:cNvPr>
        <xdr:cNvSpPr txBox="1"/>
      </xdr:nvSpPr>
      <xdr:spPr>
        <a:xfrm>
          <a:off x="3879850" y="57975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Permanent vs Probation</a:t>
          </a:r>
        </a:p>
      </xdr:txBody>
    </xdr:sp>
    <xdr:clientData/>
  </xdr:twoCellAnchor>
  <xdr:twoCellAnchor>
    <xdr:from>
      <xdr:col>6</xdr:col>
      <xdr:colOff>152400</xdr:colOff>
      <xdr:row>24</xdr:row>
      <xdr:rowOff>107950</xdr:rowOff>
    </xdr:from>
    <xdr:to>
      <xdr:col>8</xdr:col>
      <xdr:colOff>561975</xdr:colOff>
      <xdr:row>30</xdr:row>
      <xdr:rowOff>171450</xdr:rowOff>
    </xdr:to>
    <xdr:sp macro="" textlink="">
      <xdr:nvSpPr>
        <xdr:cNvPr id="65" name="TextBox 64">
          <a:extLst>
            <a:ext uri="{FF2B5EF4-FFF2-40B4-BE49-F238E27FC236}">
              <a16:creationId xmlns:a16="http://schemas.microsoft.com/office/drawing/2014/main" id="{4EA89506-7FF9-3500-33FB-BFEC53B2247C}"/>
            </a:ext>
          </a:extLst>
        </xdr:cNvPr>
        <xdr:cNvSpPr txBox="1"/>
      </xdr:nvSpPr>
      <xdr:spPr>
        <a:xfrm>
          <a:off x="3905250" y="6051550"/>
          <a:ext cx="1838325" cy="154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9E99AC"/>
              </a:solidFill>
            </a:rPr>
            <a:t>Doughnut chart</a:t>
          </a:r>
        </a:p>
      </xdr:txBody>
    </xdr:sp>
    <xdr:clientData/>
  </xdr:twoCellAnchor>
  <xdr:twoCellAnchor>
    <xdr:from>
      <xdr:col>9</xdr:col>
      <xdr:colOff>0</xdr:colOff>
      <xdr:row>23</xdr:row>
      <xdr:rowOff>82830</xdr:rowOff>
    </xdr:from>
    <xdr:to>
      <xdr:col>12</xdr:col>
      <xdr:colOff>0</xdr:colOff>
      <xdr:row>31</xdr:row>
      <xdr:rowOff>82830</xdr:rowOff>
    </xdr:to>
    <xdr:sp macro="" textlink="">
      <xdr:nvSpPr>
        <xdr:cNvPr id="66" name="Rectangle: Rounded Corners 65">
          <a:extLst>
            <a:ext uri="{FF2B5EF4-FFF2-40B4-BE49-F238E27FC236}">
              <a16:creationId xmlns:a16="http://schemas.microsoft.com/office/drawing/2014/main" id="{204BE8AC-C6AF-EA75-E06C-11946B295FA3}"/>
            </a:ext>
          </a:extLst>
        </xdr:cNvPr>
        <xdr:cNvSpPr/>
      </xdr:nvSpPr>
      <xdr:spPr>
        <a:xfrm>
          <a:off x="5880652" y="5797830"/>
          <a:ext cx="2136913" cy="1987826"/>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23</xdr:row>
      <xdr:rowOff>0</xdr:rowOff>
    </xdr:from>
    <xdr:to>
      <xdr:col>12</xdr:col>
      <xdr:colOff>0</xdr:colOff>
      <xdr:row>23</xdr:row>
      <xdr:rowOff>63500</xdr:rowOff>
    </xdr:to>
    <xdr:sp macro="" textlink="">
      <xdr:nvSpPr>
        <xdr:cNvPr id="67" name="Rectangle 66">
          <a:extLst>
            <a:ext uri="{FF2B5EF4-FFF2-40B4-BE49-F238E27FC236}">
              <a16:creationId xmlns:a16="http://schemas.microsoft.com/office/drawing/2014/main" id="{73D9316C-A73F-9F46-69F9-768F0106A847}"/>
            </a:ext>
          </a:extLst>
        </xdr:cNvPr>
        <xdr:cNvSpPr/>
      </xdr:nvSpPr>
      <xdr:spPr>
        <a:xfrm>
          <a:off x="5895975" y="5695950"/>
          <a:ext cx="2143125"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127000</xdr:colOff>
      <xdr:row>23</xdr:row>
      <xdr:rowOff>101600</xdr:rowOff>
    </xdr:from>
    <xdr:to>
      <xdr:col>11</xdr:col>
      <xdr:colOff>587375</xdr:colOff>
      <xdr:row>24</xdr:row>
      <xdr:rowOff>31750</xdr:rowOff>
    </xdr:to>
    <xdr:sp macro="" textlink="">
      <xdr:nvSpPr>
        <xdr:cNvPr id="68" name="TextBox 67">
          <a:extLst>
            <a:ext uri="{FF2B5EF4-FFF2-40B4-BE49-F238E27FC236}">
              <a16:creationId xmlns:a16="http://schemas.microsoft.com/office/drawing/2014/main" id="{9294D0D3-CB7E-8DBC-24FF-551BEE55BBB6}"/>
            </a:ext>
          </a:extLst>
        </xdr:cNvPr>
        <xdr:cNvSpPr txBox="1"/>
      </xdr:nvSpPr>
      <xdr:spPr>
        <a:xfrm>
          <a:off x="6022975" y="57975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Distance to Work</a:t>
          </a:r>
        </a:p>
      </xdr:txBody>
    </xdr:sp>
    <xdr:clientData/>
  </xdr:twoCellAnchor>
  <xdr:twoCellAnchor>
    <xdr:from>
      <xdr:col>9</xdr:col>
      <xdr:colOff>152400</xdr:colOff>
      <xdr:row>24</xdr:row>
      <xdr:rowOff>107950</xdr:rowOff>
    </xdr:from>
    <xdr:to>
      <xdr:col>11</xdr:col>
      <xdr:colOff>561975</xdr:colOff>
      <xdr:row>30</xdr:row>
      <xdr:rowOff>171450</xdr:rowOff>
    </xdr:to>
    <xdr:sp macro="" textlink="">
      <xdr:nvSpPr>
        <xdr:cNvPr id="69" name="TextBox 68">
          <a:extLst>
            <a:ext uri="{FF2B5EF4-FFF2-40B4-BE49-F238E27FC236}">
              <a16:creationId xmlns:a16="http://schemas.microsoft.com/office/drawing/2014/main" id="{21C7C5FF-7948-C61B-CD95-AF541CCF27C1}"/>
            </a:ext>
          </a:extLst>
        </xdr:cNvPr>
        <xdr:cNvSpPr txBox="1"/>
      </xdr:nvSpPr>
      <xdr:spPr>
        <a:xfrm>
          <a:off x="6048375" y="6051550"/>
          <a:ext cx="1838325" cy="154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9E99AC"/>
              </a:solidFill>
            </a:rPr>
            <a:t>Bar chart</a:t>
          </a:r>
        </a:p>
      </xdr:txBody>
    </xdr:sp>
    <xdr:clientData/>
  </xdr:twoCellAnchor>
  <xdr:twoCellAnchor>
    <xdr:from>
      <xdr:col>12</xdr:col>
      <xdr:colOff>0</xdr:colOff>
      <xdr:row>23</xdr:row>
      <xdr:rowOff>82830</xdr:rowOff>
    </xdr:from>
    <xdr:to>
      <xdr:col>14</xdr:col>
      <xdr:colOff>0</xdr:colOff>
      <xdr:row>31</xdr:row>
      <xdr:rowOff>82830</xdr:rowOff>
    </xdr:to>
    <xdr:sp macro="" textlink="">
      <xdr:nvSpPr>
        <xdr:cNvPr id="70" name="Rectangle: Rounded Corners 69">
          <a:extLst>
            <a:ext uri="{FF2B5EF4-FFF2-40B4-BE49-F238E27FC236}">
              <a16:creationId xmlns:a16="http://schemas.microsoft.com/office/drawing/2014/main" id="{1F6F6559-942D-B42B-BAA6-F7AE02991A22}"/>
            </a:ext>
          </a:extLst>
        </xdr:cNvPr>
        <xdr:cNvSpPr/>
      </xdr:nvSpPr>
      <xdr:spPr>
        <a:xfrm>
          <a:off x="8017565" y="5797830"/>
          <a:ext cx="1424609" cy="1987826"/>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23</xdr:row>
      <xdr:rowOff>0</xdr:rowOff>
    </xdr:from>
    <xdr:to>
      <xdr:col>14</xdr:col>
      <xdr:colOff>0</xdr:colOff>
      <xdr:row>23</xdr:row>
      <xdr:rowOff>50800</xdr:rowOff>
    </xdr:to>
    <xdr:sp macro="" textlink="">
      <xdr:nvSpPr>
        <xdr:cNvPr id="71" name="Rectangle 70">
          <a:extLst>
            <a:ext uri="{FF2B5EF4-FFF2-40B4-BE49-F238E27FC236}">
              <a16:creationId xmlns:a16="http://schemas.microsoft.com/office/drawing/2014/main" id="{31F6B1CA-0692-9766-DF2B-2EB83F4BAEEE}"/>
            </a:ext>
          </a:extLst>
        </xdr:cNvPr>
        <xdr:cNvSpPr/>
      </xdr:nvSpPr>
      <xdr:spPr>
        <a:xfrm>
          <a:off x="8039100" y="5695950"/>
          <a:ext cx="1428750" cy="508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23</xdr:row>
      <xdr:rowOff>101600</xdr:rowOff>
    </xdr:from>
    <xdr:to>
      <xdr:col>13</xdr:col>
      <xdr:colOff>587375</xdr:colOff>
      <xdr:row>24</xdr:row>
      <xdr:rowOff>31750</xdr:rowOff>
    </xdr:to>
    <xdr:sp macro="" textlink="">
      <xdr:nvSpPr>
        <xdr:cNvPr id="72" name="TextBox 71">
          <a:extLst>
            <a:ext uri="{FF2B5EF4-FFF2-40B4-BE49-F238E27FC236}">
              <a16:creationId xmlns:a16="http://schemas.microsoft.com/office/drawing/2014/main" id="{AE5941E5-7CBF-4B24-81ED-371456424C71}"/>
            </a:ext>
          </a:extLst>
        </xdr:cNvPr>
        <xdr:cNvSpPr txBox="1"/>
      </xdr:nvSpPr>
      <xdr:spPr>
        <a:xfrm>
          <a:off x="8166100" y="5797550"/>
          <a:ext cx="11747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Status Summary</a:t>
          </a:r>
        </a:p>
      </xdr:txBody>
    </xdr:sp>
    <xdr:clientData/>
  </xdr:twoCellAnchor>
  <xdr:twoCellAnchor>
    <xdr:from>
      <xdr:col>12</xdr:col>
      <xdr:colOff>127000</xdr:colOff>
      <xdr:row>24</xdr:row>
      <xdr:rowOff>57150</xdr:rowOff>
    </xdr:from>
    <xdr:to>
      <xdr:col>13</xdr:col>
      <xdr:colOff>587375</xdr:colOff>
      <xdr:row>30</xdr:row>
      <xdr:rowOff>196850</xdr:rowOff>
    </xdr:to>
    <xdr:sp macro="" textlink="">
      <xdr:nvSpPr>
        <xdr:cNvPr id="73" name="TextBox 72">
          <a:extLst>
            <a:ext uri="{FF2B5EF4-FFF2-40B4-BE49-F238E27FC236}">
              <a16:creationId xmlns:a16="http://schemas.microsoft.com/office/drawing/2014/main" id="{2CF2198F-9254-9446-7112-621E702391B2}"/>
            </a:ext>
          </a:extLst>
        </xdr:cNvPr>
        <xdr:cNvSpPr txBox="1"/>
      </xdr:nvSpPr>
      <xdr:spPr>
        <a:xfrm>
          <a:off x="8166100" y="6000750"/>
          <a:ext cx="1174750" cy="162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700">
              <a:solidFill>
                <a:srgbClr val="918CA0"/>
              </a:solidFill>
            </a:rPr>
            <a:t>Active / Resigned / Fire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0</xdr:colOff>
      <xdr:row>32</xdr:row>
      <xdr:rowOff>0</xdr:rowOff>
    </xdr:to>
    <xdr:sp macro="" textlink="">
      <xdr:nvSpPr>
        <xdr:cNvPr id="2" name="bg_Dashboard_1">
          <a:extLst>
            <a:ext uri="{FF2B5EF4-FFF2-40B4-BE49-F238E27FC236}">
              <a16:creationId xmlns:a16="http://schemas.microsoft.com/office/drawing/2014/main" id="{E48C7071-7E95-9F31-676C-A5FACA3D7BE4}"/>
            </a:ext>
          </a:extLst>
        </xdr:cNvPr>
        <xdr:cNvSpPr/>
      </xdr:nvSpPr>
      <xdr:spPr>
        <a:xfrm>
          <a:off x="180975" y="247650"/>
          <a:ext cx="9286875" cy="7677150"/>
        </a:xfrm>
        <a:prstGeom prst="roundRect">
          <a:avLst>
            <a:gd name="adj" fmla="val 4000"/>
          </a:avLst>
        </a:prstGeom>
        <a:gradFill flip="none" rotWithShape="1">
          <a:gsLst>
            <a:gs pos="0">
              <a:srgbClr val="FBF8F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xdr:row>
      <xdr:rowOff>0</xdr:rowOff>
    </xdr:from>
    <xdr:to>
      <xdr:col>10</xdr:col>
      <xdr:colOff>0</xdr:colOff>
      <xdr:row>4</xdr:row>
      <xdr:rowOff>0</xdr:rowOff>
    </xdr:to>
    <xdr:sp macro="" textlink="">
      <xdr:nvSpPr>
        <xdr:cNvPr id="3" name="Rectangle: Rounded Corners 2">
          <a:extLst>
            <a:ext uri="{FF2B5EF4-FFF2-40B4-BE49-F238E27FC236}">
              <a16:creationId xmlns:a16="http://schemas.microsoft.com/office/drawing/2014/main" id="{FAE50C55-D1BD-05DD-B58C-C364717713E3}"/>
            </a:ext>
          </a:extLst>
        </xdr:cNvPr>
        <xdr:cNvSpPr/>
      </xdr:nvSpPr>
      <xdr:spPr>
        <a:xfrm>
          <a:off x="180975" y="247650"/>
          <a:ext cx="6429375" cy="742950"/>
        </a:xfrm>
        <a:prstGeom prst="roundRect">
          <a:avLst>
            <a:gd name="adj" fmla="val 8000"/>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1600" rtlCol="0" anchor="t"/>
        <a:lstStyle/>
        <a:p>
          <a:pPr algn="ctr"/>
          <a:r>
            <a:rPr lang="en-US" sz="1600" b="1">
              <a:solidFill>
                <a:srgbClr val="FFFFFF"/>
              </a:solidFill>
            </a:rPr>
            <a:t>HR Workforce Dashboard</a:t>
          </a:r>
        </a:p>
      </xdr:txBody>
    </xdr:sp>
    <xdr:clientData/>
  </xdr:twoCellAnchor>
  <xdr:twoCellAnchor>
    <xdr:from>
      <xdr:col>1</xdr:col>
      <xdr:colOff>177800</xdr:colOff>
      <xdr:row>2</xdr:row>
      <xdr:rowOff>57150</xdr:rowOff>
    </xdr:from>
    <xdr:to>
      <xdr:col>9</xdr:col>
      <xdr:colOff>536575</xdr:colOff>
      <xdr:row>2</xdr:row>
      <xdr:rowOff>234950</xdr:rowOff>
    </xdr:to>
    <xdr:sp macro="" textlink="">
      <xdr:nvSpPr>
        <xdr:cNvPr id="4" name="TextBox 3">
          <a:extLst>
            <a:ext uri="{FF2B5EF4-FFF2-40B4-BE49-F238E27FC236}">
              <a16:creationId xmlns:a16="http://schemas.microsoft.com/office/drawing/2014/main" id="{4A5F886D-EE6A-0404-C438-2020C81B0443}"/>
            </a:ext>
          </a:extLst>
        </xdr:cNvPr>
        <xdr:cNvSpPr txBox="1"/>
      </xdr:nvSpPr>
      <xdr:spPr>
        <a:xfrm>
          <a:off x="358775" y="552450"/>
          <a:ext cx="60737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F1EDFA"/>
              </a:solidFill>
            </a:rPr>
            <a:t>Interactive overview of workforce, salary, status and monthly joins</a:t>
          </a:r>
        </a:p>
      </xdr:txBody>
    </xdr:sp>
    <xdr:clientData/>
  </xdr:twoCellAnchor>
  <xdr:twoCellAnchor>
    <xdr:from>
      <xdr:col>1</xdr:col>
      <xdr:colOff>0</xdr:colOff>
      <xdr:row>5</xdr:row>
      <xdr:rowOff>0</xdr:rowOff>
    </xdr:from>
    <xdr:to>
      <xdr:col>8</xdr:col>
      <xdr:colOff>0</xdr:colOff>
      <xdr:row>9</xdr:row>
      <xdr:rowOff>0</xdr:rowOff>
    </xdr:to>
    <xdr:sp macro="" textlink="">
      <xdr:nvSpPr>
        <xdr:cNvPr id="5" name="Rectangle: Rounded Corners 4">
          <a:extLst>
            <a:ext uri="{FF2B5EF4-FFF2-40B4-BE49-F238E27FC236}">
              <a16:creationId xmlns:a16="http://schemas.microsoft.com/office/drawing/2014/main" id="{F2C3E0EA-5417-E117-D671-0785D36FFA70}"/>
            </a:ext>
          </a:extLst>
        </xdr:cNvPr>
        <xdr:cNvSpPr/>
      </xdr:nvSpPr>
      <xdr:spPr>
        <a:xfrm>
          <a:off x="180975" y="1238250"/>
          <a:ext cx="5000625" cy="9906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xdr:row>
      <xdr:rowOff>0</xdr:rowOff>
    </xdr:from>
    <xdr:to>
      <xdr:col>8</xdr:col>
      <xdr:colOff>0</xdr:colOff>
      <xdr:row>5</xdr:row>
      <xdr:rowOff>63500</xdr:rowOff>
    </xdr:to>
    <xdr:sp macro="" textlink="">
      <xdr:nvSpPr>
        <xdr:cNvPr id="6" name="Rectangle 5">
          <a:extLst>
            <a:ext uri="{FF2B5EF4-FFF2-40B4-BE49-F238E27FC236}">
              <a16:creationId xmlns:a16="http://schemas.microsoft.com/office/drawing/2014/main" id="{1A7B74B5-9E19-2375-0602-047A2474210A}"/>
            </a:ext>
          </a:extLst>
        </xdr:cNvPr>
        <xdr:cNvSpPr/>
      </xdr:nvSpPr>
      <xdr:spPr>
        <a:xfrm>
          <a:off x="180975" y="1238250"/>
          <a:ext cx="5000625"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5</xdr:row>
      <xdr:rowOff>101600</xdr:rowOff>
    </xdr:from>
    <xdr:to>
      <xdr:col>7</xdr:col>
      <xdr:colOff>587375</xdr:colOff>
      <xdr:row>6</xdr:row>
      <xdr:rowOff>31750</xdr:rowOff>
    </xdr:to>
    <xdr:sp macro="" textlink="">
      <xdr:nvSpPr>
        <xdr:cNvPr id="7" name="TextBox 6">
          <a:extLst>
            <a:ext uri="{FF2B5EF4-FFF2-40B4-BE49-F238E27FC236}">
              <a16:creationId xmlns:a16="http://schemas.microsoft.com/office/drawing/2014/main" id="{A4F1DBBE-4848-FDC0-10F1-32230639CBD2}"/>
            </a:ext>
          </a:extLst>
        </xdr:cNvPr>
        <xdr:cNvSpPr txBox="1"/>
      </xdr:nvSpPr>
      <xdr:spPr>
        <a:xfrm>
          <a:off x="307975" y="1339850"/>
          <a:ext cx="47466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Join Month Filter</a:t>
          </a:r>
        </a:p>
      </xdr:txBody>
    </xdr:sp>
    <xdr:clientData/>
  </xdr:twoCellAnchor>
  <xdr:twoCellAnchor>
    <xdr:from>
      <xdr:col>8</xdr:col>
      <xdr:colOff>0</xdr:colOff>
      <xdr:row>5</xdr:row>
      <xdr:rowOff>0</xdr:rowOff>
    </xdr:from>
    <xdr:to>
      <xdr:col>10</xdr:col>
      <xdr:colOff>0</xdr:colOff>
      <xdr:row>9</xdr:row>
      <xdr:rowOff>0</xdr:rowOff>
    </xdr:to>
    <xdr:sp macro="" textlink="">
      <xdr:nvSpPr>
        <xdr:cNvPr id="8" name="Rectangle: Rounded Corners 7">
          <a:extLst>
            <a:ext uri="{FF2B5EF4-FFF2-40B4-BE49-F238E27FC236}">
              <a16:creationId xmlns:a16="http://schemas.microsoft.com/office/drawing/2014/main" id="{B4EC9EFB-41AD-7821-D39B-63B8C02C2DB2}"/>
            </a:ext>
          </a:extLst>
        </xdr:cNvPr>
        <xdr:cNvSpPr/>
      </xdr:nvSpPr>
      <xdr:spPr>
        <a:xfrm>
          <a:off x="5181600" y="1238250"/>
          <a:ext cx="1428750" cy="9906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5</xdr:row>
      <xdr:rowOff>0</xdr:rowOff>
    </xdr:from>
    <xdr:to>
      <xdr:col>10</xdr:col>
      <xdr:colOff>0</xdr:colOff>
      <xdr:row>5</xdr:row>
      <xdr:rowOff>63500</xdr:rowOff>
    </xdr:to>
    <xdr:sp macro="" textlink="">
      <xdr:nvSpPr>
        <xdr:cNvPr id="9" name="Rectangle 8">
          <a:extLst>
            <a:ext uri="{FF2B5EF4-FFF2-40B4-BE49-F238E27FC236}">
              <a16:creationId xmlns:a16="http://schemas.microsoft.com/office/drawing/2014/main" id="{109CA9B0-2C02-A885-7336-7B8DF279386F}"/>
            </a:ext>
          </a:extLst>
        </xdr:cNvPr>
        <xdr:cNvSpPr/>
      </xdr:nvSpPr>
      <xdr:spPr>
        <a:xfrm>
          <a:off x="5181600" y="1238250"/>
          <a:ext cx="1428750"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127000</xdr:colOff>
      <xdr:row>5</xdr:row>
      <xdr:rowOff>101600</xdr:rowOff>
    </xdr:from>
    <xdr:to>
      <xdr:col>9</xdr:col>
      <xdr:colOff>587375</xdr:colOff>
      <xdr:row>6</xdr:row>
      <xdr:rowOff>31750</xdr:rowOff>
    </xdr:to>
    <xdr:sp macro="" textlink="">
      <xdr:nvSpPr>
        <xdr:cNvPr id="10" name="TextBox 9">
          <a:extLst>
            <a:ext uri="{FF2B5EF4-FFF2-40B4-BE49-F238E27FC236}">
              <a16:creationId xmlns:a16="http://schemas.microsoft.com/office/drawing/2014/main" id="{10EE4244-1AC2-442C-0E43-F340DC0758D4}"/>
            </a:ext>
          </a:extLst>
        </xdr:cNvPr>
        <xdr:cNvSpPr txBox="1"/>
      </xdr:nvSpPr>
      <xdr:spPr>
        <a:xfrm>
          <a:off x="5308600" y="1339850"/>
          <a:ext cx="11747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Employee Type</a:t>
          </a:r>
        </a:p>
      </xdr:txBody>
    </xdr:sp>
    <xdr:clientData/>
  </xdr:twoCellAnchor>
  <xdr:twoCellAnchor>
    <xdr:from>
      <xdr:col>10</xdr:col>
      <xdr:colOff>0</xdr:colOff>
      <xdr:row>5</xdr:row>
      <xdr:rowOff>0</xdr:rowOff>
    </xdr:from>
    <xdr:to>
      <xdr:col>12</xdr:col>
      <xdr:colOff>0</xdr:colOff>
      <xdr:row>9</xdr:row>
      <xdr:rowOff>0</xdr:rowOff>
    </xdr:to>
    <xdr:sp macro="" textlink="">
      <xdr:nvSpPr>
        <xdr:cNvPr id="11" name="Rectangle: Rounded Corners 10">
          <a:extLst>
            <a:ext uri="{FF2B5EF4-FFF2-40B4-BE49-F238E27FC236}">
              <a16:creationId xmlns:a16="http://schemas.microsoft.com/office/drawing/2014/main" id="{8B57703A-C19D-B126-02A9-9E6ECBF42F86}"/>
            </a:ext>
          </a:extLst>
        </xdr:cNvPr>
        <xdr:cNvSpPr/>
      </xdr:nvSpPr>
      <xdr:spPr>
        <a:xfrm>
          <a:off x="6610350" y="1238250"/>
          <a:ext cx="1428750" cy="9906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5</xdr:row>
      <xdr:rowOff>0</xdr:rowOff>
    </xdr:from>
    <xdr:to>
      <xdr:col>12</xdr:col>
      <xdr:colOff>0</xdr:colOff>
      <xdr:row>5</xdr:row>
      <xdr:rowOff>63500</xdr:rowOff>
    </xdr:to>
    <xdr:sp macro="" textlink="">
      <xdr:nvSpPr>
        <xdr:cNvPr id="12" name="Rectangle 11">
          <a:extLst>
            <a:ext uri="{FF2B5EF4-FFF2-40B4-BE49-F238E27FC236}">
              <a16:creationId xmlns:a16="http://schemas.microsoft.com/office/drawing/2014/main" id="{EBE582E1-EC54-72D3-1AC0-43D9BBFB99B2}"/>
            </a:ext>
          </a:extLst>
        </xdr:cNvPr>
        <xdr:cNvSpPr/>
      </xdr:nvSpPr>
      <xdr:spPr>
        <a:xfrm>
          <a:off x="6610350" y="1238250"/>
          <a:ext cx="1428750" cy="635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127000</xdr:colOff>
      <xdr:row>5</xdr:row>
      <xdr:rowOff>101600</xdr:rowOff>
    </xdr:from>
    <xdr:to>
      <xdr:col>11</xdr:col>
      <xdr:colOff>587375</xdr:colOff>
      <xdr:row>6</xdr:row>
      <xdr:rowOff>31750</xdr:rowOff>
    </xdr:to>
    <xdr:sp macro="" textlink="">
      <xdr:nvSpPr>
        <xdr:cNvPr id="13" name="TextBox 12">
          <a:extLst>
            <a:ext uri="{FF2B5EF4-FFF2-40B4-BE49-F238E27FC236}">
              <a16:creationId xmlns:a16="http://schemas.microsoft.com/office/drawing/2014/main" id="{A7CCDBB2-9D6C-A478-10A6-176272E1B393}"/>
            </a:ext>
          </a:extLst>
        </xdr:cNvPr>
        <xdr:cNvSpPr txBox="1"/>
      </xdr:nvSpPr>
      <xdr:spPr>
        <a:xfrm>
          <a:off x="6737350" y="1339850"/>
          <a:ext cx="11747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Working status</a:t>
          </a:r>
        </a:p>
      </xdr:txBody>
    </xdr:sp>
    <xdr:clientData/>
  </xdr:twoCellAnchor>
  <xdr:twoCellAnchor>
    <xdr:from>
      <xdr:col>12</xdr:col>
      <xdr:colOff>0</xdr:colOff>
      <xdr:row>5</xdr:row>
      <xdr:rowOff>0</xdr:rowOff>
    </xdr:from>
    <xdr:to>
      <xdr:col>14</xdr:col>
      <xdr:colOff>0</xdr:colOff>
      <xdr:row>9</xdr:row>
      <xdr:rowOff>0</xdr:rowOff>
    </xdr:to>
    <xdr:sp macro="" textlink="">
      <xdr:nvSpPr>
        <xdr:cNvPr id="14" name="Rectangle: Rounded Corners 13">
          <a:extLst>
            <a:ext uri="{FF2B5EF4-FFF2-40B4-BE49-F238E27FC236}">
              <a16:creationId xmlns:a16="http://schemas.microsoft.com/office/drawing/2014/main" id="{4AA224E4-8BB7-5A91-BE28-FBA8192556C9}"/>
            </a:ext>
          </a:extLst>
        </xdr:cNvPr>
        <xdr:cNvSpPr/>
      </xdr:nvSpPr>
      <xdr:spPr>
        <a:xfrm>
          <a:off x="8039100" y="1238250"/>
          <a:ext cx="1428750" cy="9906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5</xdr:row>
      <xdr:rowOff>0</xdr:rowOff>
    </xdr:from>
    <xdr:to>
      <xdr:col>14</xdr:col>
      <xdr:colOff>0</xdr:colOff>
      <xdr:row>5</xdr:row>
      <xdr:rowOff>63500</xdr:rowOff>
    </xdr:to>
    <xdr:sp macro="" textlink="">
      <xdr:nvSpPr>
        <xdr:cNvPr id="15" name="Rectangle 14">
          <a:extLst>
            <a:ext uri="{FF2B5EF4-FFF2-40B4-BE49-F238E27FC236}">
              <a16:creationId xmlns:a16="http://schemas.microsoft.com/office/drawing/2014/main" id="{334F8BDF-69E0-5208-F37A-E8991149B4BC}"/>
            </a:ext>
          </a:extLst>
        </xdr:cNvPr>
        <xdr:cNvSpPr/>
      </xdr:nvSpPr>
      <xdr:spPr>
        <a:xfrm>
          <a:off x="8039100" y="1238250"/>
          <a:ext cx="1428750"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5</xdr:row>
      <xdr:rowOff>101600</xdr:rowOff>
    </xdr:from>
    <xdr:to>
      <xdr:col>13</xdr:col>
      <xdr:colOff>587375</xdr:colOff>
      <xdr:row>6</xdr:row>
      <xdr:rowOff>31750</xdr:rowOff>
    </xdr:to>
    <xdr:sp macro="" textlink="">
      <xdr:nvSpPr>
        <xdr:cNvPr id="16" name="TextBox 15">
          <a:extLst>
            <a:ext uri="{FF2B5EF4-FFF2-40B4-BE49-F238E27FC236}">
              <a16:creationId xmlns:a16="http://schemas.microsoft.com/office/drawing/2014/main" id="{4BC5F5B7-9455-29CB-323F-23C1BFCF446E}"/>
            </a:ext>
          </a:extLst>
        </xdr:cNvPr>
        <xdr:cNvSpPr txBox="1"/>
      </xdr:nvSpPr>
      <xdr:spPr>
        <a:xfrm>
          <a:off x="8166100" y="1339850"/>
          <a:ext cx="11747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Gender</a:t>
          </a:r>
        </a:p>
      </xdr:txBody>
    </xdr:sp>
    <xdr:clientData/>
  </xdr:twoCellAnchor>
  <xdr:twoCellAnchor>
    <xdr:from>
      <xdr:col>1</xdr:col>
      <xdr:colOff>0</xdr:colOff>
      <xdr:row>14</xdr:row>
      <xdr:rowOff>0</xdr:rowOff>
    </xdr:from>
    <xdr:to>
      <xdr:col>7</xdr:col>
      <xdr:colOff>0</xdr:colOff>
      <xdr:row>23</xdr:row>
      <xdr:rowOff>0</xdr:rowOff>
    </xdr:to>
    <xdr:sp macro="" textlink="">
      <xdr:nvSpPr>
        <xdr:cNvPr id="17" name="Rectangle: Rounded Corners 16">
          <a:extLst>
            <a:ext uri="{FF2B5EF4-FFF2-40B4-BE49-F238E27FC236}">
              <a16:creationId xmlns:a16="http://schemas.microsoft.com/office/drawing/2014/main" id="{48676483-A977-7D4D-543F-B6A6D83F0278}"/>
            </a:ext>
          </a:extLst>
        </xdr:cNvPr>
        <xdr:cNvSpPr/>
      </xdr:nvSpPr>
      <xdr:spPr>
        <a:xfrm>
          <a:off x="180975" y="3467100"/>
          <a:ext cx="4286250"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14</xdr:row>
      <xdr:rowOff>0</xdr:rowOff>
    </xdr:from>
    <xdr:to>
      <xdr:col>7</xdr:col>
      <xdr:colOff>0</xdr:colOff>
      <xdr:row>14</xdr:row>
      <xdr:rowOff>63500</xdr:rowOff>
    </xdr:to>
    <xdr:sp macro="" textlink="">
      <xdr:nvSpPr>
        <xdr:cNvPr id="18" name="Rectangle 17">
          <a:extLst>
            <a:ext uri="{FF2B5EF4-FFF2-40B4-BE49-F238E27FC236}">
              <a16:creationId xmlns:a16="http://schemas.microsoft.com/office/drawing/2014/main" id="{DC9CE197-FCF1-4F22-B19D-090FB1A5CA76}"/>
            </a:ext>
          </a:extLst>
        </xdr:cNvPr>
        <xdr:cNvSpPr/>
      </xdr:nvSpPr>
      <xdr:spPr>
        <a:xfrm>
          <a:off x="180975" y="3467100"/>
          <a:ext cx="4286250" cy="63500"/>
        </a:xfrm>
        <a:prstGeom prst="rect">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14</xdr:row>
      <xdr:rowOff>101600</xdr:rowOff>
    </xdr:from>
    <xdr:to>
      <xdr:col>6</xdr:col>
      <xdr:colOff>587375</xdr:colOff>
      <xdr:row>15</xdr:row>
      <xdr:rowOff>31750</xdr:rowOff>
    </xdr:to>
    <xdr:sp macro="" textlink="">
      <xdr:nvSpPr>
        <xdr:cNvPr id="19" name="TextBox 18">
          <a:extLst>
            <a:ext uri="{FF2B5EF4-FFF2-40B4-BE49-F238E27FC236}">
              <a16:creationId xmlns:a16="http://schemas.microsoft.com/office/drawing/2014/main" id="{729177DF-1E16-82C8-E678-CCCD58D0A639}"/>
            </a:ext>
          </a:extLst>
        </xdr:cNvPr>
        <xdr:cNvSpPr txBox="1"/>
      </xdr:nvSpPr>
      <xdr:spPr>
        <a:xfrm>
          <a:off x="307975" y="3568700"/>
          <a:ext cx="40322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Joinees by Month</a:t>
          </a:r>
        </a:p>
      </xdr:txBody>
    </xdr:sp>
    <xdr:clientData/>
  </xdr:twoCellAnchor>
  <xdr:twoCellAnchor>
    <xdr:from>
      <xdr:col>7</xdr:col>
      <xdr:colOff>0</xdr:colOff>
      <xdr:row>14</xdr:row>
      <xdr:rowOff>0</xdr:rowOff>
    </xdr:from>
    <xdr:to>
      <xdr:col>10</xdr:col>
      <xdr:colOff>0</xdr:colOff>
      <xdr:row>23</xdr:row>
      <xdr:rowOff>0</xdr:rowOff>
    </xdr:to>
    <xdr:sp macro="" textlink="">
      <xdr:nvSpPr>
        <xdr:cNvPr id="20" name="Rectangle: Rounded Corners 19">
          <a:extLst>
            <a:ext uri="{FF2B5EF4-FFF2-40B4-BE49-F238E27FC236}">
              <a16:creationId xmlns:a16="http://schemas.microsoft.com/office/drawing/2014/main" id="{AA96550E-E3F3-C756-28A5-E10179483A51}"/>
            </a:ext>
          </a:extLst>
        </xdr:cNvPr>
        <xdr:cNvSpPr/>
      </xdr:nvSpPr>
      <xdr:spPr>
        <a:xfrm>
          <a:off x="4467225" y="3467100"/>
          <a:ext cx="214312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10</xdr:col>
      <xdr:colOff>0</xdr:colOff>
      <xdr:row>14</xdr:row>
      <xdr:rowOff>63500</xdr:rowOff>
    </xdr:to>
    <xdr:sp macro="" textlink="">
      <xdr:nvSpPr>
        <xdr:cNvPr id="21" name="Rectangle 20">
          <a:extLst>
            <a:ext uri="{FF2B5EF4-FFF2-40B4-BE49-F238E27FC236}">
              <a16:creationId xmlns:a16="http://schemas.microsoft.com/office/drawing/2014/main" id="{A54E3553-38D7-2B8D-063F-0B26ECD4CB46}"/>
            </a:ext>
          </a:extLst>
        </xdr:cNvPr>
        <xdr:cNvSpPr/>
      </xdr:nvSpPr>
      <xdr:spPr>
        <a:xfrm>
          <a:off x="4467225" y="3467100"/>
          <a:ext cx="2143125"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127000</xdr:colOff>
      <xdr:row>14</xdr:row>
      <xdr:rowOff>101600</xdr:rowOff>
    </xdr:from>
    <xdr:to>
      <xdr:col>9</xdr:col>
      <xdr:colOff>587375</xdr:colOff>
      <xdr:row>15</xdr:row>
      <xdr:rowOff>31750</xdr:rowOff>
    </xdr:to>
    <xdr:sp macro="" textlink="">
      <xdr:nvSpPr>
        <xdr:cNvPr id="22" name="TextBox 21">
          <a:extLst>
            <a:ext uri="{FF2B5EF4-FFF2-40B4-BE49-F238E27FC236}">
              <a16:creationId xmlns:a16="http://schemas.microsoft.com/office/drawing/2014/main" id="{6EACED01-168A-4045-C831-5A046371E842}"/>
            </a:ext>
          </a:extLst>
        </xdr:cNvPr>
        <xdr:cNvSpPr txBox="1"/>
      </xdr:nvSpPr>
      <xdr:spPr>
        <a:xfrm>
          <a:off x="4594225" y="356870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Gender Mix</a:t>
          </a:r>
        </a:p>
      </xdr:txBody>
    </xdr:sp>
    <xdr:clientData/>
  </xdr:twoCellAnchor>
  <xdr:twoCellAnchor>
    <xdr:from>
      <xdr:col>10</xdr:col>
      <xdr:colOff>0</xdr:colOff>
      <xdr:row>14</xdr:row>
      <xdr:rowOff>0</xdr:rowOff>
    </xdr:from>
    <xdr:to>
      <xdr:col>14</xdr:col>
      <xdr:colOff>0</xdr:colOff>
      <xdr:row>23</xdr:row>
      <xdr:rowOff>0</xdr:rowOff>
    </xdr:to>
    <xdr:sp macro="" textlink="">
      <xdr:nvSpPr>
        <xdr:cNvPr id="23" name="Rectangle: Rounded Corners 22">
          <a:extLst>
            <a:ext uri="{FF2B5EF4-FFF2-40B4-BE49-F238E27FC236}">
              <a16:creationId xmlns:a16="http://schemas.microsoft.com/office/drawing/2014/main" id="{D3FC672A-72A0-A746-5094-7D5C405395CC}"/>
            </a:ext>
          </a:extLst>
        </xdr:cNvPr>
        <xdr:cNvSpPr/>
      </xdr:nvSpPr>
      <xdr:spPr>
        <a:xfrm>
          <a:off x="6610350" y="3467100"/>
          <a:ext cx="2857500"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14</xdr:row>
      <xdr:rowOff>0</xdr:rowOff>
    </xdr:from>
    <xdr:to>
      <xdr:col>14</xdr:col>
      <xdr:colOff>0</xdr:colOff>
      <xdr:row>14</xdr:row>
      <xdr:rowOff>63500</xdr:rowOff>
    </xdr:to>
    <xdr:sp macro="" textlink="">
      <xdr:nvSpPr>
        <xdr:cNvPr id="24" name="Rectangle 23">
          <a:extLst>
            <a:ext uri="{FF2B5EF4-FFF2-40B4-BE49-F238E27FC236}">
              <a16:creationId xmlns:a16="http://schemas.microsoft.com/office/drawing/2014/main" id="{30DFEA11-45DE-271B-DFB3-47CF6C6134B5}"/>
            </a:ext>
          </a:extLst>
        </xdr:cNvPr>
        <xdr:cNvSpPr/>
      </xdr:nvSpPr>
      <xdr:spPr>
        <a:xfrm>
          <a:off x="6610350" y="3467100"/>
          <a:ext cx="2857500"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127000</xdr:colOff>
      <xdr:row>14</xdr:row>
      <xdr:rowOff>101600</xdr:rowOff>
    </xdr:from>
    <xdr:to>
      <xdr:col>13</xdr:col>
      <xdr:colOff>587375</xdr:colOff>
      <xdr:row>15</xdr:row>
      <xdr:rowOff>31750</xdr:rowOff>
    </xdr:to>
    <xdr:sp macro="" textlink="">
      <xdr:nvSpPr>
        <xdr:cNvPr id="25" name="TextBox 24">
          <a:extLst>
            <a:ext uri="{FF2B5EF4-FFF2-40B4-BE49-F238E27FC236}">
              <a16:creationId xmlns:a16="http://schemas.microsoft.com/office/drawing/2014/main" id="{DB4552F8-A628-13E8-6BE7-8D2937B0DD86}"/>
            </a:ext>
          </a:extLst>
        </xdr:cNvPr>
        <xdr:cNvSpPr txBox="1"/>
      </xdr:nvSpPr>
      <xdr:spPr>
        <a:xfrm>
          <a:off x="6737350" y="3568700"/>
          <a:ext cx="2603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Working Status</a:t>
          </a:r>
        </a:p>
      </xdr:txBody>
    </xdr:sp>
    <xdr:clientData/>
  </xdr:twoCellAnchor>
  <xdr:twoCellAnchor>
    <xdr:from>
      <xdr:col>1</xdr:col>
      <xdr:colOff>0</xdr:colOff>
      <xdr:row>24</xdr:row>
      <xdr:rowOff>0</xdr:rowOff>
    </xdr:from>
    <xdr:to>
      <xdr:col>5</xdr:col>
      <xdr:colOff>0</xdr:colOff>
      <xdr:row>32</xdr:row>
      <xdr:rowOff>0</xdr:rowOff>
    </xdr:to>
    <xdr:sp macro="" textlink="">
      <xdr:nvSpPr>
        <xdr:cNvPr id="26" name="Rectangle: Rounded Corners 25">
          <a:extLst>
            <a:ext uri="{FF2B5EF4-FFF2-40B4-BE49-F238E27FC236}">
              <a16:creationId xmlns:a16="http://schemas.microsoft.com/office/drawing/2014/main" id="{F3F5AB00-FAE8-1672-1367-47CBC6CCAA5F}"/>
            </a:ext>
          </a:extLst>
        </xdr:cNvPr>
        <xdr:cNvSpPr/>
      </xdr:nvSpPr>
      <xdr:spPr>
        <a:xfrm>
          <a:off x="180975" y="5943600"/>
          <a:ext cx="2857500"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24</xdr:row>
      <xdr:rowOff>0</xdr:rowOff>
    </xdr:from>
    <xdr:to>
      <xdr:col>5</xdr:col>
      <xdr:colOff>0</xdr:colOff>
      <xdr:row>24</xdr:row>
      <xdr:rowOff>63500</xdr:rowOff>
    </xdr:to>
    <xdr:sp macro="" textlink="">
      <xdr:nvSpPr>
        <xdr:cNvPr id="27" name="Rectangle 26">
          <a:extLst>
            <a:ext uri="{FF2B5EF4-FFF2-40B4-BE49-F238E27FC236}">
              <a16:creationId xmlns:a16="http://schemas.microsoft.com/office/drawing/2014/main" id="{1E124D65-AB09-62AE-9442-6C9085B74FDF}"/>
            </a:ext>
          </a:extLst>
        </xdr:cNvPr>
        <xdr:cNvSpPr/>
      </xdr:nvSpPr>
      <xdr:spPr>
        <a:xfrm>
          <a:off x="180975" y="5943600"/>
          <a:ext cx="2857500" cy="63500"/>
        </a:xfrm>
        <a:prstGeom prst="rect">
          <a:avLst/>
        </a:prstGeom>
        <a:gradFill flip="none" rotWithShape="1">
          <a:gsLst>
            <a:gs pos="0">
              <a:srgbClr val="D3627C"/>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24</xdr:row>
      <xdr:rowOff>101600</xdr:rowOff>
    </xdr:from>
    <xdr:to>
      <xdr:col>4</xdr:col>
      <xdr:colOff>587375</xdr:colOff>
      <xdr:row>25</xdr:row>
      <xdr:rowOff>31750</xdr:rowOff>
    </xdr:to>
    <xdr:sp macro="" textlink="">
      <xdr:nvSpPr>
        <xdr:cNvPr id="28" name="TextBox 27">
          <a:extLst>
            <a:ext uri="{FF2B5EF4-FFF2-40B4-BE49-F238E27FC236}">
              <a16:creationId xmlns:a16="http://schemas.microsoft.com/office/drawing/2014/main" id="{3C7B8AD2-BB4F-9DCD-E7AE-B7D1971C1BF5}"/>
            </a:ext>
          </a:extLst>
        </xdr:cNvPr>
        <xdr:cNvSpPr txBox="1"/>
      </xdr:nvSpPr>
      <xdr:spPr>
        <a:xfrm>
          <a:off x="307975" y="6045200"/>
          <a:ext cx="2603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Distance to Work</a:t>
          </a:r>
        </a:p>
      </xdr:txBody>
    </xdr:sp>
    <xdr:clientData/>
  </xdr:twoCellAnchor>
  <xdr:twoCellAnchor>
    <xdr:from>
      <xdr:col>5</xdr:col>
      <xdr:colOff>0</xdr:colOff>
      <xdr:row>24</xdr:row>
      <xdr:rowOff>0</xdr:rowOff>
    </xdr:from>
    <xdr:to>
      <xdr:col>9</xdr:col>
      <xdr:colOff>0</xdr:colOff>
      <xdr:row>32</xdr:row>
      <xdr:rowOff>0</xdr:rowOff>
    </xdr:to>
    <xdr:sp macro="" textlink="">
      <xdr:nvSpPr>
        <xdr:cNvPr id="29" name="Rectangle: Rounded Corners 28">
          <a:extLst>
            <a:ext uri="{FF2B5EF4-FFF2-40B4-BE49-F238E27FC236}">
              <a16:creationId xmlns:a16="http://schemas.microsoft.com/office/drawing/2014/main" id="{94DFCA23-CC01-B0EC-1829-7AAFE7435C97}"/>
            </a:ext>
          </a:extLst>
        </xdr:cNvPr>
        <xdr:cNvSpPr/>
      </xdr:nvSpPr>
      <xdr:spPr>
        <a:xfrm>
          <a:off x="3038475" y="5943600"/>
          <a:ext cx="2857500"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24</xdr:row>
      <xdr:rowOff>0</xdr:rowOff>
    </xdr:from>
    <xdr:to>
      <xdr:col>9</xdr:col>
      <xdr:colOff>0</xdr:colOff>
      <xdr:row>24</xdr:row>
      <xdr:rowOff>63500</xdr:rowOff>
    </xdr:to>
    <xdr:sp macro="" textlink="">
      <xdr:nvSpPr>
        <xdr:cNvPr id="30" name="Rectangle 29">
          <a:extLst>
            <a:ext uri="{FF2B5EF4-FFF2-40B4-BE49-F238E27FC236}">
              <a16:creationId xmlns:a16="http://schemas.microsoft.com/office/drawing/2014/main" id="{957054E7-14E9-C8DF-8D44-89462C78B29E}"/>
            </a:ext>
          </a:extLst>
        </xdr:cNvPr>
        <xdr:cNvSpPr/>
      </xdr:nvSpPr>
      <xdr:spPr>
        <a:xfrm>
          <a:off x="3038475" y="5943600"/>
          <a:ext cx="2857500" cy="635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127000</xdr:colOff>
      <xdr:row>24</xdr:row>
      <xdr:rowOff>101600</xdr:rowOff>
    </xdr:from>
    <xdr:to>
      <xdr:col>8</xdr:col>
      <xdr:colOff>587375</xdr:colOff>
      <xdr:row>25</xdr:row>
      <xdr:rowOff>31750</xdr:rowOff>
    </xdr:to>
    <xdr:sp macro="" textlink="">
      <xdr:nvSpPr>
        <xdr:cNvPr id="31" name="TextBox 30">
          <a:extLst>
            <a:ext uri="{FF2B5EF4-FFF2-40B4-BE49-F238E27FC236}">
              <a16:creationId xmlns:a16="http://schemas.microsoft.com/office/drawing/2014/main" id="{CD2557B2-B43B-9A80-B75A-22373E0089DB}"/>
            </a:ext>
          </a:extLst>
        </xdr:cNvPr>
        <xdr:cNvSpPr txBox="1"/>
      </xdr:nvSpPr>
      <xdr:spPr>
        <a:xfrm>
          <a:off x="3165475" y="6045200"/>
          <a:ext cx="2603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Avg Salary by Employee Type</a:t>
          </a:r>
        </a:p>
      </xdr:txBody>
    </xdr:sp>
    <xdr:clientData/>
  </xdr:twoCellAnchor>
  <xdr:twoCellAnchor>
    <xdr:from>
      <xdr:col>9</xdr:col>
      <xdr:colOff>0</xdr:colOff>
      <xdr:row>24</xdr:row>
      <xdr:rowOff>0</xdr:rowOff>
    </xdr:from>
    <xdr:to>
      <xdr:col>12</xdr:col>
      <xdr:colOff>0</xdr:colOff>
      <xdr:row>32</xdr:row>
      <xdr:rowOff>0</xdr:rowOff>
    </xdr:to>
    <xdr:sp macro="" textlink="">
      <xdr:nvSpPr>
        <xdr:cNvPr id="32" name="Rectangle: Rounded Corners 31">
          <a:extLst>
            <a:ext uri="{FF2B5EF4-FFF2-40B4-BE49-F238E27FC236}">
              <a16:creationId xmlns:a16="http://schemas.microsoft.com/office/drawing/2014/main" id="{19C2A293-76AA-B158-D0BB-02053E4557AA}"/>
            </a:ext>
          </a:extLst>
        </xdr:cNvPr>
        <xdr:cNvSpPr/>
      </xdr:nvSpPr>
      <xdr:spPr>
        <a:xfrm>
          <a:off x="5895975" y="5943600"/>
          <a:ext cx="2143125"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24</xdr:row>
      <xdr:rowOff>0</xdr:rowOff>
    </xdr:from>
    <xdr:to>
      <xdr:col>12</xdr:col>
      <xdr:colOff>0</xdr:colOff>
      <xdr:row>24</xdr:row>
      <xdr:rowOff>63500</xdr:rowOff>
    </xdr:to>
    <xdr:sp macro="" textlink="">
      <xdr:nvSpPr>
        <xdr:cNvPr id="33" name="Rectangle 32">
          <a:extLst>
            <a:ext uri="{FF2B5EF4-FFF2-40B4-BE49-F238E27FC236}">
              <a16:creationId xmlns:a16="http://schemas.microsoft.com/office/drawing/2014/main" id="{A57DB7DB-DEB8-CFB9-0B31-63B9B7CDAC70}"/>
            </a:ext>
          </a:extLst>
        </xdr:cNvPr>
        <xdr:cNvSpPr/>
      </xdr:nvSpPr>
      <xdr:spPr>
        <a:xfrm>
          <a:off x="5895975" y="5943600"/>
          <a:ext cx="2143125"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127000</xdr:colOff>
      <xdr:row>24</xdr:row>
      <xdr:rowOff>101600</xdr:rowOff>
    </xdr:from>
    <xdr:to>
      <xdr:col>11</xdr:col>
      <xdr:colOff>587375</xdr:colOff>
      <xdr:row>25</xdr:row>
      <xdr:rowOff>31750</xdr:rowOff>
    </xdr:to>
    <xdr:sp macro="" textlink="">
      <xdr:nvSpPr>
        <xdr:cNvPr id="34" name="TextBox 33">
          <a:extLst>
            <a:ext uri="{FF2B5EF4-FFF2-40B4-BE49-F238E27FC236}">
              <a16:creationId xmlns:a16="http://schemas.microsoft.com/office/drawing/2014/main" id="{7B717655-D7DC-4D11-07D0-D140BBC25D85}"/>
            </a:ext>
          </a:extLst>
        </xdr:cNvPr>
        <xdr:cNvSpPr txBox="1"/>
      </xdr:nvSpPr>
      <xdr:spPr>
        <a:xfrm>
          <a:off x="6022975" y="604520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Employee Type Mix</a:t>
          </a:r>
        </a:p>
      </xdr:txBody>
    </xdr:sp>
    <xdr:clientData/>
  </xdr:twoCellAnchor>
  <xdr:twoCellAnchor>
    <xdr:from>
      <xdr:col>12</xdr:col>
      <xdr:colOff>0</xdr:colOff>
      <xdr:row>24</xdr:row>
      <xdr:rowOff>0</xdr:rowOff>
    </xdr:from>
    <xdr:to>
      <xdr:col>14</xdr:col>
      <xdr:colOff>0</xdr:colOff>
      <xdr:row>32</xdr:row>
      <xdr:rowOff>0</xdr:rowOff>
    </xdr:to>
    <xdr:sp macro="" textlink="">
      <xdr:nvSpPr>
        <xdr:cNvPr id="35" name="Rectangle: Rounded Corners 34">
          <a:extLst>
            <a:ext uri="{FF2B5EF4-FFF2-40B4-BE49-F238E27FC236}">
              <a16:creationId xmlns:a16="http://schemas.microsoft.com/office/drawing/2014/main" id="{80C25A3B-94BC-1863-6024-A870C0154757}"/>
            </a:ext>
          </a:extLst>
        </xdr:cNvPr>
        <xdr:cNvSpPr/>
      </xdr:nvSpPr>
      <xdr:spPr>
        <a:xfrm>
          <a:off x="8039100" y="5943600"/>
          <a:ext cx="1428750" cy="198120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24</xdr:row>
      <xdr:rowOff>0</xdr:rowOff>
    </xdr:from>
    <xdr:to>
      <xdr:col>14</xdr:col>
      <xdr:colOff>0</xdr:colOff>
      <xdr:row>24</xdr:row>
      <xdr:rowOff>63500</xdr:rowOff>
    </xdr:to>
    <xdr:sp macro="" textlink="">
      <xdr:nvSpPr>
        <xdr:cNvPr id="36" name="Rectangle 35">
          <a:extLst>
            <a:ext uri="{FF2B5EF4-FFF2-40B4-BE49-F238E27FC236}">
              <a16:creationId xmlns:a16="http://schemas.microsoft.com/office/drawing/2014/main" id="{E6D156FE-AD7D-4852-023B-CD442DB0E6A3}"/>
            </a:ext>
          </a:extLst>
        </xdr:cNvPr>
        <xdr:cNvSpPr/>
      </xdr:nvSpPr>
      <xdr:spPr>
        <a:xfrm>
          <a:off x="8039100" y="5943600"/>
          <a:ext cx="1428750"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24</xdr:row>
      <xdr:rowOff>101600</xdr:rowOff>
    </xdr:from>
    <xdr:to>
      <xdr:col>13</xdr:col>
      <xdr:colOff>587375</xdr:colOff>
      <xdr:row>25</xdr:row>
      <xdr:rowOff>31750</xdr:rowOff>
    </xdr:to>
    <xdr:sp macro="" textlink="">
      <xdr:nvSpPr>
        <xdr:cNvPr id="37" name="TextBox 36">
          <a:extLst>
            <a:ext uri="{FF2B5EF4-FFF2-40B4-BE49-F238E27FC236}">
              <a16:creationId xmlns:a16="http://schemas.microsoft.com/office/drawing/2014/main" id="{97E96780-2232-A893-B62C-8F5F290B187D}"/>
            </a:ext>
          </a:extLst>
        </xdr:cNvPr>
        <xdr:cNvSpPr txBox="1"/>
      </xdr:nvSpPr>
      <xdr:spPr>
        <a:xfrm>
          <a:off x="8166100" y="6045200"/>
          <a:ext cx="11747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Marital Status</a:t>
          </a:r>
        </a:p>
      </xdr:txBody>
    </xdr:sp>
    <xdr:clientData/>
  </xdr:twoCellAnchor>
  <xdr:twoCellAnchor>
    <xdr:from>
      <xdr:col>1</xdr:col>
      <xdr:colOff>0</xdr:colOff>
      <xdr:row>9</xdr:row>
      <xdr:rowOff>0</xdr:rowOff>
    </xdr:from>
    <xdr:to>
      <xdr:col>3</xdr:col>
      <xdr:colOff>0</xdr:colOff>
      <xdr:row>12</xdr:row>
      <xdr:rowOff>0</xdr:rowOff>
    </xdr:to>
    <xdr:sp macro="" textlink="">
      <xdr:nvSpPr>
        <xdr:cNvPr id="38" name="Rectangle: Rounded Corners 37">
          <a:extLst>
            <a:ext uri="{FF2B5EF4-FFF2-40B4-BE49-F238E27FC236}">
              <a16:creationId xmlns:a16="http://schemas.microsoft.com/office/drawing/2014/main" id="{3F4B6820-941E-3910-6E90-ABA743368851}"/>
            </a:ext>
          </a:extLst>
        </xdr:cNvPr>
        <xdr:cNvSpPr/>
      </xdr:nvSpPr>
      <xdr:spPr>
        <a:xfrm>
          <a:off x="1809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9</xdr:row>
      <xdr:rowOff>0</xdr:rowOff>
    </xdr:from>
    <xdr:to>
      <xdr:col>1</xdr:col>
      <xdr:colOff>63500</xdr:colOff>
      <xdr:row>12</xdr:row>
      <xdr:rowOff>0</xdr:rowOff>
    </xdr:to>
    <xdr:sp macro="" textlink="">
      <xdr:nvSpPr>
        <xdr:cNvPr id="39" name="Rectangle 38">
          <a:extLst>
            <a:ext uri="{FF2B5EF4-FFF2-40B4-BE49-F238E27FC236}">
              <a16:creationId xmlns:a16="http://schemas.microsoft.com/office/drawing/2014/main" id="{6FE59B55-421E-6B32-8418-10153082D445}"/>
            </a:ext>
          </a:extLst>
        </xdr:cNvPr>
        <xdr:cNvSpPr/>
      </xdr:nvSpPr>
      <xdr:spPr>
        <a:xfrm>
          <a:off x="180975" y="2228850"/>
          <a:ext cx="63500" cy="742950"/>
        </a:xfrm>
        <a:prstGeom prst="rect">
          <a:avLst/>
        </a:prstGeom>
        <a:solidFill>
          <a:srgbClr val="521FD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9</xdr:row>
      <xdr:rowOff>0</xdr:rowOff>
    </xdr:from>
    <xdr:to>
      <xdr:col>5</xdr:col>
      <xdr:colOff>0</xdr:colOff>
      <xdr:row>12</xdr:row>
      <xdr:rowOff>0</xdr:rowOff>
    </xdr:to>
    <xdr:sp macro="" textlink="">
      <xdr:nvSpPr>
        <xdr:cNvPr id="40" name="Rectangle: Rounded Corners 39">
          <a:extLst>
            <a:ext uri="{FF2B5EF4-FFF2-40B4-BE49-F238E27FC236}">
              <a16:creationId xmlns:a16="http://schemas.microsoft.com/office/drawing/2014/main" id="{F550784E-018F-260B-5DF0-4E140804D806}"/>
            </a:ext>
          </a:extLst>
        </xdr:cNvPr>
        <xdr:cNvSpPr/>
      </xdr:nvSpPr>
      <xdr:spPr>
        <a:xfrm>
          <a:off x="16097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9</xdr:row>
      <xdr:rowOff>0</xdr:rowOff>
    </xdr:from>
    <xdr:to>
      <xdr:col>3</xdr:col>
      <xdr:colOff>63500</xdr:colOff>
      <xdr:row>12</xdr:row>
      <xdr:rowOff>0</xdr:rowOff>
    </xdr:to>
    <xdr:sp macro="" textlink="">
      <xdr:nvSpPr>
        <xdr:cNvPr id="41" name="Rectangle 40">
          <a:extLst>
            <a:ext uri="{FF2B5EF4-FFF2-40B4-BE49-F238E27FC236}">
              <a16:creationId xmlns:a16="http://schemas.microsoft.com/office/drawing/2014/main" id="{EDFC4425-734B-516B-A8D7-BC8973BDC3A5}"/>
            </a:ext>
          </a:extLst>
        </xdr:cNvPr>
        <xdr:cNvSpPr/>
      </xdr:nvSpPr>
      <xdr:spPr>
        <a:xfrm>
          <a:off x="1609725" y="2228850"/>
          <a:ext cx="63500" cy="742950"/>
        </a:xfrm>
        <a:prstGeom prst="rect">
          <a:avLst/>
        </a:prstGeom>
        <a:solidFill>
          <a:srgbClr val="FB718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9</xdr:row>
      <xdr:rowOff>0</xdr:rowOff>
    </xdr:from>
    <xdr:to>
      <xdr:col>7</xdr:col>
      <xdr:colOff>0</xdr:colOff>
      <xdr:row>12</xdr:row>
      <xdr:rowOff>0</xdr:rowOff>
    </xdr:to>
    <xdr:sp macro="" textlink="">
      <xdr:nvSpPr>
        <xdr:cNvPr id="42" name="Rectangle: Rounded Corners 41">
          <a:extLst>
            <a:ext uri="{FF2B5EF4-FFF2-40B4-BE49-F238E27FC236}">
              <a16:creationId xmlns:a16="http://schemas.microsoft.com/office/drawing/2014/main" id="{50830681-E509-B2F2-97A9-52B1C16D5710}"/>
            </a:ext>
          </a:extLst>
        </xdr:cNvPr>
        <xdr:cNvSpPr/>
      </xdr:nvSpPr>
      <xdr:spPr>
        <a:xfrm>
          <a:off x="30384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9</xdr:row>
      <xdr:rowOff>0</xdr:rowOff>
    </xdr:from>
    <xdr:to>
      <xdr:col>5</xdr:col>
      <xdr:colOff>63500</xdr:colOff>
      <xdr:row>12</xdr:row>
      <xdr:rowOff>0</xdr:rowOff>
    </xdr:to>
    <xdr:sp macro="" textlink="">
      <xdr:nvSpPr>
        <xdr:cNvPr id="43" name="Rectangle 42">
          <a:extLst>
            <a:ext uri="{FF2B5EF4-FFF2-40B4-BE49-F238E27FC236}">
              <a16:creationId xmlns:a16="http://schemas.microsoft.com/office/drawing/2014/main" id="{908406DD-216B-6D57-659A-7C98C4FDF7C4}"/>
            </a:ext>
          </a:extLst>
        </xdr:cNvPr>
        <xdr:cNvSpPr/>
      </xdr:nvSpPr>
      <xdr:spPr>
        <a:xfrm>
          <a:off x="3038475" y="2228850"/>
          <a:ext cx="63500" cy="742950"/>
        </a:xfrm>
        <a:prstGeom prst="rect">
          <a:avLst/>
        </a:prstGeom>
        <a:solidFill>
          <a:srgbClr val="8CCEEE"/>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9</xdr:row>
      <xdr:rowOff>0</xdr:rowOff>
    </xdr:from>
    <xdr:to>
      <xdr:col>9</xdr:col>
      <xdr:colOff>0</xdr:colOff>
      <xdr:row>12</xdr:row>
      <xdr:rowOff>0</xdr:rowOff>
    </xdr:to>
    <xdr:sp macro="" textlink="">
      <xdr:nvSpPr>
        <xdr:cNvPr id="44" name="Rectangle: Rounded Corners 43">
          <a:extLst>
            <a:ext uri="{FF2B5EF4-FFF2-40B4-BE49-F238E27FC236}">
              <a16:creationId xmlns:a16="http://schemas.microsoft.com/office/drawing/2014/main" id="{67D3E3CB-587B-8F5B-6546-283CD771BCFF}"/>
            </a:ext>
          </a:extLst>
        </xdr:cNvPr>
        <xdr:cNvSpPr/>
      </xdr:nvSpPr>
      <xdr:spPr>
        <a:xfrm>
          <a:off x="44672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9</xdr:row>
      <xdr:rowOff>0</xdr:rowOff>
    </xdr:from>
    <xdr:to>
      <xdr:col>7</xdr:col>
      <xdr:colOff>63500</xdr:colOff>
      <xdr:row>12</xdr:row>
      <xdr:rowOff>0</xdr:rowOff>
    </xdr:to>
    <xdr:sp macro="" textlink="">
      <xdr:nvSpPr>
        <xdr:cNvPr id="45" name="Rectangle 44">
          <a:extLst>
            <a:ext uri="{FF2B5EF4-FFF2-40B4-BE49-F238E27FC236}">
              <a16:creationId xmlns:a16="http://schemas.microsoft.com/office/drawing/2014/main" id="{36648AF9-9397-597F-8667-DB4D8715B24A}"/>
            </a:ext>
          </a:extLst>
        </xdr:cNvPr>
        <xdr:cNvSpPr/>
      </xdr:nvSpPr>
      <xdr:spPr>
        <a:xfrm>
          <a:off x="4467225" y="2228850"/>
          <a:ext cx="63500" cy="742950"/>
        </a:xfrm>
        <a:prstGeom prst="rect">
          <a:avLst/>
        </a:prstGeom>
        <a:solidFill>
          <a:srgbClr val="8164C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9</xdr:row>
      <xdr:rowOff>0</xdr:rowOff>
    </xdr:from>
    <xdr:to>
      <xdr:col>11</xdr:col>
      <xdr:colOff>0</xdr:colOff>
      <xdr:row>12</xdr:row>
      <xdr:rowOff>0</xdr:rowOff>
    </xdr:to>
    <xdr:sp macro="" textlink="">
      <xdr:nvSpPr>
        <xdr:cNvPr id="46" name="Rectangle: Rounded Corners 45">
          <a:extLst>
            <a:ext uri="{FF2B5EF4-FFF2-40B4-BE49-F238E27FC236}">
              <a16:creationId xmlns:a16="http://schemas.microsoft.com/office/drawing/2014/main" id="{867D935D-3072-34FC-0DD5-AC6314ED701C}"/>
            </a:ext>
          </a:extLst>
        </xdr:cNvPr>
        <xdr:cNvSpPr/>
      </xdr:nvSpPr>
      <xdr:spPr>
        <a:xfrm>
          <a:off x="589597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9</xdr:row>
      <xdr:rowOff>0</xdr:rowOff>
    </xdr:from>
    <xdr:to>
      <xdr:col>9</xdr:col>
      <xdr:colOff>63500</xdr:colOff>
      <xdr:row>12</xdr:row>
      <xdr:rowOff>0</xdr:rowOff>
    </xdr:to>
    <xdr:sp macro="" textlink="">
      <xdr:nvSpPr>
        <xdr:cNvPr id="47" name="Rectangle 46">
          <a:extLst>
            <a:ext uri="{FF2B5EF4-FFF2-40B4-BE49-F238E27FC236}">
              <a16:creationId xmlns:a16="http://schemas.microsoft.com/office/drawing/2014/main" id="{B3279868-9652-D25A-4AB1-29F65C7211FC}"/>
            </a:ext>
          </a:extLst>
        </xdr:cNvPr>
        <xdr:cNvSpPr/>
      </xdr:nvSpPr>
      <xdr:spPr>
        <a:xfrm>
          <a:off x="5895975" y="2228850"/>
          <a:ext cx="63500" cy="742950"/>
        </a:xfrm>
        <a:prstGeom prst="rect">
          <a:avLst/>
        </a:prstGeom>
        <a:solidFill>
          <a:srgbClr val="D3627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9</xdr:row>
      <xdr:rowOff>0</xdr:rowOff>
    </xdr:from>
    <xdr:to>
      <xdr:col>13</xdr:col>
      <xdr:colOff>0</xdr:colOff>
      <xdr:row>12</xdr:row>
      <xdr:rowOff>0</xdr:rowOff>
    </xdr:to>
    <xdr:sp macro="" textlink="">
      <xdr:nvSpPr>
        <xdr:cNvPr id="48" name="Rectangle: Rounded Corners 47">
          <a:extLst>
            <a:ext uri="{FF2B5EF4-FFF2-40B4-BE49-F238E27FC236}">
              <a16:creationId xmlns:a16="http://schemas.microsoft.com/office/drawing/2014/main" id="{52161726-59C9-5391-2420-B35308CD6A52}"/>
            </a:ext>
          </a:extLst>
        </xdr:cNvPr>
        <xdr:cNvSpPr/>
      </xdr:nvSpPr>
      <xdr:spPr>
        <a:xfrm>
          <a:off x="7324725" y="2228850"/>
          <a:ext cx="1428750" cy="742950"/>
        </a:xfrm>
        <a:prstGeom prst="roundRect">
          <a:avLst>
            <a:gd name="adj" fmla="val 12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9</xdr:row>
      <xdr:rowOff>0</xdr:rowOff>
    </xdr:from>
    <xdr:to>
      <xdr:col>11</xdr:col>
      <xdr:colOff>63500</xdr:colOff>
      <xdr:row>12</xdr:row>
      <xdr:rowOff>0</xdr:rowOff>
    </xdr:to>
    <xdr:sp macro="" textlink="">
      <xdr:nvSpPr>
        <xdr:cNvPr id="49" name="Rectangle 48">
          <a:extLst>
            <a:ext uri="{FF2B5EF4-FFF2-40B4-BE49-F238E27FC236}">
              <a16:creationId xmlns:a16="http://schemas.microsoft.com/office/drawing/2014/main" id="{21512DC2-6812-C3A8-1E7E-249B574EEC08}"/>
            </a:ext>
          </a:extLst>
        </xdr:cNvPr>
        <xdr:cNvSpPr/>
      </xdr:nvSpPr>
      <xdr:spPr>
        <a:xfrm>
          <a:off x="7324725" y="2228850"/>
          <a:ext cx="63500" cy="742950"/>
        </a:xfrm>
        <a:prstGeom prst="rect">
          <a:avLst/>
        </a:prstGeom>
        <a:solidFill>
          <a:srgbClr val="FB718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xdr:row>
      <xdr:rowOff>0</xdr:rowOff>
    </xdr:from>
    <xdr:to>
      <xdr:col>14</xdr:col>
      <xdr:colOff>0</xdr:colOff>
      <xdr:row>4</xdr:row>
      <xdr:rowOff>0</xdr:rowOff>
    </xdr:to>
    <xdr:sp macro="" textlink="">
      <xdr:nvSpPr>
        <xdr:cNvPr id="50" name="Rectangle: Rounded Corners 49">
          <a:extLst>
            <a:ext uri="{FF2B5EF4-FFF2-40B4-BE49-F238E27FC236}">
              <a16:creationId xmlns:a16="http://schemas.microsoft.com/office/drawing/2014/main" id="{774060B0-5F77-0C67-831A-39646D42F16E}"/>
            </a:ext>
          </a:extLst>
        </xdr:cNvPr>
        <xdr:cNvSpPr/>
      </xdr:nvSpPr>
      <xdr:spPr>
        <a:xfrm>
          <a:off x="6610350" y="247650"/>
          <a:ext cx="2857500" cy="742950"/>
        </a:xfrm>
        <a:prstGeom prst="roundRect">
          <a:avLst>
            <a:gd name="adj" fmla="val 10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101600</xdr:colOff>
      <xdr:row>15</xdr:row>
      <xdr:rowOff>31750</xdr:rowOff>
    </xdr:from>
    <xdr:to>
      <xdr:col>6</xdr:col>
      <xdr:colOff>612775</xdr:colOff>
      <xdr:row>22</xdr:row>
      <xdr:rowOff>146050</xdr:rowOff>
    </xdr:to>
    <xdr:graphicFrame macro="">
      <xdr:nvGraphicFramePr>
        <xdr:cNvPr id="51" name="Chart_ptJoinMonth">
          <a:extLst>
            <a:ext uri="{FF2B5EF4-FFF2-40B4-BE49-F238E27FC236}">
              <a16:creationId xmlns:a16="http://schemas.microsoft.com/office/drawing/2014/main" id="{E8EA1EFE-5AE7-8FF2-B269-0D0D3459F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101600</xdr:colOff>
      <xdr:row>15</xdr:row>
      <xdr:rowOff>31750</xdr:rowOff>
    </xdr:from>
    <xdr:to>
      <xdr:col>9</xdr:col>
      <xdr:colOff>612775</xdr:colOff>
      <xdr:row>22</xdr:row>
      <xdr:rowOff>146050</xdr:rowOff>
    </xdr:to>
    <xdr:graphicFrame macro="">
      <xdr:nvGraphicFramePr>
        <xdr:cNvPr id="52" name="Chart_ptGender">
          <a:extLst>
            <a:ext uri="{FF2B5EF4-FFF2-40B4-BE49-F238E27FC236}">
              <a16:creationId xmlns:a16="http://schemas.microsoft.com/office/drawing/2014/main" id="{2D78A95B-E0F6-1E2F-7875-B97A07AE5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101600</xdr:colOff>
      <xdr:row>15</xdr:row>
      <xdr:rowOff>31750</xdr:rowOff>
    </xdr:from>
    <xdr:to>
      <xdr:col>13</xdr:col>
      <xdr:colOff>612775</xdr:colOff>
      <xdr:row>22</xdr:row>
      <xdr:rowOff>146050</xdr:rowOff>
    </xdr:to>
    <xdr:graphicFrame macro="">
      <xdr:nvGraphicFramePr>
        <xdr:cNvPr id="53" name="Chart_ptWorkStatus">
          <a:extLst>
            <a:ext uri="{FF2B5EF4-FFF2-40B4-BE49-F238E27FC236}">
              <a16:creationId xmlns:a16="http://schemas.microsoft.com/office/drawing/2014/main" id="{A32E14D4-C6F1-9045-D61E-8C4171BA2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101600</xdr:colOff>
      <xdr:row>25</xdr:row>
      <xdr:rowOff>31750</xdr:rowOff>
    </xdr:from>
    <xdr:to>
      <xdr:col>4</xdr:col>
      <xdr:colOff>612775</xdr:colOff>
      <xdr:row>31</xdr:row>
      <xdr:rowOff>146050</xdr:rowOff>
    </xdr:to>
    <xdr:graphicFrame macro="">
      <xdr:nvGraphicFramePr>
        <xdr:cNvPr id="54" name="Chart_ptDistance">
          <a:extLst>
            <a:ext uri="{FF2B5EF4-FFF2-40B4-BE49-F238E27FC236}">
              <a16:creationId xmlns:a16="http://schemas.microsoft.com/office/drawing/2014/main" id="{0BD1A572-6C70-1A22-4F53-741440A01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101600</xdr:colOff>
      <xdr:row>25</xdr:row>
      <xdr:rowOff>31750</xdr:rowOff>
    </xdr:from>
    <xdr:to>
      <xdr:col>8</xdr:col>
      <xdr:colOff>612775</xdr:colOff>
      <xdr:row>31</xdr:row>
      <xdr:rowOff>146050</xdr:rowOff>
    </xdr:to>
    <xdr:graphicFrame macro="">
      <xdr:nvGraphicFramePr>
        <xdr:cNvPr id="55" name="Chart_ptAvgByType">
          <a:extLst>
            <a:ext uri="{FF2B5EF4-FFF2-40B4-BE49-F238E27FC236}">
              <a16:creationId xmlns:a16="http://schemas.microsoft.com/office/drawing/2014/main" id="{F11C7C9F-1144-9E3A-C043-D492C929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101600</xdr:colOff>
      <xdr:row>25</xdr:row>
      <xdr:rowOff>31750</xdr:rowOff>
    </xdr:from>
    <xdr:to>
      <xdr:col>11</xdr:col>
      <xdr:colOff>612775</xdr:colOff>
      <xdr:row>31</xdr:row>
      <xdr:rowOff>146050</xdr:rowOff>
    </xdr:to>
    <xdr:graphicFrame macro="">
      <xdr:nvGraphicFramePr>
        <xdr:cNvPr id="56" name="Chart_ptEmpType">
          <a:extLst>
            <a:ext uri="{FF2B5EF4-FFF2-40B4-BE49-F238E27FC236}">
              <a16:creationId xmlns:a16="http://schemas.microsoft.com/office/drawing/2014/main" id="{506DEB52-8BC8-2873-8C61-E9250077A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101600</xdr:colOff>
      <xdr:row>25</xdr:row>
      <xdr:rowOff>31750</xdr:rowOff>
    </xdr:from>
    <xdr:to>
      <xdr:col>13</xdr:col>
      <xdr:colOff>612775</xdr:colOff>
      <xdr:row>31</xdr:row>
      <xdr:rowOff>146050</xdr:rowOff>
    </xdr:to>
    <xdr:graphicFrame macro="">
      <xdr:nvGraphicFramePr>
        <xdr:cNvPr id="57" name="Chart_ptMarital">
          <a:extLst>
            <a:ext uri="{FF2B5EF4-FFF2-40B4-BE49-F238E27FC236}">
              <a16:creationId xmlns:a16="http://schemas.microsoft.com/office/drawing/2014/main" id="{4685572F-55A1-E754-E73A-4CF5CA19E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571500</xdr:colOff>
      <xdr:row>1</xdr:row>
      <xdr:rowOff>34925</xdr:rowOff>
    </xdr:from>
    <xdr:to>
      <xdr:col>8</xdr:col>
      <xdr:colOff>95250</xdr:colOff>
      <xdr:row>4</xdr:row>
      <xdr:rowOff>28575</xdr:rowOff>
    </xdr:to>
    <mc:AlternateContent xmlns:mc="http://schemas.openxmlformats.org/markup-compatibility/2006" xmlns:a14="http://schemas.microsoft.com/office/drawing/2010/main">
      <mc:Choice Requires="a14">
        <xdr:graphicFrame macro="">
          <xdr:nvGraphicFramePr>
            <xdr:cNvPr id="58" name="sl_Join_Month">
              <a:extLst>
                <a:ext uri="{FF2B5EF4-FFF2-40B4-BE49-F238E27FC236}">
                  <a16:creationId xmlns:a16="http://schemas.microsoft.com/office/drawing/2014/main" id="{47160738-6215-037F-47C2-19A5E9DE97A6}"/>
                </a:ext>
              </a:extLst>
            </xdr:cNvPr>
            <xdr:cNvGraphicFramePr/>
          </xdr:nvGraphicFramePr>
          <xdr:xfrm>
            <a:off x="0" y="0"/>
            <a:ext cx="0" cy="0"/>
          </xdr:xfrm>
          <a:graphic>
            <a:graphicData uri="http://schemas.microsoft.com/office/drawing/2010/slicer">
              <sle:slicer xmlns:sle="http://schemas.microsoft.com/office/drawing/2010/slicer" name="sl_Join_Month"/>
            </a:graphicData>
          </a:graphic>
        </xdr:graphicFrame>
      </mc:Choice>
      <mc:Fallback xmlns="">
        <xdr:sp macro="" textlink="">
          <xdr:nvSpPr>
            <xdr:cNvPr id="0" name=""/>
            <xdr:cNvSpPr>
              <a:spLocks noTextEdit="1"/>
            </xdr:cNvSpPr>
          </xdr:nvSpPr>
          <xdr:spPr>
            <a:xfrm>
              <a:off x="1469571" y="279854"/>
              <a:ext cx="3850822" cy="728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21</xdr:row>
      <xdr:rowOff>82550</xdr:rowOff>
    </xdr:from>
    <xdr:to>
      <xdr:col>4</xdr:col>
      <xdr:colOff>603250</xdr:colOff>
      <xdr:row>24</xdr:row>
      <xdr:rowOff>76200</xdr:rowOff>
    </xdr:to>
    <mc:AlternateContent xmlns:mc="http://schemas.openxmlformats.org/markup-compatibility/2006" xmlns:a14="http://schemas.microsoft.com/office/drawing/2010/main">
      <mc:Choice Requires="a14">
        <xdr:graphicFrame macro="">
          <xdr:nvGraphicFramePr>
            <xdr:cNvPr id="59" name="sl_Employee_Type">
              <a:extLst>
                <a:ext uri="{FF2B5EF4-FFF2-40B4-BE49-F238E27FC236}">
                  <a16:creationId xmlns:a16="http://schemas.microsoft.com/office/drawing/2014/main" id="{21263A54-4597-23D7-AB7A-96E94AF62104}"/>
                </a:ext>
              </a:extLst>
            </xdr:cNvPr>
            <xdr:cNvGraphicFramePr/>
          </xdr:nvGraphicFramePr>
          <xdr:xfrm>
            <a:off x="0" y="0"/>
            <a:ext cx="0" cy="0"/>
          </xdr:xfrm>
          <a:graphic>
            <a:graphicData uri="http://schemas.microsoft.com/office/drawing/2010/slicer">
              <sle:slicer xmlns:sle="http://schemas.microsoft.com/office/drawing/2010/slicer" name="sl_Employee_Type"/>
            </a:graphicData>
          </a:graphic>
        </xdr:graphicFrame>
      </mc:Choice>
      <mc:Fallback xmlns="">
        <xdr:sp macro="" textlink="">
          <xdr:nvSpPr>
            <xdr:cNvPr id="0" name=""/>
            <xdr:cNvSpPr>
              <a:spLocks noTextEdit="1"/>
            </xdr:cNvSpPr>
          </xdr:nvSpPr>
          <xdr:spPr>
            <a:xfrm>
              <a:off x="1469571" y="5226050"/>
              <a:ext cx="1474108" cy="728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27</xdr:row>
      <xdr:rowOff>25400</xdr:rowOff>
    </xdr:from>
    <xdr:to>
      <xdr:col>4</xdr:col>
      <xdr:colOff>603250</xdr:colOff>
      <xdr:row>30</xdr:row>
      <xdr:rowOff>19050</xdr:rowOff>
    </xdr:to>
    <mc:AlternateContent xmlns:mc="http://schemas.openxmlformats.org/markup-compatibility/2006" xmlns:a14="http://schemas.microsoft.com/office/drawing/2010/main">
      <mc:Choice Requires="a14">
        <xdr:graphicFrame macro="">
          <xdr:nvGraphicFramePr>
            <xdr:cNvPr id="60" name="sl_Working_status">
              <a:extLst>
                <a:ext uri="{FF2B5EF4-FFF2-40B4-BE49-F238E27FC236}">
                  <a16:creationId xmlns:a16="http://schemas.microsoft.com/office/drawing/2014/main" id="{C6EA54A3-EB79-65D3-440B-F36D51CA255D}"/>
                </a:ext>
              </a:extLst>
            </xdr:cNvPr>
            <xdr:cNvGraphicFramePr/>
          </xdr:nvGraphicFramePr>
          <xdr:xfrm>
            <a:off x="0" y="0"/>
            <a:ext cx="0" cy="0"/>
          </xdr:xfrm>
          <a:graphic>
            <a:graphicData uri="http://schemas.microsoft.com/office/drawing/2010/slicer">
              <sle:slicer xmlns:sle="http://schemas.microsoft.com/office/drawing/2010/slicer" name="sl_Working_status"/>
            </a:graphicData>
          </a:graphic>
        </xdr:graphicFrame>
      </mc:Choice>
      <mc:Fallback xmlns="">
        <xdr:sp macro="" textlink="">
          <xdr:nvSpPr>
            <xdr:cNvPr id="0" name=""/>
            <xdr:cNvSpPr>
              <a:spLocks noTextEdit="1"/>
            </xdr:cNvSpPr>
          </xdr:nvSpPr>
          <xdr:spPr>
            <a:xfrm>
              <a:off x="1469571" y="6638471"/>
              <a:ext cx="1474108" cy="728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32</xdr:row>
      <xdr:rowOff>215900</xdr:rowOff>
    </xdr:from>
    <xdr:to>
      <xdr:col>4</xdr:col>
      <xdr:colOff>603250</xdr:colOff>
      <xdr:row>35</xdr:row>
      <xdr:rowOff>209550</xdr:rowOff>
    </xdr:to>
    <mc:AlternateContent xmlns:mc="http://schemas.openxmlformats.org/markup-compatibility/2006" xmlns:a14="http://schemas.microsoft.com/office/drawing/2010/main">
      <mc:Choice Requires="a14">
        <xdr:graphicFrame macro="">
          <xdr:nvGraphicFramePr>
            <xdr:cNvPr id="61" name="sl_Gender">
              <a:extLst>
                <a:ext uri="{FF2B5EF4-FFF2-40B4-BE49-F238E27FC236}">
                  <a16:creationId xmlns:a16="http://schemas.microsoft.com/office/drawing/2014/main" id="{92264C19-3D4C-1B57-0D8A-ED8714DED769}"/>
                </a:ext>
              </a:extLst>
            </xdr:cNvPr>
            <xdr:cNvGraphicFramePr/>
          </xdr:nvGraphicFramePr>
          <xdr:xfrm>
            <a:off x="0" y="0"/>
            <a:ext cx="0" cy="0"/>
          </xdr:xfrm>
          <a:graphic>
            <a:graphicData uri="http://schemas.microsoft.com/office/drawing/2010/slicer">
              <sle:slicer xmlns:sle="http://schemas.microsoft.com/office/drawing/2010/slicer" name="sl_Gender"/>
            </a:graphicData>
          </a:graphic>
        </xdr:graphicFrame>
      </mc:Choice>
      <mc:Fallback xmlns="">
        <xdr:sp macro="" textlink="">
          <xdr:nvSpPr>
            <xdr:cNvPr id="0" name=""/>
            <xdr:cNvSpPr>
              <a:spLocks noTextEdit="1"/>
            </xdr:cNvSpPr>
          </xdr:nvSpPr>
          <xdr:spPr>
            <a:xfrm>
              <a:off x="1469571" y="8053614"/>
              <a:ext cx="1474108" cy="728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0</xdr:colOff>
      <xdr:row>28</xdr:row>
      <xdr:rowOff>0</xdr:rowOff>
    </xdr:to>
    <xdr:sp macro="" textlink="">
      <xdr:nvSpPr>
        <xdr:cNvPr id="2" name="bg_Dashboard_Detail">
          <a:extLst>
            <a:ext uri="{FF2B5EF4-FFF2-40B4-BE49-F238E27FC236}">
              <a16:creationId xmlns:a16="http://schemas.microsoft.com/office/drawing/2014/main" id="{05318B06-A7C8-1205-FE43-5B6F26D20656}"/>
            </a:ext>
          </a:extLst>
        </xdr:cNvPr>
        <xdr:cNvSpPr/>
      </xdr:nvSpPr>
      <xdr:spPr>
        <a:xfrm>
          <a:off x="180975" y="247650"/>
          <a:ext cx="9286875" cy="6686550"/>
        </a:xfrm>
        <a:prstGeom prst="roundRect">
          <a:avLst>
            <a:gd name="adj" fmla="val 4000"/>
          </a:avLst>
        </a:prstGeom>
        <a:gradFill flip="none" rotWithShape="1">
          <a:gsLst>
            <a:gs pos="0">
              <a:srgbClr val="FBF8F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xdr:row>
      <xdr:rowOff>0</xdr:rowOff>
    </xdr:from>
    <xdr:to>
      <xdr:col>10</xdr:col>
      <xdr:colOff>0</xdr:colOff>
      <xdr:row>4</xdr:row>
      <xdr:rowOff>0</xdr:rowOff>
    </xdr:to>
    <xdr:sp macro="" textlink="">
      <xdr:nvSpPr>
        <xdr:cNvPr id="3" name="Rectangle: Rounded Corners 2">
          <a:extLst>
            <a:ext uri="{FF2B5EF4-FFF2-40B4-BE49-F238E27FC236}">
              <a16:creationId xmlns:a16="http://schemas.microsoft.com/office/drawing/2014/main" id="{29D093D8-DF9D-7674-37DE-37933E7E6277}"/>
            </a:ext>
          </a:extLst>
        </xdr:cNvPr>
        <xdr:cNvSpPr/>
      </xdr:nvSpPr>
      <xdr:spPr>
        <a:xfrm>
          <a:off x="180975" y="247650"/>
          <a:ext cx="6429375" cy="742950"/>
        </a:xfrm>
        <a:prstGeom prst="roundRect">
          <a:avLst>
            <a:gd name="adj" fmla="val 8000"/>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1600" rtlCol="0" anchor="t"/>
        <a:lstStyle/>
        <a:p>
          <a:pPr algn="ctr"/>
          <a:r>
            <a:rPr lang="en-US" sz="1600" b="1">
              <a:solidFill>
                <a:srgbClr val="FFFFFF"/>
              </a:solidFill>
            </a:rPr>
            <a:t>HR Detail Dashboard</a:t>
          </a:r>
        </a:p>
      </xdr:txBody>
    </xdr:sp>
    <xdr:clientData/>
  </xdr:twoCellAnchor>
  <xdr:twoCellAnchor>
    <xdr:from>
      <xdr:col>1</xdr:col>
      <xdr:colOff>177800</xdr:colOff>
      <xdr:row>2</xdr:row>
      <xdr:rowOff>57150</xdr:rowOff>
    </xdr:from>
    <xdr:to>
      <xdr:col>9</xdr:col>
      <xdr:colOff>536575</xdr:colOff>
      <xdr:row>2</xdr:row>
      <xdr:rowOff>234950</xdr:rowOff>
    </xdr:to>
    <xdr:sp macro="" textlink="">
      <xdr:nvSpPr>
        <xdr:cNvPr id="4" name="TextBox 3">
          <a:extLst>
            <a:ext uri="{FF2B5EF4-FFF2-40B4-BE49-F238E27FC236}">
              <a16:creationId xmlns:a16="http://schemas.microsoft.com/office/drawing/2014/main" id="{D6E6C18A-05DA-2E18-0330-A84E63A950BE}"/>
            </a:ext>
          </a:extLst>
        </xdr:cNvPr>
        <xdr:cNvSpPr txBox="1"/>
      </xdr:nvSpPr>
      <xdr:spPr>
        <a:xfrm>
          <a:off x="358775" y="552450"/>
          <a:ext cx="60737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800">
              <a:solidFill>
                <a:srgbClr val="F1EDFA"/>
              </a:solidFill>
            </a:rPr>
            <a:t>Blood group, status group, marital mix and support visuals</a:t>
          </a:r>
        </a:p>
      </xdr:txBody>
    </xdr:sp>
    <xdr:clientData/>
  </xdr:twoCellAnchor>
  <xdr:twoCellAnchor>
    <xdr:from>
      <xdr:col>1</xdr:col>
      <xdr:colOff>0</xdr:colOff>
      <xdr:row>7</xdr:row>
      <xdr:rowOff>0</xdr:rowOff>
    </xdr:from>
    <xdr:to>
      <xdr:col>6</xdr:col>
      <xdr:colOff>0</xdr:colOff>
      <xdr:row>16</xdr:row>
      <xdr:rowOff>0</xdr:rowOff>
    </xdr:to>
    <xdr:sp macro="" textlink="">
      <xdr:nvSpPr>
        <xdr:cNvPr id="5" name="Rectangle: Rounded Corners 4">
          <a:extLst>
            <a:ext uri="{FF2B5EF4-FFF2-40B4-BE49-F238E27FC236}">
              <a16:creationId xmlns:a16="http://schemas.microsoft.com/office/drawing/2014/main" id="{156D26EA-1798-92BC-757C-5030D7C3326F}"/>
            </a:ext>
          </a:extLst>
        </xdr:cNvPr>
        <xdr:cNvSpPr/>
      </xdr:nvSpPr>
      <xdr:spPr>
        <a:xfrm>
          <a:off x="180975" y="1733550"/>
          <a:ext cx="357187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0</xdr:rowOff>
    </xdr:from>
    <xdr:to>
      <xdr:col>6</xdr:col>
      <xdr:colOff>0</xdr:colOff>
      <xdr:row>7</xdr:row>
      <xdr:rowOff>63500</xdr:rowOff>
    </xdr:to>
    <xdr:sp macro="" textlink="">
      <xdr:nvSpPr>
        <xdr:cNvPr id="6" name="Rectangle 5">
          <a:extLst>
            <a:ext uri="{FF2B5EF4-FFF2-40B4-BE49-F238E27FC236}">
              <a16:creationId xmlns:a16="http://schemas.microsoft.com/office/drawing/2014/main" id="{5585C713-9F38-1F16-C95D-A6BE2E4A2588}"/>
            </a:ext>
          </a:extLst>
        </xdr:cNvPr>
        <xdr:cNvSpPr/>
      </xdr:nvSpPr>
      <xdr:spPr>
        <a:xfrm>
          <a:off x="180975" y="1733550"/>
          <a:ext cx="3571875" cy="63500"/>
        </a:xfrm>
        <a:prstGeom prst="rect">
          <a:avLst/>
        </a:prstGeom>
        <a:gradFill flip="none" rotWithShape="1">
          <a:gsLst>
            <a:gs pos="0">
              <a:srgbClr val="521FD1"/>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7</xdr:row>
      <xdr:rowOff>101600</xdr:rowOff>
    </xdr:from>
    <xdr:to>
      <xdr:col>5</xdr:col>
      <xdr:colOff>587375</xdr:colOff>
      <xdr:row>8</xdr:row>
      <xdr:rowOff>31750</xdr:rowOff>
    </xdr:to>
    <xdr:sp macro="" textlink="">
      <xdr:nvSpPr>
        <xdr:cNvPr id="7" name="TextBox 6">
          <a:extLst>
            <a:ext uri="{FF2B5EF4-FFF2-40B4-BE49-F238E27FC236}">
              <a16:creationId xmlns:a16="http://schemas.microsoft.com/office/drawing/2014/main" id="{75593477-3B41-7ADA-4035-BF5FC5963874}"/>
            </a:ext>
          </a:extLst>
        </xdr:cNvPr>
        <xdr:cNvSpPr txBox="1"/>
      </xdr:nvSpPr>
      <xdr:spPr>
        <a:xfrm>
          <a:off x="307975" y="1835150"/>
          <a:ext cx="33178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Blood Group</a:t>
          </a:r>
        </a:p>
      </xdr:txBody>
    </xdr:sp>
    <xdr:clientData/>
  </xdr:twoCellAnchor>
  <xdr:twoCellAnchor>
    <xdr:from>
      <xdr:col>6</xdr:col>
      <xdr:colOff>0</xdr:colOff>
      <xdr:row>7</xdr:row>
      <xdr:rowOff>0</xdr:rowOff>
    </xdr:from>
    <xdr:to>
      <xdr:col>11</xdr:col>
      <xdr:colOff>0</xdr:colOff>
      <xdr:row>16</xdr:row>
      <xdr:rowOff>0</xdr:rowOff>
    </xdr:to>
    <xdr:sp macro="" textlink="">
      <xdr:nvSpPr>
        <xdr:cNvPr id="8" name="Rectangle: Rounded Corners 7">
          <a:extLst>
            <a:ext uri="{FF2B5EF4-FFF2-40B4-BE49-F238E27FC236}">
              <a16:creationId xmlns:a16="http://schemas.microsoft.com/office/drawing/2014/main" id="{3716A45F-2285-01F7-206A-A149BA7FA5CD}"/>
            </a:ext>
          </a:extLst>
        </xdr:cNvPr>
        <xdr:cNvSpPr/>
      </xdr:nvSpPr>
      <xdr:spPr>
        <a:xfrm>
          <a:off x="3752850" y="1733550"/>
          <a:ext cx="357187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7</xdr:row>
      <xdr:rowOff>0</xdr:rowOff>
    </xdr:from>
    <xdr:to>
      <xdr:col>11</xdr:col>
      <xdr:colOff>0</xdr:colOff>
      <xdr:row>7</xdr:row>
      <xdr:rowOff>63500</xdr:rowOff>
    </xdr:to>
    <xdr:sp macro="" textlink="">
      <xdr:nvSpPr>
        <xdr:cNvPr id="9" name="Rectangle 8">
          <a:extLst>
            <a:ext uri="{FF2B5EF4-FFF2-40B4-BE49-F238E27FC236}">
              <a16:creationId xmlns:a16="http://schemas.microsoft.com/office/drawing/2014/main" id="{98251A34-D3A7-F449-464E-08E2FB464001}"/>
            </a:ext>
          </a:extLst>
        </xdr:cNvPr>
        <xdr:cNvSpPr/>
      </xdr:nvSpPr>
      <xdr:spPr>
        <a:xfrm>
          <a:off x="3752850" y="1733550"/>
          <a:ext cx="3571875" cy="63500"/>
        </a:xfrm>
        <a:prstGeom prst="rect">
          <a:avLst/>
        </a:prstGeom>
        <a:gradFill flip="none" rotWithShape="1">
          <a:gsLst>
            <a:gs pos="0">
              <a:srgbClr val="FB7187"/>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7</xdr:row>
      <xdr:rowOff>101600</xdr:rowOff>
    </xdr:from>
    <xdr:to>
      <xdr:col>10</xdr:col>
      <xdr:colOff>587375</xdr:colOff>
      <xdr:row>8</xdr:row>
      <xdr:rowOff>31750</xdr:rowOff>
    </xdr:to>
    <xdr:sp macro="" textlink="">
      <xdr:nvSpPr>
        <xdr:cNvPr id="10" name="TextBox 9">
          <a:extLst>
            <a:ext uri="{FF2B5EF4-FFF2-40B4-BE49-F238E27FC236}">
              <a16:creationId xmlns:a16="http://schemas.microsoft.com/office/drawing/2014/main" id="{DC547287-48BB-E4C5-4BD5-CE10760F32C8}"/>
            </a:ext>
          </a:extLst>
        </xdr:cNvPr>
        <xdr:cNvSpPr txBox="1"/>
      </xdr:nvSpPr>
      <xdr:spPr>
        <a:xfrm>
          <a:off x="3879850" y="1835150"/>
          <a:ext cx="33178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Status Group</a:t>
          </a:r>
        </a:p>
      </xdr:txBody>
    </xdr:sp>
    <xdr:clientData/>
  </xdr:twoCellAnchor>
  <xdr:twoCellAnchor>
    <xdr:from>
      <xdr:col>11</xdr:col>
      <xdr:colOff>0</xdr:colOff>
      <xdr:row>7</xdr:row>
      <xdr:rowOff>0</xdr:rowOff>
    </xdr:from>
    <xdr:to>
      <xdr:col>14</xdr:col>
      <xdr:colOff>0</xdr:colOff>
      <xdr:row>16</xdr:row>
      <xdr:rowOff>0</xdr:rowOff>
    </xdr:to>
    <xdr:sp macro="" textlink="">
      <xdr:nvSpPr>
        <xdr:cNvPr id="11" name="Rectangle: Rounded Corners 10">
          <a:extLst>
            <a:ext uri="{FF2B5EF4-FFF2-40B4-BE49-F238E27FC236}">
              <a16:creationId xmlns:a16="http://schemas.microsoft.com/office/drawing/2014/main" id="{9AD2475F-8B16-EA14-4491-26964BCC0067}"/>
            </a:ext>
          </a:extLst>
        </xdr:cNvPr>
        <xdr:cNvSpPr/>
      </xdr:nvSpPr>
      <xdr:spPr>
        <a:xfrm>
          <a:off x="7324725" y="1733550"/>
          <a:ext cx="214312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7</xdr:row>
      <xdr:rowOff>0</xdr:rowOff>
    </xdr:from>
    <xdr:to>
      <xdr:col>14</xdr:col>
      <xdr:colOff>0</xdr:colOff>
      <xdr:row>7</xdr:row>
      <xdr:rowOff>63500</xdr:rowOff>
    </xdr:to>
    <xdr:sp macro="" textlink="">
      <xdr:nvSpPr>
        <xdr:cNvPr id="12" name="Rectangle 11">
          <a:extLst>
            <a:ext uri="{FF2B5EF4-FFF2-40B4-BE49-F238E27FC236}">
              <a16:creationId xmlns:a16="http://schemas.microsoft.com/office/drawing/2014/main" id="{7B1BCF08-CF40-C331-1D66-F02E4FD30528}"/>
            </a:ext>
          </a:extLst>
        </xdr:cNvPr>
        <xdr:cNvSpPr/>
      </xdr:nvSpPr>
      <xdr:spPr>
        <a:xfrm>
          <a:off x="7324725" y="1733550"/>
          <a:ext cx="2143125"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127000</xdr:colOff>
      <xdr:row>7</xdr:row>
      <xdr:rowOff>101600</xdr:rowOff>
    </xdr:from>
    <xdr:to>
      <xdr:col>13</xdr:col>
      <xdr:colOff>587375</xdr:colOff>
      <xdr:row>8</xdr:row>
      <xdr:rowOff>31750</xdr:rowOff>
    </xdr:to>
    <xdr:sp macro="" textlink="">
      <xdr:nvSpPr>
        <xdr:cNvPr id="13" name="TextBox 12">
          <a:extLst>
            <a:ext uri="{FF2B5EF4-FFF2-40B4-BE49-F238E27FC236}">
              <a16:creationId xmlns:a16="http://schemas.microsoft.com/office/drawing/2014/main" id="{DB2A8BE5-0987-AB74-779B-9ECB0229B844}"/>
            </a:ext>
          </a:extLst>
        </xdr:cNvPr>
        <xdr:cNvSpPr txBox="1"/>
      </xdr:nvSpPr>
      <xdr:spPr>
        <a:xfrm>
          <a:off x="7451725" y="18351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Working Status</a:t>
          </a:r>
        </a:p>
      </xdr:txBody>
    </xdr:sp>
    <xdr:clientData/>
  </xdr:twoCellAnchor>
  <xdr:twoCellAnchor>
    <xdr:from>
      <xdr:col>1</xdr:col>
      <xdr:colOff>0</xdr:colOff>
      <xdr:row>17</xdr:row>
      <xdr:rowOff>0</xdr:rowOff>
    </xdr:from>
    <xdr:to>
      <xdr:col>6</xdr:col>
      <xdr:colOff>0</xdr:colOff>
      <xdr:row>26</xdr:row>
      <xdr:rowOff>0</xdr:rowOff>
    </xdr:to>
    <xdr:sp macro="" textlink="">
      <xdr:nvSpPr>
        <xdr:cNvPr id="14" name="Rectangle: Rounded Corners 13">
          <a:extLst>
            <a:ext uri="{FF2B5EF4-FFF2-40B4-BE49-F238E27FC236}">
              <a16:creationId xmlns:a16="http://schemas.microsoft.com/office/drawing/2014/main" id="{7D51D80F-6748-50D8-8488-571D98A0E004}"/>
            </a:ext>
          </a:extLst>
        </xdr:cNvPr>
        <xdr:cNvSpPr/>
      </xdr:nvSpPr>
      <xdr:spPr>
        <a:xfrm>
          <a:off x="180975" y="4210050"/>
          <a:ext cx="357187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17</xdr:row>
      <xdr:rowOff>0</xdr:rowOff>
    </xdr:from>
    <xdr:to>
      <xdr:col>6</xdr:col>
      <xdr:colOff>0</xdr:colOff>
      <xdr:row>17</xdr:row>
      <xdr:rowOff>63500</xdr:rowOff>
    </xdr:to>
    <xdr:sp macro="" textlink="">
      <xdr:nvSpPr>
        <xdr:cNvPr id="15" name="Rectangle 14">
          <a:extLst>
            <a:ext uri="{FF2B5EF4-FFF2-40B4-BE49-F238E27FC236}">
              <a16:creationId xmlns:a16="http://schemas.microsoft.com/office/drawing/2014/main" id="{E197D9A6-1D8D-0A85-6A4C-D0E460FD9EB1}"/>
            </a:ext>
          </a:extLst>
        </xdr:cNvPr>
        <xdr:cNvSpPr/>
      </xdr:nvSpPr>
      <xdr:spPr>
        <a:xfrm>
          <a:off x="180975" y="4210050"/>
          <a:ext cx="3571875" cy="63500"/>
        </a:xfrm>
        <a:prstGeom prst="rect">
          <a:avLst/>
        </a:prstGeom>
        <a:gradFill flip="none" rotWithShape="1">
          <a:gsLst>
            <a:gs pos="0">
              <a:srgbClr val="D3627C"/>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17</xdr:row>
      <xdr:rowOff>101600</xdr:rowOff>
    </xdr:from>
    <xdr:to>
      <xdr:col>5</xdr:col>
      <xdr:colOff>587375</xdr:colOff>
      <xdr:row>18</xdr:row>
      <xdr:rowOff>31750</xdr:rowOff>
    </xdr:to>
    <xdr:sp macro="" textlink="">
      <xdr:nvSpPr>
        <xdr:cNvPr id="16" name="TextBox 15">
          <a:extLst>
            <a:ext uri="{FF2B5EF4-FFF2-40B4-BE49-F238E27FC236}">
              <a16:creationId xmlns:a16="http://schemas.microsoft.com/office/drawing/2014/main" id="{3B8D5A4B-6391-8E2F-66A7-5FCE19F0A8A2}"/>
            </a:ext>
          </a:extLst>
        </xdr:cNvPr>
        <xdr:cNvSpPr txBox="1"/>
      </xdr:nvSpPr>
      <xdr:spPr>
        <a:xfrm>
          <a:off x="307975" y="4311650"/>
          <a:ext cx="33178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Marital Status</a:t>
          </a:r>
        </a:p>
      </xdr:txBody>
    </xdr:sp>
    <xdr:clientData/>
  </xdr:twoCellAnchor>
  <xdr:twoCellAnchor>
    <xdr:from>
      <xdr:col>6</xdr:col>
      <xdr:colOff>0</xdr:colOff>
      <xdr:row>17</xdr:row>
      <xdr:rowOff>0</xdr:rowOff>
    </xdr:from>
    <xdr:to>
      <xdr:col>11</xdr:col>
      <xdr:colOff>0</xdr:colOff>
      <xdr:row>26</xdr:row>
      <xdr:rowOff>0</xdr:rowOff>
    </xdr:to>
    <xdr:sp macro="" textlink="">
      <xdr:nvSpPr>
        <xdr:cNvPr id="17" name="Rectangle: Rounded Corners 16">
          <a:extLst>
            <a:ext uri="{FF2B5EF4-FFF2-40B4-BE49-F238E27FC236}">
              <a16:creationId xmlns:a16="http://schemas.microsoft.com/office/drawing/2014/main" id="{19302C51-EFDC-BF01-914B-127F67CE3804}"/>
            </a:ext>
          </a:extLst>
        </xdr:cNvPr>
        <xdr:cNvSpPr/>
      </xdr:nvSpPr>
      <xdr:spPr>
        <a:xfrm>
          <a:off x="3752850" y="4210050"/>
          <a:ext cx="357187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17</xdr:row>
      <xdr:rowOff>0</xdr:rowOff>
    </xdr:from>
    <xdr:to>
      <xdr:col>11</xdr:col>
      <xdr:colOff>0</xdr:colOff>
      <xdr:row>17</xdr:row>
      <xdr:rowOff>63500</xdr:rowOff>
    </xdr:to>
    <xdr:sp macro="" textlink="">
      <xdr:nvSpPr>
        <xdr:cNvPr id="18" name="Rectangle 17">
          <a:extLst>
            <a:ext uri="{FF2B5EF4-FFF2-40B4-BE49-F238E27FC236}">
              <a16:creationId xmlns:a16="http://schemas.microsoft.com/office/drawing/2014/main" id="{CAC6B037-4671-91ED-D232-2A48A1543BC3}"/>
            </a:ext>
          </a:extLst>
        </xdr:cNvPr>
        <xdr:cNvSpPr/>
      </xdr:nvSpPr>
      <xdr:spPr>
        <a:xfrm>
          <a:off x="3752850" y="4210050"/>
          <a:ext cx="3571875" cy="63500"/>
        </a:xfrm>
        <a:prstGeom prst="rect">
          <a:avLst/>
        </a:prstGeom>
        <a:gradFill flip="none" rotWithShape="1">
          <a:gsLst>
            <a:gs pos="0">
              <a:srgbClr val="8164CF"/>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17</xdr:row>
      <xdr:rowOff>101600</xdr:rowOff>
    </xdr:from>
    <xdr:to>
      <xdr:col>10</xdr:col>
      <xdr:colOff>587375</xdr:colOff>
      <xdr:row>18</xdr:row>
      <xdr:rowOff>31750</xdr:rowOff>
    </xdr:to>
    <xdr:sp macro="" textlink="">
      <xdr:nvSpPr>
        <xdr:cNvPr id="19" name="TextBox 18">
          <a:extLst>
            <a:ext uri="{FF2B5EF4-FFF2-40B4-BE49-F238E27FC236}">
              <a16:creationId xmlns:a16="http://schemas.microsoft.com/office/drawing/2014/main" id="{8274506F-E488-32BE-8227-7DE9CA8B3354}"/>
            </a:ext>
          </a:extLst>
        </xdr:cNvPr>
        <xdr:cNvSpPr txBox="1"/>
      </xdr:nvSpPr>
      <xdr:spPr>
        <a:xfrm>
          <a:off x="3879850" y="4311650"/>
          <a:ext cx="331787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Gender Mix</a:t>
          </a:r>
        </a:p>
      </xdr:txBody>
    </xdr:sp>
    <xdr:clientData/>
  </xdr:twoCellAnchor>
  <xdr:twoCellAnchor>
    <xdr:from>
      <xdr:col>11</xdr:col>
      <xdr:colOff>0</xdr:colOff>
      <xdr:row>17</xdr:row>
      <xdr:rowOff>0</xdr:rowOff>
    </xdr:from>
    <xdr:to>
      <xdr:col>14</xdr:col>
      <xdr:colOff>0</xdr:colOff>
      <xdr:row>26</xdr:row>
      <xdr:rowOff>0</xdr:rowOff>
    </xdr:to>
    <xdr:sp macro="" textlink="">
      <xdr:nvSpPr>
        <xdr:cNvPr id="20" name="Rectangle: Rounded Corners 19">
          <a:extLst>
            <a:ext uri="{FF2B5EF4-FFF2-40B4-BE49-F238E27FC236}">
              <a16:creationId xmlns:a16="http://schemas.microsoft.com/office/drawing/2014/main" id="{A2CCB11F-55F4-33C5-6368-AC3887C5DB31}"/>
            </a:ext>
          </a:extLst>
        </xdr:cNvPr>
        <xdr:cNvSpPr/>
      </xdr:nvSpPr>
      <xdr:spPr>
        <a:xfrm>
          <a:off x="7324725" y="4210050"/>
          <a:ext cx="2143125" cy="2228850"/>
        </a:xfrm>
        <a:prstGeom prst="roundRect">
          <a:avLst>
            <a:gd name="adj" fmla="val 8000"/>
          </a:avLst>
        </a:prstGeom>
        <a:gradFill flip="none" rotWithShape="1">
          <a:gsLst>
            <a:gs pos="0">
              <a:srgbClr val="FFFFFF"/>
            </a:gs>
            <a:gs pos="100000">
              <a:srgbClr val="FFFFFF"/>
            </a:gs>
          </a:gsLst>
          <a:lin ang="5400000" scaled="1"/>
          <a:tileRect/>
        </a:gradFill>
        <a:ln w="12700">
          <a:solidFill>
            <a:srgbClr val="E4DF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17</xdr:row>
      <xdr:rowOff>0</xdr:rowOff>
    </xdr:from>
    <xdr:to>
      <xdr:col>14</xdr:col>
      <xdr:colOff>0</xdr:colOff>
      <xdr:row>17</xdr:row>
      <xdr:rowOff>63500</xdr:rowOff>
    </xdr:to>
    <xdr:sp macro="" textlink="">
      <xdr:nvSpPr>
        <xdr:cNvPr id="21" name="Rectangle 20">
          <a:extLst>
            <a:ext uri="{FF2B5EF4-FFF2-40B4-BE49-F238E27FC236}">
              <a16:creationId xmlns:a16="http://schemas.microsoft.com/office/drawing/2014/main" id="{CC0FF130-C2C1-1F05-3133-2972B8C4D132}"/>
            </a:ext>
          </a:extLst>
        </xdr:cNvPr>
        <xdr:cNvSpPr/>
      </xdr:nvSpPr>
      <xdr:spPr>
        <a:xfrm>
          <a:off x="7324725" y="4210050"/>
          <a:ext cx="2143125" cy="63500"/>
        </a:xfrm>
        <a:prstGeom prst="rect">
          <a:avLst/>
        </a:prstGeom>
        <a:gradFill flip="none" rotWithShape="1">
          <a:gsLst>
            <a:gs pos="0">
              <a:srgbClr val="8CCEEE"/>
            </a:gs>
            <a:gs pos="100000">
              <a:srgbClr val="FFFFFF"/>
            </a:gs>
          </a:gsLst>
          <a:lin ang="5400000" scaled="1"/>
          <a:tileRect/>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127000</xdr:colOff>
      <xdr:row>17</xdr:row>
      <xdr:rowOff>101600</xdr:rowOff>
    </xdr:from>
    <xdr:to>
      <xdr:col>13</xdr:col>
      <xdr:colOff>587375</xdr:colOff>
      <xdr:row>18</xdr:row>
      <xdr:rowOff>31750</xdr:rowOff>
    </xdr:to>
    <xdr:sp macro="" textlink="">
      <xdr:nvSpPr>
        <xdr:cNvPr id="22" name="TextBox 21">
          <a:extLst>
            <a:ext uri="{FF2B5EF4-FFF2-40B4-BE49-F238E27FC236}">
              <a16:creationId xmlns:a16="http://schemas.microsoft.com/office/drawing/2014/main" id="{9712B374-B88A-29EA-5777-359F7693FD09}"/>
            </a:ext>
          </a:extLst>
        </xdr:cNvPr>
        <xdr:cNvSpPr txBox="1"/>
      </xdr:nvSpPr>
      <xdr:spPr>
        <a:xfrm>
          <a:off x="7451725" y="4311650"/>
          <a:ext cx="1889125"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800" b="1">
              <a:solidFill>
                <a:srgbClr val="2F2A3A"/>
              </a:solidFill>
            </a:rPr>
            <a:t>Distance to Work</a:t>
          </a:r>
        </a:p>
      </xdr:txBody>
    </xdr:sp>
    <xdr:clientData/>
  </xdr:twoCellAnchor>
  <xdr:twoCellAnchor>
    <xdr:from>
      <xdr:col>1</xdr:col>
      <xdr:colOff>101600</xdr:colOff>
      <xdr:row>8</xdr:row>
      <xdr:rowOff>31750</xdr:rowOff>
    </xdr:from>
    <xdr:to>
      <xdr:col>5</xdr:col>
      <xdr:colOff>612775</xdr:colOff>
      <xdr:row>15</xdr:row>
      <xdr:rowOff>146050</xdr:rowOff>
    </xdr:to>
    <xdr:graphicFrame macro="">
      <xdr:nvGraphicFramePr>
        <xdr:cNvPr id="23" name="Chart_ptBlood">
          <a:extLst>
            <a:ext uri="{FF2B5EF4-FFF2-40B4-BE49-F238E27FC236}">
              <a16:creationId xmlns:a16="http://schemas.microsoft.com/office/drawing/2014/main" id="{A9CF234D-AFA2-2332-D3D5-58D793410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101600</xdr:colOff>
      <xdr:row>8</xdr:row>
      <xdr:rowOff>31750</xdr:rowOff>
    </xdr:from>
    <xdr:to>
      <xdr:col>10</xdr:col>
      <xdr:colOff>612775</xdr:colOff>
      <xdr:row>15</xdr:row>
      <xdr:rowOff>146050</xdr:rowOff>
    </xdr:to>
    <xdr:graphicFrame macro="">
      <xdr:nvGraphicFramePr>
        <xdr:cNvPr id="24" name="Chart_ptStatusGroup">
          <a:extLst>
            <a:ext uri="{FF2B5EF4-FFF2-40B4-BE49-F238E27FC236}">
              <a16:creationId xmlns:a16="http://schemas.microsoft.com/office/drawing/2014/main" id="{DA1E2C99-1194-05F1-9A98-2C7792274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101600</xdr:colOff>
      <xdr:row>8</xdr:row>
      <xdr:rowOff>31750</xdr:rowOff>
    </xdr:from>
    <xdr:to>
      <xdr:col>13</xdr:col>
      <xdr:colOff>612775</xdr:colOff>
      <xdr:row>15</xdr:row>
      <xdr:rowOff>146050</xdr:rowOff>
    </xdr:to>
    <xdr:graphicFrame macro="">
      <xdr:nvGraphicFramePr>
        <xdr:cNvPr id="25" name="Chart_ptWorkStatus">
          <a:extLst>
            <a:ext uri="{FF2B5EF4-FFF2-40B4-BE49-F238E27FC236}">
              <a16:creationId xmlns:a16="http://schemas.microsoft.com/office/drawing/2014/main" id="{902510DC-1A9C-E77E-269C-1C18D5DFB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101600</xdr:colOff>
      <xdr:row>18</xdr:row>
      <xdr:rowOff>31750</xdr:rowOff>
    </xdr:from>
    <xdr:to>
      <xdr:col>5</xdr:col>
      <xdr:colOff>612775</xdr:colOff>
      <xdr:row>25</xdr:row>
      <xdr:rowOff>146050</xdr:rowOff>
    </xdr:to>
    <xdr:graphicFrame macro="">
      <xdr:nvGraphicFramePr>
        <xdr:cNvPr id="26" name="Chart_ptMarital">
          <a:extLst>
            <a:ext uri="{FF2B5EF4-FFF2-40B4-BE49-F238E27FC236}">
              <a16:creationId xmlns:a16="http://schemas.microsoft.com/office/drawing/2014/main" id="{6F59100D-A1D3-DD1E-4922-CF459F464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101600</xdr:colOff>
      <xdr:row>18</xdr:row>
      <xdr:rowOff>31750</xdr:rowOff>
    </xdr:from>
    <xdr:to>
      <xdr:col>10</xdr:col>
      <xdr:colOff>612775</xdr:colOff>
      <xdr:row>25</xdr:row>
      <xdr:rowOff>146050</xdr:rowOff>
    </xdr:to>
    <xdr:graphicFrame macro="">
      <xdr:nvGraphicFramePr>
        <xdr:cNvPr id="27" name="Chart_ptGender">
          <a:extLst>
            <a:ext uri="{FF2B5EF4-FFF2-40B4-BE49-F238E27FC236}">
              <a16:creationId xmlns:a16="http://schemas.microsoft.com/office/drawing/2014/main" id="{36ED2C56-F129-A0D3-1B53-44AD65E4A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101600</xdr:colOff>
      <xdr:row>18</xdr:row>
      <xdr:rowOff>31750</xdr:rowOff>
    </xdr:from>
    <xdr:to>
      <xdr:col>13</xdr:col>
      <xdr:colOff>612775</xdr:colOff>
      <xdr:row>25</xdr:row>
      <xdr:rowOff>146050</xdr:rowOff>
    </xdr:to>
    <xdr:graphicFrame macro="">
      <xdr:nvGraphicFramePr>
        <xdr:cNvPr id="28" name="Chart_ptDistance">
          <a:extLst>
            <a:ext uri="{FF2B5EF4-FFF2-40B4-BE49-F238E27FC236}">
              <a16:creationId xmlns:a16="http://schemas.microsoft.com/office/drawing/2014/main" id="{2DBC2145-3CB3-73AD-549F-FC855C1D8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407688541665" createdVersion="8" refreshedVersion="8" minRefreshableVersion="3" recordCount="409" xr:uid="{4D431CD1-1763-48B0-9551-0B7D916E3B1D}">
  <cacheSource type="worksheet">
    <worksheetSource ref="A1:R410" sheet="MasterDatabse"/>
  </cacheSource>
  <cacheFields count="18">
    <cacheField name="SL" numFmtId="0">
      <sharedItems containsSemiMixedTypes="0" containsString="0" containsNumber="1" containsInteger="1" minValue="1" maxValue="409"/>
    </cacheField>
    <cacheField name="ID" numFmtId="0">
      <sharedItems count="409">
        <s v="ACX1"/>
        <s v="ACX2"/>
        <s v="ACX3"/>
        <s v="ACX4"/>
        <s v="ACX5"/>
        <s v="ACX6"/>
        <s v="ACX7"/>
        <s v="ACX8"/>
        <s v="ACX9"/>
        <s v="ACX10"/>
        <s v="ACX11"/>
        <s v="ACX12"/>
        <s v="ACX13"/>
        <s v="ACX14"/>
        <s v="ACX15"/>
        <s v="ACX16"/>
        <s v="ACX17"/>
        <s v="ACX18"/>
        <s v="ACX19"/>
        <s v="ACX20"/>
        <s v="ACX21"/>
        <s v="ACX22"/>
        <s v="ACX23"/>
        <s v="ACX24"/>
        <s v="ACX25"/>
        <s v="ACX26"/>
        <s v="ACX27"/>
        <s v="ACX28"/>
        <s v="Basic Salary"/>
        <s v="ACX30"/>
        <s v="ACX31"/>
        <s v="ACX32"/>
        <s v="ACX33"/>
        <s v="ACX34"/>
        <s v="ACX35"/>
        <s v="ACX36"/>
        <s v="ACX37"/>
        <s v="ACX38"/>
        <s v="ACX39"/>
        <s v="ACX40"/>
        <s v="ACX41"/>
        <s v="ACX42"/>
        <s v="ACX43"/>
        <s v="ACX44"/>
        <s v="ACX45"/>
        <s v="ACX46"/>
        <s v="ACX47"/>
        <s v="ACX48"/>
        <s v="ACX49"/>
        <s v="ACX50"/>
        <s v="ACX51"/>
        <s v="ACX52"/>
        <s v="ACX53"/>
        <s v="ACX54"/>
        <s v="ACX55"/>
        <s v="ACX56"/>
        <s v="ACX57"/>
        <s v="ACX58"/>
        <s v="ACX59"/>
        <s v="ACX60"/>
        <s v="ACX61"/>
        <s v="ACX62"/>
        <s v="ACX63"/>
        <s v="ACX64"/>
        <s v="ACX65"/>
        <s v="ACX66"/>
        <s v="ACX67"/>
        <s v="ACX68"/>
        <s v="ACX69"/>
        <s v="ACX70"/>
        <s v="ACX71"/>
        <s v="ACX72"/>
        <s v="ACX73"/>
        <s v="ACX74"/>
        <s v="ACX75"/>
        <s v="ACX76"/>
        <s v="ACX77"/>
        <s v="ACX78"/>
        <s v="ACX79"/>
        <s v="ACX80"/>
        <s v="ACX81"/>
        <s v="ACX82"/>
        <s v="ACX83"/>
        <s v="ACX84"/>
        <s v="ACX85"/>
        <s v="ACX86"/>
        <s v="ACX87"/>
        <s v="ACX88"/>
        <s v="ACX89"/>
        <s v="ACX90"/>
        <s v="ACX91"/>
        <s v="ACX92"/>
        <s v="ACX93"/>
        <s v="ACX94"/>
        <s v="ACX95"/>
        <s v="ACX96"/>
        <s v="ACX97"/>
        <s v="ACX98"/>
        <s v="ACX99"/>
        <s v="ACX100"/>
        <s v="ACX101"/>
        <s v="ACX102"/>
        <s v="ACX103"/>
        <s v="ACX104"/>
        <s v="ACX105"/>
        <s v="ACX106"/>
        <s v="ACX107"/>
        <s v="ACX108"/>
        <s v="ACX109"/>
        <s v="ACX110"/>
        <s v="ACX111"/>
        <s v="ACX112"/>
        <s v="ACX113"/>
        <s v="ACX114"/>
        <s v="ACX115"/>
        <s v="ACX116"/>
        <s v="ACX117"/>
        <s v="ACX118"/>
        <s v="ACX119"/>
        <s v="ACX120"/>
        <s v="ACX121"/>
        <s v="ACX122"/>
        <s v="ACX123"/>
        <s v="ACX124"/>
        <s v="ACX125"/>
        <s v="ACX126"/>
        <s v="ACX127"/>
        <s v="ACX128"/>
        <s v="ACX129"/>
        <s v="ACX130"/>
        <s v="ACX131"/>
        <s v="ACX132"/>
        <s v="ACX133"/>
        <s v="ACX134"/>
        <s v="ACX135"/>
        <s v="ACX136"/>
        <s v="ACX137"/>
        <s v="ACX138"/>
        <s v="ACX139"/>
        <s v="ACX140"/>
        <s v="ACX141"/>
        <s v="ACX142"/>
        <s v="ACX143"/>
        <s v="ACX144"/>
        <s v="ACX145"/>
        <s v="ACX146"/>
        <s v="ACX147"/>
        <s v="ACX148"/>
        <s v="ACX149"/>
        <s v="ACX150"/>
        <s v="ACX151"/>
        <s v="ACX152"/>
        <s v="ACX153"/>
        <s v="ACX154"/>
        <s v="ACX155"/>
        <s v="ACX156"/>
        <s v="ACX157"/>
        <s v="ACX158"/>
        <s v="ACX159"/>
        <s v="ACX160"/>
        <s v="ACX161"/>
        <s v="ACX162"/>
        <s v="ACX163"/>
        <s v="ACX164"/>
        <s v="ACX165"/>
        <s v="ACX166"/>
        <s v="ACX167"/>
        <s v="ACX168"/>
        <s v="ACX169"/>
        <s v="ACX170"/>
        <s v="ACX171"/>
        <s v="ACX172"/>
        <s v="ACX173"/>
        <s v="ACX174"/>
        <s v="ACX175"/>
        <s v="ACX176"/>
        <s v="ACX177"/>
        <s v="ACX178"/>
        <s v="ACX179"/>
        <s v="ACX180"/>
        <s v="ACX181"/>
        <s v="ACX182"/>
        <s v="ACX183"/>
        <s v="ACX184"/>
        <s v="ACX185"/>
        <s v="ACX186"/>
        <s v="ACX187"/>
        <s v="ACX188"/>
        <s v="ACX189"/>
        <s v="ACX190"/>
        <s v="ACX191"/>
        <s v="ACX192"/>
        <s v="ACX193"/>
        <s v="ACX194"/>
        <s v="ACX195"/>
        <s v="ACX196"/>
        <s v="ACX197"/>
        <s v="ACX198"/>
        <s v="ACX199"/>
        <s v="ACX200"/>
        <s v="ACX201"/>
        <s v="ACX202"/>
        <s v="ACX203"/>
        <s v="ACX204"/>
        <s v="ACX205"/>
        <s v="ACX206"/>
        <s v="ACX207"/>
        <s v="ACX208"/>
        <s v="ACX209"/>
        <s v="ACX210"/>
        <s v="ACX211"/>
        <s v="ACX212"/>
        <s v="ACX213"/>
        <s v="ACX214"/>
        <s v="ACX215"/>
        <s v="ACX216"/>
        <s v="ACX217"/>
        <s v="ACX218"/>
        <s v="ACX219"/>
        <s v="ACX220"/>
        <s v="ACX221"/>
        <s v="ACX222"/>
        <s v="ACX223"/>
        <s v="ACX224"/>
        <s v="ACX225"/>
        <s v="ACX226"/>
        <s v="ACX227"/>
        <s v="ACX228"/>
        <s v="ACX229"/>
        <s v="ACX230"/>
        <s v="ACX231"/>
        <s v="ACX232"/>
        <s v="ACX233"/>
        <s v="ACX234"/>
        <s v="ACX235"/>
        <s v="ACX236"/>
        <s v="ACX237"/>
        <s v="ACX238"/>
        <s v="ACX239"/>
        <s v="ACX240"/>
        <s v="ACX241"/>
        <s v="ACX242"/>
        <s v="ACX243"/>
        <s v="ACX244"/>
        <s v="ACX245"/>
        <s v="ACX246"/>
        <s v="ACX247"/>
        <s v="ACX248"/>
        <s v="ACX249"/>
        <s v="ACX250"/>
        <s v="ACX251"/>
        <s v="ACX252"/>
        <s v="ACX253"/>
        <s v="ACX254"/>
        <s v="ACX255"/>
        <s v="ACX256"/>
        <s v="ACX257"/>
        <s v="ACX258"/>
        <s v="ACX259"/>
        <s v="ACX260"/>
        <s v="ACX261"/>
        <s v="ACX262"/>
        <s v="ACX263"/>
        <s v="ACX264"/>
        <s v="ACX265"/>
        <s v="ACX266"/>
        <s v="ACX267"/>
        <s v="ACX268"/>
        <s v="ACX269"/>
        <s v="ACX270"/>
        <s v="ACX271"/>
        <s v="ACX272"/>
        <s v="ACX273"/>
        <s v="ACX274"/>
        <s v="ACX275"/>
        <s v="ACX276"/>
        <s v="ACX277"/>
        <s v="ACX278"/>
        <s v="ACX279"/>
        <s v="ACX280"/>
        <s v="ACX281"/>
        <s v="ACX282"/>
        <s v="ACX283"/>
        <s v="ACX284"/>
        <s v="ACX285"/>
        <s v="ACX286"/>
        <s v="ACX287"/>
        <s v="ACX288"/>
        <s v="ACX289"/>
        <s v="ACX290"/>
        <s v="ACX291"/>
        <s v="ACX292"/>
        <s v="ACX293"/>
        <s v="ACX294"/>
        <s v="ACX295"/>
        <s v="ACX296"/>
        <s v="ACX297"/>
        <s v="ACX298"/>
        <s v="ACX299"/>
        <s v="ACX300"/>
        <s v="ACX301"/>
        <s v="ACX302"/>
        <s v="ACX303"/>
        <s v="ACX304"/>
        <s v="ACX305"/>
        <s v="ACX306"/>
        <s v="ACX307"/>
        <s v="ACX308"/>
        <s v="ACX309"/>
        <s v="ACX310"/>
        <s v="ACX311"/>
        <s v="ACX312"/>
        <s v="ACX313"/>
        <s v="ACX314"/>
        <s v="ACX315"/>
        <s v="ACX316"/>
        <s v="ACX317"/>
        <s v="ACX318"/>
        <s v="ACX319"/>
        <s v="ACX320"/>
        <s v="ACX321"/>
        <s v="ACX322"/>
        <s v="ACX323"/>
        <s v="ACX324"/>
        <s v="ACX325"/>
        <s v="ACX326"/>
        <s v="ACX327"/>
        <s v="ACX328"/>
        <s v="ACX329"/>
        <s v="ACX330"/>
        <s v="ACX331"/>
        <s v="ACX332"/>
        <s v="ACX333"/>
        <s v="ACX334"/>
        <s v="ACX335"/>
        <s v="ACX336"/>
        <s v="ACX337"/>
        <s v="ACX338"/>
        <s v="ACX339"/>
        <s v="ACX340"/>
        <s v="ACX341"/>
        <s v="ACX342"/>
        <s v="ACX343"/>
        <s v="ACX344"/>
        <s v="ACX345"/>
        <s v="ACX346"/>
        <s v="ACX347"/>
        <s v="ACX348"/>
        <s v="ACX349"/>
        <s v="ACX350"/>
        <s v="ACX351"/>
        <s v="ACX352"/>
        <s v="ACX353"/>
        <s v="ACX354"/>
        <s v="ACX355"/>
        <s v="ACX356"/>
        <s v="ACX357"/>
        <s v="ACX358"/>
        <s v="ACX359"/>
        <s v="ACX360"/>
        <s v="ACX361"/>
        <s v="ACX362"/>
        <s v="ACX363"/>
        <s v="ACX364"/>
        <s v="ACX365"/>
        <s v="ACX366"/>
        <s v="ACX367"/>
        <s v="ACX368"/>
        <s v="ACX369"/>
        <s v="ACX370"/>
        <s v="ACX371"/>
        <s v="ACX372"/>
        <s v="ACX373"/>
        <s v="ACX374"/>
        <s v="ACX375"/>
        <s v="ACX376"/>
        <s v="ACX377"/>
        <s v="ACX378"/>
        <s v="ACX379"/>
        <s v="ACX380"/>
        <s v="ACX381"/>
        <s v="ACX382"/>
        <s v="ACX383"/>
        <s v="ACX384"/>
        <s v="ACX385"/>
        <s v="ACX386"/>
        <s v="ACX387"/>
        <s v="ACX388"/>
        <s v="ACX389"/>
        <s v="ACX390"/>
        <s v="ACX391"/>
        <s v="ACX392"/>
        <s v="ACX393"/>
        <s v="ACX394"/>
        <s v="ACX395"/>
        <s v="ACX396"/>
        <s v="ACX397"/>
        <s v="ACX398"/>
        <s v="ACX399"/>
        <s v="ACX400"/>
        <s v="ACX401"/>
        <s v="ACX402"/>
        <s v="ACX403"/>
        <s v="ACX404"/>
        <s v="ACX405"/>
        <s v="ACX406"/>
        <s v="ACX407"/>
        <s v="ACX408"/>
        <s v="ACX409"/>
      </sharedItems>
    </cacheField>
    <cacheField name="Name" numFmtId="0">
      <sharedItems/>
    </cacheField>
    <cacheField name="Department" numFmtId="0">
      <sharedItems/>
    </cacheField>
    <cacheField name="Designation" numFmtId="0">
      <sharedItems/>
    </cacheField>
    <cacheField name="Employee Category" numFmtId="0">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Basic Salary" numFmtId="0">
      <sharedItems containsMixedTypes="1" containsNumber="1" containsInteger="1" minValue="16" maxValue="2163263"/>
    </cacheField>
    <cacheField name="Join Month" numFmtId="0">
      <sharedItems count="13">
        <s v="Basic Salary"/>
        <s v="May-23"/>
        <s v="Jun-23"/>
        <s v="Jul-23"/>
        <s v="Aug-23"/>
        <s v="Sep-23"/>
        <s v="Nov-23"/>
        <s v="Dec-23"/>
        <s v="Jan-24"/>
        <s v="Feb-24"/>
        <s v="Mar-24"/>
        <s v="Apr-24"/>
        <s v="May-24"/>
      </sharedItems>
    </cacheField>
    <cacheField name="Status Group" numFmtId="0">
      <sharedItems count="3">
        <s v="Join Month"/>
        <s v="Exit"/>
        <s v="Active"/>
      </sharedItems>
    </cacheField>
  </cacheFields>
  <extLst>
    <ext xmlns:x14="http://schemas.microsoft.com/office/spreadsheetml/2009/9/main" uri="{725AE2AE-9491-48be-B2B4-4EB974FC3084}">
      <x14:pivotCacheDefinition pivotCacheId="13789594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751715740742" createdVersion="8" refreshedVersion="8" minRefreshableVersion="3" recordCount="409" xr:uid="{E64BF7D2-0819-42E5-BA5F-9CD58BE67326}">
  <cacheSource type="worksheet">
    <worksheetSource name="tblHR"/>
  </cacheSource>
  <cacheFields count="21">
    <cacheField name="SL" numFmtId="0">
      <sharedItems containsSemiMixedTypes="0" containsString="0" containsNumber="1" containsInteger="1" minValue="1" maxValue="409" count="4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sharedItems>
    </cacheField>
    <cacheField name="ID" numFmtId="0">
      <sharedItems count="409">
        <s v="ACX1"/>
        <s v="ACX2"/>
        <s v="ACX3"/>
        <s v="ACX4"/>
        <s v="ACX5"/>
        <s v="ACX6"/>
        <s v="ACX7"/>
        <s v="ACX8"/>
        <s v="ACX9"/>
        <s v="ACX10"/>
        <s v="ACX11"/>
        <s v="ACX12"/>
        <s v="ACX13"/>
        <s v="ACX14"/>
        <s v="ACX15"/>
        <s v="ACX16"/>
        <s v="ACX17"/>
        <s v="ACX18"/>
        <s v="ACX19"/>
        <s v="ACX20"/>
        <s v="ACX21"/>
        <s v="ACX22"/>
        <s v="ACX23"/>
        <s v="ACX24"/>
        <s v="ACX25"/>
        <s v="ACX26"/>
        <s v="ACX27"/>
        <s v="ACX28"/>
        <s v="Basic Salary"/>
        <s v="ACX30"/>
        <s v="ACX31"/>
        <s v="ACX32"/>
        <s v="ACX33"/>
        <s v="ACX34"/>
        <s v="ACX35"/>
        <s v="ACX36"/>
        <s v="ACX37"/>
        <s v="ACX38"/>
        <s v="ACX39"/>
        <s v="ACX40"/>
        <s v="ACX41"/>
        <s v="ACX42"/>
        <s v="ACX43"/>
        <s v="ACX44"/>
        <s v="ACX45"/>
        <s v="ACX46"/>
        <s v="ACX47"/>
        <s v="ACX48"/>
        <s v="ACX49"/>
        <s v="ACX50"/>
        <s v="ACX51"/>
        <s v="ACX52"/>
        <s v="ACX53"/>
        <s v="ACX54"/>
        <s v="ACX55"/>
        <s v="ACX56"/>
        <s v="ACX57"/>
        <s v="ACX58"/>
        <s v="ACX59"/>
        <s v="ACX60"/>
        <s v="ACX61"/>
        <s v="ACX62"/>
        <s v="ACX63"/>
        <s v="ACX64"/>
        <s v="ACX65"/>
        <s v="ACX66"/>
        <s v="ACX67"/>
        <s v="ACX68"/>
        <s v="ACX69"/>
        <s v="ACX70"/>
        <s v="ACX71"/>
        <s v="ACX72"/>
        <s v="ACX73"/>
        <s v="ACX74"/>
        <s v="ACX75"/>
        <s v="ACX76"/>
        <s v="ACX77"/>
        <s v="ACX78"/>
        <s v="ACX79"/>
        <s v="ACX80"/>
        <s v="ACX81"/>
        <s v="ACX82"/>
        <s v="ACX83"/>
        <s v="ACX84"/>
        <s v="ACX85"/>
        <s v="ACX86"/>
        <s v="ACX87"/>
        <s v="ACX88"/>
        <s v="ACX89"/>
        <s v="ACX90"/>
        <s v="ACX91"/>
        <s v="ACX92"/>
        <s v="ACX93"/>
        <s v="ACX94"/>
        <s v="ACX95"/>
        <s v="ACX96"/>
        <s v="ACX97"/>
        <s v="ACX98"/>
        <s v="ACX99"/>
        <s v="ACX100"/>
        <s v="ACX101"/>
        <s v="ACX102"/>
        <s v="ACX103"/>
        <s v="ACX104"/>
        <s v="ACX105"/>
        <s v="ACX106"/>
        <s v="ACX107"/>
        <s v="ACX108"/>
        <s v="ACX109"/>
        <s v="ACX110"/>
        <s v="ACX111"/>
        <s v="ACX112"/>
        <s v="ACX113"/>
        <s v="ACX114"/>
        <s v="ACX115"/>
        <s v="ACX116"/>
        <s v="ACX117"/>
        <s v="ACX118"/>
        <s v="ACX119"/>
        <s v="ACX120"/>
        <s v="ACX121"/>
        <s v="ACX122"/>
        <s v="ACX123"/>
        <s v="ACX124"/>
        <s v="ACX125"/>
        <s v="ACX126"/>
        <s v="ACX127"/>
        <s v="ACX128"/>
        <s v="ACX129"/>
        <s v="ACX130"/>
        <s v="ACX131"/>
        <s v="ACX132"/>
        <s v="ACX133"/>
        <s v="ACX134"/>
        <s v="ACX135"/>
        <s v="ACX136"/>
        <s v="ACX137"/>
        <s v="ACX138"/>
        <s v="ACX139"/>
        <s v="ACX140"/>
        <s v="ACX141"/>
        <s v="ACX142"/>
        <s v="ACX143"/>
        <s v="ACX144"/>
        <s v="ACX145"/>
        <s v="ACX146"/>
        <s v="ACX147"/>
        <s v="ACX148"/>
        <s v="ACX149"/>
        <s v="ACX150"/>
        <s v="ACX151"/>
        <s v="ACX152"/>
        <s v="ACX153"/>
        <s v="ACX154"/>
        <s v="ACX155"/>
        <s v="ACX156"/>
        <s v="ACX157"/>
        <s v="ACX158"/>
        <s v="ACX159"/>
        <s v="ACX160"/>
        <s v="ACX161"/>
        <s v="ACX162"/>
        <s v="ACX163"/>
        <s v="ACX164"/>
        <s v="ACX165"/>
        <s v="ACX166"/>
        <s v="ACX167"/>
        <s v="ACX168"/>
        <s v="ACX169"/>
        <s v="ACX170"/>
        <s v="ACX171"/>
        <s v="ACX172"/>
        <s v="ACX173"/>
        <s v="ACX174"/>
        <s v="ACX175"/>
        <s v="ACX176"/>
        <s v="ACX177"/>
        <s v="ACX178"/>
        <s v="ACX179"/>
        <s v="ACX180"/>
        <s v="ACX181"/>
        <s v="ACX182"/>
        <s v="ACX183"/>
        <s v="ACX184"/>
        <s v="ACX185"/>
        <s v="ACX186"/>
        <s v="ACX187"/>
        <s v="ACX188"/>
        <s v="ACX189"/>
        <s v="ACX190"/>
        <s v="ACX191"/>
        <s v="ACX192"/>
        <s v="ACX193"/>
        <s v="ACX194"/>
        <s v="ACX195"/>
        <s v="ACX196"/>
        <s v="ACX197"/>
        <s v="ACX198"/>
        <s v="ACX199"/>
        <s v="ACX200"/>
        <s v="ACX201"/>
        <s v="ACX202"/>
        <s v="ACX203"/>
        <s v="ACX204"/>
        <s v="ACX205"/>
        <s v="ACX206"/>
        <s v="ACX207"/>
        <s v="ACX208"/>
        <s v="ACX209"/>
        <s v="ACX210"/>
        <s v="ACX211"/>
        <s v="ACX212"/>
        <s v="ACX213"/>
        <s v="ACX214"/>
        <s v="ACX215"/>
        <s v="ACX216"/>
        <s v="ACX217"/>
        <s v="ACX218"/>
        <s v="ACX219"/>
        <s v="ACX220"/>
        <s v="ACX221"/>
        <s v="ACX222"/>
        <s v="ACX223"/>
        <s v="ACX224"/>
        <s v="ACX225"/>
        <s v="ACX226"/>
        <s v="ACX227"/>
        <s v="ACX228"/>
        <s v="ACX229"/>
        <s v="ACX230"/>
        <s v="ACX231"/>
        <s v="ACX232"/>
        <s v="ACX233"/>
        <s v="ACX234"/>
        <s v="ACX235"/>
        <s v="ACX236"/>
        <s v="ACX237"/>
        <s v="ACX238"/>
        <s v="ACX239"/>
        <s v="ACX240"/>
        <s v="ACX241"/>
        <s v="ACX242"/>
        <s v="ACX243"/>
        <s v="ACX244"/>
        <s v="ACX245"/>
        <s v="ACX246"/>
        <s v="ACX247"/>
        <s v="ACX248"/>
        <s v="ACX249"/>
        <s v="ACX250"/>
        <s v="ACX251"/>
        <s v="ACX252"/>
        <s v="ACX253"/>
        <s v="ACX254"/>
        <s v="ACX255"/>
        <s v="ACX256"/>
        <s v="ACX257"/>
        <s v="ACX258"/>
        <s v="ACX259"/>
        <s v="ACX260"/>
        <s v="ACX261"/>
        <s v="ACX262"/>
        <s v="ACX263"/>
        <s v="ACX264"/>
        <s v="ACX265"/>
        <s v="ACX266"/>
        <s v="ACX267"/>
        <s v="ACX268"/>
        <s v="ACX269"/>
        <s v="ACX270"/>
        <s v="ACX271"/>
        <s v="ACX272"/>
        <s v="ACX273"/>
        <s v="ACX274"/>
        <s v="ACX275"/>
        <s v="ACX276"/>
        <s v="ACX277"/>
        <s v="ACX278"/>
        <s v="ACX279"/>
        <s v="ACX280"/>
        <s v="ACX281"/>
        <s v="ACX282"/>
        <s v="ACX283"/>
        <s v="ACX284"/>
        <s v="ACX285"/>
        <s v="ACX286"/>
        <s v="ACX287"/>
        <s v="ACX288"/>
        <s v="ACX289"/>
        <s v="ACX290"/>
        <s v="ACX291"/>
        <s v="ACX292"/>
        <s v="ACX293"/>
        <s v="ACX294"/>
        <s v="ACX295"/>
        <s v="ACX296"/>
        <s v="ACX297"/>
        <s v="ACX298"/>
        <s v="ACX299"/>
        <s v="ACX300"/>
        <s v="ACX301"/>
        <s v="ACX302"/>
        <s v="ACX303"/>
        <s v="ACX304"/>
        <s v="ACX305"/>
        <s v="ACX306"/>
        <s v="ACX307"/>
        <s v="ACX308"/>
        <s v="ACX309"/>
        <s v="ACX310"/>
        <s v="ACX311"/>
        <s v="ACX312"/>
        <s v="ACX313"/>
        <s v="ACX314"/>
        <s v="ACX315"/>
        <s v="ACX316"/>
        <s v="ACX317"/>
        <s v="ACX318"/>
        <s v="ACX319"/>
        <s v="ACX320"/>
        <s v="ACX321"/>
        <s v="ACX322"/>
        <s v="ACX323"/>
        <s v="ACX324"/>
        <s v="ACX325"/>
        <s v="ACX326"/>
        <s v="ACX327"/>
        <s v="ACX328"/>
        <s v="ACX329"/>
        <s v="ACX330"/>
        <s v="ACX331"/>
        <s v="ACX332"/>
        <s v="ACX333"/>
        <s v="ACX334"/>
        <s v="ACX335"/>
        <s v="ACX336"/>
        <s v="ACX337"/>
        <s v="ACX338"/>
        <s v="ACX339"/>
        <s v="ACX340"/>
        <s v="ACX341"/>
        <s v="ACX342"/>
        <s v="ACX343"/>
        <s v="ACX344"/>
        <s v="ACX345"/>
        <s v="ACX346"/>
        <s v="ACX347"/>
        <s v="ACX348"/>
        <s v="ACX349"/>
        <s v="ACX350"/>
        <s v="ACX351"/>
        <s v="ACX352"/>
        <s v="ACX353"/>
        <s v="ACX354"/>
        <s v="ACX355"/>
        <s v="ACX356"/>
        <s v="ACX357"/>
        <s v="ACX358"/>
        <s v="ACX359"/>
        <s v="ACX360"/>
        <s v="ACX361"/>
        <s v="ACX362"/>
        <s v="ACX363"/>
        <s v="ACX364"/>
        <s v="ACX365"/>
        <s v="ACX366"/>
        <s v="ACX367"/>
        <s v="ACX368"/>
        <s v="ACX369"/>
        <s v="ACX370"/>
        <s v="ACX371"/>
        <s v="ACX372"/>
        <s v="ACX373"/>
        <s v="ACX374"/>
        <s v="ACX375"/>
        <s v="ACX376"/>
        <s v="ACX377"/>
        <s v="ACX378"/>
        <s v="ACX379"/>
        <s v="ACX380"/>
        <s v="ACX381"/>
        <s v="ACX382"/>
        <s v="ACX383"/>
        <s v="ACX384"/>
        <s v="ACX385"/>
        <s v="ACX386"/>
        <s v="ACX387"/>
        <s v="ACX388"/>
        <s v="ACX389"/>
        <s v="ACX390"/>
        <s v="ACX391"/>
        <s v="ACX392"/>
        <s v="ACX393"/>
        <s v="ACX394"/>
        <s v="ACX395"/>
        <s v="ACX396"/>
        <s v="ACX397"/>
        <s v="ACX398"/>
        <s v="ACX399"/>
        <s v="ACX400"/>
        <s v="ACX401"/>
        <s v="ACX402"/>
        <s v="ACX403"/>
        <s v="ACX404"/>
        <s v="ACX405"/>
        <s v="ACX406"/>
        <s v="ACX407"/>
        <s v="ACX408"/>
        <s v="ACX409"/>
      </sharedItems>
    </cacheField>
    <cacheField name="Name" numFmtId="0">
      <sharedItems count="363">
        <s v="Shanta Priya"/>
        <s v="Md. Abdul Kader"/>
        <s v="Md. Sagor Hossain"/>
        <s v="Masud Islam Fahim"/>
        <s v="Md. Manik Mia"/>
        <s v="Md. Shajibur Rahaman"/>
        <s v="Limon"/>
        <s v="Arman Hossen"/>
        <s v="Md. Raju Mia"/>
        <s v="Md. Ammar Hossain"/>
        <s v="Nadim Al Kamal Murad"/>
        <s v="Manik Sharker"/>
        <s v="Samiul Hoque"/>
        <s v="Rashid Mahmud"/>
        <s v="Md. Riad Hasan"/>
        <s v="Md. Junied Mahtav Muin"/>
        <s v="Mst. Muslima"/>
        <s v="Md. Jahid Hasan Joy"/>
        <s v="Reduyan Ahmed Ajmir"/>
        <s v="Md. Sajib Hossain"/>
        <s v="Rayhan Habib"/>
        <s v="Md. Al Amin Hossain Shanto"/>
        <s v="Nazmul Islam"/>
        <s v="Pallab Bhowmick"/>
        <s v="Md.Aminur Rahman"/>
        <s v="Md.Musfiqur Rahman"/>
        <s v="Md.Maruf Hossen"/>
        <s v="Nazmul Hossain"/>
        <s v="Shohag"/>
        <s v="Nazmul Hosasain"/>
        <s v="Sujon Mia"/>
        <s v="Shourov Miah"/>
        <s v="Abdul Kayyum"/>
        <s v="Aminul Islam"/>
        <s v="Rafiu Ahmed"/>
        <s v="Rubel Rana"/>
        <s v="Toyon Babu"/>
        <s v="Md. Sanoar Islam Shadin"/>
        <s v="Mizanur Rahman "/>
        <s v="Tanjim Ahmed"/>
        <s v="Sahara Akter Bristy"/>
        <s v="Shahadat Hossain"/>
        <s v="Nittananda Das"/>
        <s v="Milon Hossain "/>
        <s v="Hassan Mahmud"/>
        <s v="Mst. Happy"/>
        <s v="Kamrul Hasan"/>
        <s v="Mahenur Islam"/>
        <s v="Md. Samiul Islam"/>
        <s v="Sohana akter sonia"/>
        <s v="Ananna Pervin"/>
        <s v="Sorovi"/>
        <s v="Kulsum Akter"/>
        <s v="Antora Khatun"/>
        <s v="Rokrya Akter Eti"/>
        <s v="Sumaiya Khanom"/>
        <s v="Sumaya Akter"/>
        <s v="Armina Akter Akhi"/>
        <s v="Md. Nadim Mahmud"/>
        <s v="Md. Minhajul Islam"/>
        <s v="Md. Yousuf Ali"/>
        <s v="Md. Nafish Muthashim Ratul"/>
        <s v="Md. Babu Mia"/>
        <s v="Hasi Akter"/>
        <s v="Sumon Mia"/>
        <s v="Rakibul Islam"/>
        <s v="Sudip Chandra "/>
        <s v="Merajul "/>
        <s v="Rashedul Islam"/>
        <s v="Shamim Hossen"/>
        <s v="Mahafuj Zim Megh"/>
        <s v="Tarikul Islam"/>
        <s v="Md. Mahfujur Rahman"/>
        <s v="Prarvin Akter"/>
        <s v="Mahmudul Hasan"/>
        <s v="Mehedi Hasan Shanto"/>
        <s v="Safikul Islam Emon"/>
        <s v="Nazmul Islam Emon"/>
        <s v="Junaed Hasan"/>
        <s v="Din Mohammed Rabbi"/>
        <s v="Fazlul Haque"/>
        <s v="Md. Faruk Hossain"/>
        <s v="Md. Shihab Uddin"/>
        <s v="Masum Rana"/>
        <s v="Md. Imran Hossain"/>
        <s v="Mahafuzur Rahman"/>
        <s v="Md. Shahrier Nayeem"/>
        <s v="Faysal Hossain"/>
        <s v="Sabbir Hossain Sagor"/>
        <s v="Faysal Mahamud"/>
        <s v="Sojib Hossain"/>
        <s v="Rahul Mia"/>
        <s v="Munni Akter"/>
        <s v="Tonima Shams"/>
        <s v="Nadia Sultana Beauty"/>
        <s v="Samsur Rahman Shakil"/>
        <s v="Md. Nahid Hasan Shaon"/>
        <s v="Mohibul Hasan"/>
        <s v="Md. Farhad Mia"/>
        <s v="Md. Limon Miah"/>
        <s v="Md. Nazmul Hossain"/>
        <s v="Md. Nahidul Islam"/>
        <s v="Mst. Nowshin Akter"/>
        <s v="Nowshad Jahan"/>
        <s v="Khadija Akter Mukta"/>
        <s v="Rafia Sultana Rabu"/>
        <s v="Most. Asrifa Jarin"/>
        <s v="Sumaya Akter Suma"/>
        <s v="Mst. Lucky Khatun"/>
        <s v="Fardus Ahmed"/>
        <s v="Md. Alamin"/>
        <s v="Md. Nosib Uddin"/>
        <s v="Md. Mostafizur Rahman"/>
        <s v="Md. Habibur Rahman Habib"/>
        <s v="Asif Khan Jihad"/>
        <s v="Md. Rasel Mia"/>
        <s v="Apu Kumar Shaha"/>
        <s v="Ashraful Islam"/>
        <s v="Md. Abdul Matin"/>
        <s v="Samia Akter"/>
        <s v="Md. Jahid Hossain Mamun"/>
        <s v="Elias Hossain"/>
        <s v="Md. Shohan Mia"/>
        <s v="Md. Shahariyer Hasan Fahim Khondoker"/>
        <s v="Abu Hanif Sarker"/>
        <s v="Monirul Islam"/>
        <s v="Nadim Hossain"/>
        <s v="Ismail Jofiullah"/>
        <s v="Md. Shahparan Hossen"/>
        <s v="Khadiza Khatun"/>
        <s v="Sultana Razia"/>
        <s v="Kamrun Nahar Dipti"/>
        <s v="Jafrina Alam Jannat"/>
        <s v="Tania Akter"/>
        <s v="Razia"/>
        <s v="Shamir Das"/>
        <s v="Nurul Islam"/>
        <s v="Murshida Khatun"/>
        <s v="Nilufa Akter Lily"/>
        <s v="Modina Chowdhury"/>
        <s v="Md. Ali Al Nur Mahi"/>
        <s v="Md. Mehedi Hassan"/>
        <s v="Hasnat Shah Emon"/>
        <s v="Al Amin"/>
        <s v="Md. Borhan Miah"/>
        <s v="Rasidul Islam"/>
        <s v="Most. Tania Sultana"/>
        <s v="Khadiza Akter"/>
        <s v="Amina Akter"/>
        <s v="Sagar Raha"/>
        <s v="Md. Shamim Hossain"/>
        <s v="Md. Rofiqul Islam Khan"/>
        <s v="Sifat Ullah Chowdury"/>
        <s v="Mamun Mia"/>
        <s v="Md. Rasel Sikdar"/>
        <s v="Gulshan Negar Khan Tumpa"/>
        <s v="Aysha Akter"/>
        <s v="Mosammad Shamsunnahar"/>
        <s v="Jannatul Ferdusy Keya"/>
        <s v="Fatama Akter Mitu"/>
        <s v="Mst. Rupali Akter"/>
        <s v="Monira Akter"/>
        <s v="Shawon Kabir Hira"/>
        <s v="Md. Raihanul Haque"/>
        <s v="Swapna Akter Runa"/>
        <s v="Mst. Liza Moni"/>
        <s v="Sathia Akter"/>
        <s v="Sumaya Shemu"/>
        <s v="Aktarina Khatun"/>
        <s v="Simanto Roy"/>
        <s v="Atikur Rahman"/>
        <s v="Tahmina Akter"/>
        <s v="Tahia Akther Dina"/>
        <s v="Shabnur Akter"/>
        <s v="Prity Rani sarker"/>
        <s v="Mursheda"/>
        <s v="Zakia akter Jui"/>
        <s v="Sultan Mahmud"/>
        <s v="Shakil Mia"/>
        <s v="Md. Chonok Mia"/>
        <s v="Md. Suhad Un Nabby Sohag"/>
        <s v="Md. Hridoy Mia"/>
        <s v="Rafiqul Islam Rabbi"/>
        <s v="Sumaiya Akter"/>
        <s v="Md. Mamunur Rashid Mamun"/>
        <s v="Md. Monir Uzzaman"/>
        <s v="Mst. Monika Akter"/>
        <s v="Md. Ali Hamza Sagor"/>
        <s v="Mehedi Hasan Shahed"/>
        <s v="Shajib Ahmed"/>
        <s v="Md. Parvez"/>
        <s v="Mahfuja Benta Mubarak"/>
        <s v="Most. Saima Khanum Doly"/>
        <s v="Suma Khatun"/>
        <s v="Md. Alek Sardar"/>
        <s v="Md. Zawad Bin Mostafa"/>
        <s v="Marjana"/>
        <s v="Mst. Mim"/>
        <s v="Sumaya Akter Mim"/>
        <s v="Taslima Akter"/>
        <s v="Md. Abu Nayim"/>
        <s v="Tithi Biswas"/>
        <s v="Samapto Bala Uraw"/>
        <s v="Rita Akter Ety"/>
        <s v="Md. Arman Ahmeed"/>
        <s v="G.M Golam Mostafa"/>
        <s v="Meher Afrin Moli"/>
        <s v="Khadija islam Mou"/>
        <s v="Md. Rakibul Hasan"/>
        <s v="Afroja Akter Kona"/>
        <s v="Moriam Akter"/>
        <s v="Md.Naiem Miah"/>
        <s v="Sadhon Kumar Sarker"/>
        <s v="Meghla Akter"/>
        <s v="Naznin Nahar"/>
        <s v="Md. Roni Miah"/>
        <s v="Md. Sujon Mia"/>
        <s v="Md. Masum Mia"/>
        <s v="Mithun Paul"/>
        <s v="Mohammad Billal Hosen"/>
        <s v="Kaiyoum Sikder"/>
        <s v="Md. Antor Ali"/>
        <s v="Md. Shakil Hossain"/>
        <s v="Md. Jehad Hossain"/>
        <s v="Iffatara Mitu"/>
        <s v="Md. Oli Bahar"/>
        <s v="Md. Yamin Hossain"/>
        <s v="Mamunur Rashid"/>
        <s v="Nure Alam Siddiki"/>
        <s v="Rana"/>
        <s v="Choyon Kumar Shill"/>
        <s v="Farhaduzzaman"/>
        <s v="Shahriar Ahmed"/>
        <s v="Md. Tarikul Islam Raju"/>
        <s v="Dipali Akter"/>
        <s v="Monalisa Akter"/>
        <s v="Amena Akter"/>
        <s v="Jannatul Fedous Rumi"/>
        <s v="Parama Biswas"/>
        <s v="Mst. Ummey Habiba"/>
        <s v="Bithe Akter"/>
        <s v="Md. Shohag Shaikh"/>
        <s v="Muni Akter"/>
        <s v="Md. Mahfuzur Rahman"/>
        <s v="Md. Abdul Momin"/>
        <s v="Md. Imam Hossain Siam"/>
        <s v="Rita Akter"/>
        <s v="Tanjina Akter Mukta"/>
        <s v="Mahadi Hasan"/>
        <s v="Md. Sohag"/>
        <s v="Md. Mahafuj Ali"/>
        <s v="Rezaul Islam Sajib"/>
        <s v="Rezuan Ullah"/>
        <s v="Pobitra Chandra"/>
        <s v="Mostafizur Rahman"/>
        <s v="Joy Chondro Dus"/>
        <s v="Hosneara"/>
        <s v="Easha Moni"/>
        <s v="Riad Talukdar"/>
        <s v="Mujahidul Islam"/>
        <s v="Mohon"/>
        <s v="Md. Sujon  Ali Shekh"/>
        <s v="Md. Al Rafi"/>
        <s v="Sakib Ahmed Nobi"/>
        <s v="Md. Zamil Hossen"/>
        <s v="Jannatul Fardaus"/>
        <s v="Roxi Akter Bristi"/>
        <s v="Zahid Hasan"/>
        <s v="Md. Emon Hossain"/>
        <s v="Nadiya Akter Setu"/>
        <s v="Mst. Ayesha Begum"/>
        <s v="Md. Saiful Islam"/>
        <s v="Shahin Alam"/>
        <s v="Asif Hasan Jisan"/>
        <s v="Md. Jahidul Islam"/>
        <s v="Mst. Sammi Akter"/>
        <s v="Banna Akter"/>
        <s v="Afrin Akter Akhi"/>
        <s v="Liza Akter Laboni"/>
        <s v="Md. Nadim Hossain Choyon"/>
        <s v="Khadeja Akter Anika"/>
        <s v="Jerin"/>
        <s v="Mukta Moni"/>
        <s v="Azizul Hakim"/>
        <s v="Khairul Islam Sagor"/>
        <s v="Md. Masud Rana"/>
        <s v="Rima Akter"/>
        <s v="Hridoy Hossain Khan"/>
        <s v="Saboj Mia"/>
        <s v="Fatama Iti"/>
        <s v="Rimu Akter"/>
        <s v="Dolon Akter Prova"/>
        <s v="Sabiha Sultana Masuma"/>
        <s v="Md. Azizul Islam"/>
        <s v="Ebrahim Miah"/>
        <s v="Md. Mirajul Islam"/>
        <s v="Rabaya Sultana"/>
        <s v="Sagar Modak"/>
        <s v="Sudip Modak"/>
        <s v="Neloy Kumar"/>
        <s v="Md. Omar Faruk"/>
        <s v="Md. Tarmin Hosen Rana"/>
        <s v="Md. Sobuz Ahmed Shuvo"/>
        <s v="Suvha Chandra Sarker"/>
        <s v="Sima Roy"/>
        <s v="Rabeya Akter Tanjila"/>
        <s v="Md. Shanto Mia"/>
        <s v="Rakib Kazi"/>
        <s v="Aminul Islam Pappu"/>
        <s v="Nazmul Akondo"/>
        <s v="Md. Ripon Sheikh"/>
        <s v="Hamim Zubaed Shuvo"/>
        <s v="Easrat Jahan"/>
        <s v="Sadia Akter Nitu"/>
        <s v="Isahik Kazi"/>
        <s v="Md. Asharat Hossain"/>
        <s v="Mst. Asma Begum"/>
        <s v="Miss. Rima Khatun"/>
        <s v="Md. Ariful Islam"/>
        <s v="Md. Nazmul Hassan"/>
        <s v="Reshma Rahman"/>
        <s v="Tamanna Sultana Mim"/>
        <s v="Kulsum Akter Mala"/>
        <s v="Saruf Ahmed Antar"/>
        <s v="Md. Saikhul Islam Siam"/>
        <s v="Bishwajit Mandal"/>
        <s v="Riaj Uddin"/>
        <s v="Akia Akter"/>
        <s v="Md. Sojib Mia"/>
        <s v="Akash Ahmed"/>
        <s v="Sahriar Hossain Fahim"/>
        <s v="Sumaiya Akter Mim"/>
        <s v="Md. Azizul Hakim Akash"/>
        <s v="Md. Mehedi Hasan"/>
        <s v="Md. Safayet Hossain Rifat"/>
        <s v="Dipta Halder"/>
        <s v="Md. Tarikul Islam Nahid"/>
        <s v="Jonaky"/>
        <s v="Nahid Khan"/>
        <s v="Abu Hanif "/>
        <s v="Md. Jubail Islam"/>
        <s v="Adithy Roy"/>
        <s v="Md. Nayon Mia"/>
        <s v="Nur Rahman"/>
        <s v="Md. Jobber Hossain"/>
        <s v="Mst. Rokeya Roni"/>
        <s v="Mahadul Islam"/>
        <s v="Lamya Islam Tanjila"/>
        <s v="Afsana Akter"/>
        <s v="Md. Mosarof Hosen"/>
        <s v="Muhammad Hossain Al Fahim"/>
        <s v="Md. Rayhan Sarker"/>
        <s v="Suma Akter"/>
        <s v="Mst. Somaiya Khanom Sumi"/>
        <s v="Tamim Banu"/>
        <s v="Eshita Akter"/>
        <s v="Mst. Labony Akter"/>
        <s v="Fareya Sultana"/>
        <s v="Md. Shahajalal"/>
        <s v="Md. Alamin Hossain"/>
        <s v="Abdullah Al Mamun"/>
        <s v="Md. Abdullah"/>
        <s v="Md. Abdullah Al Ripon"/>
      </sharedItems>
    </cacheField>
    <cacheField name="Department" numFmtId="0">
      <sharedItems count="7">
        <s v="Packing Dept."/>
        <s v="Administration Dept."/>
        <s v="Production Dept."/>
        <s v="Quality Dept."/>
        <s v="Human Resource Dept."/>
        <s v="PMC &amp; Warehouse Dept."/>
        <s v="Product 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ect "/>
        <s v="Direct "/>
      </sharedItems>
    </cacheField>
    <cacheField name="Employee Type" numFmtId="0">
      <sharedItems count="2">
        <s v="Permanent"/>
        <s v="Probation"/>
      </sharedItems>
    </cacheField>
    <cacheField name="Date of confirmation" numFmtId="14">
      <sharedItems containsSemiMixedTypes="0" containsNonDate="0" containsDate="1" containsString="0" minDate="2023-09-02T00:00:00" maxDate="2024-10-30T00:00:00" count="65">
        <d v="2023-09-02T00:00:00"/>
        <d v="2023-11-02T00:00:00"/>
        <d v="2023-11-16T00:00:00"/>
        <d v="2023-11-28T00:00:00"/>
        <d v="2023-12-09T00:00:00"/>
        <d v="2023-12-12T00:00:00"/>
        <d v="2023-12-17T00:00:00"/>
        <d v="2023-12-18T00:00:00"/>
        <d v="2023-12-28T00:00:00"/>
        <d v="2024-01-06T00:00:00"/>
        <d v="2024-01-07T00:00:00"/>
        <d v="2024-02-01T00:00:00"/>
        <d v="2024-03-05T00:00:00"/>
        <d v="2024-05-18T00:00:00"/>
        <d v="2024-05-30T00:00:00"/>
        <d v="2024-06-06T00:00:00"/>
        <d v="2024-06-07T00:00:00"/>
        <d v="2024-06-08T00:00:00"/>
        <d v="2024-06-09T00:00:00"/>
        <d v="2024-06-10T00:00:00"/>
        <d v="2024-06-11T00:00:00"/>
        <d v="2024-06-14T00:00:00"/>
        <d v="2024-06-15T00:00:00"/>
        <d v="2024-06-16T00:00:00"/>
        <d v="2024-06-17T00:00:00"/>
        <d v="2024-06-18T00:00:00"/>
        <d v="2024-06-20T00:00:00"/>
        <d v="2024-06-21T00:00:00"/>
        <d v="2024-06-23T00:00:00"/>
        <d v="2024-06-24T00:00:00"/>
        <d v="2024-06-27T00:00:00"/>
        <d v="2024-06-29T00:00:00"/>
        <d v="2024-06-30T00:00:00"/>
        <d v="2024-07-01T00:00:00"/>
        <d v="2024-07-04T00:00:00"/>
        <d v="2024-07-02T00:00:00"/>
        <d v="2024-07-07T00:00:00"/>
        <d v="2024-07-08T00:00:00"/>
        <d v="2024-07-09T00:00:00"/>
        <d v="2024-07-10T00:00:00"/>
        <d v="2024-07-11T00:00:00"/>
        <d v="2024-07-12T00:00:00"/>
        <d v="2024-07-14T00:00:00"/>
        <d v="2024-07-15T00:00:00"/>
        <d v="2024-07-18T00:00:00"/>
        <d v="2024-07-19T00:00:00"/>
        <d v="2024-07-21T00:00:00"/>
        <d v="2024-07-23T00:00:00"/>
        <d v="2024-07-26T00:00:00"/>
        <d v="2024-07-30T00:00:00"/>
        <d v="2024-08-01T00:00:00"/>
        <d v="2024-08-02T00:00:00"/>
        <d v="2024-08-03T00:00:00"/>
        <d v="2024-08-04T00:00:00"/>
        <d v="2024-08-05T00:00:00"/>
        <d v="2024-08-06T00:00:00"/>
        <d v="2024-08-08T00:00:00"/>
        <d v="2024-08-09T00:00:00"/>
        <d v="2024-08-10T00:00:00"/>
        <d v="2024-08-11T00:00:00"/>
        <d v="2024-08-13T00:00:00"/>
        <d v="2024-08-15T00:00:00"/>
        <d v="2024-08-31T00:00:00"/>
        <d v="2024-10-14T00:00:00"/>
        <d v="2024-10-29T00:00:00"/>
      </sharedItems>
    </cacheField>
    <cacheField name="Date of Join" numFmtId="1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20"/>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acheField>
    <cacheField name="Working status" numFmtId="0">
      <sharedItems count="3">
        <s v="Active"/>
        <s v="Resigned"/>
        <s v="Fire"/>
      </sharedItems>
    </cacheField>
    <cacheField name="Basic Salary" numFmtId="0">
      <sharedItems containsMixedTypes="1" containsNumber="1" containsInteger="1" minValue="16" maxValue="2163263" count="50">
        <s v="Working Status"/>
        <n v="2500"/>
        <n v="500"/>
        <n v="10000"/>
        <n v="523"/>
        <n v="216363"/>
        <n v="525"/>
        <n v="15265"/>
        <n v="56"/>
        <n v="1662"/>
        <n v="6232"/>
        <n v="21633"/>
        <n v="5000"/>
        <n v="6211"/>
        <n v="36352"/>
        <n v="2581"/>
        <n v="2365"/>
        <n v="16554"/>
        <n v="165146"/>
        <n v="215"/>
        <n v="16365"/>
        <n v="1636"/>
        <n v="2163263"/>
        <n v="2362"/>
        <n v="132"/>
        <n v="232"/>
        <n v="20000"/>
        <n v="155"/>
        <n v="26526"/>
        <n v="262"/>
        <n v="1626"/>
        <n v="266"/>
        <n v="16"/>
        <n v="1000"/>
        <n v="616"/>
        <n v="16326"/>
        <n v="26265"/>
        <n v="2162"/>
        <n v="16521"/>
        <n v="21625"/>
        <n v="6526"/>
        <n v="655"/>
        <n v="62146"/>
        <n v="2656"/>
        <n v="216"/>
        <n v="65143"/>
        <n v="52542"/>
        <n v="27000"/>
        <n v="30000"/>
        <n v="6000"/>
      </sharedItems>
    </cacheField>
    <cacheField name="Join Month" numFmtId="0">
      <sharedItems count="13">
        <s v="Basic Salary"/>
        <s v="May-23"/>
        <s v="Jun-23"/>
        <s v="Jul-23"/>
        <s v="Aug-23"/>
        <s v="Sep-23"/>
        <s v="Nov-23"/>
        <s v="Dec-23"/>
        <s v="Jan-24"/>
        <s v="Feb-24"/>
        <s v="Mar-24"/>
        <s v="Apr-24"/>
        <s v="May-24"/>
      </sharedItems>
    </cacheField>
    <cacheField name="Status Group" numFmtId="0">
      <sharedItems/>
    </cacheField>
    <cacheField name="Months (Date of Join)" numFmtId="0" databaseField="0">
      <fieldGroup base="8">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8">
        <rangePr groupBy="quarters" startDate="2023-03-06T00:00:00" endDate="2024-05-03T00:00:00"/>
        <groupItems count="6">
          <s v="&lt;3/6/2023"/>
          <s v="Qtr1"/>
          <s v="Qtr2"/>
          <s v="Qtr3"/>
          <s v="Qtr4"/>
          <s v="&gt;5/3/2024"/>
        </groupItems>
      </fieldGroup>
    </cacheField>
    <cacheField name="Years (Date of Join)" numFmtId="0" databaseField="0">
      <fieldGroup base="8">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691713310189" createdVersion="8" refreshedVersion="8" minRefreshableVersion="3" recordCount="409" xr:uid="{3AEB8BC2-BB8A-41CA-9ED9-58513B2BA341}">
  <cacheSource type="worksheet">
    <worksheetSource name="Table1"/>
  </cacheSource>
  <cacheFields count="19">
    <cacheField name="SL" numFmtId="0">
      <sharedItems containsSemiMixedTypes="0" containsString="0" containsNumber="1" containsInteger="1" minValue="1" maxValue="408"/>
    </cacheField>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Product Engineering"/>
      </sharedItems>
    </cacheField>
    <cacheField name="Designation" numFmtId="0">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64">
      <sharedItems containsSemiMixedTypes="0" containsNonDate="0" containsDate="1" containsString="0" minDate="2023-09-02T00:00:00" maxDate="2024-10-30T00:00:00"/>
    </cacheField>
    <cacheField name="Date of Join" numFmtId="16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8"/>
    </cacheField>
    <cacheField name="Gender" numFmtId="0">
      <sharedItems count="2">
        <s v="Male"/>
        <s v="Female"/>
      </sharedItems>
    </cacheField>
    <cacheField name="Marital Status" numFmtId="0">
      <sharedItems/>
    </cacheField>
    <cacheField name="Blood Group" numFmtId="0">
      <sharedItems/>
    </cacheField>
    <cacheField name="Present Address" numFmtId="0">
      <sharedItems/>
    </cacheField>
    <cacheField name="Distance" numFmtId="0">
      <sharedItems/>
    </cacheField>
    <cacheField name="Working status" numFmtId="0">
      <sharedItems/>
    </cacheField>
    <cacheField name="Baisc Salary" numFmtId="165">
      <sharedItems containsSemiMixedTypes="0" containsString="0" containsNumber="1" containsInteger="1" minValue="16" maxValue="2163263"/>
    </cacheField>
    <cacheField name="Months (Date of Join)" numFmtId="0" databaseField="0">
      <fieldGroup base="8">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8">
        <rangePr groupBy="quarters" startDate="2023-03-06T00:00:00" endDate="2024-05-03T00:00:00"/>
        <groupItems count="6">
          <s v="&lt;3/6/2023"/>
          <s v="Qtr1"/>
          <s v="Qtr2"/>
          <s v="Qtr3"/>
          <s v="Qtr4"/>
          <s v="&gt;5/3/2024"/>
        </groupItems>
      </fieldGroup>
    </cacheField>
    <cacheField name="Years (Date of Join)" numFmtId="0" databaseField="0">
      <fieldGroup base="8">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112626804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80324077" backgroundQuery="1" createdVersion="8" refreshedVersion="8" minRefreshableVersion="3" recordCount="0" supportSubquery="1" supportAdvancedDrill="1" xr:uid="{5D7A5014-842E-4E4E-8E0F-A09B72904232}">
  <cacheSource type="external" connectionId="5"/>
  <cacheFields count="3">
    <cacheField name="[Measures].[Count of SL]" caption="Count of SL" numFmtId="0" hierarchy="39" level="32767"/>
    <cacheField name="[tblHR].[Employee Category].[Employee Category]" caption="Employee Category" numFmtId="0" hierarchy="5" level="1">
      <sharedItems count="3">
        <s v="Direct"/>
        <s v="InDirect"/>
        <s v="Management"/>
      </sharedItems>
    </cacheField>
    <cacheField name="Dummy0" numFmtId="0" hierarchy="43" level="32767">
      <extLst>
        <ext xmlns:x14="http://schemas.microsoft.com/office/spreadsheetml/2009/9/main" uri="{63CAB8AC-B538-458d-9737-405883B0398D}">
          <x14:cacheField ignore="1"/>
        </ext>
      </extLst>
    </cacheField>
  </cacheFields>
  <cacheHierarchies count="44">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2" memberValueDatatype="130" unbalanced="0">
      <fieldsUsage count="2">
        <fieldUsage x="-1"/>
        <fieldUsage x="1"/>
      </fieldsUsage>
    </cacheHierarchy>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y uniqueName="Dummy0" caption="SL"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3495373" backgroundQuery="1" createdVersion="8" refreshedVersion="8" minRefreshableVersion="3" recordCount="0" supportSubquery="1" supportAdvancedDrill="1" xr:uid="{0E900C5B-F79A-4DC4-A25C-94D63C214813}">
  <cacheSource type="external" connectionId="5"/>
  <cacheFields count="3">
    <cacheField name="[tblHR].[Department].[Department]" caption="Department" numFmtId="0" hierarchy="3" level="1">
      <sharedItems count="7">
        <s v="Administration Dept."/>
        <s v="Human Resource Dept."/>
        <s v="Packing Dept."/>
        <s v="PMC &amp; Warehouse Dept."/>
        <s v="Product Engineering"/>
        <s v="Production Dept."/>
        <s v="Quality Dept."/>
      </sharedItems>
    </cacheField>
    <cacheField name="[Measures].[Distinct Count of Department]" caption="Distinct Count of Department" numFmtId="0" hierarchy="29" level="32767"/>
    <cacheField name="[Measures].[Count of Department]" caption="Count of Department" numFmtId="0" hierarchy="28" level="32767"/>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2" memberValueDatatype="130" unbalanced="0">
      <fieldsUsage count="2">
        <fieldUsage x="-1"/>
        <fieldUsage x="0"/>
      </fieldsUsage>
    </cacheHierarchy>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638889" backgroundQuery="1" createdVersion="8" refreshedVersion="8" minRefreshableVersion="3" recordCount="0" supportSubquery="1" supportAdvancedDrill="1" xr:uid="{DE88B2C8-2DA3-47D2-A0E7-E33764FCE441}">
  <cacheSource type="external" connectionId="5"/>
  <cacheFields count="4">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Department].[Department]" caption="Department" numFmtId="0" hierarchy="3" level="1">
      <sharedItems count="7">
        <s v="Administration Dept."/>
        <s v="Human Resource Dept."/>
        <s v="Packing Dept."/>
        <s v="PMC &amp; Warehouse Dept."/>
        <s v="Product Engineering"/>
        <s v="Production Dept."/>
        <s v="Quality Dept."/>
      </sharedItems>
    </cacheField>
    <cacheField name="[tblHR].[Employee Category].[Employee Category]" caption="Employee Category" numFmtId="0" hierarchy="5" level="1">
      <sharedItems count="3">
        <s v="Direct"/>
        <s v="InDirect"/>
        <s v="Management"/>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2" memberValueDatatype="130" unbalanced="0">
      <fieldsUsage count="2">
        <fieldUsage x="-1"/>
        <fieldUsage x="2"/>
      </fieldsUsage>
    </cacheHierarchy>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2" memberValueDatatype="130" unbalanced="0">
      <fieldsUsage count="2">
        <fieldUsage x="-1"/>
        <fieldUsage x="3"/>
      </fieldsUsage>
    </cacheHierarchy>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7083337" backgroundQuery="1" createdVersion="8" refreshedVersion="8" minRefreshableVersion="3" recordCount="0" supportSubquery="1" supportAdvancedDrill="1" xr:uid="{CED56B9F-DD28-4089-8CF0-3B4E99CF7040}">
  <cacheSource type="external" connectionId="5"/>
  <cacheFields count="3">
    <cacheField name="[tblHR].[Designation].[Designation]" caption="Designation" numFmtId="0" hierarchy="4" level="1">
      <sharedItems count="10">
        <s v="Assistant Leader"/>
        <s v="Assistant Manager"/>
        <s v="Cleaner"/>
        <s v="Executive"/>
        <s v="Line Leader"/>
        <s v="Line Operator"/>
        <s v="Loader"/>
        <s v="Manager"/>
        <s v="Senior Eecutive"/>
        <s v="Support Staff"/>
      </sharedItems>
    </cacheField>
    <cacheField name="[Measures].[Distinct Count of Designation]" caption="Distinct Count of Designation" numFmtId="0" hierarchy="31" level="32767"/>
    <cacheField name="[Measures].[Count of Designation]" caption="Count of Designation" numFmtId="0" hierarchy="30" level="32767"/>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2" memberValueDatatype="130" unbalanced="0">
      <fieldsUsage count="2">
        <fieldUsage x="-1"/>
        <fieldUsage x="0"/>
      </fieldsUsage>
    </cacheHierarchy>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8935184" backgroundQuery="1" createdVersion="8" refreshedVersion="8" minRefreshableVersion="3" recordCount="0" supportSubquery="1" supportAdvancedDrill="1" xr:uid="{D8275B59-927B-40DC-9AFA-6B423A1F05C6}">
  <cacheSource type="external" connectionId="5"/>
  <cacheFields count="3">
    <cacheField name="[tblHR].[Gender].[Gender]" caption="Gender" numFmtId="0" hierarchy="9" level="1">
      <sharedItems count="2">
        <s v="Female"/>
        <s v="Male"/>
      </sharedItems>
    </cacheField>
    <cacheField name="[Measures].[Count of Employee Type]" caption="Count of Employee Type" numFmtId="0" hierarchy="34" level="32767"/>
    <cacheField name="Dummy0" numFmtId="0" hierarchy="43" level="32767">
      <extLst>
        <ext xmlns:x14="http://schemas.microsoft.com/office/spreadsheetml/2009/9/main" uri="{63CAB8AC-B538-458d-9737-405883B0398D}">
          <x14:cacheField ignore="1"/>
        </ext>
      </extLst>
    </cacheField>
  </cacheFields>
  <cacheHierarchies count="44">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2" memberValueDatatype="130" unbalanced="0">
      <fieldsUsage count="2">
        <fieldUsage x="-1"/>
        <fieldUsage x="0"/>
      </fieldsUsage>
    </cacheHierarchy>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y uniqueName="Dummy0" caption="SL"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69560186" backgroundQuery="1" createdVersion="8" refreshedVersion="8" minRefreshableVersion="3" recordCount="0" supportSubquery="1" supportAdvancedDrill="1" xr:uid="{9257FF82-4AF4-4901-BBFF-83AD55097B6B}">
  <cacheSource type="external" connectionId="5"/>
  <cacheFields count="2">
    <cacheField name="[tblHR].[Working status].[Working status]" caption="Working status" numFmtId="0" hierarchy="14" level="1">
      <sharedItems count="3">
        <s v="Active"/>
        <s v="Fire"/>
        <s v="Resigned"/>
      </sharedItems>
    </cacheField>
    <cacheField name="[Measures].[Count of Working status]" caption="Count of Working status" numFmtId="0" hierarchy="36" level="32767"/>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0"/>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4189812" backgroundQuery="1" createdVersion="8" refreshedVersion="8" minRefreshableVersion="3" recordCount="0" supportSubquery="1" supportAdvancedDrill="1" xr:uid="{DE921109-F6BF-4B9F-9517-006474EFF154}">
  <cacheSource type="external" connectionId="5"/>
  <cacheFields count="3">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Employee Type].[Employee Type]" caption="Employee Type" numFmtId="0" hierarchy="6" level="1">
      <sharedItems count="2">
        <s v="Permanent"/>
        <s v="Probation"/>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2" memberValueDatatype="130" unbalanced="0">
      <fieldsUsage count="2">
        <fieldUsage x="-1"/>
        <fieldUsage x="2"/>
      </fieldsUsage>
    </cacheHierarchy>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5694444" backgroundQuery="1" createdVersion="8" refreshedVersion="8" minRefreshableVersion="3" recordCount="0" supportSubquery="1" supportAdvancedDrill="1" xr:uid="{33FDE2B7-08FF-419F-918C-883A0236ACEC}">
  <cacheSource type="external" connectionId="5"/>
  <cacheFields count="4">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Department].[Department]" caption="Department" numFmtId="0" hierarchy="3" level="1">
      <sharedItems count="7">
        <s v="Administration Dept."/>
        <s v="Human Resource Dept."/>
        <s v="Packing Dept."/>
        <s v="PMC &amp; Warehouse Dept."/>
        <s v="Product Engineering"/>
        <s v="Production Dept."/>
        <s v="Quality Dept."/>
      </sharedItems>
    </cacheField>
    <cacheField name="[tblHR].[Gender].[Gender]" caption="Gender" numFmtId="0" hierarchy="9" level="1">
      <sharedItems count="2">
        <s v="Female"/>
        <s v="Male"/>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2" memberValueDatatype="130" unbalanced="0">
      <fieldsUsage count="2">
        <fieldUsage x="-1"/>
        <fieldUsage x="2"/>
      </fieldsUsage>
    </cacheHierarchy>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2" memberValueDatatype="130" unbalanced="0">
      <fieldsUsage count="2">
        <fieldUsage x="-1"/>
        <fieldUsage x="3"/>
      </fieldsUsage>
    </cacheHierarchy>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4884259" backgroundQuery="1" createdVersion="8" refreshedVersion="8" minRefreshableVersion="3" recordCount="0" supportSubquery="1" supportAdvancedDrill="1" xr:uid="{94EE4041-969E-445B-888A-E20C66F80243}">
  <cacheSource type="external" connectionId="5"/>
  <cacheFields count="3">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Designation].[Designation]" caption="Designation" numFmtId="0" hierarchy="4" level="1">
      <sharedItems count="10">
        <s v="Assistant Leader"/>
        <s v="Assistant Manager"/>
        <s v="Cleaner"/>
        <s v="Executive"/>
        <s v="Line Leader"/>
        <s v="Line Operator"/>
        <s v="Loader"/>
        <s v="Manager"/>
        <s v="Senior Eecutive"/>
        <s v="Support Staff"/>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2" memberValueDatatype="130" unbalanced="0">
      <fieldsUsage count="2">
        <fieldUsage x="-1"/>
        <fieldUsage x="2"/>
      </fieldsUsage>
    </cacheHierarchy>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8009261" backgroundQuery="1" createdVersion="8" refreshedVersion="8" minRefreshableVersion="3" recordCount="0" supportSubquery="1" supportAdvancedDrill="1" xr:uid="{CDA182F3-4884-454C-B7AE-C6DCE1B7E4FB}">
  <cacheSource type="external" connectionId="5"/>
  <cacheFields count="3">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Employee Category].[Employee Category]" caption="Employee Category" numFmtId="0" hierarchy="5" level="1">
      <sharedItems count="3">
        <s v="Direct"/>
        <s v="InDirect"/>
        <s v="Management"/>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2" memberValueDatatype="130" unbalanced="0">
      <fieldsUsage count="2">
        <fieldUsage x="-1"/>
        <fieldUsage x="2"/>
      </fieldsUsage>
    </cacheHierarchy>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2800926" backgroundQuery="1" createdVersion="8" refreshedVersion="8" minRefreshableVersion="3" recordCount="0" supportSubquery="1" supportAdvancedDrill="1" xr:uid="{F40F5F13-0A66-40F0-850A-A9CC519A72E3}">
  <cacheSource type="external" connectionId="5"/>
  <cacheFields count="3">
    <cacheField name="[tblHR].[Department].[Department]" caption="Department" numFmtId="0" hierarchy="3" level="1">
      <sharedItems count="7">
        <s v="Administration Dept."/>
        <s v="Human Resource Dept."/>
        <s v="Packing Dept."/>
        <s v="PMC &amp; Warehouse Dept."/>
        <s v="Product Engineering"/>
        <s v="Production Dept."/>
        <s v="Quality Dept."/>
      </sharedItems>
    </cacheField>
    <cacheField name="[Measures].[Count of ID]" caption="Count of ID" numFmtId="0" hierarchy="37" level="32767"/>
    <cacheField name="[tblHR].[Working status].[Working status]" caption="Working status" numFmtId="0" hierarchy="14" level="1">
      <sharedItems containsSemiMixedTypes="0" containsNonDate="0" containsString="0"/>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2" memberValueDatatype="130" unbalanced="0">
      <fieldsUsage count="2">
        <fieldUsage x="-1"/>
        <fieldUsage x="0"/>
      </fieldsUsage>
    </cacheHierarchy>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2"/>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0370371" backgroundQuery="1" createdVersion="8" refreshedVersion="8" minRefreshableVersion="3" recordCount="0" supportSubquery="1" supportAdvancedDrill="1" xr:uid="{76E8A3FA-712B-4290-A141-5DEF32DBF9F4}">
  <cacheSource type="external" connectionId="5"/>
  <cacheFields count="2">
    <cacheField name="[tblHR].[Employee Category].[Employee Category]" caption="Employee Category" numFmtId="0" hierarchy="5" level="1">
      <sharedItems count="3">
        <s v="Direct"/>
        <s v="InDirect"/>
        <s v="Management"/>
      </sharedItems>
    </cacheField>
    <cacheField name="[Measures].[Count of Employee Category]" caption="Count of Employee Category" numFmtId="0" hierarchy="32" level="32767"/>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2" memberValueDatatype="130" unbalanced="0">
      <fieldsUsage count="2">
        <fieldUsage x="-1"/>
        <fieldUsage x="0"/>
      </fieldsUsage>
    </cacheHierarchy>
    <cacheHierarchy uniqueName="[tblHR].[Employee Type]" caption="Employee Type" attribute="1" defaultMemberUniqueName="[tblHR].[Employee Type].[All]" allUniqueName="[tblHR].[Employee Type].[All]" dimensionUniqueName="[tblHR]" displayFolder="" count="0" memberValueDatatype="130" unbalanced="0"/>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9629631" backgroundQuery="1" createdVersion="8" refreshedVersion="8" minRefreshableVersion="3" recordCount="0" supportSubquery="1" supportAdvancedDrill="1" xr:uid="{7E870D96-6CC7-453A-9ED5-CADB46E1EB9C}">
  <cacheSource type="external" connectionId="5"/>
  <cacheFields count="3">
    <cacheField name="[tblHR].[Employee Type].[Employee Type]" caption="Employee Type" numFmtId="0" hierarchy="6" level="1">
      <sharedItems count="2">
        <s v="Permanent"/>
        <s v="Probation"/>
      </sharedItems>
    </cacheField>
    <cacheField name="[Measures].[Count of Employee Type]" caption="Count of Employee Type" numFmtId="0" hierarchy="34" level="32767"/>
    <cacheField name="Dummy0" numFmtId="0" hierarchy="43" level="32767">
      <extLst>
        <ext xmlns:x14="http://schemas.microsoft.com/office/spreadsheetml/2009/9/main" uri="{63CAB8AC-B538-458d-9737-405883B0398D}">
          <x14:cacheField ignore="1"/>
        </ext>
      </extLst>
    </cacheField>
  </cacheFields>
  <cacheHierarchies count="44">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2" memberValueDatatype="130" unbalanced="0">
      <fieldsUsage count="2">
        <fieldUsage x="-1"/>
        <fieldUsage x="0"/>
      </fieldsUsage>
    </cacheHierarchy>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0" memberValueDatatype="130" unbalanced="0"/>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hidden="1">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y uniqueName="Dummy0" caption="SL"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1180556" backgroundQuery="1" createdVersion="8" refreshedVersion="8" minRefreshableVersion="3" recordCount="0" supportSubquery="1" supportAdvancedDrill="1" xr:uid="{CB81E7FC-F138-42DF-BD2D-3E2F4488A174}">
  <cacheSource type="external" connectionId="5"/>
  <cacheFields count="4">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Department].[Department]" caption="Department" numFmtId="0" hierarchy="3" level="1">
      <sharedItems count="7">
        <s v="Administration Dept."/>
        <s v="Human Resource Dept."/>
        <s v="Packing Dept."/>
        <s v="PMC &amp; Warehouse Dept."/>
        <s v="Product Engineering"/>
        <s v="Production Dept."/>
        <s v="Quality Dept."/>
      </sharedItems>
    </cacheField>
    <cacheField name="[tblHR].[Employee Type].[Employee Type]" caption="Employee Type" numFmtId="0" hierarchy="6" level="1">
      <sharedItems count="2">
        <s v="Permanent"/>
        <s v="Probation"/>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2" memberValueDatatype="130" unbalanced="0">
      <fieldsUsage count="2">
        <fieldUsage x="-1"/>
        <fieldUsage x="2"/>
      </fieldsUsage>
    </cacheHierarchy>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2" memberValueDatatype="130" unbalanced="0">
      <fieldsUsage count="2">
        <fieldUsage x="-1"/>
        <fieldUsage x="3"/>
      </fieldsUsage>
    </cacheHierarchy>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8.854871875003" backgroundQuery="1" createdVersion="8" refreshedVersion="8" minRefreshableVersion="3" recordCount="0" supportSubquery="1" supportAdvancedDrill="1" xr:uid="{C80084C3-4B05-4B7E-B312-D3F8448CF05D}">
  <cacheSource type="external" connectionId="5"/>
  <cacheFields count="3">
    <cacheField name="[Measures].[Count of ID]" caption="Count of ID" numFmtId="0" hierarchy="37" level="32767"/>
    <cacheField name="[tblHR].[Working status].[Working status]" caption="Working status" numFmtId="0" hierarchy="14" level="1">
      <sharedItems containsSemiMixedTypes="0" containsNonDate="0" containsString="0"/>
    </cacheField>
    <cacheField name="[tblHR].[Employee Type].[Employee Type]" caption="Employee Type" numFmtId="0" hierarchy="6" level="1">
      <sharedItems count="2">
        <s v="Permanent"/>
        <s v="Probation"/>
      </sharedItems>
    </cacheField>
  </cacheFields>
  <cacheHierarchies count="43">
    <cacheHierarchy uniqueName="[tblHR].[SL]" caption="SL" attribute="1" defaultMemberUniqueName="[tblHR].[SL].[All]" allUniqueName="[tblHR].[SL].[All]" dimensionUniqueName="[tblHR]" displayFolder="" count="0" memberValueDatatype="20" unbalanced="0"/>
    <cacheHierarchy uniqueName="[tblHR].[ID]" caption="ID" attribute="1" defaultMemberUniqueName="[tblHR].[ID].[All]" allUniqueName="[tblHR].[ID].[All]" dimensionUniqueName="[tblHR]" displayFolder="" count="0" memberValueDatatype="130" unbalanced="0"/>
    <cacheHierarchy uniqueName="[tblHR].[Name]" caption="Name" attribute="1" defaultMemberUniqueName="[tblHR].[Name].[All]" allUniqueName="[tblHR].[Name].[All]" dimensionUniqueName="[tblHR]" displayFolder="" count="0" memberValueDatatype="130" unbalanced="0"/>
    <cacheHierarchy uniqueName="[tblHR].[Department]" caption="Department" attribute="1" defaultMemberUniqueName="[tblHR].[Department].[All]" allUniqueName="[tblHR].[Department].[All]" dimensionUniqueName="[tblHR]" displayFolder="" count="0" memberValueDatatype="130" unbalanced="0"/>
    <cacheHierarchy uniqueName="[tblHR].[Designation]" caption="Designation" attribute="1" defaultMemberUniqueName="[tblHR].[Designation].[All]" allUniqueName="[tblHR].[Designation].[All]" dimensionUniqueName="[tblHR]" displayFolder="" count="0" memberValueDatatype="130" unbalanced="0"/>
    <cacheHierarchy uniqueName="[tblHR].[Employee Category]" caption="Employee Category" attribute="1" defaultMemberUniqueName="[tblHR].[Employee Category].[All]" allUniqueName="[tblHR].[Employee Category].[All]" dimensionUniqueName="[tblHR]" displayFolder="" count="0" memberValueDatatype="130" unbalanced="0"/>
    <cacheHierarchy uniqueName="[tblHR].[Employee Type]" caption="Employee Type" attribute="1" defaultMemberUniqueName="[tblHR].[Employee Type].[All]" allUniqueName="[tblHR].[Employee Type].[All]" dimensionUniqueName="[tblHR]" displayFolder="" count="2" memberValueDatatype="130" unbalanced="0">
      <fieldsUsage count="2">
        <fieldUsage x="-1"/>
        <fieldUsage x="2"/>
      </fieldsUsage>
    </cacheHierarchy>
    <cacheHierarchy uniqueName="[tblHR].[Date of confirmation]" caption="Date of confirmation" attribute="1" time="1" defaultMemberUniqueName="[tblHR].[Date of confirmation].[All]" allUniqueName="[tblHR].[Date of confirmation].[All]" dimensionUniqueName="[tblHR]" displayFolder="" count="0" memberValueDatatype="7" unbalanced="0"/>
    <cacheHierarchy uniqueName="[tblHR].[Date of Join]" caption="Date of Join" attribute="1" time="1" defaultMemberUniqueName="[tblHR].[Date of Join].[All]" allUniqueName="[tblHR].[Date of Join].[All]" dimensionUniqueName="[tblHR]" displayFolder="" count="0" memberValueDatatype="7" unbalanced="0"/>
    <cacheHierarchy uniqueName="[tblHR].[Gender]" caption="Gender" attribute="1" defaultMemberUniqueName="[tblHR].[Gender].[All]" allUniqueName="[tblHR].[Gender].[All]" dimensionUniqueName="[tblHR]" displayFolder="" count="0" memberValueDatatype="130" unbalanced="0"/>
    <cacheHierarchy uniqueName="[tblHR].[Marital Status]" caption="Marital Status" attribute="1" defaultMemberUniqueName="[tblHR].[Marital Status].[All]" allUniqueName="[tblHR].[Marital Status].[All]" dimensionUniqueName="[tblHR]" displayFolder="" count="0" memberValueDatatype="130" unbalanced="0"/>
    <cacheHierarchy uniqueName="[tblHR].[Blood Group]" caption="Blood Group" attribute="1" defaultMemberUniqueName="[tblHR].[Blood Group].[All]" allUniqueName="[tblHR].[Blood Group].[All]" dimensionUniqueName="[tblHR]" displayFolder="" count="0" memberValueDatatype="130" unbalanced="0"/>
    <cacheHierarchy uniqueName="[tblHR].[Present Address]" caption="Present Address" attribute="1" defaultMemberUniqueName="[tblHR].[Present Address].[All]" allUniqueName="[tblHR].[Present Address].[All]" dimensionUniqueName="[tblHR]" displayFolder="" count="0" memberValueDatatype="130" unbalanced="0"/>
    <cacheHierarchy uniqueName="[tblHR].[Distance]" caption="Distance" attribute="1" defaultMemberUniqueName="[tblHR].[Distance].[All]" allUniqueName="[tblHR].[Distance].[All]" dimensionUniqueName="[tblHR]" displayFolder="" count="0" memberValueDatatype="130" unbalanced="0"/>
    <cacheHierarchy uniqueName="[tblHR].[Working status]" caption="Working status" attribute="1" defaultMemberUniqueName="[tblHR].[Working status].[All]" allUniqueName="[tblHR].[Working status].[All]" dimensionUniqueName="[tblHR]" displayFolder="" count="2" memberValueDatatype="130" unbalanced="0">
      <fieldsUsage count="2">
        <fieldUsage x="-1"/>
        <fieldUsage x="1"/>
      </fieldsUsage>
    </cacheHierarchy>
    <cacheHierarchy uniqueName="[tblHR].[Basic Salary]" caption="Basic Salary" attribute="1" defaultMemberUniqueName="[tblHR].[Basic Salary].[All]" allUniqueName="[tblHR].[Basic Salary].[All]" dimensionUniqueName="[tblHR]" displayFolder="" count="0" memberValueDatatype="130" unbalanced="0"/>
    <cacheHierarchy uniqueName="[tblHR].[Join Month]" caption="Join Month" attribute="1" defaultMemberUniqueName="[tblHR].[Join Month].[All]" allUniqueName="[tblHR].[Join Month].[All]" dimensionUniqueName="[tblHR]" displayFolder="" count="0" memberValueDatatype="130" unbalanced="0"/>
    <cacheHierarchy uniqueName="[tblHR].[Status Group]" caption="Status Group" attribute="1" defaultMemberUniqueName="[tblHR].[Status Group].[All]" allUniqueName="[tblHR].[Status Group].[All]" dimensionUniqueName="[tblHR]" displayFolder="" count="0" memberValueDatatype="130" unbalanced="0"/>
    <cacheHierarchy uniqueName="[tblHR].[Date of confirmation (Year)]" caption="Date of confirmation (Year)" attribute="1" defaultMemberUniqueName="[tblHR].[Date of confirmation (Year)].[All]" allUniqueName="[tblHR].[Date of confirmation (Year)].[All]" dimensionUniqueName="[tblHR]" displayFolder="" count="0" memberValueDatatype="130" unbalanced="0"/>
    <cacheHierarchy uniqueName="[tblHR].[Date of confirmation (Quarter)]" caption="Date of confirmation (Quarter)" attribute="1" defaultMemberUniqueName="[tblHR].[Date of confirmation (Quarter)].[All]" allUniqueName="[tblHR].[Date of confirmation (Quarter)].[All]" dimensionUniqueName="[tblHR]" displayFolder="" count="0" memberValueDatatype="130" unbalanced="0"/>
    <cacheHierarchy uniqueName="[tblHR].[Date of confirmation (Month)]" caption="Date of confirmation (Month)" attribute="1" defaultMemberUniqueName="[tblHR].[Date of confirmation (Month)].[All]" allUniqueName="[tblHR].[Date of confirmation (Month)].[All]" dimensionUniqueName="[tblHR]" displayFolder="" count="0" memberValueDatatype="130" unbalanced="0"/>
    <cacheHierarchy uniqueName="[tblHR].[Date of Join (Year)]" caption="Date of Join (Year)" attribute="1" defaultMemberUniqueName="[tblHR].[Date of Join (Year)].[All]" allUniqueName="[tblHR].[Date of Join (Year)].[All]" dimensionUniqueName="[tblHR]" displayFolder="" count="0" memberValueDatatype="130" unbalanced="0"/>
    <cacheHierarchy uniqueName="[tblHR].[Date of Join (Quarter)]" caption="Date of Join (Quarter)" attribute="1" defaultMemberUniqueName="[tblHR].[Date of Join (Quarter)].[All]" allUniqueName="[tblHR].[Date of Join (Quarter)].[All]" dimensionUniqueName="[tblHR]" displayFolder="" count="0" memberValueDatatype="130" unbalanced="0"/>
    <cacheHierarchy uniqueName="[tblHR].[Date of Join (Month)]" caption="Date of Join (Month)" attribute="1" defaultMemberUniqueName="[tblHR].[Date of Join (Month)].[All]" allUniqueName="[tblHR].[Date of Join (Month)].[All]" dimensionUniqueName="[tblHR]" displayFolder="" count="0" memberValueDatatype="130" unbalanced="0"/>
    <cacheHierarchy uniqueName="[tblHR].[Date of confirmation (Month Index)]" caption="Date of confirmation (Month Index)" attribute="1" defaultMemberUniqueName="[tblHR].[Date of confirmation (Month Index)].[All]" allUniqueName="[tblHR].[Date of confirmation (Month Index)].[All]" dimensionUniqueName="[tblHR]" displayFolder="" count="0" memberValueDatatype="20" unbalanced="0" hidden="1"/>
    <cacheHierarchy uniqueName="[tblHR].[Date of Join (Month Index)]" caption="Date of Join (Month Index)" attribute="1" defaultMemberUniqueName="[tblHR].[Date of Join (Month Index)].[All]" allUniqueName="[tblHR].[Date of Join (Month Index)].[All]" dimensionUniqueName="[tblHR]" displayFolder="" count="0" memberValueDatatype="20" unbalanced="0" hidden="1"/>
    <cacheHierarchy uniqueName="[Measures].[__XL_Count tblHR]" caption="__XL_Count tblHR" measure="1" displayFolder="" measureGroup="tblHR" count="0" hidden="1"/>
    <cacheHierarchy uniqueName="[Measures].[__No measures defined]" caption="__No measures defined" measure="1" displayFolder="" count="0" hidden="1"/>
    <cacheHierarchy uniqueName="[Measures].[Count of Department]" caption="Count of Department" measure="1" displayFolder="" measureGroup="tblHR"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blHR" count="0" hidden="1">
      <extLst>
        <ext xmlns:x15="http://schemas.microsoft.com/office/spreadsheetml/2010/11/main" uri="{B97F6D7D-B522-45F9-BDA1-12C45D357490}">
          <x15:cacheHierarchy aggregatedColumn="3"/>
        </ext>
      </extLst>
    </cacheHierarchy>
    <cacheHierarchy uniqueName="[Measures].[Count of Designation]" caption="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Distinct Count of Designation]" caption="Distinct Count of Designation" measure="1" displayFolder="" measureGroup="tblHR" count="0" hidden="1">
      <extLst>
        <ext xmlns:x15="http://schemas.microsoft.com/office/spreadsheetml/2010/11/main" uri="{B97F6D7D-B522-45F9-BDA1-12C45D357490}">
          <x15:cacheHierarchy aggregatedColumn="4"/>
        </ext>
      </extLst>
    </cacheHierarchy>
    <cacheHierarchy uniqueName="[Measures].[Count of Employee Category]" caption="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Distinct Count of Employee Category]" caption="Distinct Count of Employee Category" measure="1" displayFolder="" measureGroup="tblHR" count="0" hidden="1">
      <extLst>
        <ext xmlns:x15="http://schemas.microsoft.com/office/spreadsheetml/2010/11/main" uri="{B97F6D7D-B522-45F9-BDA1-12C45D357490}">
          <x15:cacheHierarchy aggregatedColumn="5"/>
        </ext>
      </extLst>
    </cacheHierarchy>
    <cacheHierarchy uniqueName="[Measures].[Count of Employee Type]" caption="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Distinct Count of Employee Type]" caption="Distinct Count of Employee Type" measure="1" displayFolder="" measureGroup="tblHR" count="0" hidden="1">
      <extLst>
        <ext xmlns:x15="http://schemas.microsoft.com/office/spreadsheetml/2010/11/main" uri="{B97F6D7D-B522-45F9-BDA1-12C45D357490}">
          <x15:cacheHierarchy aggregatedColumn="6"/>
        </ext>
      </extLst>
    </cacheHierarchy>
    <cacheHierarchy uniqueName="[Measures].[Count of Working status]" caption="Count of Working status" measure="1" displayFolder="" measureGroup="tblHR"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blHR"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L]" caption="Sum of SL" measure="1" displayFolder="" measureGroup="tblHR" count="0" hidden="1">
      <extLst>
        <ext xmlns:x15="http://schemas.microsoft.com/office/spreadsheetml/2010/11/main" uri="{B97F6D7D-B522-45F9-BDA1-12C45D357490}">
          <x15:cacheHierarchy aggregatedColumn="0"/>
        </ext>
      </extLst>
    </cacheHierarchy>
    <cacheHierarchy uniqueName="[Measures].[Count of SL]" caption="Count of SL" measure="1" displayFolder="" measureGroup="tblH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tblHR" count="0" hidden="1">
      <extLst>
        <ext xmlns:x15="http://schemas.microsoft.com/office/spreadsheetml/2010/11/main" uri="{B97F6D7D-B522-45F9-BDA1-12C45D357490}">
          <x15:cacheHierarchy aggregatedColumn="9"/>
        </ext>
      </extLst>
    </cacheHierarchy>
    <cacheHierarchy uniqueName="[Measures].[Count of Basic Salary]" caption="Count of Basic Salary" measure="1" displayFolder="" measureGroup="tblHR" count="0" hidden="1">
      <extLst>
        <ext xmlns:x15="http://schemas.microsoft.com/office/spreadsheetml/2010/11/main" uri="{B97F6D7D-B522-45F9-BDA1-12C45D357490}">
          <x15:cacheHierarchy aggregatedColumn="15"/>
        </ext>
      </extLst>
    </cacheHierarchy>
    <cacheHierarchy uniqueName="[Measures].[Count of Status Group]" caption="Count of Status Group" measure="1" displayFolder="" measureGroup="tblHR"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HR" uniqueName="[tblHR]" caption="tblHR"/>
  </dimensions>
  <measureGroups count="1">
    <measureGroup name="tblHR" caption="tblH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n v="1"/>
    <x v="0"/>
    <s v="Shanta Priya"/>
    <s v="Packing Dept."/>
    <s v="Line Operator"/>
    <s v="Management "/>
    <x v="0"/>
    <d v="2023-09-02T00:00:00"/>
    <d v="2023-03-06T00:00:00"/>
    <x v="0"/>
    <x v="0"/>
    <x v="0"/>
    <s v="Gazipura 27"/>
    <x v="0"/>
    <x v="0"/>
    <s v="Working Status"/>
    <x v="0"/>
    <x v="0"/>
  </r>
  <r>
    <n v="2"/>
    <x v="1"/>
    <s v="Md. Abdul Kader"/>
    <s v="Administration Dept."/>
    <s v="Line Operator"/>
    <s v="InDirect "/>
    <x v="1"/>
    <d v="2023-11-02T00:00:00"/>
    <d v="2023-05-06T00:00:00"/>
    <x v="0"/>
    <x v="0"/>
    <x v="1"/>
    <s v="Gazipura 27"/>
    <x v="0"/>
    <x v="1"/>
    <n v="2500"/>
    <x v="1"/>
    <x v="1"/>
  </r>
  <r>
    <n v="3"/>
    <x v="2"/>
    <s v="Md. Sagor Hossain"/>
    <s v="Production Dept."/>
    <s v="Line Operator"/>
    <s v="Management "/>
    <x v="0"/>
    <d v="2023-11-16T00:00:00"/>
    <d v="2023-05-20T00:00:00"/>
    <x v="0"/>
    <x v="1"/>
    <x v="2"/>
    <s v="Uttara"/>
    <x v="1"/>
    <x v="2"/>
    <n v="500"/>
    <x v="1"/>
    <x v="1"/>
  </r>
  <r>
    <n v="4"/>
    <x v="3"/>
    <s v="Masud Islam Fahim"/>
    <s v="Quality Dept."/>
    <s v="Loader"/>
    <s v="InDirect "/>
    <x v="0"/>
    <d v="2023-11-28T00:00:00"/>
    <d v="2023-06-01T00:00:00"/>
    <x v="0"/>
    <x v="1"/>
    <x v="1"/>
    <s v="Bonmala Road"/>
    <x v="2"/>
    <x v="0"/>
    <n v="10000"/>
    <x v="2"/>
    <x v="2"/>
  </r>
  <r>
    <n v="5"/>
    <x v="4"/>
    <s v="Md. Manik Mia"/>
    <s v="Production Dept."/>
    <s v="Line Operator"/>
    <s v="InDirect "/>
    <x v="1"/>
    <d v="2023-12-09T00:00:00"/>
    <d v="2023-06-12T00:00:00"/>
    <x v="0"/>
    <x v="0"/>
    <x v="2"/>
    <s v="Khilkhet"/>
    <x v="3"/>
    <x v="0"/>
    <n v="10000"/>
    <x v="2"/>
    <x v="2"/>
  </r>
  <r>
    <n v="6"/>
    <x v="5"/>
    <s v="Md. Shajibur Rahaman"/>
    <s v="Quality Dept."/>
    <s v="Line Operator"/>
    <s v="InDirect "/>
    <x v="0"/>
    <d v="2023-12-09T00:00:00"/>
    <d v="2023-06-12T00:00:00"/>
    <x v="0"/>
    <x v="0"/>
    <x v="0"/>
    <s v="Gazipura 27"/>
    <x v="0"/>
    <x v="0"/>
    <n v="10000"/>
    <x v="2"/>
    <x v="2"/>
  </r>
  <r>
    <n v="7"/>
    <x v="6"/>
    <s v="Limon"/>
    <s v="Production Dept."/>
    <s v="Line Operator"/>
    <s v="InDirect "/>
    <x v="0"/>
    <d v="2023-12-12T00:00:00"/>
    <d v="2023-06-15T00:00:00"/>
    <x v="0"/>
    <x v="1"/>
    <x v="2"/>
    <s v="Gazipura 27"/>
    <x v="0"/>
    <x v="0"/>
    <n v="10000"/>
    <x v="2"/>
    <x v="2"/>
  </r>
  <r>
    <n v="8"/>
    <x v="7"/>
    <s v="Arman Hossen"/>
    <s v="Quality Dept."/>
    <s v="Line Operator"/>
    <s v="Management "/>
    <x v="0"/>
    <d v="2023-12-17T00:00:00"/>
    <d v="2023-06-20T00:00:00"/>
    <x v="0"/>
    <x v="0"/>
    <x v="3"/>
    <s v="Gazipura 27"/>
    <x v="0"/>
    <x v="0"/>
    <n v="523"/>
    <x v="2"/>
    <x v="2"/>
  </r>
  <r>
    <n v="9"/>
    <x v="8"/>
    <s v="Md. Raju Mia"/>
    <s v="Quality Dept."/>
    <s v="Line Operator"/>
    <s v="InDirect "/>
    <x v="0"/>
    <d v="2023-12-17T00:00:00"/>
    <d v="2023-06-20T00:00:00"/>
    <x v="0"/>
    <x v="0"/>
    <x v="1"/>
    <s v="Gazipura 27"/>
    <x v="0"/>
    <x v="0"/>
    <n v="10000"/>
    <x v="2"/>
    <x v="2"/>
  </r>
  <r>
    <n v="10"/>
    <x v="9"/>
    <s v="Md. Ammar Hossain"/>
    <s v="Production Dept."/>
    <s v="Line Operator"/>
    <s v="InDirect "/>
    <x v="0"/>
    <d v="2023-12-18T00:00:00"/>
    <d v="2023-06-21T00:00:00"/>
    <x v="0"/>
    <x v="1"/>
    <x v="2"/>
    <s v="Gazipura 27"/>
    <x v="0"/>
    <x v="0"/>
    <n v="216363"/>
    <x v="2"/>
    <x v="2"/>
  </r>
  <r>
    <n v="11"/>
    <x v="10"/>
    <s v="Nadim Al Kamal Murad"/>
    <s v="Production Dept."/>
    <s v="Line Operator"/>
    <s v="Management "/>
    <x v="0"/>
    <d v="2023-12-28T00:00:00"/>
    <d v="2023-07-01T00:00:00"/>
    <x v="0"/>
    <x v="1"/>
    <x v="2"/>
    <s v="Bonmala Road"/>
    <x v="2"/>
    <x v="0"/>
    <n v="10000"/>
    <x v="3"/>
    <x v="2"/>
  </r>
  <r>
    <n v="12"/>
    <x v="11"/>
    <s v="Manik Sharker"/>
    <s v="Production Dept."/>
    <s v="Line Operator"/>
    <s v="InDirect "/>
    <x v="0"/>
    <d v="2024-01-06T00:00:00"/>
    <d v="2023-07-10T00:00:00"/>
    <x v="0"/>
    <x v="1"/>
    <x v="3"/>
    <s v="Gazipura 27"/>
    <x v="0"/>
    <x v="0"/>
    <n v="10000"/>
    <x v="3"/>
    <x v="2"/>
  </r>
  <r>
    <n v="13"/>
    <x v="12"/>
    <s v="Samiul Hoque"/>
    <s v="Quality Dept."/>
    <s v="Line Operator"/>
    <s v="InDirect "/>
    <x v="0"/>
    <d v="2024-01-06T00:00:00"/>
    <d v="2023-07-10T00:00:00"/>
    <x v="0"/>
    <x v="1"/>
    <x v="0"/>
    <s v="Gazipur Chowrasta"/>
    <x v="1"/>
    <x v="0"/>
    <n v="525"/>
    <x v="3"/>
    <x v="2"/>
  </r>
  <r>
    <n v="14"/>
    <x v="13"/>
    <s v="Rashid Mahmud"/>
    <s v="Quality Dept."/>
    <s v="Line Operator"/>
    <s v="InDirect "/>
    <x v="1"/>
    <d v="2024-01-06T00:00:00"/>
    <d v="2023-07-10T00:00:00"/>
    <x v="0"/>
    <x v="1"/>
    <x v="4"/>
    <s v="Gazipura 27"/>
    <x v="0"/>
    <x v="0"/>
    <n v="10000"/>
    <x v="3"/>
    <x v="2"/>
  </r>
  <r>
    <n v="15"/>
    <x v="14"/>
    <s v="Md. Riad Hasan"/>
    <s v="Production Dept."/>
    <s v="Line Operator"/>
    <s v="Direct "/>
    <x v="0"/>
    <d v="2024-01-06T00:00:00"/>
    <d v="2023-07-10T00:00:00"/>
    <x v="0"/>
    <x v="0"/>
    <x v="0"/>
    <s v="Gazipura 27"/>
    <x v="0"/>
    <x v="0"/>
    <n v="15265"/>
    <x v="3"/>
    <x v="2"/>
  </r>
  <r>
    <n v="16"/>
    <x v="15"/>
    <s v="Md. Junied Mahtav Muin"/>
    <s v="Packing Dept."/>
    <s v="Line Operator"/>
    <s v="InDirect "/>
    <x v="0"/>
    <d v="2024-01-06T00:00:00"/>
    <d v="2023-07-10T00:00:00"/>
    <x v="0"/>
    <x v="1"/>
    <x v="2"/>
    <s v="Gazipura 27"/>
    <x v="0"/>
    <x v="0"/>
    <n v="10000"/>
    <x v="3"/>
    <x v="2"/>
  </r>
  <r>
    <n v="17"/>
    <x v="16"/>
    <s v="Mst. Muslima"/>
    <s v="Human Resource Dept."/>
    <s v="Line Operator"/>
    <s v="Direct "/>
    <x v="0"/>
    <d v="2024-01-06T00:00:00"/>
    <d v="2023-07-10T00:00:00"/>
    <x v="1"/>
    <x v="1"/>
    <x v="2"/>
    <s v="Gazipura 27"/>
    <x v="0"/>
    <x v="0"/>
    <n v="56"/>
    <x v="3"/>
    <x v="2"/>
  </r>
  <r>
    <n v="18"/>
    <x v="17"/>
    <s v="Md. Jahid Hasan Joy"/>
    <s v="Packing Dept."/>
    <s v="Line Operator"/>
    <s v="InDirect "/>
    <x v="0"/>
    <d v="2024-01-06T00:00:00"/>
    <d v="2023-07-10T00:00:00"/>
    <x v="0"/>
    <x v="1"/>
    <x v="0"/>
    <s v="Gazipura 27"/>
    <x v="0"/>
    <x v="0"/>
    <n v="10000"/>
    <x v="3"/>
    <x v="2"/>
  </r>
  <r>
    <n v="19"/>
    <x v="18"/>
    <s v="Reduyan Ahmed Ajmir"/>
    <s v="Administration Dept."/>
    <s v="Line Operator"/>
    <s v="InDirect "/>
    <x v="0"/>
    <d v="2024-01-06T00:00:00"/>
    <d v="2023-07-10T00:00:00"/>
    <x v="0"/>
    <x v="0"/>
    <x v="3"/>
    <s v="Gazipura 27"/>
    <x v="0"/>
    <x v="0"/>
    <n v="10000"/>
    <x v="3"/>
    <x v="2"/>
  </r>
  <r>
    <n v="20"/>
    <x v="19"/>
    <s v="Md. Sajib Hossain"/>
    <s v="Production Dept."/>
    <s v="Line Operator"/>
    <s v="Direct "/>
    <x v="0"/>
    <d v="2024-01-06T00:00:00"/>
    <d v="2023-07-10T00:00:00"/>
    <x v="0"/>
    <x v="0"/>
    <x v="2"/>
    <s v="Gazipura 27"/>
    <x v="0"/>
    <x v="0"/>
    <n v="1662"/>
    <x v="3"/>
    <x v="2"/>
  </r>
  <r>
    <n v="21"/>
    <x v="20"/>
    <s v="Rayhan Habib"/>
    <s v="Quality Dept."/>
    <s v="Line Operator"/>
    <s v="Direct "/>
    <x v="0"/>
    <d v="2024-01-06T00:00:00"/>
    <d v="2023-07-10T00:00:00"/>
    <x v="0"/>
    <x v="0"/>
    <x v="2"/>
    <s v="Gazipura 27"/>
    <x v="0"/>
    <x v="0"/>
    <n v="10000"/>
    <x v="3"/>
    <x v="2"/>
  </r>
  <r>
    <n v="22"/>
    <x v="21"/>
    <s v="Md. Al Amin Hossain Shanto"/>
    <s v="Production Dept."/>
    <s v="Line Operator"/>
    <s v="Direct "/>
    <x v="0"/>
    <d v="2024-01-07T00:00:00"/>
    <d v="2023-07-11T00:00:00"/>
    <x v="0"/>
    <x v="0"/>
    <x v="2"/>
    <s v="Gazipura 27"/>
    <x v="0"/>
    <x v="0"/>
    <n v="10000"/>
    <x v="3"/>
    <x v="2"/>
  </r>
  <r>
    <n v="23"/>
    <x v="22"/>
    <s v="Nazmul Islam"/>
    <s v="Quality Dept."/>
    <s v="Line Operator"/>
    <s v="InDirect "/>
    <x v="0"/>
    <d v="2024-02-01T00:00:00"/>
    <d v="2023-08-05T00:00:00"/>
    <x v="0"/>
    <x v="1"/>
    <x v="2"/>
    <s v="Gazipura 27"/>
    <x v="0"/>
    <x v="0"/>
    <n v="6232"/>
    <x v="4"/>
    <x v="2"/>
  </r>
  <r>
    <n v="24"/>
    <x v="23"/>
    <s v="Pallab Bhowmick"/>
    <s v="Quality Dept."/>
    <s v="Line Operator"/>
    <s v="InDirect "/>
    <x v="0"/>
    <d v="2024-02-01T00:00:00"/>
    <d v="2023-08-05T00:00:00"/>
    <x v="0"/>
    <x v="1"/>
    <x v="1"/>
    <s v="Board Bazar"/>
    <x v="2"/>
    <x v="0"/>
    <n v="10000"/>
    <x v="4"/>
    <x v="2"/>
  </r>
  <r>
    <n v="25"/>
    <x v="24"/>
    <s v="Md.Aminur Rahman"/>
    <s v="Quality Dept."/>
    <s v="Line Operator"/>
    <s v="InDirect "/>
    <x v="0"/>
    <d v="2024-03-05T00:00:00"/>
    <d v="2023-09-07T00:00:00"/>
    <x v="0"/>
    <x v="1"/>
    <x v="0"/>
    <s v="Gazipura 27"/>
    <x v="0"/>
    <x v="0"/>
    <n v="10000"/>
    <x v="5"/>
    <x v="2"/>
  </r>
  <r>
    <n v="26"/>
    <x v="25"/>
    <s v="Md.Musfiqur Rahman"/>
    <s v="Packing Dept."/>
    <s v="Line Operator"/>
    <s v="InDirect "/>
    <x v="1"/>
    <d v="2024-05-18T00:00:00"/>
    <d v="2023-11-20T00:00:00"/>
    <x v="0"/>
    <x v="1"/>
    <x v="2"/>
    <s v="Mohammadpur"/>
    <x v="4"/>
    <x v="0"/>
    <n v="21633"/>
    <x v="6"/>
    <x v="2"/>
  </r>
  <r>
    <n v="27"/>
    <x v="26"/>
    <s v="Md.Maruf Hossen"/>
    <s v="Production Dept."/>
    <s v="Line Operator"/>
    <s v="InDirect "/>
    <x v="1"/>
    <d v="2024-05-18T00:00:00"/>
    <d v="2023-11-20T00:00:00"/>
    <x v="0"/>
    <x v="1"/>
    <x v="2"/>
    <s v="Gazipur Chowrasta"/>
    <x v="1"/>
    <x v="0"/>
    <n v="10000"/>
    <x v="6"/>
    <x v="2"/>
  </r>
  <r>
    <n v="28"/>
    <x v="27"/>
    <s v="Nazmul Hossain"/>
    <s v="Quality Dept."/>
    <s v="Line Operator"/>
    <s v="Management "/>
    <x v="1"/>
    <d v="2024-05-30T00:00:00"/>
    <d v="2023-12-02T00:00:00"/>
    <x v="0"/>
    <x v="1"/>
    <x v="3"/>
    <s v="Bonmala Road"/>
    <x v="2"/>
    <x v="0"/>
    <n v="10000"/>
    <x v="7"/>
    <x v="2"/>
  </r>
  <r>
    <n v="29"/>
    <x v="28"/>
    <s v="Shohag"/>
    <s v="Quality Dept."/>
    <s v="Line Operator"/>
    <s v="InDirect "/>
    <x v="1"/>
    <d v="2024-06-06T00:00:00"/>
    <d v="2023-12-09T00:00:00"/>
    <x v="0"/>
    <x v="0"/>
    <x v="1"/>
    <s v="Gazipura 27"/>
    <x v="0"/>
    <x v="0"/>
    <n v="5000"/>
    <x v="7"/>
    <x v="2"/>
  </r>
  <r>
    <n v="30"/>
    <x v="29"/>
    <s v="Nazmul Hosasain"/>
    <s v="Production Dept."/>
    <s v="Line Operator"/>
    <s v="Management "/>
    <x v="1"/>
    <d v="2024-06-07T00:00:00"/>
    <d v="2023-12-10T00:00:00"/>
    <x v="0"/>
    <x v="0"/>
    <x v="0"/>
    <s v="Gazipura 27"/>
    <x v="0"/>
    <x v="0"/>
    <n v="10000"/>
    <x v="7"/>
    <x v="2"/>
  </r>
  <r>
    <n v="31"/>
    <x v="30"/>
    <s v="Sujon Mia"/>
    <s v="Production Dept."/>
    <s v="Line Operator"/>
    <s v="Direct "/>
    <x v="1"/>
    <d v="2024-06-07T00:00:00"/>
    <d v="2023-12-10T00:00:00"/>
    <x v="0"/>
    <x v="0"/>
    <x v="3"/>
    <s v="Board Bazar"/>
    <x v="2"/>
    <x v="0"/>
    <n v="6211"/>
    <x v="7"/>
    <x v="2"/>
  </r>
  <r>
    <n v="32"/>
    <x v="31"/>
    <s v="Shourov Miah"/>
    <s v="Production Dept."/>
    <s v="Line Operator"/>
    <s v="Direct "/>
    <x v="1"/>
    <d v="2024-06-07T00:00:00"/>
    <d v="2023-12-10T00:00:00"/>
    <x v="0"/>
    <x v="0"/>
    <x v="5"/>
    <s v="Boro Bari"/>
    <x v="2"/>
    <x v="0"/>
    <n v="36352"/>
    <x v="7"/>
    <x v="2"/>
  </r>
  <r>
    <n v="33"/>
    <x v="32"/>
    <s v="Abdul Kayyum"/>
    <s v="Production Dept."/>
    <s v="Line Operator"/>
    <s v="Direct "/>
    <x v="1"/>
    <d v="2024-06-07T00:00:00"/>
    <d v="2023-12-10T00:00:00"/>
    <x v="0"/>
    <x v="0"/>
    <x v="5"/>
    <s v="Hossen Market"/>
    <x v="0"/>
    <x v="0"/>
    <n v="2581"/>
    <x v="7"/>
    <x v="2"/>
  </r>
  <r>
    <n v="34"/>
    <x v="33"/>
    <s v="Aminul Islam"/>
    <s v="Production Dept."/>
    <s v="Line Operator"/>
    <s v="Direct "/>
    <x v="1"/>
    <d v="2024-06-07T00:00:00"/>
    <d v="2023-12-10T00:00:00"/>
    <x v="0"/>
    <x v="0"/>
    <x v="0"/>
    <s v="Board Bazar"/>
    <x v="2"/>
    <x v="0"/>
    <n v="2365"/>
    <x v="7"/>
    <x v="2"/>
  </r>
  <r>
    <n v="35"/>
    <x v="34"/>
    <s v="Rafiu Ahmed"/>
    <s v="Production Dept."/>
    <s v="Line Operator"/>
    <s v="Direct "/>
    <x v="1"/>
    <d v="2024-06-07T00:00:00"/>
    <d v="2023-12-10T00:00:00"/>
    <x v="0"/>
    <x v="1"/>
    <x v="0"/>
    <s v="Sign board"/>
    <x v="2"/>
    <x v="0"/>
    <n v="10000"/>
    <x v="7"/>
    <x v="2"/>
  </r>
  <r>
    <n v="36"/>
    <x v="35"/>
    <s v="Rubel Rana"/>
    <s v="Packing Dept."/>
    <s v="Line Operator"/>
    <s v="Direct "/>
    <x v="1"/>
    <d v="2024-06-07T00:00:00"/>
    <d v="2023-12-10T00:00:00"/>
    <x v="0"/>
    <x v="0"/>
    <x v="0"/>
    <s v="Gazipura 27"/>
    <x v="0"/>
    <x v="0"/>
    <n v="10000"/>
    <x v="7"/>
    <x v="2"/>
  </r>
  <r>
    <n v="37"/>
    <x v="36"/>
    <s v="Toyon Babu"/>
    <s v="Production Dept."/>
    <s v="Line Operator"/>
    <s v="Direct "/>
    <x v="1"/>
    <d v="2024-06-07T00:00:00"/>
    <d v="2023-12-10T00:00:00"/>
    <x v="0"/>
    <x v="0"/>
    <x v="5"/>
    <s v="Gazipura 27"/>
    <x v="0"/>
    <x v="0"/>
    <n v="16554"/>
    <x v="7"/>
    <x v="2"/>
  </r>
  <r>
    <n v="38"/>
    <x v="37"/>
    <s v="Md. Sanoar Islam Shadin"/>
    <s v="Production Dept."/>
    <s v="Line Operator"/>
    <s v="Direct "/>
    <x v="1"/>
    <d v="2024-06-07T00:00:00"/>
    <d v="2023-12-10T00:00:00"/>
    <x v="0"/>
    <x v="0"/>
    <x v="3"/>
    <s v="Gazipura 27"/>
    <x v="0"/>
    <x v="0"/>
    <n v="10000"/>
    <x v="7"/>
    <x v="2"/>
  </r>
  <r>
    <n v="39"/>
    <x v="38"/>
    <s v="Mizanur Rahman "/>
    <s v="Production Dept."/>
    <s v="Line Operator"/>
    <s v="Direct "/>
    <x v="1"/>
    <d v="2024-06-07T00:00:00"/>
    <d v="2023-12-10T00:00:00"/>
    <x v="0"/>
    <x v="1"/>
    <x v="1"/>
    <s v="Gazipura 27"/>
    <x v="0"/>
    <x v="0"/>
    <n v="10000"/>
    <x v="7"/>
    <x v="2"/>
  </r>
  <r>
    <n v="40"/>
    <x v="39"/>
    <s v="Tanjim Ahmed"/>
    <s v="Production Dept."/>
    <s v="Line Operator"/>
    <s v="Direct "/>
    <x v="1"/>
    <d v="2024-06-07T00:00:00"/>
    <d v="2023-12-10T00:00:00"/>
    <x v="0"/>
    <x v="1"/>
    <x v="0"/>
    <s v="Gazipura 27"/>
    <x v="0"/>
    <x v="0"/>
    <n v="10000"/>
    <x v="7"/>
    <x v="2"/>
  </r>
  <r>
    <n v="41"/>
    <x v="40"/>
    <s v="Sahara Akter Bristy"/>
    <s v="Quality Dept."/>
    <s v="Line Operator"/>
    <s v="Direct "/>
    <x v="1"/>
    <d v="2024-06-07T00:00:00"/>
    <d v="2023-12-10T00:00:00"/>
    <x v="1"/>
    <x v="1"/>
    <x v="1"/>
    <s v="Gazipura 27"/>
    <x v="0"/>
    <x v="0"/>
    <n v="165146"/>
    <x v="7"/>
    <x v="2"/>
  </r>
  <r>
    <n v="42"/>
    <x v="41"/>
    <s v="Shahadat Hossain"/>
    <s v="Packing Dept."/>
    <s v="Line Operator"/>
    <s v="Direct "/>
    <x v="1"/>
    <d v="2024-06-07T00:00:00"/>
    <d v="2023-12-10T00:00:00"/>
    <x v="0"/>
    <x v="0"/>
    <x v="2"/>
    <s v="Board Bazar"/>
    <x v="2"/>
    <x v="0"/>
    <n v="10000"/>
    <x v="7"/>
    <x v="2"/>
  </r>
  <r>
    <n v="43"/>
    <x v="42"/>
    <s v="Nittananda Das"/>
    <s v="Packing Dept."/>
    <s v="Line Operator"/>
    <s v="Direct "/>
    <x v="1"/>
    <d v="2024-06-07T00:00:00"/>
    <d v="2023-12-10T00:00:00"/>
    <x v="0"/>
    <x v="0"/>
    <x v="6"/>
    <s v="Gazipura 27"/>
    <x v="0"/>
    <x v="0"/>
    <n v="10000"/>
    <x v="7"/>
    <x v="2"/>
  </r>
  <r>
    <n v="44"/>
    <x v="43"/>
    <s v="Milon Hossain "/>
    <s v="Packing Dept."/>
    <s v="Line Operator"/>
    <s v="Direct "/>
    <x v="1"/>
    <d v="2024-06-07T00:00:00"/>
    <d v="2023-12-10T00:00:00"/>
    <x v="0"/>
    <x v="0"/>
    <x v="0"/>
    <s v="Gazipura 27"/>
    <x v="0"/>
    <x v="0"/>
    <n v="215"/>
    <x v="7"/>
    <x v="2"/>
  </r>
  <r>
    <n v="45"/>
    <x v="44"/>
    <s v="Hassan Mahmud"/>
    <s v="Production Dept."/>
    <s v="Line Operator"/>
    <s v="Direct "/>
    <x v="1"/>
    <d v="2024-06-07T00:00:00"/>
    <d v="2023-12-10T00:00:00"/>
    <x v="0"/>
    <x v="0"/>
    <x v="2"/>
    <s v="Gazipura 27"/>
    <x v="0"/>
    <x v="0"/>
    <n v="10000"/>
    <x v="7"/>
    <x v="2"/>
  </r>
  <r>
    <n v="46"/>
    <x v="45"/>
    <s v="Mst. Happy"/>
    <s v="Production Dept."/>
    <s v="Line Operator"/>
    <s v="Direct "/>
    <x v="1"/>
    <d v="2024-06-07T00:00:00"/>
    <d v="2023-12-10T00:00:00"/>
    <x v="1"/>
    <x v="0"/>
    <x v="7"/>
    <s v="Board Bazar"/>
    <x v="2"/>
    <x v="0"/>
    <n v="10000"/>
    <x v="7"/>
    <x v="2"/>
  </r>
  <r>
    <n v="47"/>
    <x v="46"/>
    <s v="Kamrul Hasan"/>
    <s v="Production Dept."/>
    <s v="Line Operator"/>
    <s v="Direct "/>
    <x v="1"/>
    <d v="2024-06-07T00:00:00"/>
    <d v="2023-12-10T00:00:00"/>
    <x v="0"/>
    <x v="0"/>
    <x v="0"/>
    <s v="Gazipur Chowrasta"/>
    <x v="1"/>
    <x v="0"/>
    <n v="16365"/>
    <x v="7"/>
    <x v="2"/>
  </r>
  <r>
    <n v="48"/>
    <x v="47"/>
    <s v="Mahenur Islam"/>
    <s v="Production Dept."/>
    <s v="Line Operator"/>
    <s v="Direct "/>
    <x v="1"/>
    <d v="2024-06-07T00:00:00"/>
    <d v="2023-12-10T00:00:00"/>
    <x v="1"/>
    <x v="0"/>
    <x v="0"/>
    <s v="Sign board"/>
    <x v="2"/>
    <x v="0"/>
    <n v="10000"/>
    <x v="7"/>
    <x v="2"/>
  </r>
  <r>
    <n v="49"/>
    <x v="48"/>
    <s v="Md. Samiul Islam"/>
    <s v="Production Dept."/>
    <s v="Line Operator"/>
    <s v="Direct "/>
    <x v="1"/>
    <d v="2024-06-07T00:00:00"/>
    <d v="2023-12-10T00:00:00"/>
    <x v="0"/>
    <x v="0"/>
    <x v="5"/>
    <s v="Gazipura 27"/>
    <x v="0"/>
    <x v="0"/>
    <n v="10000"/>
    <x v="7"/>
    <x v="2"/>
  </r>
  <r>
    <n v="50"/>
    <x v="49"/>
    <s v="Sohana akter sonia"/>
    <s v="Production Dept."/>
    <s v="Line Operator"/>
    <s v="Direct "/>
    <x v="1"/>
    <d v="2024-06-07T00:00:00"/>
    <d v="2023-12-10T00:00:00"/>
    <x v="1"/>
    <x v="0"/>
    <x v="2"/>
    <s v="Board Bazar"/>
    <x v="2"/>
    <x v="0"/>
    <n v="1636"/>
    <x v="7"/>
    <x v="2"/>
  </r>
  <r>
    <n v="51"/>
    <x v="50"/>
    <s v="Ananna Pervin"/>
    <s v="Production Dept."/>
    <s v="Line Operator"/>
    <s v="Direct "/>
    <x v="1"/>
    <d v="2024-06-07T00:00:00"/>
    <d v="2023-12-10T00:00:00"/>
    <x v="1"/>
    <x v="0"/>
    <x v="2"/>
    <s v="Gazipura 27"/>
    <x v="0"/>
    <x v="0"/>
    <n v="10000"/>
    <x v="7"/>
    <x v="2"/>
  </r>
  <r>
    <n v="52"/>
    <x v="51"/>
    <s v="Sorovi"/>
    <s v="Packing Dept."/>
    <s v="Line Operator"/>
    <s v="Direct "/>
    <x v="1"/>
    <d v="2024-06-07T00:00:00"/>
    <d v="2023-12-10T00:00:00"/>
    <x v="1"/>
    <x v="0"/>
    <x v="2"/>
    <s v="Gazipura 27"/>
    <x v="0"/>
    <x v="0"/>
    <n v="10000"/>
    <x v="7"/>
    <x v="2"/>
  </r>
  <r>
    <n v="53"/>
    <x v="52"/>
    <s v="Kulsum Akter"/>
    <s v="Production Dept."/>
    <s v="Line Operator"/>
    <s v="Direct "/>
    <x v="1"/>
    <d v="2024-06-07T00:00:00"/>
    <d v="2023-12-10T00:00:00"/>
    <x v="1"/>
    <x v="0"/>
    <x v="2"/>
    <s v="Board Bazar"/>
    <x v="2"/>
    <x v="0"/>
    <n v="2163263"/>
    <x v="7"/>
    <x v="2"/>
  </r>
  <r>
    <n v="54"/>
    <x v="53"/>
    <s v="Antora Khatun"/>
    <s v="Production Dept."/>
    <s v="Line Operator"/>
    <s v="Direct "/>
    <x v="1"/>
    <d v="2024-06-07T00:00:00"/>
    <d v="2023-12-10T00:00:00"/>
    <x v="1"/>
    <x v="1"/>
    <x v="0"/>
    <s v="Gazipura 27"/>
    <x v="0"/>
    <x v="0"/>
    <n v="10000"/>
    <x v="7"/>
    <x v="2"/>
  </r>
  <r>
    <n v="55"/>
    <x v="54"/>
    <s v="Rokrya Akter Eti"/>
    <s v="Production Dept."/>
    <s v="Line Operator"/>
    <s v="Direct "/>
    <x v="1"/>
    <d v="2024-06-07T00:00:00"/>
    <d v="2023-12-10T00:00:00"/>
    <x v="1"/>
    <x v="0"/>
    <x v="1"/>
    <s v="Gazipura 27"/>
    <x v="0"/>
    <x v="0"/>
    <n v="10000"/>
    <x v="7"/>
    <x v="2"/>
  </r>
  <r>
    <n v="56"/>
    <x v="55"/>
    <s v="Sumaiya Khanom"/>
    <s v="Production Dept."/>
    <s v="Executive"/>
    <s v="Direct "/>
    <x v="1"/>
    <d v="2024-06-07T00:00:00"/>
    <d v="2023-12-10T00:00:00"/>
    <x v="1"/>
    <x v="0"/>
    <x v="0"/>
    <s v="Gazipura 27"/>
    <x v="0"/>
    <x v="0"/>
    <n v="2362"/>
    <x v="7"/>
    <x v="2"/>
  </r>
  <r>
    <n v="57"/>
    <x v="56"/>
    <s v="Sumaya Akter"/>
    <s v="Quality Dept."/>
    <s v="Executive"/>
    <s v="Direct "/>
    <x v="1"/>
    <d v="2024-06-07T00:00:00"/>
    <d v="2023-12-10T00:00:00"/>
    <x v="1"/>
    <x v="0"/>
    <x v="0"/>
    <s v="Gazipur Sadar"/>
    <x v="3"/>
    <x v="0"/>
    <n v="10000"/>
    <x v="7"/>
    <x v="2"/>
  </r>
  <r>
    <n v="58"/>
    <x v="57"/>
    <s v="Armina Akter Akhi"/>
    <s v="Production Dept."/>
    <s v="Manager"/>
    <s v="Direct "/>
    <x v="1"/>
    <d v="2024-06-07T00:00:00"/>
    <d v="2023-12-10T00:00:00"/>
    <x v="1"/>
    <x v="1"/>
    <x v="1"/>
    <s v="Gazipura 27"/>
    <x v="0"/>
    <x v="0"/>
    <n v="10000"/>
    <x v="7"/>
    <x v="2"/>
  </r>
  <r>
    <n v="59"/>
    <x v="58"/>
    <s v="Md. Nadim Mahmud"/>
    <s v="Packing Dept."/>
    <s v="Manager"/>
    <s v="Direct "/>
    <x v="1"/>
    <d v="2024-06-07T00:00:00"/>
    <d v="2023-12-10T00:00:00"/>
    <x v="1"/>
    <x v="1"/>
    <x v="1"/>
    <s v="Gazipura 27"/>
    <x v="0"/>
    <x v="0"/>
    <n v="132"/>
    <x v="7"/>
    <x v="2"/>
  </r>
  <r>
    <n v="60"/>
    <x v="59"/>
    <s v="Md. Minhajul Islam"/>
    <s v="Packing Dept."/>
    <s v="Senior Eecutive"/>
    <s v="Direct "/>
    <x v="1"/>
    <d v="2024-06-07T00:00:00"/>
    <d v="2023-12-10T00:00:00"/>
    <x v="0"/>
    <x v="0"/>
    <x v="1"/>
    <s v="Gazipura 27"/>
    <x v="0"/>
    <x v="0"/>
    <n v="10000"/>
    <x v="7"/>
    <x v="2"/>
  </r>
  <r>
    <n v="61"/>
    <x v="60"/>
    <s v="Md. Yousuf Ali"/>
    <s v="Production Dept."/>
    <s v="Executive"/>
    <s v="Direct "/>
    <x v="1"/>
    <d v="2024-06-07T00:00:00"/>
    <d v="2023-12-10T00:00:00"/>
    <x v="0"/>
    <x v="1"/>
    <x v="2"/>
    <s v="Gazipura 27"/>
    <x v="0"/>
    <x v="0"/>
    <n v="10000"/>
    <x v="7"/>
    <x v="2"/>
  </r>
  <r>
    <n v="62"/>
    <x v="61"/>
    <s v="Md. Nafish Muthashim Ratul"/>
    <s v="Production Dept."/>
    <s v="Executive"/>
    <s v="Direct "/>
    <x v="1"/>
    <d v="2024-06-07T00:00:00"/>
    <d v="2023-12-10T00:00:00"/>
    <x v="1"/>
    <x v="0"/>
    <x v="2"/>
    <s v="Gazipura 27"/>
    <x v="0"/>
    <x v="0"/>
    <n v="232"/>
    <x v="7"/>
    <x v="2"/>
  </r>
  <r>
    <n v="63"/>
    <x v="62"/>
    <s v="Md. Babu Mia"/>
    <s v="Production Dept."/>
    <s v="Executive"/>
    <s v="Direct "/>
    <x v="1"/>
    <d v="2024-06-07T00:00:00"/>
    <d v="2023-12-10T00:00:00"/>
    <x v="1"/>
    <x v="0"/>
    <x v="2"/>
    <s v="Board Bazar"/>
    <x v="2"/>
    <x v="0"/>
    <n v="10000"/>
    <x v="7"/>
    <x v="2"/>
  </r>
  <r>
    <n v="64"/>
    <x v="63"/>
    <s v="Hasi Akter"/>
    <s v="Quality Dept."/>
    <s v="Executive"/>
    <s v="Direct "/>
    <x v="1"/>
    <d v="2024-06-07T00:00:00"/>
    <d v="2023-12-10T00:00:00"/>
    <x v="1"/>
    <x v="0"/>
    <x v="5"/>
    <s v="Board Bazar"/>
    <x v="2"/>
    <x v="0"/>
    <n v="10000"/>
    <x v="7"/>
    <x v="2"/>
  </r>
  <r>
    <n v="65"/>
    <x v="64"/>
    <s v="Sumon Mia"/>
    <s v="Production Dept."/>
    <s v="Executive"/>
    <s v="Direct "/>
    <x v="1"/>
    <d v="2024-06-07T00:00:00"/>
    <d v="2023-12-10T00:00:00"/>
    <x v="0"/>
    <x v="0"/>
    <x v="2"/>
    <s v="Vogra Baypass"/>
    <x v="1"/>
    <x v="0"/>
    <n v="215"/>
    <x v="7"/>
    <x v="2"/>
  </r>
  <r>
    <n v="66"/>
    <x v="65"/>
    <s v="Rakibul Islam"/>
    <s v="Packing Dept."/>
    <s v="Assistant Manager"/>
    <s v="Direct "/>
    <x v="1"/>
    <d v="2024-06-07T00:00:00"/>
    <d v="2023-12-10T00:00:00"/>
    <x v="0"/>
    <x v="0"/>
    <x v="0"/>
    <s v="Gazipura 27"/>
    <x v="0"/>
    <x v="0"/>
    <n v="20000"/>
    <x v="7"/>
    <x v="2"/>
  </r>
  <r>
    <n v="67"/>
    <x v="66"/>
    <s v="Sudip Chandra "/>
    <s v="Packing Dept."/>
    <s v="Manager"/>
    <s v="Direct "/>
    <x v="1"/>
    <d v="2024-06-07T00:00:00"/>
    <d v="2023-12-10T00:00:00"/>
    <x v="0"/>
    <x v="0"/>
    <x v="1"/>
    <s v="Gazipura 27"/>
    <x v="0"/>
    <x v="0"/>
    <n v="155"/>
    <x v="7"/>
    <x v="2"/>
  </r>
  <r>
    <n v="68"/>
    <x v="67"/>
    <s v="Merajul "/>
    <s v="Packing Dept."/>
    <s v="Assistant Leader"/>
    <s v="Direct "/>
    <x v="1"/>
    <d v="2024-06-07T00:00:00"/>
    <d v="2023-12-10T00:00:00"/>
    <x v="0"/>
    <x v="1"/>
    <x v="2"/>
    <s v="Gazipura 27"/>
    <x v="0"/>
    <x v="0"/>
    <n v="20000"/>
    <x v="7"/>
    <x v="2"/>
  </r>
  <r>
    <n v="69"/>
    <x v="68"/>
    <s v="Rashedul Islam"/>
    <s v="Packing Dept."/>
    <s v="Line Leader"/>
    <s v="Direct "/>
    <x v="1"/>
    <d v="2024-06-07T00:00:00"/>
    <d v="2023-12-10T00:00:00"/>
    <x v="0"/>
    <x v="0"/>
    <x v="2"/>
    <s v="Gazipura 27"/>
    <x v="0"/>
    <x v="0"/>
    <n v="20000"/>
    <x v="7"/>
    <x v="2"/>
  </r>
  <r>
    <n v="70"/>
    <x v="69"/>
    <s v="Shamim Hossen"/>
    <s v="PMC &amp; Warehouse Dept."/>
    <s v="Line Operator"/>
    <s v="Direct "/>
    <x v="1"/>
    <d v="2024-06-07T00:00:00"/>
    <d v="2023-12-10T00:00:00"/>
    <x v="0"/>
    <x v="0"/>
    <x v="2"/>
    <s v="Gazipura 27"/>
    <x v="0"/>
    <x v="0"/>
    <n v="26526"/>
    <x v="7"/>
    <x v="2"/>
  </r>
  <r>
    <n v="71"/>
    <x v="70"/>
    <s v="Mahafuj Zim Megh"/>
    <s v="Packing Dept."/>
    <s v="Line Operator"/>
    <s v="Direct "/>
    <x v="1"/>
    <d v="2024-06-07T00:00:00"/>
    <d v="2023-12-10T00:00:00"/>
    <x v="0"/>
    <x v="1"/>
    <x v="3"/>
    <s v="Board Bazar"/>
    <x v="2"/>
    <x v="0"/>
    <n v="10000"/>
    <x v="7"/>
    <x v="2"/>
  </r>
  <r>
    <n v="72"/>
    <x v="71"/>
    <s v="Tarikul Islam"/>
    <s v="PMC &amp; Warehouse Dept."/>
    <s v="Line Operator"/>
    <s v="Direct "/>
    <x v="1"/>
    <d v="2024-06-07T00:00:00"/>
    <d v="2023-12-10T00:00:00"/>
    <x v="0"/>
    <x v="0"/>
    <x v="1"/>
    <s v="Gazipura 27"/>
    <x v="0"/>
    <x v="0"/>
    <n v="10000"/>
    <x v="7"/>
    <x v="2"/>
  </r>
  <r>
    <n v="73"/>
    <x v="72"/>
    <s v="Md. Mahfujur Rahman"/>
    <s v="Packing Dept."/>
    <s v="Line Operator"/>
    <s v="Direct "/>
    <x v="1"/>
    <d v="2024-06-07T00:00:00"/>
    <d v="2023-12-10T00:00:00"/>
    <x v="0"/>
    <x v="0"/>
    <x v="0"/>
    <s v="Board Bazar"/>
    <x v="2"/>
    <x v="0"/>
    <n v="262"/>
    <x v="7"/>
    <x v="2"/>
  </r>
  <r>
    <n v="74"/>
    <x v="73"/>
    <s v="Prarvin Akter"/>
    <s v="Production Dept."/>
    <s v="Line Operator"/>
    <s v="Direct "/>
    <x v="1"/>
    <d v="2024-06-08T00:00:00"/>
    <d v="2023-12-11T00:00:00"/>
    <x v="1"/>
    <x v="0"/>
    <x v="2"/>
    <s v="Sign board"/>
    <x v="2"/>
    <x v="0"/>
    <n v="10000"/>
    <x v="7"/>
    <x v="2"/>
  </r>
  <r>
    <n v="75"/>
    <x v="74"/>
    <s v="Mahmudul Hasan"/>
    <s v="Quality Dept."/>
    <s v="Line Operator"/>
    <s v="Direct "/>
    <x v="1"/>
    <d v="2024-06-08T00:00:00"/>
    <d v="2023-12-11T00:00:00"/>
    <x v="0"/>
    <x v="0"/>
    <x v="2"/>
    <s v="Board Bazar"/>
    <x v="2"/>
    <x v="0"/>
    <n v="10000"/>
    <x v="7"/>
    <x v="2"/>
  </r>
  <r>
    <n v="76"/>
    <x v="75"/>
    <s v="Mehedi Hasan Shanto"/>
    <s v="Quality Dept."/>
    <s v="Line Operator"/>
    <s v="Direct "/>
    <x v="1"/>
    <d v="2024-06-08T00:00:00"/>
    <d v="2023-12-11T00:00:00"/>
    <x v="0"/>
    <x v="0"/>
    <x v="3"/>
    <s v="Board Bazar"/>
    <x v="2"/>
    <x v="0"/>
    <n v="1626"/>
    <x v="7"/>
    <x v="2"/>
  </r>
  <r>
    <n v="77"/>
    <x v="76"/>
    <s v="Safikul Islam Emon"/>
    <s v="Production Dept."/>
    <s v="Line Operator"/>
    <s v="Direct "/>
    <x v="1"/>
    <d v="2024-06-08T00:00:00"/>
    <d v="2023-12-11T00:00:00"/>
    <x v="0"/>
    <x v="0"/>
    <x v="0"/>
    <s v="Ershad Nagar"/>
    <x v="0"/>
    <x v="0"/>
    <n v="10000"/>
    <x v="7"/>
    <x v="2"/>
  </r>
  <r>
    <n v="78"/>
    <x v="77"/>
    <s v="Nazmul Islam Emon"/>
    <s v="Production Dept."/>
    <s v="Line Operator"/>
    <s v="Direct "/>
    <x v="1"/>
    <d v="2024-06-08T00:00:00"/>
    <d v="2023-12-11T00:00:00"/>
    <x v="0"/>
    <x v="0"/>
    <x v="2"/>
    <s v="Ershad Nagar"/>
    <x v="0"/>
    <x v="0"/>
    <n v="10000"/>
    <x v="7"/>
    <x v="2"/>
  </r>
  <r>
    <n v="79"/>
    <x v="78"/>
    <s v="Junaed Hasan"/>
    <s v="Quality Dept."/>
    <s v="Line Operator"/>
    <s v="Direct "/>
    <x v="1"/>
    <d v="2024-06-08T00:00:00"/>
    <d v="2023-12-11T00:00:00"/>
    <x v="0"/>
    <x v="0"/>
    <x v="5"/>
    <s v="Gacha"/>
    <x v="2"/>
    <x v="0"/>
    <n v="266"/>
    <x v="7"/>
    <x v="2"/>
  </r>
  <r>
    <n v="80"/>
    <x v="79"/>
    <s v="Din Mohammed Rabbi"/>
    <s v="Quality Dept."/>
    <s v="Line Operator"/>
    <s v="Direct "/>
    <x v="1"/>
    <d v="2024-06-08T00:00:00"/>
    <d v="2023-12-11T00:00:00"/>
    <x v="0"/>
    <x v="0"/>
    <x v="1"/>
    <s v="Ershad Nagar"/>
    <x v="0"/>
    <x v="0"/>
    <n v="10000"/>
    <x v="7"/>
    <x v="2"/>
  </r>
  <r>
    <n v="81"/>
    <x v="80"/>
    <s v="Fazlul Haque"/>
    <s v="Quality Dept."/>
    <s v="Loader"/>
    <s v="Direct "/>
    <x v="1"/>
    <d v="2024-06-08T00:00:00"/>
    <d v="2023-12-11T00:00:00"/>
    <x v="0"/>
    <x v="1"/>
    <x v="5"/>
    <s v="Gazipura 27"/>
    <x v="0"/>
    <x v="0"/>
    <n v="10000"/>
    <x v="7"/>
    <x v="2"/>
  </r>
  <r>
    <n v="82"/>
    <x v="81"/>
    <s v="Md. Faruk Hossain"/>
    <s v="Quality Dept."/>
    <s v="Line Operator"/>
    <s v="Direct "/>
    <x v="1"/>
    <d v="2024-06-08T00:00:00"/>
    <d v="2023-12-11T00:00:00"/>
    <x v="0"/>
    <x v="0"/>
    <x v="5"/>
    <s v="Gazipura 27"/>
    <x v="0"/>
    <x v="0"/>
    <n v="16"/>
    <x v="7"/>
    <x v="2"/>
  </r>
  <r>
    <n v="83"/>
    <x v="82"/>
    <s v="Md. Shihab Uddin"/>
    <s v="Quality Dept."/>
    <s v="Line Operator"/>
    <s v="Direct "/>
    <x v="1"/>
    <d v="2024-06-08T00:00:00"/>
    <d v="2023-12-11T00:00:00"/>
    <x v="0"/>
    <x v="0"/>
    <x v="1"/>
    <s v="Gazipura 27"/>
    <x v="0"/>
    <x v="0"/>
    <n v="1000"/>
    <x v="7"/>
    <x v="2"/>
  </r>
  <r>
    <n v="84"/>
    <x v="83"/>
    <s v="Masum Rana"/>
    <s v="Production Dept."/>
    <s v="Line Operator"/>
    <s v="Direct "/>
    <x v="1"/>
    <d v="2024-06-08T00:00:00"/>
    <d v="2023-12-11T00:00:00"/>
    <x v="0"/>
    <x v="0"/>
    <x v="1"/>
    <s v="Gazipura 27"/>
    <x v="0"/>
    <x v="0"/>
    <n v="1000"/>
    <x v="7"/>
    <x v="2"/>
  </r>
  <r>
    <n v="85"/>
    <x v="84"/>
    <s v="Md. Imran Hossain"/>
    <s v="Quality Dept."/>
    <s v="Line Operator"/>
    <s v="Direct "/>
    <x v="1"/>
    <d v="2024-06-08T00:00:00"/>
    <d v="2023-12-11T00:00:00"/>
    <x v="0"/>
    <x v="0"/>
    <x v="0"/>
    <s v="Gazipura 27"/>
    <x v="0"/>
    <x v="0"/>
    <n v="616"/>
    <x v="7"/>
    <x v="2"/>
  </r>
  <r>
    <n v="86"/>
    <x v="85"/>
    <s v="Mahafuzur Rahman"/>
    <s v="Production Dept."/>
    <s v="Line Operator"/>
    <s v="Direct "/>
    <x v="1"/>
    <d v="2024-06-08T00:00:00"/>
    <d v="2023-12-11T00:00:00"/>
    <x v="0"/>
    <x v="0"/>
    <x v="3"/>
    <s v="Gazipura 27"/>
    <x v="0"/>
    <x v="0"/>
    <n v="1000"/>
    <x v="7"/>
    <x v="2"/>
  </r>
  <r>
    <n v="87"/>
    <x v="86"/>
    <s v="Md. Shahrier Nayeem"/>
    <s v="Production Dept."/>
    <s v="Line Operator"/>
    <s v="Direct "/>
    <x v="1"/>
    <d v="2024-06-08T00:00:00"/>
    <d v="2023-12-11T00:00:00"/>
    <x v="0"/>
    <x v="0"/>
    <x v="3"/>
    <s v="Board Bazar"/>
    <x v="2"/>
    <x v="0"/>
    <n v="1000"/>
    <x v="7"/>
    <x v="2"/>
  </r>
  <r>
    <n v="88"/>
    <x v="87"/>
    <s v="Faysal Hossain"/>
    <s v="Production Dept."/>
    <s v="Line Operator"/>
    <s v="Direct "/>
    <x v="1"/>
    <d v="2024-06-08T00:00:00"/>
    <d v="2023-12-11T00:00:00"/>
    <x v="0"/>
    <x v="0"/>
    <x v="5"/>
    <s v="Boro Bari"/>
    <x v="2"/>
    <x v="0"/>
    <n v="1662"/>
    <x v="7"/>
    <x v="2"/>
  </r>
  <r>
    <n v="89"/>
    <x v="88"/>
    <s v="Sabbir Hossain Sagor"/>
    <s v="Quality Dept."/>
    <s v="Line Operator"/>
    <s v="Direct "/>
    <x v="1"/>
    <d v="2024-06-08T00:00:00"/>
    <d v="2023-12-11T00:00:00"/>
    <x v="0"/>
    <x v="0"/>
    <x v="1"/>
    <s v="Gazipura 27"/>
    <x v="0"/>
    <x v="0"/>
    <n v="10000"/>
    <x v="7"/>
    <x v="2"/>
  </r>
  <r>
    <n v="90"/>
    <x v="89"/>
    <s v="Faysal Mahamud"/>
    <s v="Production Dept."/>
    <s v="Line Operator"/>
    <s v="Direct "/>
    <x v="1"/>
    <d v="2024-06-08T00:00:00"/>
    <d v="2023-12-11T00:00:00"/>
    <x v="0"/>
    <x v="0"/>
    <x v="2"/>
    <s v="Gazipura 27"/>
    <x v="0"/>
    <x v="0"/>
    <n v="16326"/>
    <x v="7"/>
    <x v="2"/>
  </r>
  <r>
    <n v="91"/>
    <x v="90"/>
    <s v="Md. Samiul Islam"/>
    <s v="Production Dept."/>
    <s v="Line Operator"/>
    <s v="Direct "/>
    <x v="1"/>
    <d v="2024-06-08T00:00:00"/>
    <d v="2023-12-11T00:00:00"/>
    <x v="0"/>
    <x v="1"/>
    <x v="5"/>
    <s v="Gazipura 27"/>
    <x v="0"/>
    <x v="0"/>
    <n v="10000"/>
    <x v="7"/>
    <x v="2"/>
  </r>
  <r>
    <n v="92"/>
    <x v="91"/>
    <s v="Sojib Hossain"/>
    <s v="Quality Dept."/>
    <s v="Line Operator"/>
    <s v="Direct "/>
    <x v="1"/>
    <d v="2024-06-08T00:00:00"/>
    <d v="2023-12-11T00:00:00"/>
    <x v="0"/>
    <x v="0"/>
    <x v="2"/>
    <s v="Gazipura 27"/>
    <x v="0"/>
    <x v="0"/>
    <n v="26265"/>
    <x v="7"/>
    <x v="2"/>
  </r>
  <r>
    <n v="93"/>
    <x v="92"/>
    <s v="Rahul Mia"/>
    <s v="Packing Dept."/>
    <s v="Line Operator"/>
    <s v="Direct "/>
    <x v="1"/>
    <d v="2024-06-08T00:00:00"/>
    <d v="2023-12-11T00:00:00"/>
    <x v="0"/>
    <x v="0"/>
    <x v="2"/>
    <s v="Gazipura 27"/>
    <x v="0"/>
    <x v="0"/>
    <n v="2162"/>
    <x v="7"/>
    <x v="2"/>
  </r>
  <r>
    <n v="94"/>
    <x v="93"/>
    <s v="Munni Akter"/>
    <s v="Packing Dept."/>
    <s v="Line Operator"/>
    <s v="Direct "/>
    <x v="1"/>
    <d v="2024-06-08T00:00:00"/>
    <d v="2023-12-11T00:00:00"/>
    <x v="1"/>
    <x v="0"/>
    <x v="2"/>
    <s v="Board Bazar"/>
    <x v="2"/>
    <x v="0"/>
    <n v="10000"/>
    <x v="7"/>
    <x v="2"/>
  </r>
  <r>
    <n v="95"/>
    <x v="94"/>
    <s v="Tonima Shams"/>
    <s v="PMC &amp; Warehouse Dept."/>
    <s v="Line Operator"/>
    <s v="Direct "/>
    <x v="1"/>
    <d v="2024-06-08T00:00:00"/>
    <d v="2023-12-11T00:00:00"/>
    <x v="1"/>
    <x v="0"/>
    <x v="1"/>
    <s v="Gazipura 27"/>
    <x v="0"/>
    <x v="0"/>
    <n v="16521"/>
    <x v="7"/>
    <x v="2"/>
  </r>
  <r>
    <n v="96"/>
    <x v="95"/>
    <s v="Nadia Sultana Beauty"/>
    <s v="PMC &amp; Warehouse Dept."/>
    <s v="Line Operator"/>
    <s v="Direct "/>
    <x v="1"/>
    <d v="2024-06-08T00:00:00"/>
    <d v="2023-12-11T00:00:00"/>
    <x v="1"/>
    <x v="0"/>
    <x v="0"/>
    <s v="Shimultoli"/>
    <x v="2"/>
    <x v="0"/>
    <n v="21625"/>
    <x v="7"/>
    <x v="2"/>
  </r>
  <r>
    <n v="97"/>
    <x v="96"/>
    <s v="Sorovi"/>
    <s v="Packing Dept."/>
    <s v="Line Operator"/>
    <s v="Direct "/>
    <x v="1"/>
    <d v="2024-06-08T00:00:00"/>
    <d v="2023-12-11T00:00:00"/>
    <x v="1"/>
    <x v="0"/>
    <x v="0"/>
    <s v="Gazipur Chowrasta"/>
    <x v="1"/>
    <x v="0"/>
    <n v="6526"/>
    <x v="7"/>
    <x v="2"/>
  </r>
  <r>
    <n v="98"/>
    <x v="97"/>
    <s v="Kulsum Akter"/>
    <s v="Packing Dept."/>
    <s v="Line Operator"/>
    <s v="Direct "/>
    <x v="1"/>
    <d v="2024-06-08T00:00:00"/>
    <d v="2023-12-11T00:00:00"/>
    <x v="1"/>
    <x v="0"/>
    <x v="1"/>
    <s v="College Gate"/>
    <x v="2"/>
    <x v="0"/>
    <n v="655"/>
    <x v="7"/>
    <x v="2"/>
  </r>
  <r>
    <n v="99"/>
    <x v="98"/>
    <s v="Antora Khatun"/>
    <s v="Packing Dept."/>
    <s v="Line Operator"/>
    <s v="Direct "/>
    <x v="1"/>
    <d v="2024-06-08T00:00:00"/>
    <d v="2023-12-11T00:00:00"/>
    <x v="1"/>
    <x v="1"/>
    <x v="0"/>
    <s v="Gazipura 27"/>
    <x v="0"/>
    <x v="0"/>
    <n v="62146"/>
    <x v="7"/>
    <x v="2"/>
  </r>
  <r>
    <n v="100"/>
    <x v="99"/>
    <s v="Rokrya Akter Eti"/>
    <s v="Packing Dept."/>
    <s v="Line Operator"/>
    <s v="Direct "/>
    <x v="1"/>
    <d v="2024-06-08T00:00:00"/>
    <d v="2023-12-11T00:00:00"/>
    <x v="1"/>
    <x v="0"/>
    <x v="3"/>
    <s v="Board Bazar"/>
    <x v="2"/>
    <x v="0"/>
    <n v="2656"/>
    <x v="7"/>
    <x v="2"/>
  </r>
  <r>
    <n v="101"/>
    <x v="100"/>
    <s v="Sumaiya Khanom"/>
    <s v="Quality Dept."/>
    <s v="Line Operator"/>
    <s v="Direct "/>
    <x v="1"/>
    <d v="2024-06-08T00:00:00"/>
    <d v="2023-12-11T00:00:00"/>
    <x v="1"/>
    <x v="0"/>
    <x v="0"/>
    <s v="Gazipura 27"/>
    <x v="0"/>
    <x v="0"/>
    <n v="216"/>
    <x v="7"/>
    <x v="2"/>
  </r>
  <r>
    <n v="102"/>
    <x v="101"/>
    <s v="Sumaya Akter"/>
    <s v="Production Dept."/>
    <s v="Line Operator"/>
    <s v="Direct "/>
    <x v="1"/>
    <d v="2024-06-08T00:00:00"/>
    <d v="2023-12-11T00:00:00"/>
    <x v="1"/>
    <x v="0"/>
    <x v="1"/>
    <s v="Gazipura 27"/>
    <x v="0"/>
    <x v="0"/>
    <n v="65143"/>
    <x v="7"/>
    <x v="2"/>
  </r>
  <r>
    <n v="103"/>
    <x v="102"/>
    <s v="Armina Akter Akhi"/>
    <s v="Production Dept."/>
    <s v="Line Operator"/>
    <s v="Direct "/>
    <x v="1"/>
    <d v="2024-06-08T00:00:00"/>
    <d v="2023-12-11T00:00:00"/>
    <x v="1"/>
    <x v="0"/>
    <x v="0"/>
    <s v="Gazipura 27"/>
    <x v="0"/>
    <x v="0"/>
    <n v="10000"/>
    <x v="7"/>
    <x v="2"/>
  </r>
  <r>
    <n v="104"/>
    <x v="103"/>
    <s v="Md. Nadim Mahmud"/>
    <s v="Production Dept."/>
    <s v="Line Operator"/>
    <s v="Direct "/>
    <x v="1"/>
    <d v="2024-06-08T00:00:00"/>
    <d v="2023-12-11T00:00:00"/>
    <x v="0"/>
    <x v="0"/>
    <x v="1"/>
    <s v="Gazipura 27"/>
    <x v="0"/>
    <x v="0"/>
    <n v="10000"/>
    <x v="7"/>
    <x v="2"/>
  </r>
  <r>
    <n v="105"/>
    <x v="104"/>
    <s v="Md. Minhajul Islam"/>
    <s v="Quality Dept."/>
    <s v="Line Operator"/>
    <s v="Direct "/>
    <x v="1"/>
    <d v="2024-06-08T00:00:00"/>
    <d v="2023-12-11T00:00:00"/>
    <x v="0"/>
    <x v="0"/>
    <x v="3"/>
    <s v="Gazipura 27"/>
    <x v="0"/>
    <x v="0"/>
    <n v="5000"/>
    <x v="7"/>
    <x v="2"/>
  </r>
  <r>
    <n v="106"/>
    <x v="105"/>
    <s v="Md. Yousuf Ali"/>
    <s v="Production Dept."/>
    <s v="Line Operator"/>
    <s v="Direct "/>
    <x v="1"/>
    <d v="2024-06-08T00:00:00"/>
    <d v="2023-12-11T00:00:00"/>
    <x v="0"/>
    <x v="0"/>
    <x v="0"/>
    <s v="Gazipura 27"/>
    <x v="0"/>
    <x v="0"/>
    <n v="5000"/>
    <x v="7"/>
    <x v="2"/>
  </r>
  <r>
    <n v="107"/>
    <x v="106"/>
    <s v="Md. Nafish Muthashim Ratul"/>
    <s v="Production Dept."/>
    <s v="Line Operator"/>
    <s v="Direct "/>
    <x v="1"/>
    <d v="2024-06-08T00:00:00"/>
    <d v="2023-12-11T00:00:00"/>
    <x v="0"/>
    <x v="0"/>
    <x v="0"/>
    <s v="Gazipura 27"/>
    <x v="0"/>
    <x v="0"/>
    <n v="5000"/>
    <x v="7"/>
    <x v="2"/>
  </r>
  <r>
    <n v="108"/>
    <x v="107"/>
    <s v="Md. Babu Mia"/>
    <s v="Production Dept."/>
    <s v="Line Operator"/>
    <s v="Direct "/>
    <x v="1"/>
    <d v="2024-06-08T00:00:00"/>
    <d v="2023-12-11T00:00:00"/>
    <x v="0"/>
    <x v="0"/>
    <x v="1"/>
    <s v="Gazipur Chowrasta"/>
    <x v="1"/>
    <x v="0"/>
    <n v="5000"/>
    <x v="7"/>
    <x v="2"/>
  </r>
  <r>
    <n v="109"/>
    <x v="108"/>
    <s v="Samsur Rahman Shakil"/>
    <s v="Quality Dept."/>
    <s v="Line Operator"/>
    <s v="Direct "/>
    <x v="1"/>
    <d v="2024-06-08T00:00:00"/>
    <d v="2023-12-11T00:00:00"/>
    <x v="0"/>
    <x v="0"/>
    <x v="0"/>
    <s v="Sign board"/>
    <x v="2"/>
    <x v="0"/>
    <n v="5000"/>
    <x v="7"/>
    <x v="2"/>
  </r>
  <r>
    <n v="110"/>
    <x v="109"/>
    <s v="Md. Nahid Hasan Shaon"/>
    <s v="Production Dept."/>
    <s v="Line Operator"/>
    <s v="Direct "/>
    <x v="1"/>
    <d v="2024-06-08T00:00:00"/>
    <d v="2023-12-11T00:00:00"/>
    <x v="0"/>
    <x v="0"/>
    <x v="4"/>
    <s v="Hossen Market"/>
    <x v="0"/>
    <x v="0"/>
    <n v="5000"/>
    <x v="7"/>
    <x v="2"/>
  </r>
  <r>
    <n v="111"/>
    <x v="110"/>
    <s v="Shanta Priya"/>
    <s v="Production Dept."/>
    <s v="Line Operator"/>
    <s v="Direct "/>
    <x v="1"/>
    <d v="2024-06-08T00:00:00"/>
    <d v="2023-12-11T00:00:00"/>
    <x v="1"/>
    <x v="0"/>
    <x v="0"/>
    <s v="Gazipura 27"/>
    <x v="0"/>
    <x v="0"/>
    <n v="5000"/>
    <x v="7"/>
    <x v="2"/>
  </r>
  <r>
    <n v="112"/>
    <x v="111"/>
    <s v="Md. Abdul Kader"/>
    <s v="PMC &amp; Warehouse Dept."/>
    <s v="Line Operator"/>
    <s v="Direct "/>
    <x v="1"/>
    <d v="2024-06-08T00:00:00"/>
    <d v="2023-12-11T00:00:00"/>
    <x v="0"/>
    <x v="0"/>
    <x v="2"/>
    <s v="Mouchak"/>
    <x v="3"/>
    <x v="0"/>
    <n v="5000"/>
    <x v="7"/>
    <x v="2"/>
  </r>
  <r>
    <n v="113"/>
    <x v="112"/>
    <s v="Md. Sagor Hossain"/>
    <s v="Production Dept."/>
    <s v="Line Operator"/>
    <s v="Direct "/>
    <x v="1"/>
    <d v="2024-06-08T00:00:00"/>
    <d v="2023-12-11T00:00:00"/>
    <x v="0"/>
    <x v="0"/>
    <x v="2"/>
    <s v="Gazipura 27"/>
    <x v="0"/>
    <x v="0"/>
    <n v="5000"/>
    <x v="7"/>
    <x v="2"/>
  </r>
  <r>
    <n v="114"/>
    <x v="113"/>
    <s v="Masud Islam Fahim"/>
    <s v="Packing Dept."/>
    <s v="Line Operator"/>
    <s v="Direct "/>
    <x v="1"/>
    <d v="2024-06-08T00:00:00"/>
    <d v="2023-12-11T00:00:00"/>
    <x v="0"/>
    <x v="0"/>
    <x v="2"/>
    <s v="Bason"/>
    <x v="5"/>
    <x v="0"/>
    <n v="5000"/>
    <x v="7"/>
    <x v="2"/>
  </r>
  <r>
    <n v="115"/>
    <x v="114"/>
    <s v="Md. Manik Mia"/>
    <s v="Production Dept."/>
    <s v="Senior Eecutive"/>
    <s v="Direct "/>
    <x v="1"/>
    <d v="2024-06-08T00:00:00"/>
    <d v="2023-12-11T00:00:00"/>
    <x v="0"/>
    <x v="0"/>
    <x v="1"/>
    <s v="Gazipur Chowrasta"/>
    <x v="1"/>
    <x v="0"/>
    <n v="5000"/>
    <x v="7"/>
    <x v="2"/>
  </r>
  <r>
    <n v="116"/>
    <x v="115"/>
    <s v="Md. Shajibur Rahaman"/>
    <s v="Production Dept."/>
    <s v="Executive"/>
    <s v="Direct "/>
    <x v="1"/>
    <d v="2024-06-09T00:00:00"/>
    <d v="2023-12-12T00:00:00"/>
    <x v="0"/>
    <x v="0"/>
    <x v="2"/>
    <s v="Gazipura 27"/>
    <x v="0"/>
    <x v="0"/>
    <n v="5000"/>
    <x v="7"/>
    <x v="2"/>
  </r>
  <r>
    <n v="117"/>
    <x v="116"/>
    <s v="Limon"/>
    <s v="Production Dept."/>
    <s v="Executive"/>
    <s v="Direct "/>
    <x v="1"/>
    <d v="2024-06-09T00:00:00"/>
    <d v="2023-12-12T00:00:00"/>
    <x v="0"/>
    <x v="0"/>
    <x v="0"/>
    <s v="Gazipura 27"/>
    <x v="0"/>
    <x v="0"/>
    <n v="5000"/>
    <x v="7"/>
    <x v="2"/>
  </r>
  <r>
    <n v="118"/>
    <x v="117"/>
    <s v="Arman Hossen"/>
    <s v="Quality Dept."/>
    <s v="Executive"/>
    <s v="Direct "/>
    <x v="1"/>
    <d v="2024-06-09T00:00:00"/>
    <d v="2023-12-12T00:00:00"/>
    <x v="0"/>
    <x v="0"/>
    <x v="0"/>
    <s v="Board Bazar"/>
    <x v="2"/>
    <x v="0"/>
    <n v="5000"/>
    <x v="7"/>
    <x v="2"/>
  </r>
  <r>
    <n v="119"/>
    <x v="118"/>
    <s v="Md. Raju Mia"/>
    <s v="Packing Dept."/>
    <s v="Executive"/>
    <s v="Direct "/>
    <x v="1"/>
    <d v="2024-06-09T00:00:00"/>
    <d v="2023-12-12T00:00:00"/>
    <x v="0"/>
    <x v="0"/>
    <x v="1"/>
    <s v="Boro Bari"/>
    <x v="2"/>
    <x v="0"/>
    <n v="5000"/>
    <x v="7"/>
    <x v="2"/>
  </r>
  <r>
    <n v="120"/>
    <x v="119"/>
    <s v="Md. Ammar Hossain"/>
    <s v="Packing Dept."/>
    <s v="Executive"/>
    <s v="Direct "/>
    <x v="1"/>
    <d v="2024-06-09T00:00:00"/>
    <d v="2023-12-12T00:00:00"/>
    <x v="0"/>
    <x v="0"/>
    <x v="5"/>
    <s v="Ershad Nagar"/>
    <x v="0"/>
    <x v="0"/>
    <n v="5000"/>
    <x v="7"/>
    <x v="2"/>
  </r>
  <r>
    <n v="121"/>
    <x v="120"/>
    <s v="Nadim Al Kamal Murad"/>
    <s v="PMC &amp; Warehouse Dept."/>
    <s v="Assistant Manager"/>
    <s v="Direct "/>
    <x v="1"/>
    <d v="2024-06-09T00:00:00"/>
    <d v="2023-12-12T00:00:00"/>
    <x v="0"/>
    <x v="1"/>
    <x v="0"/>
    <s v="Airport"/>
    <x v="1"/>
    <x v="0"/>
    <n v="5000"/>
    <x v="7"/>
    <x v="2"/>
  </r>
  <r>
    <n v="122"/>
    <x v="121"/>
    <s v="Manik Sharker"/>
    <s v="PMC &amp; Warehouse Dept."/>
    <s v="Manager"/>
    <s v="Direct "/>
    <x v="1"/>
    <d v="2024-06-09T00:00:00"/>
    <d v="2023-12-12T00:00:00"/>
    <x v="0"/>
    <x v="0"/>
    <x v="0"/>
    <s v="Gazipur Sadar"/>
    <x v="3"/>
    <x v="0"/>
    <n v="5000"/>
    <x v="7"/>
    <x v="2"/>
  </r>
  <r>
    <n v="123"/>
    <x v="122"/>
    <s v="Samiul Hoque"/>
    <s v="Packing Dept."/>
    <s v="Assistant Leader"/>
    <s v="Direct "/>
    <x v="1"/>
    <d v="2024-06-09T00:00:00"/>
    <d v="2023-12-12T00:00:00"/>
    <x v="0"/>
    <x v="0"/>
    <x v="0"/>
    <s v="Uttara"/>
    <x v="1"/>
    <x v="0"/>
    <n v="5000"/>
    <x v="7"/>
    <x v="2"/>
  </r>
  <r>
    <n v="124"/>
    <x v="123"/>
    <s v="Rashid Mahmud"/>
    <s v="Packing Dept."/>
    <s v="Line Leader"/>
    <s v="Direct "/>
    <x v="1"/>
    <d v="2024-06-09T00:00:00"/>
    <d v="2023-12-12T00:00:00"/>
    <x v="0"/>
    <x v="0"/>
    <x v="1"/>
    <s v="Gazipura 27"/>
    <x v="0"/>
    <x v="0"/>
    <n v="5000"/>
    <x v="7"/>
    <x v="2"/>
  </r>
  <r>
    <n v="125"/>
    <x v="124"/>
    <s v="Md. Riad Hasan"/>
    <s v="Packing Dept."/>
    <s v="Line Operator"/>
    <s v="Direct "/>
    <x v="1"/>
    <d v="2024-06-09T00:00:00"/>
    <d v="2023-12-12T00:00:00"/>
    <x v="0"/>
    <x v="0"/>
    <x v="0"/>
    <s v="Gazipura 27"/>
    <x v="0"/>
    <x v="0"/>
    <n v="5000"/>
    <x v="7"/>
    <x v="2"/>
  </r>
  <r>
    <n v="126"/>
    <x v="125"/>
    <s v="Md. Junied Mahtav Muin"/>
    <s v="Packing Dept."/>
    <s v="Line Operator"/>
    <s v="Direct "/>
    <x v="1"/>
    <d v="2024-06-09T00:00:00"/>
    <d v="2023-12-12T00:00:00"/>
    <x v="0"/>
    <x v="0"/>
    <x v="2"/>
    <s v="Hariken"/>
    <x v="2"/>
    <x v="0"/>
    <n v="52542"/>
    <x v="7"/>
    <x v="2"/>
  </r>
  <r>
    <n v="127"/>
    <x v="126"/>
    <s v="Mst. Muslima"/>
    <s v="Quality Dept."/>
    <s v="Line Operator"/>
    <s v="Direct "/>
    <x v="1"/>
    <d v="2024-06-09T00:00:00"/>
    <d v="2023-12-12T00:00:00"/>
    <x v="1"/>
    <x v="1"/>
    <x v="2"/>
    <s v="Ershad Nagar"/>
    <x v="0"/>
    <x v="0"/>
    <n v="5000"/>
    <x v="7"/>
    <x v="2"/>
  </r>
  <r>
    <n v="128"/>
    <x v="127"/>
    <s v="Md. Jahid Hasan Joy"/>
    <s v="Production Dept."/>
    <s v="Line Operator"/>
    <s v="Direct "/>
    <x v="1"/>
    <d v="2024-06-09T00:00:00"/>
    <d v="2023-12-12T00:00:00"/>
    <x v="0"/>
    <x v="0"/>
    <x v="1"/>
    <s v="Ershad Nagar"/>
    <x v="0"/>
    <x v="0"/>
    <n v="5000"/>
    <x v="7"/>
    <x v="2"/>
  </r>
  <r>
    <n v="129"/>
    <x v="128"/>
    <s v="Reduyan Ahmed Ajmir"/>
    <s v="Production Dept."/>
    <s v="Line Operator"/>
    <s v="Direct "/>
    <x v="1"/>
    <d v="2024-06-09T00:00:00"/>
    <d v="2023-12-12T00:00:00"/>
    <x v="0"/>
    <x v="0"/>
    <x v="0"/>
    <s v="Ershad Nagar"/>
    <x v="0"/>
    <x v="0"/>
    <n v="5000"/>
    <x v="7"/>
    <x v="2"/>
  </r>
  <r>
    <n v="130"/>
    <x v="129"/>
    <s v="Md. Sajib Hossain"/>
    <s v="Production Dept."/>
    <s v="Line Operator"/>
    <s v="Direct "/>
    <x v="1"/>
    <d v="2024-06-09T00:00:00"/>
    <d v="2023-12-12T00:00:00"/>
    <x v="0"/>
    <x v="0"/>
    <x v="1"/>
    <s v="Ershad Nagar"/>
    <x v="0"/>
    <x v="0"/>
    <n v="5000"/>
    <x v="7"/>
    <x v="2"/>
  </r>
  <r>
    <n v="131"/>
    <x v="130"/>
    <s v="Rayhan Habib"/>
    <s v="Quality Dept."/>
    <s v="Line Operator"/>
    <s v="Direct "/>
    <x v="1"/>
    <d v="2024-06-09T00:00:00"/>
    <d v="2023-12-12T00:00:00"/>
    <x v="0"/>
    <x v="1"/>
    <x v="0"/>
    <s v="Ershad Nagar"/>
    <x v="0"/>
    <x v="0"/>
    <n v="5000"/>
    <x v="7"/>
    <x v="2"/>
  </r>
  <r>
    <n v="132"/>
    <x v="131"/>
    <s v="Md. Al Amin Hossain Shanto"/>
    <s v="Production Dept."/>
    <s v="Line Operator"/>
    <s v="Direct "/>
    <x v="1"/>
    <d v="2024-06-09T00:00:00"/>
    <d v="2023-12-12T00:00:00"/>
    <x v="0"/>
    <x v="0"/>
    <x v="5"/>
    <s v="Ershad Nagar"/>
    <x v="0"/>
    <x v="0"/>
    <n v="5000"/>
    <x v="7"/>
    <x v="2"/>
  </r>
  <r>
    <n v="133"/>
    <x v="132"/>
    <s v="Mohibul Hasan"/>
    <s v="Packing Dept."/>
    <s v="Line Operator"/>
    <s v="Direct "/>
    <x v="1"/>
    <d v="2024-06-09T00:00:00"/>
    <d v="2023-12-12T00:00:00"/>
    <x v="0"/>
    <x v="1"/>
    <x v="0"/>
    <s v="Tongi Bazar"/>
    <x v="1"/>
    <x v="0"/>
    <n v="5000"/>
    <x v="7"/>
    <x v="2"/>
  </r>
  <r>
    <n v="134"/>
    <x v="133"/>
    <s v="Md. Farhad Mia"/>
    <s v="Production Dept."/>
    <s v="Line Operator"/>
    <s v="Direct "/>
    <x v="1"/>
    <d v="2024-06-09T00:00:00"/>
    <d v="2023-12-12T00:00:00"/>
    <x v="0"/>
    <x v="0"/>
    <x v="0"/>
    <s v="Ershad Nagar"/>
    <x v="0"/>
    <x v="0"/>
    <n v="5000"/>
    <x v="7"/>
    <x v="2"/>
  </r>
  <r>
    <n v="135"/>
    <x v="134"/>
    <s v="Md. Limon Miah"/>
    <s v="Production Dept."/>
    <s v="Line Operator"/>
    <s v="Direct "/>
    <x v="1"/>
    <d v="2024-06-09T00:00:00"/>
    <d v="2023-12-12T00:00:00"/>
    <x v="0"/>
    <x v="0"/>
    <x v="0"/>
    <s v="Gazipura 27"/>
    <x v="0"/>
    <x v="0"/>
    <n v="5000"/>
    <x v="7"/>
    <x v="2"/>
  </r>
  <r>
    <n v="136"/>
    <x v="135"/>
    <s v="Md. Nazmul Hossain"/>
    <s v="Production Dept."/>
    <s v="Line Operator"/>
    <s v="Direct "/>
    <x v="1"/>
    <d v="2024-06-09T00:00:00"/>
    <d v="2023-12-12T00:00:00"/>
    <x v="0"/>
    <x v="0"/>
    <x v="3"/>
    <s v="Ershad Nagar"/>
    <x v="0"/>
    <x v="0"/>
    <n v="5000"/>
    <x v="7"/>
    <x v="2"/>
  </r>
  <r>
    <n v="137"/>
    <x v="136"/>
    <s v="Md. Nahidul Islam"/>
    <s v="Production Dept."/>
    <s v="Line Operator"/>
    <s v="Direct "/>
    <x v="1"/>
    <d v="2024-06-09T00:00:00"/>
    <d v="2023-12-12T00:00:00"/>
    <x v="0"/>
    <x v="1"/>
    <x v="2"/>
    <s v="Ershad Nagar"/>
    <x v="0"/>
    <x v="0"/>
    <n v="5000"/>
    <x v="7"/>
    <x v="2"/>
  </r>
  <r>
    <n v="138"/>
    <x v="137"/>
    <s v="Mst. Nowshin Akter"/>
    <s v="Packing Dept."/>
    <s v="Line Operator"/>
    <s v="Direct "/>
    <x v="1"/>
    <d v="2024-06-09T00:00:00"/>
    <d v="2023-12-12T00:00:00"/>
    <x v="1"/>
    <x v="1"/>
    <x v="3"/>
    <s v="Gazipura 27"/>
    <x v="0"/>
    <x v="0"/>
    <n v="5000"/>
    <x v="7"/>
    <x v="2"/>
  </r>
  <r>
    <n v="139"/>
    <x v="138"/>
    <s v="Nowshad Jahan"/>
    <s v="Quality Dept."/>
    <s v="Line Operator"/>
    <s v="Direct "/>
    <x v="1"/>
    <d v="2024-06-09T00:00:00"/>
    <d v="2023-12-12T00:00:00"/>
    <x v="1"/>
    <x v="0"/>
    <x v="3"/>
    <s v="Gazipura 27"/>
    <x v="0"/>
    <x v="0"/>
    <n v="5000"/>
    <x v="7"/>
    <x v="2"/>
  </r>
  <r>
    <n v="140"/>
    <x v="139"/>
    <s v="Khadija Akter Mukta"/>
    <s v="Packing Dept."/>
    <s v="Line Operator"/>
    <s v="Direct "/>
    <x v="1"/>
    <d v="2024-06-09T00:00:00"/>
    <d v="2023-12-12T00:00:00"/>
    <x v="1"/>
    <x v="1"/>
    <x v="1"/>
    <s v="Sign board"/>
    <x v="2"/>
    <x v="0"/>
    <n v="5000"/>
    <x v="7"/>
    <x v="2"/>
  </r>
  <r>
    <n v="141"/>
    <x v="140"/>
    <s v="Rafia Sultana Rabu"/>
    <s v="Quality Dept."/>
    <s v="Line Operator"/>
    <s v="Direct "/>
    <x v="1"/>
    <d v="2024-06-09T00:00:00"/>
    <d v="2023-12-12T00:00:00"/>
    <x v="1"/>
    <x v="0"/>
    <x v="1"/>
    <s v="Boro Bari"/>
    <x v="2"/>
    <x v="0"/>
    <n v="5000"/>
    <x v="7"/>
    <x v="2"/>
  </r>
  <r>
    <n v="142"/>
    <x v="141"/>
    <s v="Most. Asrifa Jarin"/>
    <s v="Quality Dept."/>
    <s v="Line Operator"/>
    <s v="Direct "/>
    <x v="1"/>
    <d v="2024-06-09T00:00:00"/>
    <d v="2023-12-12T00:00:00"/>
    <x v="1"/>
    <x v="0"/>
    <x v="3"/>
    <s v="Board Bazar"/>
    <x v="2"/>
    <x v="0"/>
    <n v="5000"/>
    <x v="7"/>
    <x v="2"/>
  </r>
  <r>
    <n v="143"/>
    <x v="142"/>
    <s v="Sumaya Akter Suma"/>
    <s v="Quality Dept."/>
    <s v="Line Operator"/>
    <s v="Direct "/>
    <x v="1"/>
    <d v="2024-06-09T00:00:00"/>
    <d v="2023-12-12T00:00:00"/>
    <x v="1"/>
    <x v="0"/>
    <x v="2"/>
    <s v="Board Bazar"/>
    <x v="2"/>
    <x v="0"/>
    <n v="5000"/>
    <x v="7"/>
    <x v="2"/>
  </r>
  <r>
    <n v="144"/>
    <x v="143"/>
    <s v="Mst. Lucky Khatun"/>
    <s v="Quality Dept."/>
    <s v="Line Operator"/>
    <s v="Direct "/>
    <x v="1"/>
    <d v="2024-06-09T00:00:00"/>
    <d v="2023-12-12T00:00:00"/>
    <x v="1"/>
    <x v="0"/>
    <x v="1"/>
    <s v="Gazipura 27"/>
    <x v="0"/>
    <x v="0"/>
    <n v="5000"/>
    <x v="7"/>
    <x v="2"/>
  </r>
  <r>
    <n v="145"/>
    <x v="144"/>
    <s v="Fardus Ahmed"/>
    <s v="Packing Dept."/>
    <s v="Line Operator"/>
    <s v="Direct "/>
    <x v="1"/>
    <d v="2024-06-09T00:00:00"/>
    <d v="2023-12-12T00:00:00"/>
    <x v="0"/>
    <x v="0"/>
    <x v="2"/>
    <s v="Gazipura 27"/>
    <x v="0"/>
    <x v="0"/>
    <n v="5000"/>
    <x v="7"/>
    <x v="2"/>
  </r>
  <r>
    <n v="146"/>
    <x v="145"/>
    <s v="Md. Alamin"/>
    <s v="Production Dept."/>
    <s v="Line Operator"/>
    <s v="Direct "/>
    <x v="1"/>
    <d v="2024-06-09T00:00:00"/>
    <d v="2023-12-12T00:00:00"/>
    <x v="0"/>
    <x v="0"/>
    <x v="3"/>
    <s v="Gazipura 27"/>
    <x v="0"/>
    <x v="0"/>
    <n v="5000"/>
    <x v="7"/>
    <x v="2"/>
  </r>
  <r>
    <n v="147"/>
    <x v="146"/>
    <s v="Md. Nosib Uddin"/>
    <s v="Production Dept."/>
    <s v="Line Operator"/>
    <s v="Direct "/>
    <x v="1"/>
    <d v="2024-06-09T00:00:00"/>
    <d v="2023-12-12T00:00:00"/>
    <x v="0"/>
    <x v="0"/>
    <x v="0"/>
    <s v="Gazipura 27"/>
    <x v="0"/>
    <x v="0"/>
    <n v="5000"/>
    <x v="7"/>
    <x v="2"/>
  </r>
  <r>
    <n v="148"/>
    <x v="147"/>
    <s v="Md. Mostafizur Rahman"/>
    <s v="Production Dept."/>
    <s v="Line Operator"/>
    <s v="Direct "/>
    <x v="1"/>
    <d v="2024-06-09T00:00:00"/>
    <d v="2023-12-12T00:00:00"/>
    <x v="0"/>
    <x v="0"/>
    <x v="1"/>
    <s v="Gazipura 27"/>
    <x v="0"/>
    <x v="0"/>
    <n v="5000"/>
    <x v="7"/>
    <x v="2"/>
  </r>
  <r>
    <n v="149"/>
    <x v="148"/>
    <s v="Md. Habibur Rahman Habib"/>
    <s v="Quality Dept."/>
    <s v="Line Operator"/>
    <s v="Direct "/>
    <x v="1"/>
    <d v="2024-06-09T00:00:00"/>
    <d v="2023-12-12T00:00:00"/>
    <x v="0"/>
    <x v="0"/>
    <x v="2"/>
    <s v="Gazipura 27"/>
    <x v="0"/>
    <x v="0"/>
    <n v="5000"/>
    <x v="7"/>
    <x v="2"/>
  </r>
  <r>
    <n v="150"/>
    <x v="149"/>
    <s v="Asif Khan Jihad"/>
    <s v="Packing Dept."/>
    <s v="Line Operator"/>
    <s v="Direct "/>
    <x v="1"/>
    <d v="2024-06-09T00:00:00"/>
    <d v="2023-12-12T00:00:00"/>
    <x v="0"/>
    <x v="0"/>
    <x v="2"/>
    <s v="Board Bazar"/>
    <x v="2"/>
    <x v="0"/>
    <n v="5000"/>
    <x v="7"/>
    <x v="2"/>
  </r>
  <r>
    <n v="151"/>
    <x v="150"/>
    <s v="Md. Rasel Mia"/>
    <s v="PMC &amp; Warehouse Dept."/>
    <s v="Line Operator"/>
    <s v="Direct "/>
    <x v="1"/>
    <d v="2024-06-09T00:00:00"/>
    <d v="2023-12-12T00:00:00"/>
    <x v="0"/>
    <x v="0"/>
    <x v="1"/>
    <s v="Boro Bari"/>
    <x v="2"/>
    <x v="0"/>
    <n v="5000"/>
    <x v="7"/>
    <x v="2"/>
  </r>
  <r>
    <n v="152"/>
    <x v="151"/>
    <s v="Apu Kumar Shaha"/>
    <s v="PMC &amp; Warehouse Dept."/>
    <s v="Line Operator"/>
    <s v="Direct "/>
    <x v="1"/>
    <d v="2024-06-09T00:00:00"/>
    <d v="2023-12-12T00:00:00"/>
    <x v="0"/>
    <x v="0"/>
    <x v="0"/>
    <s v="Gazipura 27"/>
    <x v="0"/>
    <x v="0"/>
    <n v="5000"/>
    <x v="7"/>
    <x v="2"/>
  </r>
  <r>
    <n v="153"/>
    <x v="152"/>
    <s v="Ashraful Islam"/>
    <s v="PMC &amp; Warehouse Dept."/>
    <s v="Line Operator"/>
    <s v="Direct "/>
    <x v="1"/>
    <d v="2024-06-09T00:00:00"/>
    <d v="2023-12-12T00:00:00"/>
    <x v="0"/>
    <x v="0"/>
    <x v="2"/>
    <s v="Gazipura 27"/>
    <x v="0"/>
    <x v="0"/>
    <n v="5000"/>
    <x v="7"/>
    <x v="2"/>
  </r>
  <r>
    <n v="154"/>
    <x v="153"/>
    <s v="Md. Abdul Matin"/>
    <s v="PMC &amp; Warehouse Dept."/>
    <s v="Line Leader"/>
    <s v="Direct "/>
    <x v="1"/>
    <d v="2024-06-09T00:00:00"/>
    <d v="2023-12-12T00:00:00"/>
    <x v="0"/>
    <x v="0"/>
    <x v="1"/>
    <s v="Gazipura 27"/>
    <x v="0"/>
    <x v="0"/>
    <n v="5000"/>
    <x v="7"/>
    <x v="2"/>
  </r>
  <r>
    <n v="155"/>
    <x v="154"/>
    <s v="Samia Akter"/>
    <s v="Quality Dept."/>
    <s v="Line Operator"/>
    <s v="Direct "/>
    <x v="1"/>
    <d v="2024-06-09T00:00:00"/>
    <d v="2023-12-12T00:00:00"/>
    <x v="1"/>
    <x v="0"/>
    <x v="1"/>
    <s v="Board Bazar"/>
    <x v="2"/>
    <x v="0"/>
    <n v="5000"/>
    <x v="7"/>
    <x v="2"/>
  </r>
  <r>
    <n v="156"/>
    <x v="155"/>
    <s v="Md. Jahid Hossain Mamun"/>
    <s v="Quality Dept."/>
    <s v="Line Operator"/>
    <s v="Direct "/>
    <x v="1"/>
    <d v="2024-06-09T00:00:00"/>
    <d v="2023-12-12T00:00:00"/>
    <x v="0"/>
    <x v="1"/>
    <x v="3"/>
    <s v="Board Bazar"/>
    <x v="2"/>
    <x v="0"/>
    <n v="5000"/>
    <x v="7"/>
    <x v="2"/>
  </r>
  <r>
    <n v="157"/>
    <x v="156"/>
    <s v="Elias Hossain"/>
    <s v="Production Dept."/>
    <s v="Line Operator"/>
    <s v="Direct "/>
    <x v="1"/>
    <d v="2024-06-09T00:00:00"/>
    <d v="2023-12-12T00:00:00"/>
    <x v="0"/>
    <x v="1"/>
    <x v="0"/>
    <s v="Gazipura 27"/>
    <x v="0"/>
    <x v="0"/>
    <n v="5000"/>
    <x v="7"/>
    <x v="2"/>
  </r>
  <r>
    <n v="158"/>
    <x v="157"/>
    <s v="Md. Shohan Mia"/>
    <s v="Production Dept."/>
    <s v="Line Operator"/>
    <s v="Direct "/>
    <x v="1"/>
    <d v="2024-06-09T00:00:00"/>
    <d v="2023-12-12T00:00:00"/>
    <x v="0"/>
    <x v="0"/>
    <x v="0"/>
    <s v="Gazipura 27"/>
    <x v="0"/>
    <x v="0"/>
    <n v="5000"/>
    <x v="7"/>
    <x v="2"/>
  </r>
  <r>
    <n v="159"/>
    <x v="158"/>
    <s v="Md. Shahariyer Hasan Fahim Khondoker"/>
    <s v="Production Dept."/>
    <s v="Line Operator"/>
    <s v="Direct "/>
    <x v="1"/>
    <d v="2024-06-09T00:00:00"/>
    <d v="2023-12-12T00:00:00"/>
    <x v="0"/>
    <x v="0"/>
    <x v="1"/>
    <s v="Gazipur Chowrasta"/>
    <x v="1"/>
    <x v="0"/>
    <n v="5000"/>
    <x v="7"/>
    <x v="2"/>
  </r>
  <r>
    <n v="160"/>
    <x v="159"/>
    <s v="Abu Hanif Sarker"/>
    <s v="Quality Dept."/>
    <s v="Line Operator"/>
    <s v="Direct "/>
    <x v="1"/>
    <d v="2024-06-10T00:00:00"/>
    <d v="2023-12-13T00:00:00"/>
    <x v="0"/>
    <x v="0"/>
    <x v="0"/>
    <s v="Gazipur Chowrasta"/>
    <x v="1"/>
    <x v="0"/>
    <n v="5000"/>
    <x v="7"/>
    <x v="2"/>
  </r>
  <r>
    <n v="161"/>
    <x v="160"/>
    <s v="Monirul Islam"/>
    <s v="Production Dept."/>
    <s v="Line Operator"/>
    <s v="Direct "/>
    <x v="1"/>
    <d v="2024-06-10T00:00:00"/>
    <d v="2023-12-13T00:00:00"/>
    <x v="0"/>
    <x v="0"/>
    <x v="0"/>
    <s v="Gazipura 27"/>
    <x v="0"/>
    <x v="0"/>
    <n v="5000"/>
    <x v="7"/>
    <x v="2"/>
  </r>
  <r>
    <n v="162"/>
    <x v="161"/>
    <s v="Nadim Hossain"/>
    <s v="Packing Dept."/>
    <s v="Line Operator"/>
    <s v="Direct "/>
    <x v="1"/>
    <d v="2024-06-10T00:00:00"/>
    <d v="2023-12-13T00:00:00"/>
    <x v="0"/>
    <x v="0"/>
    <x v="0"/>
    <s v="Gacha"/>
    <x v="2"/>
    <x v="0"/>
    <n v="5000"/>
    <x v="7"/>
    <x v="2"/>
  </r>
  <r>
    <n v="163"/>
    <x v="162"/>
    <s v="Tarikul Islam"/>
    <s v="Packing Dept."/>
    <s v="Line Operator"/>
    <s v="Direct "/>
    <x v="1"/>
    <d v="2024-06-10T00:00:00"/>
    <d v="2023-12-13T00:00:00"/>
    <x v="0"/>
    <x v="0"/>
    <x v="2"/>
    <s v="Bason"/>
    <x v="5"/>
    <x v="0"/>
    <n v="5000"/>
    <x v="7"/>
    <x v="2"/>
  </r>
  <r>
    <n v="164"/>
    <x v="163"/>
    <s v="Ismail Jofiullah"/>
    <s v="Packing Dept."/>
    <s v="Line Operator"/>
    <s v="Direct "/>
    <x v="1"/>
    <d v="2024-06-10T00:00:00"/>
    <d v="2023-12-13T00:00:00"/>
    <x v="0"/>
    <x v="0"/>
    <x v="5"/>
    <s v="Gazipura 27"/>
    <x v="0"/>
    <x v="0"/>
    <n v="5000"/>
    <x v="7"/>
    <x v="2"/>
  </r>
  <r>
    <n v="165"/>
    <x v="164"/>
    <s v="Md. Shahparan Hossen"/>
    <s v="Production Dept."/>
    <s v="Line Operator"/>
    <s v="Direct "/>
    <x v="1"/>
    <d v="2024-06-10T00:00:00"/>
    <d v="2023-12-13T00:00:00"/>
    <x v="0"/>
    <x v="1"/>
    <x v="7"/>
    <s v="Gazipura 27"/>
    <x v="0"/>
    <x v="0"/>
    <n v="5000"/>
    <x v="7"/>
    <x v="2"/>
  </r>
  <r>
    <n v="166"/>
    <x v="165"/>
    <s v="Khadiza Khatun"/>
    <s v="Production Dept."/>
    <s v="Line Operator"/>
    <s v="Direct "/>
    <x v="1"/>
    <d v="2024-06-10T00:00:00"/>
    <d v="2023-12-13T00:00:00"/>
    <x v="1"/>
    <x v="1"/>
    <x v="6"/>
    <s v="Gazipura 27"/>
    <x v="0"/>
    <x v="0"/>
    <n v="5000"/>
    <x v="7"/>
    <x v="2"/>
  </r>
  <r>
    <n v="167"/>
    <x v="166"/>
    <s v="Sultana Razia"/>
    <s v="Packing Dept."/>
    <s v="Line Operator"/>
    <s v="Direct "/>
    <x v="1"/>
    <d v="2024-06-10T00:00:00"/>
    <d v="2023-12-13T00:00:00"/>
    <x v="1"/>
    <x v="0"/>
    <x v="1"/>
    <s v="Gacha"/>
    <x v="2"/>
    <x v="0"/>
    <n v="5000"/>
    <x v="7"/>
    <x v="2"/>
  </r>
  <r>
    <n v="168"/>
    <x v="167"/>
    <s v="Kamrun Nahar Dipti"/>
    <s v="Packing Dept."/>
    <s v="Line Operator"/>
    <s v="Direct "/>
    <x v="1"/>
    <d v="2024-06-10T00:00:00"/>
    <d v="2023-12-13T00:00:00"/>
    <x v="1"/>
    <x v="0"/>
    <x v="1"/>
    <s v="Board Bazar"/>
    <x v="2"/>
    <x v="0"/>
    <n v="5000"/>
    <x v="7"/>
    <x v="2"/>
  </r>
  <r>
    <n v="169"/>
    <x v="168"/>
    <s v="Jafrina Alam Jannat"/>
    <s v="Quality Dept."/>
    <s v="Line Operator"/>
    <s v="Direct "/>
    <x v="1"/>
    <d v="2024-06-10T00:00:00"/>
    <d v="2023-12-13T00:00:00"/>
    <x v="1"/>
    <x v="0"/>
    <x v="2"/>
    <s v="Ershad Nagar"/>
    <x v="0"/>
    <x v="0"/>
    <n v="5000"/>
    <x v="7"/>
    <x v="2"/>
  </r>
  <r>
    <n v="170"/>
    <x v="169"/>
    <s v="Tania Akter"/>
    <s v="Production Dept."/>
    <s v="Line Operator"/>
    <s v="Direct "/>
    <x v="1"/>
    <d v="2024-06-10T00:00:00"/>
    <d v="2023-12-13T00:00:00"/>
    <x v="1"/>
    <x v="0"/>
    <x v="2"/>
    <s v="Board Bazar"/>
    <x v="2"/>
    <x v="0"/>
    <n v="5000"/>
    <x v="7"/>
    <x v="2"/>
  </r>
  <r>
    <n v="171"/>
    <x v="170"/>
    <s v="Razia"/>
    <s v="Production Dept."/>
    <s v="Line Operator"/>
    <s v="Direct "/>
    <x v="1"/>
    <d v="2024-06-10T00:00:00"/>
    <d v="2023-12-13T00:00:00"/>
    <x v="1"/>
    <x v="0"/>
    <x v="2"/>
    <s v="Ershad Nagar"/>
    <x v="0"/>
    <x v="0"/>
    <n v="5000"/>
    <x v="7"/>
    <x v="2"/>
  </r>
  <r>
    <n v="172"/>
    <x v="171"/>
    <s v="Shamir Das"/>
    <s v="PMC &amp; Warehouse Dept."/>
    <s v="Line Operator"/>
    <s v="Direct "/>
    <x v="1"/>
    <d v="2024-06-10T00:00:00"/>
    <d v="2023-12-13T00:00:00"/>
    <x v="0"/>
    <x v="0"/>
    <x v="2"/>
    <s v="Gazipura 27"/>
    <x v="0"/>
    <x v="0"/>
    <n v="5000"/>
    <x v="7"/>
    <x v="2"/>
  </r>
  <r>
    <n v="173"/>
    <x v="172"/>
    <s v="Nurul Islam"/>
    <s v="Packing Dept."/>
    <s v="Line Operator"/>
    <s v="Direct "/>
    <x v="1"/>
    <d v="2024-06-10T00:00:00"/>
    <d v="2023-12-13T00:00:00"/>
    <x v="0"/>
    <x v="0"/>
    <x v="1"/>
    <s v="Board Bazar"/>
    <x v="2"/>
    <x v="0"/>
    <n v="5000"/>
    <x v="7"/>
    <x v="2"/>
  </r>
  <r>
    <n v="174"/>
    <x v="173"/>
    <s v="Murshida Khatun"/>
    <s v="Production Dept."/>
    <s v="Line Operator"/>
    <s v="Direct "/>
    <x v="1"/>
    <d v="2024-06-10T00:00:00"/>
    <d v="2023-12-13T00:00:00"/>
    <x v="1"/>
    <x v="1"/>
    <x v="0"/>
    <s v="Gazipura 27"/>
    <x v="0"/>
    <x v="0"/>
    <n v="5000"/>
    <x v="7"/>
    <x v="2"/>
  </r>
  <r>
    <n v="175"/>
    <x v="174"/>
    <s v="Nilufa Akter Lily"/>
    <s v="Production Dept."/>
    <s v="Line Operator"/>
    <s v="Direct "/>
    <x v="1"/>
    <d v="2024-06-10T00:00:00"/>
    <d v="2023-12-13T00:00:00"/>
    <x v="1"/>
    <x v="0"/>
    <x v="0"/>
    <s v="Hossen Market"/>
    <x v="0"/>
    <x v="0"/>
    <n v="5000"/>
    <x v="7"/>
    <x v="2"/>
  </r>
  <r>
    <n v="176"/>
    <x v="175"/>
    <s v="Modina Chowdhury"/>
    <s v="Quality Dept."/>
    <s v="Line Operator"/>
    <s v="Direct "/>
    <x v="1"/>
    <d v="2024-06-11T00:00:00"/>
    <d v="2023-12-14T00:00:00"/>
    <x v="1"/>
    <x v="1"/>
    <x v="5"/>
    <s v="Vogra Baypass"/>
    <x v="1"/>
    <x v="0"/>
    <n v="5000"/>
    <x v="7"/>
    <x v="2"/>
  </r>
  <r>
    <n v="177"/>
    <x v="176"/>
    <s v="Md. Ali Al Nur Mahi"/>
    <s v="Quality Dept."/>
    <s v="Line Operator"/>
    <s v="Direct "/>
    <x v="1"/>
    <d v="2024-06-11T00:00:00"/>
    <d v="2023-12-14T00:00:00"/>
    <x v="0"/>
    <x v="0"/>
    <x v="0"/>
    <s v="Board Bazar"/>
    <x v="2"/>
    <x v="0"/>
    <n v="5000"/>
    <x v="7"/>
    <x v="2"/>
  </r>
  <r>
    <n v="178"/>
    <x v="177"/>
    <s v="Md. Mehedi Hassan"/>
    <s v="Packing Dept."/>
    <s v="Line Operator"/>
    <s v="Direct "/>
    <x v="1"/>
    <d v="2024-06-11T00:00:00"/>
    <d v="2023-12-14T00:00:00"/>
    <x v="0"/>
    <x v="0"/>
    <x v="0"/>
    <s v="Ershad Nagar"/>
    <x v="0"/>
    <x v="0"/>
    <n v="5000"/>
    <x v="7"/>
    <x v="2"/>
  </r>
  <r>
    <n v="179"/>
    <x v="178"/>
    <s v="Hasnat Shah Emon"/>
    <s v="Packing Dept."/>
    <s v="Line Operator"/>
    <s v="Direct "/>
    <x v="1"/>
    <d v="2024-06-11T00:00:00"/>
    <d v="2023-12-14T00:00:00"/>
    <x v="0"/>
    <x v="0"/>
    <x v="1"/>
    <s v="Gazipura 27"/>
    <x v="0"/>
    <x v="0"/>
    <n v="5000"/>
    <x v="7"/>
    <x v="2"/>
  </r>
  <r>
    <n v="180"/>
    <x v="179"/>
    <s v="Al Amin"/>
    <s v="Production Dept."/>
    <s v="Assistant Leader"/>
    <s v="Direct "/>
    <x v="1"/>
    <d v="2024-06-11T00:00:00"/>
    <d v="2023-12-14T00:00:00"/>
    <x v="0"/>
    <x v="0"/>
    <x v="1"/>
    <s v="Gazipura 27"/>
    <x v="0"/>
    <x v="0"/>
    <n v="5000"/>
    <x v="7"/>
    <x v="2"/>
  </r>
  <r>
    <n v="181"/>
    <x v="180"/>
    <s v="Md. Borhan Miah"/>
    <s v="Production Dept."/>
    <s v="Line Operator"/>
    <s v="Direct "/>
    <x v="1"/>
    <d v="2024-06-11T00:00:00"/>
    <d v="2023-12-14T00:00:00"/>
    <x v="0"/>
    <x v="0"/>
    <x v="0"/>
    <s v="Gazipura 27"/>
    <x v="0"/>
    <x v="0"/>
    <n v="5000"/>
    <x v="7"/>
    <x v="2"/>
  </r>
  <r>
    <n v="182"/>
    <x v="181"/>
    <s v="Rasidul Islam"/>
    <s v="PMC &amp; Warehouse Dept."/>
    <s v="Executive"/>
    <s v="InDirect "/>
    <x v="1"/>
    <d v="2024-06-14T00:00:00"/>
    <d v="2023-12-17T00:00:00"/>
    <x v="0"/>
    <x v="1"/>
    <x v="1"/>
    <s v="Gazipura 27"/>
    <x v="0"/>
    <x v="0"/>
    <n v="5000"/>
    <x v="7"/>
    <x v="2"/>
  </r>
  <r>
    <n v="183"/>
    <x v="182"/>
    <s v="Most. Tania Sultana"/>
    <s v="Production Dept."/>
    <s v="Line Operator"/>
    <s v="Direct "/>
    <x v="1"/>
    <d v="2024-06-14T00:00:00"/>
    <d v="2023-12-17T00:00:00"/>
    <x v="1"/>
    <x v="0"/>
    <x v="1"/>
    <s v="Gazipura 27"/>
    <x v="0"/>
    <x v="0"/>
    <n v="5000"/>
    <x v="7"/>
    <x v="2"/>
  </r>
  <r>
    <n v="184"/>
    <x v="183"/>
    <s v="Khadiza Akter"/>
    <s v="Quality Dept."/>
    <s v="Line Operator"/>
    <s v="Direct "/>
    <x v="1"/>
    <d v="2024-06-14T00:00:00"/>
    <d v="2023-12-17T00:00:00"/>
    <x v="1"/>
    <x v="0"/>
    <x v="1"/>
    <s v="Gazipura 27"/>
    <x v="0"/>
    <x v="0"/>
    <n v="5000"/>
    <x v="7"/>
    <x v="2"/>
  </r>
  <r>
    <n v="185"/>
    <x v="184"/>
    <s v="Amina Akter"/>
    <s v="Production Dept."/>
    <s v="Line Operator"/>
    <s v="Direct "/>
    <x v="1"/>
    <d v="2024-06-14T00:00:00"/>
    <d v="2023-12-17T00:00:00"/>
    <x v="1"/>
    <x v="0"/>
    <x v="1"/>
    <s v="Gazipura 27"/>
    <x v="0"/>
    <x v="0"/>
    <n v="5000"/>
    <x v="7"/>
    <x v="2"/>
  </r>
  <r>
    <n v="186"/>
    <x v="185"/>
    <s v="Md. Nazmul Hossain"/>
    <s v="Quality Dept."/>
    <s v="Line Operator"/>
    <s v="Direct "/>
    <x v="1"/>
    <d v="2024-06-14T00:00:00"/>
    <d v="2023-12-17T00:00:00"/>
    <x v="0"/>
    <x v="0"/>
    <x v="2"/>
    <s v="Ershad Nagar"/>
    <x v="0"/>
    <x v="0"/>
    <n v="5000"/>
    <x v="7"/>
    <x v="2"/>
  </r>
  <r>
    <n v="187"/>
    <x v="186"/>
    <s v="Sagar Raha"/>
    <s v="Quality Dept."/>
    <s v="Line Leader"/>
    <s v="Direct "/>
    <x v="1"/>
    <d v="2024-06-14T00:00:00"/>
    <d v="2023-12-17T00:00:00"/>
    <x v="0"/>
    <x v="0"/>
    <x v="2"/>
    <s v="Gazipur Chowrasta"/>
    <x v="1"/>
    <x v="0"/>
    <n v="5000"/>
    <x v="7"/>
    <x v="2"/>
  </r>
  <r>
    <n v="188"/>
    <x v="187"/>
    <s v="Md. Shamim Hossain"/>
    <s v="Packing Dept."/>
    <s v="Line Operator"/>
    <s v="Direct "/>
    <x v="1"/>
    <d v="2024-06-14T00:00:00"/>
    <d v="2023-12-17T00:00:00"/>
    <x v="0"/>
    <x v="0"/>
    <x v="0"/>
    <s v="Gazipura 27"/>
    <x v="0"/>
    <x v="0"/>
    <n v="5000"/>
    <x v="7"/>
    <x v="2"/>
  </r>
  <r>
    <n v="189"/>
    <x v="188"/>
    <s v="Md. Rofiqul Islam Khan"/>
    <s v="Packing Dept."/>
    <s v="Line Operator"/>
    <s v="Direct "/>
    <x v="1"/>
    <d v="2024-06-14T00:00:00"/>
    <d v="2023-12-17T00:00:00"/>
    <x v="0"/>
    <x v="0"/>
    <x v="0"/>
    <s v="Board Bazar"/>
    <x v="2"/>
    <x v="0"/>
    <n v="5000"/>
    <x v="7"/>
    <x v="2"/>
  </r>
  <r>
    <n v="190"/>
    <x v="189"/>
    <s v="Sifat Ullah Chowdury"/>
    <s v="Production Dept."/>
    <s v="Line Operator"/>
    <s v="Direct "/>
    <x v="1"/>
    <d v="2024-06-14T00:00:00"/>
    <d v="2023-12-17T00:00:00"/>
    <x v="0"/>
    <x v="0"/>
    <x v="2"/>
    <s v="Gazipura 27"/>
    <x v="0"/>
    <x v="0"/>
    <n v="5000"/>
    <x v="7"/>
    <x v="2"/>
  </r>
  <r>
    <n v="191"/>
    <x v="190"/>
    <s v="Mamun Mia"/>
    <s v="Production Dept."/>
    <s v="Line Operator"/>
    <s v="Direct "/>
    <x v="1"/>
    <d v="2024-06-14T00:00:00"/>
    <d v="2023-12-17T00:00:00"/>
    <x v="0"/>
    <x v="0"/>
    <x v="2"/>
    <s v="Gazipura 27"/>
    <x v="0"/>
    <x v="0"/>
    <n v="5000"/>
    <x v="7"/>
    <x v="2"/>
  </r>
  <r>
    <n v="192"/>
    <x v="191"/>
    <s v="Md. Rasel Sikdar"/>
    <s v="PMC &amp; Warehouse Dept."/>
    <s v="Line Leader"/>
    <s v="Direct "/>
    <x v="1"/>
    <d v="2024-06-14T00:00:00"/>
    <d v="2023-12-17T00:00:00"/>
    <x v="0"/>
    <x v="0"/>
    <x v="1"/>
    <s v="Gazipura 27"/>
    <x v="0"/>
    <x v="0"/>
    <n v="5000"/>
    <x v="7"/>
    <x v="2"/>
  </r>
  <r>
    <n v="193"/>
    <x v="192"/>
    <s v="Gulshan Negar Khan Tumpa"/>
    <s v="Production Dept."/>
    <s v="Line Operator"/>
    <s v="Direct "/>
    <x v="1"/>
    <d v="2024-06-14T00:00:00"/>
    <d v="2023-12-17T00:00:00"/>
    <x v="1"/>
    <x v="0"/>
    <x v="2"/>
    <s v="Board Bazar"/>
    <x v="2"/>
    <x v="0"/>
    <n v="5000"/>
    <x v="7"/>
    <x v="2"/>
  </r>
  <r>
    <n v="194"/>
    <x v="193"/>
    <s v="Aysha Akter"/>
    <s v="Quality Dept."/>
    <s v="Line Operator"/>
    <s v="Direct "/>
    <x v="1"/>
    <d v="2024-06-14T00:00:00"/>
    <d v="2023-12-17T00:00:00"/>
    <x v="1"/>
    <x v="0"/>
    <x v="0"/>
    <s v="Gazipur Chowrasta"/>
    <x v="1"/>
    <x v="0"/>
    <n v="5000"/>
    <x v="7"/>
    <x v="2"/>
  </r>
  <r>
    <n v="195"/>
    <x v="194"/>
    <s v="Mosammad Shamsunnahar"/>
    <s v="Production Dept."/>
    <s v="Line Operator"/>
    <s v="Direct "/>
    <x v="1"/>
    <d v="2024-06-14T00:00:00"/>
    <d v="2023-12-17T00:00:00"/>
    <x v="1"/>
    <x v="0"/>
    <x v="1"/>
    <s v="Board Bazar"/>
    <x v="2"/>
    <x v="0"/>
    <n v="5000"/>
    <x v="7"/>
    <x v="2"/>
  </r>
  <r>
    <n v="196"/>
    <x v="195"/>
    <s v="Jannatul Ferdusy Keya"/>
    <s v="Production Dept."/>
    <s v="Line Operator"/>
    <s v="Direct "/>
    <x v="1"/>
    <d v="2024-06-14T00:00:00"/>
    <d v="2023-12-17T00:00:00"/>
    <x v="1"/>
    <x v="0"/>
    <x v="0"/>
    <s v="Gazipura 27"/>
    <x v="0"/>
    <x v="0"/>
    <n v="5000"/>
    <x v="7"/>
    <x v="2"/>
  </r>
  <r>
    <n v="197"/>
    <x v="196"/>
    <s v="Fatama Akter Mitu"/>
    <s v="Production Dept."/>
    <s v="Line Operator"/>
    <s v="Direct "/>
    <x v="1"/>
    <d v="2024-06-14T00:00:00"/>
    <d v="2023-12-17T00:00:00"/>
    <x v="1"/>
    <x v="0"/>
    <x v="1"/>
    <s v="Gazipura 27"/>
    <x v="0"/>
    <x v="0"/>
    <n v="5000"/>
    <x v="7"/>
    <x v="2"/>
  </r>
  <r>
    <n v="198"/>
    <x v="197"/>
    <s v="Mst. Rupali Akter"/>
    <s v="Packing Dept."/>
    <s v="Line Operator"/>
    <s v="Direct "/>
    <x v="1"/>
    <d v="2024-06-14T00:00:00"/>
    <d v="2023-12-17T00:00:00"/>
    <x v="1"/>
    <x v="0"/>
    <x v="0"/>
    <s v="Board Bazar"/>
    <x v="2"/>
    <x v="0"/>
    <n v="5000"/>
    <x v="7"/>
    <x v="2"/>
  </r>
  <r>
    <n v="199"/>
    <x v="198"/>
    <s v="Monira Akter"/>
    <s v="Quality Dept."/>
    <s v="Line Operator"/>
    <s v="Direct "/>
    <x v="1"/>
    <d v="2024-06-14T00:00:00"/>
    <d v="2023-12-17T00:00:00"/>
    <x v="1"/>
    <x v="0"/>
    <x v="0"/>
    <s v="Board Bazar"/>
    <x v="2"/>
    <x v="0"/>
    <n v="5000"/>
    <x v="7"/>
    <x v="2"/>
  </r>
  <r>
    <n v="200"/>
    <x v="199"/>
    <s v="Shawon Kabir Hira"/>
    <s v="Quality Dept."/>
    <s v="Line Operator"/>
    <s v="Direct "/>
    <x v="1"/>
    <d v="2024-06-14T00:00:00"/>
    <d v="2023-12-17T00:00:00"/>
    <x v="0"/>
    <x v="0"/>
    <x v="5"/>
    <s v="Ershad Nagar"/>
    <x v="0"/>
    <x v="0"/>
    <n v="5000"/>
    <x v="7"/>
    <x v="2"/>
  </r>
  <r>
    <n v="201"/>
    <x v="200"/>
    <s v="Md. Raihanul Haque"/>
    <s v="Production Dept."/>
    <s v="Line Operator"/>
    <s v="Direct "/>
    <x v="1"/>
    <d v="2024-06-14T00:00:00"/>
    <d v="2023-12-17T00:00:00"/>
    <x v="0"/>
    <x v="0"/>
    <x v="2"/>
    <s v="Board Bazar"/>
    <x v="2"/>
    <x v="0"/>
    <n v="5000"/>
    <x v="7"/>
    <x v="2"/>
  </r>
  <r>
    <n v="202"/>
    <x v="201"/>
    <s v="Swapna Akter Runa"/>
    <s v="PMC &amp; Warehouse Dept."/>
    <s v="Line Operator"/>
    <s v="Direct "/>
    <x v="1"/>
    <d v="2024-06-14T00:00:00"/>
    <d v="2023-12-17T00:00:00"/>
    <x v="1"/>
    <x v="0"/>
    <x v="3"/>
    <s v="Vogra Baypass"/>
    <x v="1"/>
    <x v="0"/>
    <n v="5000"/>
    <x v="7"/>
    <x v="2"/>
  </r>
  <r>
    <n v="203"/>
    <x v="202"/>
    <s v="Mst. Liza Moni"/>
    <s v="Production Dept."/>
    <s v="Line Operator"/>
    <s v="Direct "/>
    <x v="1"/>
    <d v="2024-06-14T00:00:00"/>
    <d v="2023-12-17T00:00:00"/>
    <x v="1"/>
    <x v="0"/>
    <x v="2"/>
    <s v="Board Bazar"/>
    <x v="2"/>
    <x v="0"/>
    <n v="5000"/>
    <x v="7"/>
    <x v="2"/>
  </r>
  <r>
    <n v="204"/>
    <x v="203"/>
    <s v="Sathia Akter"/>
    <s v="Quality Dept."/>
    <s v="Line Operator"/>
    <s v="Direct "/>
    <x v="1"/>
    <d v="2024-06-14T00:00:00"/>
    <d v="2023-12-17T00:00:00"/>
    <x v="1"/>
    <x v="0"/>
    <x v="1"/>
    <s v="Gazipura 27"/>
    <x v="0"/>
    <x v="0"/>
    <n v="5000"/>
    <x v="7"/>
    <x v="2"/>
  </r>
  <r>
    <n v="205"/>
    <x v="204"/>
    <s v="Sumaya Shemu"/>
    <s v="Quality Dept."/>
    <s v="Line Operator"/>
    <s v="Direct "/>
    <x v="1"/>
    <d v="2024-06-14T00:00:00"/>
    <d v="2023-12-17T00:00:00"/>
    <x v="1"/>
    <x v="1"/>
    <x v="1"/>
    <s v="Gazipura 27"/>
    <x v="0"/>
    <x v="0"/>
    <n v="5000"/>
    <x v="7"/>
    <x v="2"/>
  </r>
  <r>
    <n v="206"/>
    <x v="205"/>
    <s v="Aktarina Khatun"/>
    <s v="Quality Dept."/>
    <s v="Line Operator"/>
    <s v="Direct "/>
    <x v="1"/>
    <d v="2024-06-14T00:00:00"/>
    <d v="2023-12-17T00:00:00"/>
    <x v="1"/>
    <x v="0"/>
    <x v="2"/>
    <s v="Gazipura 27"/>
    <x v="0"/>
    <x v="0"/>
    <n v="5000"/>
    <x v="7"/>
    <x v="2"/>
  </r>
  <r>
    <n v="207"/>
    <x v="206"/>
    <s v="Simanto Roy"/>
    <s v="Quality Dept."/>
    <s v="Line Operator"/>
    <s v="Direct "/>
    <x v="1"/>
    <d v="2024-06-14T00:00:00"/>
    <d v="2023-12-17T00:00:00"/>
    <x v="0"/>
    <x v="0"/>
    <x v="0"/>
    <s v="Gazipura 27"/>
    <x v="0"/>
    <x v="0"/>
    <n v="5000"/>
    <x v="7"/>
    <x v="2"/>
  </r>
  <r>
    <n v="208"/>
    <x v="207"/>
    <s v="Atikur Rahman"/>
    <s v="Quality Dept."/>
    <s v="Line Leader"/>
    <s v="Direct "/>
    <x v="1"/>
    <d v="2024-06-15T00:00:00"/>
    <d v="2023-12-18T00:00:00"/>
    <x v="0"/>
    <x v="0"/>
    <x v="0"/>
    <s v="Gazipura 27"/>
    <x v="0"/>
    <x v="0"/>
    <n v="5000"/>
    <x v="7"/>
    <x v="2"/>
  </r>
  <r>
    <n v="209"/>
    <x v="208"/>
    <s v="Tahmina Akter"/>
    <s v="Quality Dept."/>
    <s v="Line Operator"/>
    <s v="Direct "/>
    <x v="1"/>
    <d v="2024-06-15T00:00:00"/>
    <d v="2023-12-18T00:00:00"/>
    <x v="1"/>
    <x v="0"/>
    <x v="1"/>
    <s v="Gazipura 27"/>
    <x v="0"/>
    <x v="0"/>
    <n v="5000"/>
    <x v="7"/>
    <x v="2"/>
  </r>
  <r>
    <n v="210"/>
    <x v="209"/>
    <s v="Tahia Akther Dina"/>
    <s v="Production Dept."/>
    <s v="Line Operator"/>
    <s v="Direct "/>
    <x v="1"/>
    <d v="2024-06-15T00:00:00"/>
    <d v="2023-12-18T00:00:00"/>
    <x v="1"/>
    <x v="0"/>
    <x v="0"/>
    <s v="Boro Bari"/>
    <x v="2"/>
    <x v="0"/>
    <n v="5000"/>
    <x v="7"/>
    <x v="2"/>
  </r>
  <r>
    <n v="211"/>
    <x v="210"/>
    <s v="Shabnur Akter"/>
    <s v="Packing Dept."/>
    <s v="Line Operator"/>
    <s v="Direct "/>
    <x v="1"/>
    <d v="2024-06-15T00:00:00"/>
    <d v="2023-12-18T00:00:00"/>
    <x v="1"/>
    <x v="0"/>
    <x v="2"/>
    <s v="Board Bazar"/>
    <x v="2"/>
    <x v="0"/>
    <n v="5000"/>
    <x v="7"/>
    <x v="2"/>
  </r>
  <r>
    <n v="212"/>
    <x v="211"/>
    <s v="Prity Rani sarker"/>
    <s v="Quality Dept."/>
    <s v="Line Operator"/>
    <s v="Direct "/>
    <x v="1"/>
    <d v="2024-06-15T00:00:00"/>
    <d v="2023-12-18T00:00:00"/>
    <x v="1"/>
    <x v="0"/>
    <x v="0"/>
    <s v="Gazipur Sadar"/>
    <x v="3"/>
    <x v="0"/>
    <n v="5000"/>
    <x v="7"/>
    <x v="2"/>
  </r>
  <r>
    <n v="213"/>
    <x v="212"/>
    <s v="Mursheda"/>
    <s v="Production Dept."/>
    <s v="Line Operator"/>
    <s v="Direct "/>
    <x v="1"/>
    <d v="2024-06-15T00:00:00"/>
    <d v="2023-12-18T00:00:00"/>
    <x v="1"/>
    <x v="1"/>
    <x v="1"/>
    <s v="Gazipura 27"/>
    <x v="0"/>
    <x v="0"/>
    <n v="5000"/>
    <x v="7"/>
    <x v="2"/>
  </r>
  <r>
    <n v="214"/>
    <x v="213"/>
    <s v="Zakia akter Jui"/>
    <s v="Packing Dept."/>
    <s v="Line Operator"/>
    <s v="Direct "/>
    <x v="1"/>
    <d v="2024-06-15T00:00:00"/>
    <d v="2023-12-18T00:00:00"/>
    <x v="1"/>
    <x v="0"/>
    <x v="1"/>
    <s v="Gazipura 27"/>
    <x v="0"/>
    <x v="0"/>
    <n v="5000"/>
    <x v="7"/>
    <x v="2"/>
  </r>
  <r>
    <n v="215"/>
    <x v="214"/>
    <s v="Sultan Mahmud"/>
    <s v="Quality Dept."/>
    <s v="Line Operator"/>
    <s v="Direct "/>
    <x v="1"/>
    <d v="2024-06-15T00:00:00"/>
    <d v="2023-12-18T00:00:00"/>
    <x v="0"/>
    <x v="0"/>
    <x v="2"/>
    <s v="Gazipura 27"/>
    <x v="0"/>
    <x v="0"/>
    <n v="5000"/>
    <x v="7"/>
    <x v="2"/>
  </r>
  <r>
    <n v="216"/>
    <x v="215"/>
    <s v="Shakil Mia"/>
    <s v="Quality Dept."/>
    <s v="Line Operator"/>
    <s v="Direct "/>
    <x v="1"/>
    <d v="2024-06-15T00:00:00"/>
    <d v="2023-12-18T00:00:00"/>
    <x v="0"/>
    <x v="1"/>
    <x v="0"/>
    <s v="Gazipura 27"/>
    <x v="0"/>
    <x v="0"/>
    <n v="5000"/>
    <x v="7"/>
    <x v="2"/>
  </r>
  <r>
    <n v="217"/>
    <x v="216"/>
    <s v="Md. Chonok Mia"/>
    <s v="Production Dept."/>
    <s v="Line Operator"/>
    <s v="Direct "/>
    <x v="1"/>
    <d v="2024-06-15T00:00:00"/>
    <d v="2023-12-18T00:00:00"/>
    <x v="0"/>
    <x v="0"/>
    <x v="2"/>
    <s v="Gazipura 27"/>
    <x v="0"/>
    <x v="0"/>
    <n v="5000"/>
    <x v="7"/>
    <x v="2"/>
  </r>
  <r>
    <n v="218"/>
    <x v="217"/>
    <s v="Md. Suhad Un Nabby Sohag"/>
    <s v="Quality Dept."/>
    <s v="Line Operator"/>
    <s v="Direct "/>
    <x v="1"/>
    <d v="2024-06-15T00:00:00"/>
    <d v="2023-12-18T00:00:00"/>
    <x v="0"/>
    <x v="0"/>
    <x v="2"/>
    <s v="Gazipura 27"/>
    <x v="0"/>
    <x v="0"/>
    <n v="5000"/>
    <x v="7"/>
    <x v="2"/>
  </r>
  <r>
    <n v="219"/>
    <x v="218"/>
    <s v="Md. Hridoy Mia"/>
    <s v="Packing Dept."/>
    <s v="Line Operator"/>
    <s v="Direct "/>
    <x v="1"/>
    <d v="2024-06-15T00:00:00"/>
    <d v="2023-12-18T00:00:00"/>
    <x v="0"/>
    <x v="0"/>
    <x v="1"/>
    <s v="Board Bazar"/>
    <x v="2"/>
    <x v="0"/>
    <n v="5000"/>
    <x v="7"/>
    <x v="2"/>
  </r>
  <r>
    <n v="220"/>
    <x v="219"/>
    <s v="Rafiqul Islam Rabbi"/>
    <s v="Quality Dept."/>
    <s v="Line Operator"/>
    <s v="Direct "/>
    <x v="1"/>
    <d v="2024-06-15T00:00:00"/>
    <d v="2023-12-18T00:00:00"/>
    <x v="0"/>
    <x v="0"/>
    <x v="2"/>
    <s v="Kolambiya"/>
    <x v="1"/>
    <x v="0"/>
    <n v="5000"/>
    <x v="7"/>
    <x v="2"/>
  </r>
  <r>
    <n v="221"/>
    <x v="220"/>
    <s v="Sumaiya Akter"/>
    <s v="Quality Dept."/>
    <s v="Line Operator"/>
    <s v="Direct "/>
    <x v="1"/>
    <d v="2024-06-15T00:00:00"/>
    <d v="2023-12-18T00:00:00"/>
    <x v="1"/>
    <x v="0"/>
    <x v="2"/>
    <s v="Ershad Nagar"/>
    <x v="0"/>
    <x v="0"/>
    <n v="5000"/>
    <x v="7"/>
    <x v="2"/>
  </r>
  <r>
    <n v="222"/>
    <x v="221"/>
    <s v="Md. Mamunur Rashid Mamun"/>
    <s v="Production Dept."/>
    <s v="Line Leader"/>
    <s v="Direct "/>
    <x v="1"/>
    <d v="2024-06-15T00:00:00"/>
    <d v="2023-12-18T00:00:00"/>
    <x v="0"/>
    <x v="0"/>
    <x v="2"/>
    <s v="Gazipura 27"/>
    <x v="0"/>
    <x v="0"/>
    <n v="5000"/>
    <x v="7"/>
    <x v="2"/>
  </r>
  <r>
    <n v="223"/>
    <x v="222"/>
    <s v="Md. Monir Uzzaman"/>
    <s v="Quality Dept."/>
    <s v="Line Operator"/>
    <s v="Direct "/>
    <x v="1"/>
    <d v="2024-06-15T00:00:00"/>
    <d v="2023-12-18T00:00:00"/>
    <x v="0"/>
    <x v="0"/>
    <x v="0"/>
    <s v="Boro Bari"/>
    <x v="2"/>
    <x v="0"/>
    <n v="5000"/>
    <x v="7"/>
    <x v="2"/>
  </r>
  <r>
    <n v="224"/>
    <x v="223"/>
    <s v="Mst. Monika Akter"/>
    <s v="Quality Dept."/>
    <s v="Line Operator"/>
    <s v="Direct "/>
    <x v="1"/>
    <d v="2024-06-15T00:00:00"/>
    <d v="2023-12-18T00:00:00"/>
    <x v="1"/>
    <x v="0"/>
    <x v="0"/>
    <s v="Gacha"/>
    <x v="2"/>
    <x v="0"/>
    <n v="5000"/>
    <x v="7"/>
    <x v="2"/>
  </r>
  <r>
    <n v="225"/>
    <x v="224"/>
    <s v="Md. Ali Hamza Sagor"/>
    <s v="Packing Dept."/>
    <s v="Line Operator"/>
    <s v="Direct "/>
    <x v="1"/>
    <d v="2024-06-16T00:00:00"/>
    <d v="2023-12-19T00:00:00"/>
    <x v="0"/>
    <x v="0"/>
    <x v="0"/>
    <s v="Gacha"/>
    <x v="2"/>
    <x v="0"/>
    <n v="5000"/>
    <x v="7"/>
    <x v="2"/>
  </r>
  <r>
    <n v="226"/>
    <x v="225"/>
    <s v="Mehedi Hasan Shahed"/>
    <s v="Production Dept."/>
    <s v="Line Operator"/>
    <s v="Direct "/>
    <x v="1"/>
    <d v="2024-06-16T00:00:00"/>
    <d v="2023-12-19T00:00:00"/>
    <x v="0"/>
    <x v="0"/>
    <x v="0"/>
    <s v="Ershad Nagar"/>
    <x v="0"/>
    <x v="0"/>
    <n v="5000"/>
    <x v="7"/>
    <x v="2"/>
  </r>
  <r>
    <n v="227"/>
    <x v="226"/>
    <s v="Shajib Ahmed"/>
    <s v="Quality Dept."/>
    <s v="Line Operator"/>
    <s v="Direct "/>
    <x v="1"/>
    <d v="2024-06-16T00:00:00"/>
    <d v="2023-12-19T00:00:00"/>
    <x v="0"/>
    <x v="0"/>
    <x v="5"/>
    <s v="Gacha"/>
    <x v="2"/>
    <x v="0"/>
    <n v="5000"/>
    <x v="7"/>
    <x v="2"/>
  </r>
  <r>
    <n v="228"/>
    <x v="227"/>
    <s v="Md. Parvez"/>
    <s v="Production Dept."/>
    <s v="Line Operator"/>
    <s v="Direct "/>
    <x v="1"/>
    <d v="2024-06-16T00:00:00"/>
    <d v="2023-12-19T00:00:00"/>
    <x v="0"/>
    <x v="0"/>
    <x v="1"/>
    <s v="Ershad Nagar"/>
    <x v="0"/>
    <x v="0"/>
    <n v="5000"/>
    <x v="7"/>
    <x v="2"/>
  </r>
  <r>
    <n v="229"/>
    <x v="228"/>
    <s v="Mahfuja Benta Mubarak"/>
    <s v="Quality Dept."/>
    <s v="Line Operator"/>
    <s v="Direct "/>
    <x v="1"/>
    <d v="2024-06-17T00:00:00"/>
    <d v="2023-12-20T00:00:00"/>
    <x v="1"/>
    <x v="0"/>
    <x v="0"/>
    <s v="Board Bazar"/>
    <x v="2"/>
    <x v="0"/>
    <n v="5000"/>
    <x v="7"/>
    <x v="2"/>
  </r>
  <r>
    <n v="230"/>
    <x v="229"/>
    <s v="Most. Saima Khanum Doly"/>
    <s v="Quality Dept."/>
    <s v="Line Operator"/>
    <s v="Direct "/>
    <x v="1"/>
    <d v="2024-06-17T00:00:00"/>
    <d v="2023-12-20T00:00:00"/>
    <x v="1"/>
    <x v="0"/>
    <x v="3"/>
    <s v="Gazipura 27"/>
    <x v="0"/>
    <x v="0"/>
    <n v="5000"/>
    <x v="7"/>
    <x v="2"/>
  </r>
  <r>
    <n v="231"/>
    <x v="230"/>
    <s v="Suma Khatun"/>
    <s v="Quality Dept."/>
    <s v="Line Operator"/>
    <s v="Direct "/>
    <x v="1"/>
    <d v="2024-06-17T00:00:00"/>
    <d v="2023-12-20T00:00:00"/>
    <x v="1"/>
    <x v="0"/>
    <x v="0"/>
    <s v="Gazipura 27"/>
    <x v="0"/>
    <x v="0"/>
    <n v="5000"/>
    <x v="7"/>
    <x v="2"/>
  </r>
  <r>
    <n v="232"/>
    <x v="231"/>
    <s v="Md. Alek Sardar"/>
    <s v="PMC &amp; Warehouse Dept."/>
    <s v="Line Operator"/>
    <s v="Direct "/>
    <x v="1"/>
    <d v="2024-06-17T00:00:00"/>
    <d v="2023-12-20T00:00:00"/>
    <x v="0"/>
    <x v="0"/>
    <x v="0"/>
    <s v="Gazipura 27"/>
    <x v="0"/>
    <x v="0"/>
    <n v="5000"/>
    <x v="7"/>
    <x v="2"/>
  </r>
  <r>
    <n v="233"/>
    <x v="232"/>
    <s v="Md. Zawad Bin Mostafa"/>
    <s v="Quality Dept."/>
    <s v="Line Operator"/>
    <s v="Direct "/>
    <x v="1"/>
    <d v="2024-06-17T00:00:00"/>
    <d v="2023-12-20T00:00:00"/>
    <x v="0"/>
    <x v="0"/>
    <x v="3"/>
    <s v="Gazipur Sadar"/>
    <x v="3"/>
    <x v="0"/>
    <n v="5000"/>
    <x v="7"/>
    <x v="2"/>
  </r>
  <r>
    <n v="234"/>
    <x v="233"/>
    <s v="Marjana"/>
    <s v="Quality Dept."/>
    <s v="Line Operator"/>
    <s v="Direct "/>
    <x v="1"/>
    <d v="2024-06-17T00:00:00"/>
    <d v="2023-12-20T00:00:00"/>
    <x v="1"/>
    <x v="1"/>
    <x v="1"/>
    <s v="Gazipura 27"/>
    <x v="0"/>
    <x v="0"/>
    <n v="5000"/>
    <x v="7"/>
    <x v="2"/>
  </r>
  <r>
    <n v="235"/>
    <x v="234"/>
    <s v="Mst. Mim"/>
    <s v="Quality Dept."/>
    <s v="Line Operator"/>
    <s v="Direct "/>
    <x v="1"/>
    <d v="2024-06-17T00:00:00"/>
    <d v="2023-12-20T00:00:00"/>
    <x v="1"/>
    <x v="0"/>
    <x v="1"/>
    <s v="Vogra Baypass"/>
    <x v="1"/>
    <x v="0"/>
    <n v="5000"/>
    <x v="7"/>
    <x v="2"/>
  </r>
  <r>
    <n v="236"/>
    <x v="235"/>
    <s v="Sumaya Akter Mim"/>
    <s v="Quality Dept."/>
    <s v="Line Operator"/>
    <s v="Direct "/>
    <x v="1"/>
    <d v="2024-06-17T00:00:00"/>
    <d v="2023-12-20T00:00:00"/>
    <x v="1"/>
    <x v="0"/>
    <x v="1"/>
    <s v="Ershad Nagar"/>
    <x v="0"/>
    <x v="0"/>
    <n v="5000"/>
    <x v="7"/>
    <x v="2"/>
  </r>
  <r>
    <n v="237"/>
    <x v="236"/>
    <s v="Taslima Akter"/>
    <s v="Quality Dept."/>
    <s v="Line Operator"/>
    <s v="Direct "/>
    <x v="1"/>
    <d v="2024-06-17T00:00:00"/>
    <d v="2023-12-20T00:00:00"/>
    <x v="1"/>
    <x v="1"/>
    <x v="8"/>
    <s v="Boro Bari "/>
    <x v="2"/>
    <x v="0"/>
    <n v="5000"/>
    <x v="7"/>
    <x v="2"/>
  </r>
  <r>
    <n v="238"/>
    <x v="237"/>
    <s v="Md. Abu Nayim"/>
    <s v="Quality Dept."/>
    <s v="Line Operator"/>
    <s v="Direct "/>
    <x v="1"/>
    <d v="2024-06-17T00:00:00"/>
    <d v="2023-12-20T00:00:00"/>
    <x v="0"/>
    <x v="0"/>
    <x v="3"/>
    <s v="Board Bazar"/>
    <x v="2"/>
    <x v="0"/>
    <n v="5000"/>
    <x v="7"/>
    <x v="2"/>
  </r>
  <r>
    <n v="239"/>
    <x v="238"/>
    <s v="Tithi Biswas"/>
    <s v="Production Dept."/>
    <s v="Line Operator"/>
    <s v="Direct "/>
    <x v="1"/>
    <d v="2024-06-17T00:00:00"/>
    <d v="2023-12-20T00:00:00"/>
    <x v="1"/>
    <x v="1"/>
    <x v="3"/>
    <s v="Gazipura 27"/>
    <x v="0"/>
    <x v="0"/>
    <n v="5000"/>
    <x v="7"/>
    <x v="2"/>
  </r>
  <r>
    <n v="240"/>
    <x v="239"/>
    <s v="Samapto Bala Uraw"/>
    <s v="Quality Dept."/>
    <s v="Line Operator"/>
    <s v="Direct "/>
    <x v="1"/>
    <d v="2024-06-17T00:00:00"/>
    <d v="2023-12-20T00:00:00"/>
    <x v="1"/>
    <x v="0"/>
    <x v="3"/>
    <s v="Gazipura 27"/>
    <x v="0"/>
    <x v="0"/>
    <n v="5000"/>
    <x v="7"/>
    <x v="2"/>
  </r>
  <r>
    <n v="241"/>
    <x v="240"/>
    <s v="Rita Akter Ety"/>
    <s v="Packing Dept."/>
    <s v="Line Operator"/>
    <s v="Direct "/>
    <x v="1"/>
    <d v="2024-06-17T00:00:00"/>
    <d v="2023-12-20T00:00:00"/>
    <x v="1"/>
    <x v="0"/>
    <x v="5"/>
    <s v="Ershad Nagar"/>
    <x v="0"/>
    <x v="0"/>
    <n v="5000"/>
    <x v="7"/>
    <x v="2"/>
  </r>
  <r>
    <n v="242"/>
    <x v="241"/>
    <s v="Md. Arman Ahmeed"/>
    <s v="Quality Dept."/>
    <s v="Line Operator"/>
    <s v="Direct "/>
    <x v="1"/>
    <d v="2024-06-17T00:00:00"/>
    <d v="2023-12-20T00:00:00"/>
    <x v="0"/>
    <x v="0"/>
    <x v="0"/>
    <s v="Board Bazar"/>
    <x v="2"/>
    <x v="0"/>
    <n v="5000"/>
    <x v="7"/>
    <x v="2"/>
  </r>
  <r>
    <n v="243"/>
    <x v="242"/>
    <s v="G.M Golam Mostafa"/>
    <s v="Quality Dept."/>
    <s v="Line Operator"/>
    <s v="Direct "/>
    <x v="1"/>
    <d v="2024-06-18T00:00:00"/>
    <d v="2023-12-21T00:00:00"/>
    <x v="0"/>
    <x v="0"/>
    <x v="2"/>
    <s v="Gazipura 27"/>
    <x v="0"/>
    <x v="0"/>
    <n v="5000"/>
    <x v="7"/>
    <x v="2"/>
  </r>
  <r>
    <n v="244"/>
    <x v="243"/>
    <s v="Meher Afrin Moli"/>
    <s v="Production Dept."/>
    <s v="Line Operator"/>
    <s v="Direct "/>
    <x v="1"/>
    <d v="2024-06-18T00:00:00"/>
    <d v="2023-12-21T00:00:00"/>
    <x v="1"/>
    <x v="0"/>
    <x v="3"/>
    <s v="Board Bazar"/>
    <x v="2"/>
    <x v="0"/>
    <n v="5000"/>
    <x v="7"/>
    <x v="2"/>
  </r>
  <r>
    <n v="245"/>
    <x v="244"/>
    <s v="Khadija islam Mou"/>
    <s v="Quality Dept."/>
    <s v="Line Operator"/>
    <s v="Direct "/>
    <x v="1"/>
    <d v="2024-06-18T00:00:00"/>
    <d v="2023-12-21T00:00:00"/>
    <x v="1"/>
    <x v="0"/>
    <x v="2"/>
    <s v="Board Bazar"/>
    <x v="2"/>
    <x v="0"/>
    <n v="5000"/>
    <x v="7"/>
    <x v="2"/>
  </r>
  <r>
    <n v="246"/>
    <x v="245"/>
    <s v="Md. Rakibul Hasan"/>
    <s v="Quality Dept."/>
    <s v="Line Operator"/>
    <s v="Direct "/>
    <x v="1"/>
    <d v="2024-06-18T00:00:00"/>
    <d v="2023-12-21T00:00:00"/>
    <x v="0"/>
    <x v="0"/>
    <x v="0"/>
    <s v="Uttara"/>
    <x v="1"/>
    <x v="0"/>
    <n v="5000"/>
    <x v="7"/>
    <x v="2"/>
  </r>
  <r>
    <n v="247"/>
    <x v="246"/>
    <s v="Afroja Akter Kona"/>
    <s v="Packing Dept."/>
    <s v="Line Operator"/>
    <s v="Direct "/>
    <x v="1"/>
    <d v="2024-06-18T00:00:00"/>
    <d v="2023-12-21T00:00:00"/>
    <x v="1"/>
    <x v="0"/>
    <x v="1"/>
    <s v="Ershad Nagar"/>
    <x v="0"/>
    <x v="0"/>
    <n v="5000"/>
    <x v="7"/>
    <x v="2"/>
  </r>
  <r>
    <n v="248"/>
    <x v="247"/>
    <s v="Moriam Akter"/>
    <s v="Production Dept."/>
    <s v="Line Operator"/>
    <s v="Direct "/>
    <x v="1"/>
    <d v="2024-06-18T00:00:00"/>
    <d v="2023-12-21T00:00:00"/>
    <x v="1"/>
    <x v="0"/>
    <x v="0"/>
    <s v="Sign board"/>
    <x v="2"/>
    <x v="0"/>
    <n v="5000"/>
    <x v="7"/>
    <x v="2"/>
  </r>
  <r>
    <n v="249"/>
    <x v="248"/>
    <s v="Md.Naiem Miah"/>
    <s v="Quality Dept."/>
    <s v="Line Operator"/>
    <s v="Direct "/>
    <x v="1"/>
    <d v="2024-06-18T00:00:00"/>
    <d v="2023-12-21T00:00:00"/>
    <x v="0"/>
    <x v="0"/>
    <x v="5"/>
    <s v="Board Bazar"/>
    <x v="2"/>
    <x v="0"/>
    <n v="5000"/>
    <x v="7"/>
    <x v="2"/>
  </r>
  <r>
    <n v="250"/>
    <x v="249"/>
    <s v="Sadhon Kumar Sarker"/>
    <s v="Quality Dept."/>
    <s v="Line Operator"/>
    <s v="Direct "/>
    <x v="1"/>
    <d v="2024-06-18T00:00:00"/>
    <d v="2023-12-21T00:00:00"/>
    <x v="0"/>
    <x v="0"/>
    <x v="0"/>
    <s v="Board Bazar"/>
    <x v="2"/>
    <x v="0"/>
    <n v="5000"/>
    <x v="7"/>
    <x v="2"/>
  </r>
  <r>
    <n v="251"/>
    <x v="250"/>
    <s v="Meghla Akter"/>
    <s v="Quality Dept."/>
    <s v="Line Operator"/>
    <s v="Direct "/>
    <x v="1"/>
    <d v="2024-06-20T00:00:00"/>
    <d v="2023-12-23T00:00:00"/>
    <x v="1"/>
    <x v="0"/>
    <x v="1"/>
    <s v="Sign board"/>
    <x v="2"/>
    <x v="0"/>
    <n v="5000"/>
    <x v="7"/>
    <x v="2"/>
  </r>
  <r>
    <n v="252"/>
    <x v="251"/>
    <s v="Naznin Nahar"/>
    <s v="Quality Dept."/>
    <s v="Line Operator"/>
    <s v="Direct "/>
    <x v="1"/>
    <d v="2024-06-20T00:00:00"/>
    <d v="2023-12-23T00:00:00"/>
    <x v="1"/>
    <x v="1"/>
    <x v="3"/>
    <s v="Gazipura 27"/>
    <x v="0"/>
    <x v="0"/>
    <n v="5000"/>
    <x v="7"/>
    <x v="2"/>
  </r>
  <r>
    <n v="253"/>
    <x v="252"/>
    <s v="Md. Roni Miah"/>
    <s v="Production Dept."/>
    <s v="Line Operator"/>
    <s v="Direct "/>
    <x v="1"/>
    <d v="2024-06-20T00:00:00"/>
    <d v="2023-12-23T00:00:00"/>
    <x v="0"/>
    <x v="0"/>
    <x v="1"/>
    <s v="Gazipura 27"/>
    <x v="0"/>
    <x v="0"/>
    <n v="5000"/>
    <x v="7"/>
    <x v="2"/>
  </r>
  <r>
    <n v="254"/>
    <x v="253"/>
    <s v="Md. Sujon Mia"/>
    <s v="Quality Dept."/>
    <s v="Line Operator"/>
    <s v="Direct "/>
    <x v="1"/>
    <d v="2024-06-20T00:00:00"/>
    <d v="2023-12-23T00:00:00"/>
    <x v="0"/>
    <x v="1"/>
    <x v="1"/>
    <s v="Gazipura 27"/>
    <x v="0"/>
    <x v="0"/>
    <n v="5000"/>
    <x v="7"/>
    <x v="2"/>
  </r>
  <r>
    <n v="255"/>
    <x v="254"/>
    <s v="Md. Masum Mia"/>
    <s v="Packing Dept."/>
    <s v="Line Operator"/>
    <s v="Direct "/>
    <x v="1"/>
    <d v="2024-06-20T00:00:00"/>
    <d v="2023-12-23T00:00:00"/>
    <x v="0"/>
    <x v="0"/>
    <x v="2"/>
    <s v="Gazipur Sadar"/>
    <x v="3"/>
    <x v="0"/>
    <n v="5000"/>
    <x v="7"/>
    <x v="2"/>
  </r>
  <r>
    <n v="256"/>
    <x v="255"/>
    <s v="Mithun Paul"/>
    <s v="Quality Dept."/>
    <s v="Line Leader"/>
    <s v="Direct "/>
    <x v="1"/>
    <d v="2024-06-20T00:00:00"/>
    <d v="2023-12-23T00:00:00"/>
    <x v="0"/>
    <x v="1"/>
    <x v="2"/>
    <s v="Gazipura 27"/>
    <x v="0"/>
    <x v="0"/>
    <n v="5000"/>
    <x v="7"/>
    <x v="2"/>
  </r>
  <r>
    <n v="257"/>
    <x v="256"/>
    <s v="Mohammad Billal Hosen"/>
    <s v="PMC &amp; Warehouse Dept."/>
    <s v="Line Leader"/>
    <s v="Direct "/>
    <x v="1"/>
    <d v="2024-06-20T00:00:00"/>
    <d v="2023-12-23T00:00:00"/>
    <x v="0"/>
    <x v="0"/>
    <x v="2"/>
    <s v="Gazipura 27"/>
    <x v="0"/>
    <x v="0"/>
    <n v="5000"/>
    <x v="7"/>
    <x v="2"/>
  </r>
  <r>
    <n v="258"/>
    <x v="257"/>
    <s v="Kaiyoum Sikder"/>
    <s v="Quality Dept."/>
    <s v="Line Operator"/>
    <s v="Direct "/>
    <x v="1"/>
    <d v="2024-06-20T00:00:00"/>
    <d v="2023-12-23T00:00:00"/>
    <x v="0"/>
    <x v="0"/>
    <x v="2"/>
    <s v="Ershad Nagar"/>
    <x v="0"/>
    <x v="0"/>
    <n v="5000"/>
    <x v="7"/>
    <x v="2"/>
  </r>
  <r>
    <n v="259"/>
    <x v="258"/>
    <s v="Md. Antor Ali"/>
    <s v="Quality Dept."/>
    <s v="Line Operator"/>
    <s v="Direct "/>
    <x v="1"/>
    <d v="2024-06-20T00:00:00"/>
    <d v="2023-12-23T00:00:00"/>
    <x v="0"/>
    <x v="0"/>
    <x v="0"/>
    <s v="Gazipura 27"/>
    <x v="0"/>
    <x v="0"/>
    <n v="5000"/>
    <x v="7"/>
    <x v="2"/>
  </r>
  <r>
    <n v="260"/>
    <x v="259"/>
    <s v="Md. Shakil Hossain"/>
    <s v="Production Dept."/>
    <s v="Line Operator"/>
    <s v="Direct "/>
    <x v="1"/>
    <d v="2024-06-20T00:00:00"/>
    <d v="2023-12-23T00:00:00"/>
    <x v="0"/>
    <x v="0"/>
    <x v="0"/>
    <s v="Gazipur Chowrasta"/>
    <x v="1"/>
    <x v="0"/>
    <n v="5000"/>
    <x v="7"/>
    <x v="2"/>
  </r>
  <r>
    <n v="261"/>
    <x v="260"/>
    <s v="Md. Jehad Hossain"/>
    <s v="Production Dept."/>
    <s v="Line Operator"/>
    <s v="Direct "/>
    <x v="1"/>
    <d v="2024-06-20T00:00:00"/>
    <d v="2023-12-23T00:00:00"/>
    <x v="0"/>
    <x v="0"/>
    <x v="3"/>
    <s v="Gazipura 27"/>
    <x v="0"/>
    <x v="0"/>
    <n v="5000"/>
    <x v="7"/>
    <x v="2"/>
  </r>
  <r>
    <n v="262"/>
    <x v="261"/>
    <s v="Iffatara Mitu"/>
    <s v="Quality Dept."/>
    <s v="Line Operator"/>
    <s v="Direct "/>
    <x v="1"/>
    <d v="2024-06-21T00:00:00"/>
    <d v="2023-12-24T00:00:00"/>
    <x v="1"/>
    <x v="1"/>
    <x v="0"/>
    <s v="Board Bazar"/>
    <x v="2"/>
    <x v="0"/>
    <n v="27000"/>
    <x v="7"/>
    <x v="2"/>
  </r>
  <r>
    <n v="263"/>
    <x v="262"/>
    <s v="Md. Oli Bahar"/>
    <s v="Production Dept."/>
    <s v="Line Operator"/>
    <s v="Direct "/>
    <x v="1"/>
    <d v="2024-06-21T00:00:00"/>
    <d v="2023-12-24T00:00:00"/>
    <x v="0"/>
    <x v="0"/>
    <x v="2"/>
    <s v="Gacha"/>
    <x v="2"/>
    <x v="0"/>
    <n v="27000"/>
    <x v="7"/>
    <x v="2"/>
  </r>
  <r>
    <n v="264"/>
    <x v="263"/>
    <s v="Md. Yamin Hossain"/>
    <s v="PMC &amp; Warehouse Dept."/>
    <s v="Line Operator"/>
    <s v="Direct "/>
    <x v="1"/>
    <d v="2024-06-21T00:00:00"/>
    <d v="2023-12-24T00:00:00"/>
    <x v="0"/>
    <x v="0"/>
    <x v="0"/>
    <s v="Gazipura 27"/>
    <x v="0"/>
    <x v="0"/>
    <n v="27000"/>
    <x v="7"/>
    <x v="2"/>
  </r>
  <r>
    <n v="265"/>
    <x v="264"/>
    <s v="Mamunur Rashid"/>
    <s v="Quality Dept."/>
    <s v="Line Operator"/>
    <s v="Direct "/>
    <x v="1"/>
    <d v="2024-06-21T00:00:00"/>
    <d v="2023-12-24T00:00:00"/>
    <x v="0"/>
    <x v="0"/>
    <x v="1"/>
    <s v="Board Bazar"/>
    <x v="2"/>
    <x v="0"/>
    <n v="27000"/>
    <x v="7"/>
    <x v="2"/>
  </r>
  <r>
    <n v="266"/>
    <x v="265"/>
    <s v="Nure Alam Siddiki"/>
    <s v="Quality Dept."/>
    <s v="Line Operator"/>
    <s v="Direct "/>
    <x v="1"/>
    <d v="2024-06-21T00:00:00"/>
    <d v="2023-12-24T00:00:00"/>
    <x v="0"/>
    <x v="1"/>
    <x v="2"/>
    <s v="Sign board"/>
    <x v="2"/>
    <x v="0"/>
    <n v="27000"/>
    <x v="7"/>
    <x v="2"/>
  </r>
  <r>
    <n v="267"/>
    <x v="266"/>
    <s v="Rana"/>
    <s v="Product Engineering"/>
    <s v="Line Operator"/>
    <s v="Direct "/>
    <x v="1"/>
    <d v="2024-06-23T00:00:00"/>
    <d v="2023-12-26T00:00:00"/>
    <x v="0"/>
    <x v="0"/>
    <x v="0"/>
    <s v="Charagali"/>
    <x v="2"/>
    <x v="0"/>
    <n v="27000"/>
    <x v="7"/>
    <x v="2"/>
  </r>
  <r>
    <n v="268"/>
    <x v="267"/>
    <s v="Choyon Kumar Shill"/>
    <s v="Packing Dept."/>
    <s v="Line Operator"/>
    <s v="Direct "/>
    <x v="1"/>
    <d v="2024-06-23T00:00:00"/>
    <d v="2023-12-26T00:00:00"/>
    <x v="0"/>
    <x v="0"/>
    <x v="2"/>
    <s v="Gazipura 27"/>
    <x v="0"/>
    <x v="0"/>
    <n v="27000"/>
    <x v="7"/>
    <x v="2"/>
  </r>
  <r>
    <n v="269"/>
    <x v="268"/>
    <s v="Farhaduzzaman"/>
    <s v="Packing Dept."/>
    <s v="Line Operator"/>
    <s v="Direct "/>
    <x v="1"/>
    <d v="2024-06-23T00:00:00"/>
    <d v="2023-12-26T00:00:00"/>
    <x v="0"/>
    <x v="0"/>
    <x v="1"/>
    <s v="Gazipura 27"/>
    <x v="0"/>
    <x v="0"/>
    <n v="27000"/>
    <x v="7"/>
    <x v="2"/>
  </r>
  <r>
    <n v="270"/>
    <x v="269"/>
    <s v="Shahriar Ahmed"/>
    <s v="Production Dept."/>
    <s v="Assistant Leader"/>
    <s v="Direct "/>
    <x v="1"/>
    <d v="2024-06-23T00:00:00"/>
    <d v="2023-12-26T00:00:00"/>
    <x v="0"/>
    <x v="0"/>
    <x v="1"/>
    <s v="Gazipura 27"/>
    <x v="0"/>
    <x v="0"/>
    <n v="27000"/>
    <x v="7"/>
    <x v="2"/>
  </r>
  <r>
    <n v="271"/>
    <x v="270"/>
    <s v="Md. Tarikul Islam Raju"/>
    <s v="Quality Dept."/>
    <s v="Line Operator"/>
    <s v="Direct "/>
    <x v="1"/>
    <d v="2024-06-23T00:00:00"/>
    <d v="2023-12-26T00:00:00"/>
    <x v="0"/>
    <x v="0"/>
    <x v="0"/>
    <s v="Gazipura 27"/>
    <x v="0"/>
    <x v="0"/>
    <n v="27000"/>
    <x v="7"/>
    <x v="2"/>
  </r>
  <r>
    <n v="272"/>
    <x v="271"/>
    <s v="Rakibul Islam"/>
    <s v="Production Dept."/>
    <s v="Line Leader"/>
    <s v="Direct "/>
    <x v="1"/>
    <d v="2024-06-23T00:00:00"/>
    <d v="2023-12-26T00:00:00"/>
    <x v="0"/>
    <x v="0"/>
    <x v="2"/>
    <s v="Gazipura 27"/>
    <x v="0"/>
    <x v="0"/>
    <n v="27000"/>
    <x v="7"/>
    <x v="2"/>
  </r>
  <r>
    <n v="273"/>
    <x v="272"/>
    <s v="Dipali Akter"/>
    <s v="Production Dept."/>
    <s v="Line Operator"/>
    <s v="Direct "/>
    <x v="1"/>
    <d v="2024-06-23T00:00:00"/>
    <d v="2023-12-26T00:00:00"/>
    <x v="1"/>
    <x v="0"/>
    <x v="0"/>
    <s v="Gazipura 27"/>
    <x v="0"/>
    <x v="0"/>
    <n v="27000"/>
    <x v="7"/>
    <x v="2"/>
  </r>
  <r>
    <n v="274"/>
    <x v="273"/>
    <s v="Monalisa Akter"/>
    <s v="Packing Dept."/>
    <s v="Line Operator"/>
    <s v="Direct "/>
    <x v="1"/>
    <d v="2024-06-23T00:00:00"/>
    <d v="2023-12-26T00:00:00"/>
    <x v="1"/>
    <x v="0"/>
    <x v="0"/>
    <s v="Gazipura 27"/>
    <x v="0"/>
    <x v="0"/>
    <n v="27000"/>
    <x v="7"/>
    <x v="2"/>
  </r>
  <r>
    <n v="275"/>
    <x v="274"/>
    <s v="Amena Akter"/>
    <s v="Quality Dept."/>
    <s v="Line Operator"/>
    <s v="Direct "/>
    <x v="1"/>
    <d v="2024-06-23T00:00:00"/>
    <d v="2023-12-26T00:00:00"/>
    <x v="1"/>
    <x v="0"/>
    <x v="0"/>
    <s v="Gazipura 27"/>
    <x v="0"/>
    <x v="0"/>
    <n v="27000"/>
    <x v="7"/>
    <x v="2"/>
  </r>
  <r>
    <n v="276"/>
    <x v="275"/>
    <s v="Jannatul Fedous Rumi"/>
    <s v="Quality Dept."/>
    <s v="Line Operator"/>
    <s v="Direct "/>
    <x v="1"/>
    <d v="2024-06-23T00:00:00"/>
    <d v="2023-12-26T00:00:00"/>
    <x v="1"/>
    <x v="0"/>
    <x v="2"/>
    <s v="Gazipura 27"/>
    <x v="0"/>
    <x v="0"/>
    <n v="27000"/>
    <x v="7"/>
    <x v="2"/>
  </r>
  <r>
    <n v="277"/>
    <x v="276"/>
    <s v="Parama Biswas"/>
    <s v="Production Dept."/>
    <s v="Line Operator"/>
    <s v="Direct "/>
    <x v="1"/>
    <d v="2024-06-23T00:00:00"/>
    <d v="2023-12-26T00:00:00"/>
    <x v="1"/>
    <x v="0"/>
    <x v="1"/>
    <s v="Gazipura 27"/>
    <x v="0"/>
    <x v="0"/>
    <n v="27000"/>
    <x v="7"/>
    <x v="2"/>
  </r>
  <r>
    <n v="278"/>
    <x v="277"/>
    <s v="Mst. Ummey Habiba"/>
    <s v="Production Dept."/>
    <s v="Line Operator"/>
    <s v="Direct "/>
    <x v="1"/>
    <d v="2024-06-23T00:00:00"/>
    <d v="2023-12-26T00:00:00"/>
    <x v="1"/>
    <x v="0"/>
    <x v="0"/>
    <s v="Gazipura 27"/>
    <x v="0"/>
    <x v="0"/>
    <n v="27000"/>
    <x v="7"/>
    <x v="2"/>
  </r>
  <r>
    <n v="279"/>
    <x v="278"/>
    <s v="Bithe Akter"/>
    <s v="Administration Dept."/>
    <s v="Line Operator"/>
    <s v="Direct "/>
    <x v="1"/>
    <d v="2024-06-23T00:00:00"/>
    <d v="2023-12-26T00:00:00"/>
    <x v="1"/>
    <x v="0"/>
    <x v="6"/>
    <s v="Gazipura 27"/>
    <x v="0"/>
    <x v="0"/>
    <n v="27000"/>
    <x v="7"/>
    <x v="2"/>
  </r>
  <r>
    <n v="280"/>
    <x v="279"/>
    <s v="Md. Shohag Shaikh"/>
    <s v="Production Dept."/>
    <s v="Line Operator"/>
    <s v="Direct "/>
    <x v="1"/>
    <d v="2024-06-23T00:00:00"/>
    <d v="2023-12-26T00:00:00"/>
    <x v="0"/>
    <x v="0"/>
    <x v="2"/>
    <s v="Gazipura 27"/>
    <x v="0"/>
    <x v="0"/>
    <n v="27000"/>
    <x v="7"/>
    <x v="2"/>
  </r>
  <r>
    <n v="281"/>
    <x v="280"/>
    <s v="Muni Akter"/>
    <s v="Quality Dept."/>
    <s v="Line Leader"/>
    <s v="Direct "/>
    <x v="1"/>
    <d v="2024-06-23T00:00:00"/>
    <d v="2023-12-26T00:00:00"/>
    <x v="1"/>
    <x v="0"/>
    <x v="2"/>
    <s v="Gazipura 27"/>
    <x v="0"/>
    <x v="0"/>
    <n v="27000"/>
    <x v="7"/>
    <x v="2"/>
  </r>
  <r>
    <n v="282"/>
    <x v="281"/>
    <s v="Md. Nazmul Hossain"/>
    <s v="Quality Dept."/>
    <s v="Line Operator"/>
    <s v="Direct "/>
    <x v="1"/>
    <d v="2024-06-23T00:00:00"/>
    <d v="2023-12-26T00:00:00"/>
    <x v="0"/>
    <x v="0"/>
    <x v="1"/>
    <s v="Board Bazar"/>
    <x v="2"/>
    <x v="0"/>
    <n v="27000"/>
    <x v="7"/>
    <x v="2"/>
  </r>
  <r>
    <n v="283"/>
    <x v="282"/>
    <s v="Md. Mahfuzur Rahman"/>
    <s v="Production Dept."/>
    <s v="Line Operator"/>
    <s v="Direct "/>
    <x v="1"/>
    <d v="2024-06-23T00:00:00"/>
    <d v="2023-12-26T00:00:00"/>
    <x v="0"/>
    <x v="0"/>
    <x v="0"/>
    <s v="Board Bazar"/>
    <x v="2"/>
    <x v="0"/>
    <n v="27000"/>
    <x v="7"/>
    <x v="2"/>
  </r>
  <r>
    <n v="284"/>
    <x v="283"/>
    <s v="Md. Abdul Momin"/>
    <s v="PMC &amp; Warehouse Dept."/>
    <s v="Line Operator"/>
    <s v="Direct "/>
    <x v="1"/>
    <d v="2024-06-24T00:00:00"/>
    <d v="2023-12-27T00:00:00"/>
    <x v="0"/>
    <x v="0"/>
    <x v="7"/>
    <s v="Gazipura 27"/>
    <x v="0"/>
    <x v="0"/>
    <n v="27000"/>
    <x v="7"/>
    <x v="2"/>
  </r>
  <r>
    <n v="285"/>
    <x v="284"/>
    <s v="Md. Imam Hossain Siam"/>
    <s v="Packing Dept."/>
    <s v="Line Operator"/>
    <s v="Direct "/>
    <x v="1"/>
    <d v="2024-06-24T00:00:00"/>
    <d v="2023-12-27T00:00:00"/>
    <x v="0"/>
    <x v="0"/>
    <x v="5"/>
    <s v="Boro Bari"/>
    <x v="2"/>
    <x v="0"/>
    <n v="27000"/>
    <x v="7"/>
    <x v="2"/>
  </r>
  <r>
    <n v="286"/>
    <x v="285"/>
    <s v="Rita Akter"/>
    <s v="Packing Dept."/>
    <s v="Line Operator"/>
    <s v="Direct "/>
    <x v="1"/>
    <d v="2024-06-24T00:00:00"/>
    <d v="2023-12-27T00:00:00"/>
    <x v="1"/>
    <x v="0"/>
    <x v="2"/>
    <s v="Ershad Nagar"/>
    <x v="0"/>
    <x v="0"/>
    <n v="27000"/>
    <x v="7"/>
    <x v="2"/>
  </r>
  <r>
    <n v="287"/>
    <x v="286"/>
    <s v="Tanjina Akter Mukta"/>
    <s v="Production Dept."/>
    <s v="Line Operator"/>
    <s v="Direct "/>
    <x v="1"/>
    <d v="2024-06-27T00:00:00"/>
    <d v="2023-12-30T00:00:00"/>
    <x v="1"/>
    <x v="0"/>
    <x v="1"/>
    <s v="Boro Bari"/>
    <x v="2"/>
    <x v="0"/>
    <n v="30000"/>
    <x v="7"/>
    <x v="2"/>
  </r>
  <r>
    <n v="288"/>
    <x v="287"/>
    <s v="Mahadi Hasan"/>
    <s v="Packing Dept."/>
    <s v="Line Operator"/>
    <s v="Direct "/>
    <x v="1"/>
    <d v="2024-06-27T00:00:00"/>
    <d v="2023-12-30T00:00:00"/>
    <x v="0"/>
    <x v="0"/>
    <x v="3"/>
    <s v="Board Bazar"/>
    <x v="2"/>
    <x v="0"/>
    <n v="30000"/>
    <x v="7"/>
    <x v="2"/>
  </r>
  <r>
    <n v="289"/>
    <x v="288"/>
    <s v="Md. Sohag"/>
    <s v="Quality Dept."/>
    <s v="Line Operator"/>
    <s v="Direct "/>
    <x v="1"/>
    <d v="2024-06-27T00:00:00"/>
    <d v="2023-12-30T00:00:00"/>
    <x v="0"/>
    <x v="0"/>
    <x v="3"/>
    <s v="Gazipura 27"/>
    <x v="0"/>
    <x v="0"/>
    <n v="30000"/>
    <x v="7"/>
    <x v="2"/>
  </r>
  <r>
    <n v="290"/>
    <x v="289"/>
    <s v="Md. Mahafuj Ali"/>
    <s v="Production Dept."/>
    <s v="Line Operator"/>
    <s v="Direct "/>
    <x v="1"/>
    <d v="2024-06-29T00:00:00"/>
    <d v="2024-01-01T00:00:00"/>
    <x v="0"/>
    <x v="0"/>
    <x v="5"/>
    <s v="Board Bazar"/>
    <x v="2"/>
    <x v="0"/>
    <n v="30000"/>
    <x v="8"/>
    <x v="2"/>
  </r>
  <r>
    <n v="291"/>
    <x v="290"/>
    <s v="Rezaul Islam Sajib"/>
    <s v="Packing Dept."/>
    <s v="Line Operator"/>
    <s v="Direct "/>
    <x v="1"/>
    <d v="2024-06-29T00:00:00"/>
    <d v="2024-01-01T00:00:00"/>
    <x v="0"/>
    <x v="0"/>
    <x v="2"/>
    <s v="Khilkhet"/>
    <x v="3"/>
    <x v="0"/>
    <n v="30000"/>
    <x v="8"/>
    <x v="2"/>
  </r>
  <r>
    <n v="292"/>
    <x v="291"/>
    <s v="Rezuan Ullah"/>
    <s v="Packing Dept."/>
    <s v="Line Operator"/>
    <s v="Direct "/>
    <x v="1"/>
    <d v="2024-06-29T00:00:00"/>
    <d v="2024-01-01T00:00:00"/>
    <x v="0"/>
    <x v="0"/>
    <x v="0"/>
    <s v="Gazipura 27"/>
    <x v="0"/>
    <x v="0"/>
    <n v="30000"/>
    <x v="8"/>
    <x v="2"/>
  </r>
  <r>
    <n v="293"/>
    <x v="292"/>
    <s v="Pobitra Chandra"/>
    <s v="Production Dept."/>
    <s v="Line Operator"/>
    <s v="Direct "/>
    <x v="1"/>
    <d v="2024-06-29T00:00:00"/>
    <d v="2024-01-01T00:00:00"/>
    <x v="0"/>
    <x v="0"/>
    <x v="2"/>
    <s v="Gazipura 27"/>
    <x v="0"/>
    <x v="0"/>
    <n v="30000"/>
    <x v="8"/>
    <x v="2"/>
  </r>
  <r>
    <n v="294"/>
    <x v="293"/>
    <s v="Mostafizur Rahman"/>
    <s v="Production Dept."/>
    <s v="Line Operator"/>
    <s v="Direct "/>
    <x v="1"/>
    <d v="2024-06-29T00:00:00"/>
    <d v="2024-01-01T00:00:00"/>
    <x v="0"/>
    <x v="1"/>
    <x v="3"/>
    <s v="Gazipura 27"/>
    <x v="0"/>
    <x v="0"/>
    <n v="30000"/>
    <x v="8"/>
    <x v="2"/>
  </r>
  <r>
    <n v="295"/>
    <x v="294"/>
    <s v="Joy Chondro Dus"/>
    <s v="Packing Dept."/>
    <s v="Line Operator"/>
    <s v="Direct "/>
    <x v="1"/>
    <d v="2024-06-29T00:00:00"/>
    <d v="2024-01-01T00:00:00"/>
    <x v="0"/>
    <x v="0"/>
    <x v="5"/>
    <s v="Gazipura 27"/>
    <x v="0"/>
    <x v="0"/>
    <n v="30000"/>
    <x v="8"/>
    <x v="2"/>
  </r>
  <r>
    <n v="296"/>
    <x v="295"/>
    <s v="Rakibul Islam"/>
    <s v="Quality Dept."/>
    <s v="Line Operator"/>
    <s v="Direct "/>
    <x v="1"/>
    <d v="2024-06-29T00:00:00"/>
    <d v="2024-01-01T00:00:00"/>
    <x v="0"/>
    <x v="0"/>
    <x v="2"/>
    <s v="Vogra Baypass"/>
    <x v="1"/>
    <x v="0"/>
    <n v="30000"/>
    <x v="8"/>
    <x v="2"/>
  </r>
  <r>
    <n v="297"/>
    <x v="296"/>
    <s v="Hosneara"/>
    <s v="Production Dept."/>
    <s v="Line Operator"/>
    <s v="Direct "/>
    <x v="1"/>
    <d v="2024-06-29T00:00:00"/>
    <d v="2024-01-01T00:00:00"/>
    <x v="1"/>
    <x v="0"/>
    <x v="0"/>
    <s v="Gacha"/>
    <x v="2"/>
    <x v="0"/>
    <n v="30000"/>
    <x v="8"/>
    <x v="2"/>
  </r>
  <r>
    <n v="298"/>
    <x v="297"/>
    <s v="Easha Moni"/>
    <s v="Production Dept."/>
    <s v="Line Operator"/>
    <s v="Direct "/>
    <x v="1"/>
    <d v="2024-06-29T00:00:00"/>
    <d v="2024-01-01T00:00:00"/>
    <x v="1"/>
    <x v="1"/>
    <x v="2"/>
    <s v="Gazipura 27"/>
    <x v="0"/>
    <x v="0"/>
    <n v="30000"/>
    <x v="8"/>
    <x v="2"/>
  </r>
  <r>
    <n v="299"/>
    <x v="298"/>
    <s v="Riad Talukdar"/>
    <s v="Production Dept."/>
    <s v="Line Operator"/>
    <s v="Direct "/>
    <x v="1"/>
    <d v="2024-06-29T00:00:00"/>
    <d v="2024-01-01T00:00:00"/>
    <x v="0"/>
    <x v="1"/>
    <x v="2"/>
    <s v="Gazipura 27"/>
    <x v="0"/>
    <x v="0"/>
    <n v="30000"/>
    <x v="8"/>
    <x v="2"/>
  </r>
  <r>
    <n v="300"/>
    <x v="299"/>
    <s v="Mujahidul Islam"/>
    <s v="Quality Dept."/>
    <s v="Line Operator"/>
    <s v="Direct "/>
    <x v="1"/>
    <d v="2024-06-29T00:00:00"/>
    <d v="2024-01-01T00:00:00"/>
    <x v="0"/>
    <x v="0"/>
    <x v="1"/>
    <s v="Gazipura 27"/>
    <x v="0"/>
    <x v="0"/>
    <n v="30000"/>
    <x v="8"/>
    <x v="2"/>
  </r>
  <r>
    <n v="301"/>
    <x v="300"/>
    <s v="Mohon"/>
    <s v="Production Dept."/>
    <s v="Cleaner"/>
    <s v="Direct "/>
    <x v="1"/>
    <d v="2024-06-29T00:00:00"/>
    <d v="2024-01-01T00:00:00"/>
    <x v="0"/>
    <x v="0"/>
    <x v="1"/>
    <s v="Gazipura 27"/>
    <x v="0"/>
    <x v="0"/>
    <n v="30000"/>
    <x v="8"/>
    <x v="2"/>
  </r>
  <r>
    <n v="302"/>
    <x v="301"/>
    <s v="Md. Sujon  Ali Shekh"/>
    <s v="Production Dept."/>
    <s v="Cleaner"/>
    <s v="Direct "/>
    <x v="1"/>
    <d v="2024-06-29T00:00:00"/>
    <d v="2024-01-01T00:00:00"/>
    <x v="0"/>
    <x v="0"/>
    <x v="1"/>
    <s v="Gazipura 27"/>
    <x v="0"/>
    <x v="0"/>
    <n v="30000"/>
    <x v="8"/>
    <x v="2"/>
  </r>
  <r>
    <n v="303"/>
    <x v="302"/>
    <s v="Md. Al Rafi"/>
    <s v="Quality Dept."/>
    <s v="Line Operator"/>
    <s v="Direct "/>
    <x v="1"/>
    <d v="2024-06-30T00:00:00"/>
    <d v="2024-01-02T00:00:00"/>
    <x v="0"/>
    <x v="0"/>
    <x v="7"/>
    <s v="Boro Bari "/>
    <x v="2"/>
    <x v="0"/>
    <n v="30000"/>
    <x v="8"/>
    <x v="2"/>
  </r>
  <r>
    <n v="304"/>
    <x v="303"/>
    <s v="Sakib Ahmed Nobi"/>
    <s v="Quality Dept."/>
    <s v="Line Operator"/>
    <s v="Direct "/>
    <x v="1"/>
    <d v="2024-06-30T00:00:00"/>
    <d v="2024-01-02T00:00:00"/>
    <x v="0"/>
    <x v="0"/>
    <x v="0"/>
    <s v="Board Bazar"/>
    <x v="2"/>
    <x v="0"/>
    <n v="30000"/>
    <x v="8"/>
    <x v="2"/>
  </r>
  <r>
    <n v="305"/>
    <x v="304"/>
    <s v="Md. Zamil Hossen"/>
    <s v="Production Dept."/>
    <s v="Line Operator"/>
    <s v="Direct "/>
    <x v="1"/>
    <d v="2024-06-30T00:00:00"/>
    <d v="2024-01-02T00:00:00"/>
    <x v="0"/>
    <x v="0"/>
    <x v="2"/>
    <s v="Gazipura 27"/>
    <x v="0"/>
    <x v="0"/>
    <n v="30000"/>
    <x v="8"/>
    <x v="2"/>
  </r>
  <r>
    <n v="306"/>
    <x v="305"/>
    <s v="Jannatul Fardaus"/>
    <s v="Quality Dept."/>
    <s v="Line Operator"/>
    <s v="Direct "/>
    <x v="1"/>
    <d v="2024-07-01T00:00:00"/>
    <d v="2024-01-03T00:00:00"/>
    <x v="1"/>
    <x v="0"/>
    <x v="2"/>
    <s v="Bason"/>
    <x v="5"/>
    <x v="0"/>
    <n v="30000"/>
    <x v="8"/>
    <x v="2"/>
  </r>
  <r>
    <n v="307"/>
    <x v="306"/>
    <s v="Roxi Akter Bristi"/>
    <s v="Quality Dept."/>
    <s v="Line Operator"/>
    <s v="Direct "/>
    <x v="1"/>
    <d v="2024-07-01T00:00:00"/>
    <d v="2024-01-03T00:00:00"/>
    <x v="1"/>
    <x v="0"/>
    <x v="1"/>
    <s v="Gazipura 27"/>
    <x v="0"/>
    <x v="0"/>
    <n v="30000"/>
    <x v="8"/>
    <x v="2"/>
  </r>
  <r>
    <n v="308"/>
    <x v="307"/>
    <s v="Zahid Hasan"/>
    <s v="Production Dept."/>
    <s v="Line Operator"/>
    <s v="Direct "/>
    <x v="1"/>
    <d v="2024-07-04T00:00:00"/>
    <d v="2024-01-06T00:00:00"/>
    <x v="0"/>
    <x v="0"/>
    <x v="0"/>
    <s v="Board Bazar"/>
    <x v="2"/>
    <x v="0"/>
    <n v="30000"/>
    <x v="8"/>
    <x v="2"/>
  </r>
  <r>
    <n v="309"/>
    <x v="308"/>
    <s v="Md. Emon Hossain"/>
    <s v="Packing Dept."/>
    <s v="Line Operator"/>
    <s v="Direct "/>
    <x v="1"/>
    <d v="2024-07-04T00:00:00"/>
    <d v="2024-01-06T00:00:00"/>
    <x v="0"/>
    <x v="0"/>
    <x v="0"/>
    <s v="Board Bazar"/>
    <x v="2"/>
    <x v="0"/>
    <n v="30000"/>
    <x v="8"/>
    <x v="2"/>
  </r>
  <r>
    <n v="310"/>
    <x v="309"/>
    <s v="Nadiya Akter Setu"/>
    <s v="Packing Dept."/>
    <s v="Line Operator"/>
    <s v="Direct "/>
    <x v="1"/>
    <d v="2024-07-04T00:00:00"/>
    <d v="2024-01-06T00:00:00"/>
    <x v="1"/>
    <x v="1"/>
    <x v="0"/>
    <s v="Boro Bari"/>
    <x v="2"/>
    <x v="0"/>
    <n v="30000"/>
    <x v="8"/>
    <x v="2"/>
  </r>
  <r>
    <n v="311"/>
    <x v="310"/>
    <s v="Mst. Ayesha Begum"/>
    <s v="Production Dept."/>
    <s v="Line Operator"/>
    <s v="Direct "/>
    <x v="1"/>
    <d v="2024-07-04T00:00:00"/>
    <d v="2024-01-06T00:00:00"/>
    <x v="1"/>
    <x v="0"/>
    <x v="1"/>
    <s v="Gazipura 27"/>
    <x v="0"/>
    <x v="0"/>
    <n v="6000"/>
    <x v="8"/>
    <x v="2"/>
  </r>
  <r>
    <n v="312"/>
    <x v="311"/>
    <s v="Md. Saiful Islam"/>
    <s v="Production Dept."/>
    <s v="Executive"/>
    <s v="InDirect "/>
    <x v="1"/>
    <d v="2024-07-02T00:00:00"/>
    <d v="2024-01-04T00:00:00"/>
    <x v="0"/>
    <x v="0"/>
    <x v="1"/>
    <s v="Gazipur Sadar"/>
    <x v="3"/>
    <x v="0"/>
    <n v="6000"/>
    <x v="8"/>
    <x v="2"/>
  </r>
  <r>
    <n v="313"/>
    <x v="312"/>
    <s v="Shahin Alam"/>
    <s v="Quality Dept."/>
    <s v="Line Operator"/>
    <s v="Direct "/>
    <x v="1"/>
    <d v="2024-07-04T00:00:00"/>
    <d v="2024-01-06T00:00:00"/>
    <x v="0"/>
    <x v="0"/>
    <x v="5"/>
    <s v="Gazipura 27"/>
    <x v="0"/>
    <x v="0"/>
    <n v="6000"/>
    <x v="8"/>
    <x v="2"/>
  </r>
  <r>
    <n v="314"/>
    <x v="313"/>
    <s v="Asif Hasan Jisan"/>
    <s v="Quality Dept."/>
    <s v="Line Operator"/>
    <s v="Direct "/>
    <x v="1"/>
    <d v="2024-07-04T00:00:00"/>
    <d v="2024-01-06T00:00:00"/>
    <x v="0"/>
    <x v="0"/>
    <x v="0"/>
    <s v="Ershad Nagar"/>
    <x v="0"/>
    <x v="0"/>
    <n v="6000"/>
    <x v="8"/>
    <x v="2"/>
  </r>
  <r>
    <n v="315"/>
    <x v="314"/>
    <s v="Md. Jahidul Islam"/>
    <s v="Quality Dept."/>
    <s v="Line Operator"/>
    <s v="Direct "/>
    <x v="1"/>
    <d v="2024-07-07T00:00:00"/>
    <d v="2024-01-09T00:00:00"/>
    <x v="0"/>
    <x v="0"/>
    <x v="5"/>
    <s v="Hossen Market"/>
    <x v="0"/>
    <x v="0"/>
    <n v="6000"/>
    <x v="8"/>
    <x v="2"/>
  </r>
  <r>
    <n v="316"/>
    <x v="315"/>
    <s v="Mst. Sammi Akter"/>
    <s v="Production Dept."/>
    <s v="Line Operator"/>
    <s v="Direct "/>
    <x v="1"/>
    <d v="2024-07-07T00:00:00"/>
    <d v="2024-01-09T00:00:00"/>
    <x v="1"/>
    <x v="0"/>
    <x v="5"/>
    <s v="Gacha"/>
    <x v="2"/>
    <x v="0"/>
    <n v="6000"/>
    <x v="8"/>
    <x v="2"/>
  </r>
  <r>
    <n v="317"/>
    <x v="316"/>
    <s v="Banna Akter"/>
    <s v="PMC &amp; Warehouse Dept."/>
    <s v="Line Operator"/>
    <s v="Direct "/>
    <x v="1"/>
    <d v="2024-07-07T00:00:00"/>
    <d v="2024-01-09T00:00:00"/>
    <x v="1"/>
    <x v="1"/>
    <x v="2"/>
    <s v="Ershad Nagar"/>
    <x v="0"/>
    <x v="0"/>
    <n v="6000"/>
    <x v="8"/>
    <x v="2"/>
  </r>
  <r>
    <n v="318"/>
    <x v="317"/>
    <s v="Afrin Akter Akhi"/>
    <s v="Packing Dept."/>
    <s v="Line Operator"/>
    <s v="Direct "/>
    <x v="1"/>
    <d v="2024-07-07T00:00:00"/>
    <d v="2024-01-09T00:00:00"/>
    <x v="1"/>
    <x v="0"/>
    <x v="2"/>
    <s v="Ershad Nagar"/>
    <x v="0"/>
    <x v="0"/>
    <n v="6000"/>
    <x v="8"/>
    <x v="2"/>
  </r>
  <r>
    <n v="319"/>
    <x v="318"/>
    <s v="Liza Akter Laboni"/>
    <s v="Quality Dept."/>
    <s v="Line Operator"/>
    <s v="Direct "/>
    <x v="1"/>
    <d v="2024-07-07T00:00:00"/>
    <d v="2024-01-09T00:00:00"/>
    <x v="1"/>
    <x v="0"/>
    <x v="5"/>
    <s v="Ershad Nagar"/>
    <x v="0"/>
    <x v="0"/>
    <n v="6000"/>
    <x v="8"/>
    <x v="2"/>
  </r>
  <r>
    <n v="320"/>
    <x v="319"/>
    <s v="Md. Nadim Hossain Choyon"/>
    <s v="Packing Dept."/>
    <s v="Line Operator"/>
    <s v="Direct "/>
    <x v="1"/>
    <d v="2024-07-08T00:00:00"/>
    <d v="2024-01-10T00:00:00"/>
    <x v="0"/>
    <x v="0"/>
    <x v="0"/>
    <s v="Gacha"/>
    <x v="2"/>
    <x v="0"/>
    <n v="6000"/>
    <x v="8"/>
    <x v="2"/>
  </r>
  <r>
    <n v="321"/>
    <x v="320"/>
    <s v="Khadeja Akter Anika"/>
    <s v="Packing Dept."/>
    <s v="Line Operator"/>
    <s v="Direct "/>
    <x v="1"/>
    <d v="2024-07-08T00:00:00"/>
    <d v="2024-01-10T00:00:00"/>
    <x v="1"/>
    <x v="0"/>
    <x v="0"/>
    <s v="Gacha"/>
    <x v="2"/>
    <x v="0"/>
    <n v="6000"/>
    <x v="8"/>
    <x v="2"/>
  </r>
  <r>
    <n v="322"/>
    <x v="321"/>
    <s v="Jerin"/>
    <s v="Quality Dept."/>
    <s v="Line Operator"/>
    <s v="Direct "/>
    <x v="1"/>
    <d v="2024-07-08T00:00:00"/>
    <d v="2024-01-10T00:00:00"/>
    <x v="1"/>
    <x v="0"/>
    <x v="5"/>
    <s v="Azimpur Dhaka"/>
    <x v="4"/>
    <x v="0"/>
    <n v="6000"/>
    <x v="8"/>
    <x v="2"/>
  </r>
  <r>
    <n v="323"/>
    <x v="322"/>
    <s v="Md. Alamin"/>
    <s v="Production Dept."/>
    <s v="Line Operator"/>
    <s v="Direct "/>
    <x v="1"/>
    <d v="2024-07-08T00:00:00"/>
    <d v="2024-01-10T00:00:00"/>
    <x v="0"/>
    <x v="0"/>
    <x v="0"/>
    <s v="Board Bazar"/>
    <x v="2"/>
    <x v="0"/>
    <n v="6000"/>
    <x v="8"/>
    <x v="2"/>
  </r>
  <r>
    <n v="324"/>
    <x v="323"/>
    <s v="Md. Raju Mia"/>
    <s v="Production Dept."/>
    <s v="Line Operator"/>
    <s v="Direct "/>
    <x v="1"/>
    <d v="2024-07-08T00:00:00"/>
    <d v="2024-01-10T00:00:00"/>
    <x v="0"/>
    <x v="0"/>
    <x v="2"/>
    <s v="Board Bazar"/>
    <x v="2"/>
    <x v="0"/>
    <n v="6000"/>
    <x v="8"/>
    <x v="2"/>
  </r>
  <r>
    <n v="325"/>
    <x v="324"/>
    <s v="Mukta Moni"/>
    <s v="Production Dept."/>
    <s v="Line Operator"/>
    <s v="Direct "/>
    <x v="1"/>
    <d v="2024-07-08T00:00:00"/>
    <d v="2024-01-10T00:00:00"/>
    <x v="1"/>
    <x v="0"/>
    <x v="5"/>
    <s v="Ershad Nagar"/>
    <x v="0"/>
    <x v="0"/>
    <n v="6000"/>
    <x v="8"/>
    <x v="2"/>
  </r>
  <r>
    <n v="326"/>
    <x v="325"/>
    <s v="Azizul Hakim"/>
    <s v="Production Dept."/>
    <s v="Line Operator"/>
    <s v="Direct "/>
    <x v="1"/>
    <d v="2024-07-08T00:00:00"/>
    <d v="2024-01-10T00:00:00"/>
    <x v="0"/>
    <x v="0"/>
    <x v="2"/>
    <s v="Kunia"/>
    <x v="2"/>
    <x v="0"/>
    <n v="6000"/>
    <x v="8"/>
    <x v="2"/>
  </r>
  <r>
    <n v="327"/>
    <x v="326"/>
    <s v="Khairul Islam Sagor"/>
    <s v="Quality Dept."/>
    <s v="Line Operator"/>
    <s v="Direct "/>
    <x v="1"/>
    <d v="2024-07-08T00:00:00"/>
    <d v="2024-01-10T00:00:00"/>
    <x v="0"/>
    <x v="0"/>
    <x v="2"/>
    <s v="Gazipura 27"/>
    <x v="0"/>
    <x v="0"/>
    <n v="6000"/>
    <x v="8"/>
    <x v="2"/>
  </r>
  <r>
    <n v="328"/>
    <x v="327"/>
    <s v="Atikur Rahman"/>
    <s v="Quality Dept."/>
    <s v="Line Operator"/>
    <s v="Direct "/>
    <x v="1"/>
    <d v="2024-07-08T00:00:00"/>
    <d v="2024-01-10T00:00:00"/>
    <x v="0"/>
    <x v="0"/>
    <x v="0"/>
    <s v="Gazipura 27"/>
    <x v="0"/>
    <x v="0"/>
    <n v="6000"/>
    <x v="8"/>
    <x v="2"/>
  </r>
  <r>
    <n v="329"/>
    <x v="328"/>
    <s v="Md. Masud Rana"/>
    <s v="Quality Dept."/>
    <s v="Line Operator"/>
    <s v="Direct "/>
    <x v="1"/>
    <d v="2024-07-08T00:00:00"/>
    <d v="2024-01-10T00:00:00"/>
    <x v="0"/>
    <x v="0"/>
    <x v="0"/>
    <s v="Gazipura 27"/>
    <x v="0"/>
    <x v="0"/>
    <n v="6000"/>
    <x v="8"/>
    <x v="2"/>
  </r>
  <r>
    <n v="330"/>
    <x v="329"/>
    <s v="Rima Akter"/>
    <s v="Production Dept."/>
    <s v="Line Operator"/>
    <s v="Direct "/>
    <x v="1"/>
    <d v="2024-07-08T00:00:00"/>
    <d v="2024-01-10T00:00:00"/>
    <x v="1"/>
    <x v="0"/>
    <x v="5"/>
    <s v="Gazipura 27"/>
    <x v="0"/>
    <x v="0"/>
    <n v="6000"/>
    <x v="8"/>
    <x v="2"/>
  </r>
  <r>
    <n v="331"/>
    <x v="330"/>
    <s v="Nazmul Islam"/>
    <s v="PMC &amp; Warehouse Dept."/>
    <s v="Executive"/>
    <s v="InDirect "/>
    <x v="1"/>
    <d v="2024-07-09T00:00:00"/>
    <d v="2024-01-11T00:00:00"/>
    <x v="0"/>
    <x v="1"/>
    <x v="3"/>
    <s v="Gazipura 27"/>
    <x v="0"/>
    <x v="0"/>
    <n v="6000"/>
    <x v="8"/>
    <x v="2"/>
  </r>
  <r>
    <n v="332"/>
    <x v="331"/>
    <s v="Hridoy Hossain Khan"/>
    <s v="Packing Dept."/>
    <s v="Line Operator"/>
    <s v="Direct "/>
    <x v="1"/>
    <d v="2024-07-09T00:00:00"/>
    <d v="2024-01-11T00:00:00"/>
    <x v="0"/>
    <x v="0"/>
    <x v="0"/>
    <s v="Vogra Baypass"/>
    <x v="1"/>
    <x v="0"/>
    <n v="6000"/>
    <x v="8"/>
    <x v="2"/>
  </r>
  <r>
    <n v="333"/>
    <x v="332"/>
    <s v="Saboj Mia"/>
    <s v="Quality Dept."/>
    <s v="Line Operator"/>
    <s v="Direct "/>
    <x v="1"/>
    <d v="2024-07-09T00:00:00"/>
    <d v="2024-01-11T00:00:00"/>
    <x v="0"/>
    <x v="0"/>
    <x v="0"/>
    <s v="Gazipura 27"/>
    <x v="0"/>
    <x v="0"/>
    <n v="6000"/>
    <x v="8"/>
    <x v="2"/>
  </r>
  <r>
    <n v="334"/>
    <x v="333"/>
    <s v="Fatama Iti"/>
    <s v="Packing Dept."/>
    <s v="Line Operator"/>
    <s v="Direct "/>
    <x v="1"/>
    <d v="2024-07-09T00:00:00"/>
    <d v="2024-01-11T00:00:00"/>
    <x v="1"/>
    <x v="1"/>
    <x v="2"/>
    <s v="Gazipura 27"/>
    <x v="0"/>
    <x v="0"/>
    <n v="6000"/>
    <x v="8"/>
    <x v="2"/>
  </r>
  <r>
    <n v="335"/>
    <x v="334"/>
    <s v="Rimu Akter"/>
    <s v="Production Dept."/>
    <s v="Line Operator"/>
    <s v="Direct "/>
    <x v="1"/>
    <d v="2024-07-09T00:00:00"/>
    <d v="2024-01-11T00:00:00"/>
    <x v="1"/>
    <x v="0"/>
    <x v="0"/>
    <s v="Vogra Baypass"/>
    <x v="1"/>
    <x v="0"/>
    <n v="6000"/>
    <x v="8"/>
    <x v="2"/>
  </r>
  <r>
    <n v="336"/>
    <x v="335"/>
    <s v="Dolon Akter Prova"/>
    <s v="Production Dept."/>
    <s v="Line Operator"/>
    <s v="Direct "/>
    <x v="1"/>
    <d v="2024-07-09T00:00:00"/>
    <d v="2024-01-11T00:00:00"/>
    <x v="1"/>
    <x v="0"/>
    <x v="1"/>
    <s v="Gacha"/>
    <x v="2"/>
    <x v="0"/>
    <n v="6000"/>
    <x v="8"/>
    <x v="2"/>
  </r>
  <r>
    <n v="337"/>
    <x v="336"/>
    <s v="Sabiha Sultana Masuma"/>
    <s v="Production Dept."/>
    <s v="Line Operator"/>
    <s v="Direct "/>
    <x v="1"/>
    <d v="2024-07-10T00:00:00"/>
    <d v="2024-01-12T00:00:00"/>
    <x v="1"/>
    <x v="0"/>
    <x v="0"/>
    <s v="Gazipura 27"/>
    <x v="0"/>
    <x v="0"/>
    <n v="6000"/>
    <x v="8"/>
    <x v="2"/>
  </r>
  <r>
    <n v="338"/>
    <x v="337"/>
    <s v="Md. Azizul Islam"/>
    <s v="Production Dept."/>
    <s v="Line Operator"/>
    <s v="Direct "/>
    <x v="1"/>
    <d v="2024-07-10T00:00:00"/>
    <d v="2024-01-12T00:00:00"/>
    <x v="0"/>
    <x v="0"/>
    <x v="1"/>
    <s v="Gazipura 27"/>
    <x v="0"/>
    <x v="0"/>
    <n v="6000"/>
    <x v="8"/>
    <x v="2"/>
  </r>
  <r>
    <n v="339"/>
    <x v="338"/>
    <s v="Ebrahim Miah"/>
    <s v="PMC &amp; Warehouse Dept."/>
    <s v="Assistant Leader"/>
    <s v="Direct "/>
    <x v="1"/>
    <d v="2024-07-10T00:00:00"/>
    <d v="2024-01-12T00:00:00"/>
    <x v="0"/>
    <x v="0"/>
    <x v="2"/>
    <s v="Gazipura 27"/>
    <x v="0"/>
    <x v="0"/>
    <n v="6000"/>
    <x v="8"/>
    <x v="2"/>
  </r>
  <r>
    <n v="340"/>
    <x v="339"/>
    <s v="Md. Mirajul Islam"/>
    <s v="Quality Dept."/>
    <s v="Line Operator"/>
    <s v="Direct "/>
    <x v="1"/>
    <d v="2024-07-10T00:00:00"/>
    <d v="2024-01-12T00:00:00"/>
    <x v="0"/>
    <x v="0"/>
    <x v="1"/>
    <s v="Gazipura 27"/>
    <x v="0"/>
    <x v="0"/>
    <n v="6000"/>
    <x v="8"/>
    <x v="2"/>
  </r>
  <r>
    <n v="341"/>
    <x v="340"/>
    <s v="Rabaya Sultana"/>
    <s v="Packing Dept."/>
    <s v="Line Operator"/>
    <s v="Direct "/>
    <x v="1"/>
    <d v="2024-07-11T00:00:00"/>
    <d v="2024-01-13T00:00:00"/>
    <x v="1"/>
    <x v="0"/>
    <x v="0"/>
    <s v="Gazipura 27"/>
    <x v="0"/>
    <x v="0"/>
    <n v="6000"/>
    <x v="8"/>
    <x v="2"/>
  </r>
  <r>
    <n v="342"/>
    <x v="341"/>
    <s v="Sagar Modak"/>
    <s v="Packing Dept."/>
    <s v="Line Operator"/>
    <s v="Direct "/>
    <x v="1"/>
    <d v="2024-07-11T00:00:00"/>
    <d v="2024-01-13T00:00:00"/>
    <x v="0"/>
    <x v="0"/>
    <x v="1"/>
    <s v="Gazipura 27"/>
    <x v="0"/>
    <x v="0"/>
    <n v="6000"/>
    <x v="8"/>
    <x v="2"/>
  </r>
  <r>
    <n v="343"/>
    <x v="342"/>
    <s v="Sudip Modak"/>
    <s v="PMC &amp; Warehouse Dept."/>
    <s v="Line Operator"/>
    <s v="Direct "/>
    <x v="1"/>
    <d v="2024-07-11T00:00:00"/>
    <d v="2024-01-13T00:00:00"/>
    <x v="0"/>
    <x v="0"/>
    <x v="2"/>
    <s v="Gazipura 27"/>
    <x v="0"/>
    <x v="0"/>
    <n v="6000"/>
    <x v="8"/>
    <x v="2"/>
  </r>
  <r>
    <n v="344"/>
    <x v="343"/>
    <s v="Neloy Kumar"/>
    <s v="Quality Dept."/>
    <s v="Line Operator"/>
    <s v="Direct "/>
    <x v="1"/>
    <d v="2024-07-11T00:00:00"/>
    <d v="2024-01-13T00:00:00"/>
    <x v="0"/>
    <x v="0"/>
    <x v="0"/>
    <s v="Gazipura 27"/>
    <x v="0"/>
    <x v="0"/>
    <n v="6000"/>
    <x v="8"/>
    <x v="2"/>
  </r>
  <r>
    <n v="345"/>
    <x v="344"/>
    <s v="Md. Omar Faruk"/>
    <s v="Production Dept."/>
    <s v="Line Operator"/>
    <s v="Direct "/>
    <x v="1"/>
    <d v="2024-07-11T00:00:00"/>
    <d v="2024-01-13T00:00:00"/>
    <x v="0"/>
    <x v="0"/>
    <x v="2"/>
    <s v="Gacha"/>
    <x v="2"/>
    <x v="0"/>
    <n v="6000"/>
    <x v="8"/>
    <x v="2"/>
  </r>
  <r>
    <n v="346"/>
    <x v="345"/>
    <s v="Md. Tarmin Hosen Rana"/>
    <s v="Quality Dept."/>
    <s v="Line Operator"/>
    <s v="Direct "/>
    <x v="1"/>
    <d v="2024-07-11T00:00:00"/>
    <d v="2024-01-13T00:00:00"/>
    <x v="0"/>
    <x v="0"/>
    <x v="2"/>
    <s v="Hossen Market"/>
    <x v="0"/>
    <x v="0"/>
    <n v="6000"/>
    <x v="8"/>
    <x v="2"/>
  </r>
  <r>
    <n v="347"/>
    <x v="346"/>
    <s v="Md. Sobuz Ahmed Shuvo"/>
    <s v="Production Dept."/>
    <s v="Line Operator"/>
    <s v="Direct "/>
    <x v="1"/>
    <d v="2024-07-11T00:00:00"/>
    <d v="2024-01-13T00:00:00"/>
    <x v="0"/>
    <x v="0"/>
    <x v="2"/>
    <s v="Bason"/>
    <x v="5"/>
    <x v="0"/>
    <n v="6000"/>
    <x v="8"/>
    <x v="2"/>
  </r>
  <r>
    <n v="348"/>
    <x v="347"/>
    <s v="Suvha Chandra Sarker"/>
    <s v="Production Dept."/>
    <s v="Line Operator"/>
    <s v="Direct "/>
    <x v="1"/>
    <d v="2024-07-12T00:00:00"/>
    <d v="2024-01-14T00:00:00"/>
    <x v="0"/>
    <x v="0"/>
    <x v="0"/>
    <s v="Gazipur Sadar"/>
    <x v="3"/>
    <x v="0"/>
    <n v="6000"/>
    <x v="8"/>
    <x v="2"/>
  </r>
  <r>
    <n v="349"/>
    <x v="348"/>
    <s v="Sima Roy"/>
    <s v="Production Dept."/>
    <s v="Line Operator"/>
    <s v="Direct "/>
    <x v="1"/>
    <d v="2024-07-14T00:00:00"/>
    <d v="2024-01-16T00:00:00"/>
    <x v="1"/>
    <x v="1"/>
    <x v="0"/>
    <s v="Gazipura 27"/>
    <x v="0"/>
    <x v="0"/>
    <n v="6000"/>
    <x v="8"/>
    <x v="2"/>
  </r>
  <r>
    <n v="350"/>
    <x v="349"/>
    <s v="Rabeya Akter Tanjila"/>
    <s v="Production Dept."/>
    <s v="Line Operator"/>
    <s v="Direct "/>
    <x v="1"/>
    <d v="2024-07-15T00:00:00"/>
    <d v="2024-01-17T00:00:00"/>
    <x v="1"/>
    <x v="0"/>
    <x v="3"/>
    <s v="Ershad Nagar"/>
    <x v="0"/>
    <x v="0"/>
    <n v="6000"/>
    <x v="8"/>
    <x v="2"/>
  </r>
  <r>
    <n v="351"/>
    <x v="350"/>
    <s v="Md. Shanto Mia"/>
    <s v="PMC &amp; Warehouse Dept."/>
    <s v="Line Operator"/>
    <s v="Direct "/>
    <x v="1"/>
    <d v="2024-07-15T00:00:00"/>
    <d v="2024-01-17T00:00:00"/>
    <x v="0"/>
    <x v="0"/>
    <x v="0"/>
    <s v="Gazipura 27"/>
    <x v="0"/>
    <x v="0"/>
    <n v="6000"/>
    <x v="8"/>
    <x v="2"/>
  </r>
  <r>
    <n v="352"/>
    <x v="351"/>
    <s v="Rakib Kazi"/>
    <s v="Quality Dept."/>
    <s v="Line Operator"/>
    <s v="Direct "/>
    <x v="1"/>
    <d v="2024-07-15T00:00:00"/>
    <d v="2024-01-17T00:00:00"/>
    <x v="0"/>
    <x v="0"/>
    <x v="5"/>
    <s v="Ershad Nagar"/>
    <x v="0"/>
    <x v="0"/>
    <n v="6000"/>
    <x v="8"/>
    <x v="2"/>
  </r>
  <r>
    <n v="353"/>
    <x v="352"/>
    <s v="Aminul Islam Pappu"/>
    <s v="Packing Dept."/>
    <s v="Line Operator"/>
    <s v="Direct "/>
    <x v="1"/>
    <d v="2024-07-15T00:00:00"/>
    <d v="2024-01-17T00:00:00"/>
    <x v="0"/>
    <x v="0"/>
    <x v="2"/>
    <s v="Ershad Nagar"/>
    <x v="0"/>
    <x v="0"/>
    <n v="6000"/>
    <x v="8"/>
    <x v="2"/>
  </r>
  <r>
    <n v="354"/>
    <x v="353"/>
    <s v="Nazmul Akondo"/>
    <s v="Packing Dept."/>
    <s v="Line Operator"/>
    <s v="Direct "/>
    <x v="1"/>
    <d v="2024-07-15T00:00:00"/>
    <d v="2024-01-17T00:00:00"/>
    <x v="0"/>
    <x v="0"/>
    <x v="1"/>
    <s v="Board Bazar"/>
    <x v="2"/>
    <x v="0"/>
    <n v="6000"/>
    <x v="8"/>
    <x v="2"/>
  </r>
  <r>
    <n v="355"/>
    <x v="354"/>
    <s v="Md. Ripon Sheikh"/>
    <s v="PMC &amp; Warehouse Dept."/>
    <s v="Line Operator"/>
    <s v="Direct "/>
    <x v="1"/>
    <d v="2024-07-18T00:00:00"/>
    <d v="2024-01-20T00:00:00"/>
    <x v="0"/>
    <x v="1"/>
    <x v="4"/>
    <s v="Gazipura 27"/>
    <x v="0"/>
    <x v="0"/>
    <n v="6000"/>
    <x v="8"/>
    <x v="2"/>
  </r>
  <r>
    <n v="356"/>
    <x v="355"/>
    <s v="Hamim Zubaed Shuvo"/>
    <s v="Quality Dept."/>
    <s v="Line Operator"/>
    <s v="Direct "/>
    <x v="1"/>
    <d v="2024-07-19T00:00:00"/>
    <d v="2024-01-21T00:00:00"/>
    <x v="0"/>
    <x v="0"/>
    <x v="2"/>
    <s v="Gazipura 27"/>
    <x v="0"/>
    <x v="0"/>
    <n v="6000"/>
    <x v="8"/>
    <x v="2"/>
  </r>
  <r>
    <n v="357"/>
    <x v="356"/>
    <s v="Md. Samiul Islam"/>
    <s v="Production Dept."/>
    <s v="Line Operator"/>
    <s v="Direct "/>
    <x v="1"/>
    <d v="2024-07-19T00:00:00"/>
    <d v="2024-01-21T00:00:00"/>
    <x v="0"/>
    <x v="0"/>
    <x v="2"/>
    <s v="Gazipura 27"/>
    <x v="0"/>
    <x v="0"/>
    <n v="6000"/>
    <x v="8"/>
    <x v="2"/>
  </r>
  <r>
    <n v="358"/>
    <x v="357"/>
    <s v="Easrat Jahan"/>
    <s v="Quality Dept."/>
    <s v="Line Operator"/>
    <s v="Direct "/>
    <x v="1"/>
    <d v="2024-07-19T00:00:00"/>
    <d v="2024-01-21T00:00:00"/>
    <x v="1"/>
    <x v="0"/>
    <x v="2"/>
    <s v="Ershad Nagar"/>
    <x v="0"/>
    <x v="0"/>
    <n v="6000"/>
    <x v="8"/>
    <x v="2"/>
  </r>
  <r>
    <n v="359"/>
    <x v="358"/>
    <s v="Sadia Akter Nitu"/>
    <s v="Packing Dept."/>
    <s v="Line Operator"/>
    <s v="Direct "/>
    <x v="1"/>
    <d v="2024-07-21T00:00:00"/>
    <d v="2024-01-23T00:00:00"/>
    <x v="1"/>
    <x v="0"/>
    <x v="5"/>
    <s v="Ershad Nagar"/>
    <x v="0"/>
    <x v="0"/>
    <n v="6000"/>
    <x v="8"/>
    <x v="2"/>
  </r>
  <r>
    <n v="360"/>
    <x v="359"/>
    <s v="Isahik Kazi"/>
    <s v="Quality Dept."/>
    <s v="Line Operator"/>
    <s v="Direct "/>
    <x v="1"/>
    <d v="2024-07-21T00:00:00"/>
    <d v="2024-01-23T00:00:00"/>
    <x v="0"/>
    <x v="0"/>
    <x v="1"/>
    <s v="Gazipura 27"/>
    <x v="0"/>
    <x v="0"/>
    <n v="6000"/>
    <x v="8"/>
    <x v="2"/>
  </r>
  <r>
    <n v="361"/>
    <x v="360"/>
    <s v="Md. Asharat Hossain"/>
    <s v="PMC &amp; Warehouse Dept."/>
    <s v="Line Operator"/>
    <s v="Direct "/>
    <x v="1"/>
    <d v="2024-07-23T00:00:00"/>
    <d v="2024-01-25T00:00:00"/>
    <x v="0"/>
    <x v="0"/>
    <x v="0"/>
    <s v="Gazipura 27"/>
    <x v="0"/>
    <x v="0"/>
    <n v="6000"/>
    <x v="8"/>
    <x v="2"/>
  </r>
  <r>
    <n v="362"/>
    <x v="361"/>
    <s v="Mst. Asma Begum"/>
    <s v="Production Dept."/>
    <s v="Line Operator"/>
    <s v="Direct "/>
    <x v="1"/>
    <d v="2024-07-23T00:00:00"/>
    <d v="2024-01-25T00:00:00"/>
    <x v="1"/>
    <x v="0"/>
    <x v="0"/>
    <s v="Gazipura 27"/>
    <x v="0"/>
    <x v="0"/>
    <n v="6000"/>
    <x v="8"/>
    <x v="2"/>
  </r>
  <r>
    <n v="363"/>
    <x v="362"/>
    <s v="Miss. Rima Khatun"/>
    <s v="Packing Dept."/>
    <s v="Line Operator"/>
    <s v="Direct "/>
    <x v="1"/>
    <d v="2024-07-26T00:00:00"/>
    <d v="2024-01-28T00:00:00"/>
    <x v="1"/>
    <x v="1"/>
    <x v="3"/>
    <s v="Gazipura 27"/>
    <x v="0"/>
    <x v="0"/>
    <n v="6000"/>
    <x v="8"/>
    <x v="2"/>
  </r>
  <r>
    <n v="364"/>
    <x v="363"/>
    <s v="Md. Ariful Islam"/>
    <s v="Quality Dept."/>
    <s v="Line Operator"/>
    <s v="Direct "/>
    <x v="1"/>
    <d v="2024-07-30T00:00:00"/>
    <d v="2024-02-01T00:00:00"/>
    <x v="0"/>
    <x v="0"/>
    <x v="1"/>
    <s v="Gazipura 27"/>
    <x v="0"/>
    <x v="0"/>
    <n v="6000"/>
    <x v="9"/>
    <x v="2"/>
  </r>
  <r>
    <n v="365"/>
    <x v="364"/>
    <s v="Md. Nazmul Hassan"/>
    <s v="Quality Dept."/>
    <s v="Line Operator"/>
    <s v="Direct "/>
    <x v="1"/>
    <d v="2024-08-01T00:00:00"/>
    <d v="2024-02-03T00:00:00"/>
    <x v="0"/>
    <x v="0"/>
    <x v="2"/>
    <s v="Gazipura 27"/>
    <x v="0"/>
    <x v="0"/>
    <n v="6000"/>
    <x v="9"/>
    <x v="2"/>
  </r>
  <r>
    <n v="366"/>
    <x v="365"/>
    <s v="Reshma Rahman"/>
    <s v="Packing Dept."/>
    <s v="Line Operator"/>
    <s v="Direct "/>
    <x v="1"/>
    <d v="2024-08-02T00:00:00"/>
    <d v="2024-02-04T00:00:00"/>
    <x v="1"/>
    <x v="0"/>
    <x v="1"/>
    <s v="Ershad Nagar"/>
    <x v="0"/>
    <x v="0"/>
    <n v="6000"/>
    <x v="9"/>
    <x v="2"/>
  </r>
  <r>
    <n v="367"/>
    <x v="366"/>
    <s v="Tamanna Sultana Mim"/>
    <s v="Packing Dept."/>
    <s v="Line Operator"/>
    <s v="Direct "/>
    <x v="1"/>
    <d v="2024-08-02T00:00:00"/>
    <d v="2024-02-04T00:00:00"/>
    <x v="1"/>
    <x v="1"/>
    <x v="0"/>
    <s v="Sign board"/>
    <x v="2"/>
    <x v="0"/>
    <n v="6000"/>
    <x v="9"/>
    <x v="2"/>
  </r>
  <r>
    <n v="368"/>
    <x v="367"/>
    <s v="Kulsum Akter Mala"/>
    <s v="Packing Dept."/>
    <s v="Line Operator"/>
    <s v="Direct "/>
    <x v="1"/>
    <d v="2024-08-02T00:00:00"/>
    <d v="2024-02-04T00:00:00"/>
    <x v="1"/>
    <x v="0"/>
    <x v="0"/>
    <s v="Ershad Nagar"/>
    <x v="0"/>
    <x v="0"/>
    <n v="6000"/>
    <x v="9"/>
    <x v="2"/>
  </r>
  <r>
    <n v="369"/>
    <x v="368"/>
    <s v="Saruf Ahmed Antar"/>
    <s v="Packing Dept."/>
    <s v="Line Operator"/>
    <s v="Direct "/>
    <x v="1"/>
    <d v="2024-08-02T00:00:00"/>
    <d v="2024-02-04T00:00:00"/>
    <x v="0"/>
    <x v="0"/>
    <x v="0"/>
    <s v="Ershad Nagar"/>
    <x v="0"/>
    <x v="0"/>
    <n v="6000"/>
    <x v="9"/>
    <x v="2"/>
  </r>
  <r>
    <n v="370"/>
    <x v="369"/>
    <s v="Md. Saikhul Islam Siam"/>
    <s v="Packing Dept."/>
    <s v="Line Operator"/>
    <s v="Direct "/>
    <x v="1"/>
    <d v="2024-08-02T00:00:00"/>
    <d v="2024-02-04T00:00:00"/>
    <x v="0"/>
    <x v="0"/>
    <x v="2"/>
    <s v="Board Bazar"/>
    <x v="2"/>
    <x v="0"/>
    <n v="6000"/>
    <x v="9"/>
    <x v="2"/>
  </r>
  <r>
    <n v="371"/>
    <x v="370"/>
    <s v="Bishwajit Mandal"/>
    <s v="Packing Dept."/>
    <s v="Line Operator"/>
    <s v="Direct "/>
    <x v="1"/>
    <d v="2024-08-02T00:00:00"/>
    <d v="2024-02-04T00:00:00"/>
    <x v="0"/>
    <x v="0"/>
    <x v="1"/>
    <s v="Board Bazar"/>
    <x v="2"/>
    <x v="0"/>
    <n v="6000"/>
    <x v="9"/>
    <x v="2"/>
  </r>
  <r>
    <n v="372"/>
    <x v="371"/>
    <s v="Riaj Uddin"/>
    <s v="Packing Dept."/>
    <s v="Line Operator"/>
    <s v="Direct "/>
    <x v="1"/>
    <d v="2024-08-02T00:00:00"/>
    <d v="2024-02-04T00:00:00"/>
    <x v="0"/>
    <x v="0"/>
    <x v="0"/>
    <s v="Bonmala Road"/>
    <x v="2"/>
    <x v="0"/>
    <n v="6000"/>
    <x v="9"/>
    <x v="2"/>
  </r>
  <r>
    <n v="373"/>
    <x v="372"/>
    <s v="Akia Akter"/>
    <s v="Packing Dept."/>
    <s v="Line Operator"/>
    <s v="Direct "/>
    <x v="1"/>
    <d v="2024-08-02T00:00:00"/>
    <d v="2024-02-04T00:00:00"/>
    <x v="1"/>
    <x v="0"/>
    <x v="1"/>
    <s v="Ershad Nagar"/>
    <x v="0"/>
    <x v="0"/>
    <n v="6000"/>
    <x v="9"/>
    <x v="2"/>
  </r>
  <r>
    <n v="374"/>
    <x v="373"/>
    <s v="Md. Sojib Mia"/>
    <s v="Packing Dept."/>
    <s v="Line Operator"/>
    <s v="Direct "/>
    <x v="1"/>
    <d v="2024-08-02T00:00:00"/>
    <d v="2024-02-04T00:00:00"/>
    <x v="0"/>
    <x v="0"/>
    <x v="0"/>
    <s v="Gazipura 27"/>
    <x v="0"/>
    <x v="0"/>
    <n v="6000"/>
    <x v="9"/>
    <x v="2"/>
  </r>
  <r>
    <n v="375"/>
    <x v="374"/>
    <s v="Akash Ahmed"/>
    <s v="Packing Dept."/>
    <s v="Line Operator"/>
    <s v="Direct "/>
    <x v="1"/>
    <d v="2024-08-02T00:00:00"/>
    <d v="2024-02-04T00:00:00"/>
    <x v="0"/>
    <x v="0"/>
    <x v="2"/>
    <s v="Charagali"/>
    <x v="2"/>
    <x v="0"/>
    <n v="6000"/>
    <x v="9"/>
    <x v="2"/>
  </r>
  <r>
    <n v="376"/>
    <x v="375"/>
    <s v="Sahriar Hossain Fahim"/>
    <s v="Production Dept."/>
    <s v="Line Operator"/>
    <s v="Direct "/>
    <x v="1"/>
    <d v="2024-08-03T00:00:00"/>
    <d v="2024-02-05T00:00:00"/>
    <x v="0"/>
    <x v="0"/>
    <x v="2"/>
    <s v="Hossen Market"/>
    <x v="0"/>
    <x v="0"/>
    <n v="6000"/>
    <x v="9"/>
    <x v="2"/>
  </r>
  <r>
    <n v="377"/>
    <x v="376"/>
    <s v="Sumaiya Akter Mim"/>
    <s v="PMC &amp; Warehouse Dept."/>
    <s v="Line Operator"/>
    <s v="Direct "/>
    <x v="1"/>
    <d v="2024-08-04T00:00:00"/>
    <d v="2024-02-06T00:00:00"/>
    <x v="1"/>
    <x v="0"/>
    <x v="5"/>
    <s v="Ershad Nagar"/>
    <x v="0"/>
    <x v="0"/>
    <n v="6000"/>
    <x v="9"/>
    <x v="2"/>
  </r>
  <r>
    <n v="378"/>
    <x v="377"/>
    <s v="Md. Azizul Hakim Akash"/>
    <s v="Production Dept."/>
    <s v="Line Operator"/>
    <s v="Direct "/>
    <x v="1"/>
    <d v="2024-08-04T00:00:00"/>
    <d v="2024-02-06T00:00:00"/>
    <x v="0"/>
    <x v="0"/>
    <x v="3"/>
    <s v="Board Bazar"/>
    <x v="2"/>
    <x v="0"/>
    <n v="6000"/>
    <x v="9"/>
    <x v="2"/>
  </r>
  <r>
    <n v="379"/>
    <x v="378"/>
    <s v="Md. Mehedi Hasan"/>
    <s v="Quality Dept."/>
    <s v="Line Operator"/>
    <s v="Direct "/>
    <x v="1"/>
    <d v="2024-08-04T00:00:00"/>
    <d v="2024-02-06T00:00:00"/>
    <x v="0"/>
    <x v="0"/>
    <x v="1"/>
    <s v="Gazipura 27"/>
    <x v="0"/>
    <x v="0"/>
    <n v="6000"/>
    <x v="9"/>
    <x v="2"/>
  </r>
  <r>
    <n v="380"/>
    <x v="379"/>
    <s v="Md. Safayet Hossain Rifat"/>
    <s v="Production Dept."/>
    <s v="Line Operator"/>
    <s v="Direct "/>
    <x v="1"/>
    <d v="2024-08-04T00:00:00"/>
    <d v="2024-02-06T00:00:00"/>
    <x v="0"/>
    <x v="0"/>
    <x v="2"/>
    <s v="Hossen Market"/>
    <x v="0"/>
    <x v="0"/>
    <n v="6000"/>
    <x v="9"/>
    <x v="2"/>
  </r>
  <r>
    <n v="381"/>
    <x v="380"/>
    <s v="Dipta Halder"/>
    <s v="Product Engineering"/>
    <s v="Line Operator"/>
    <s v="Direct "/>
    <x v="1"/>
    <d v="2024-08-04T00:00:00"/>
    <d v="2024-02-06T00:00:00"/>
    <x v="0"/>
    <x v="0"/>
    <x v="3"/>
    <s v="Ershad Nagar"/>
    <x v="0"/>
    <x v="0"/>
    <n v="6000"/>
    <x v="9"/>
    <x v="2"/>
  </r>
  <r>
    <n v="382"/>
    <x v="381"/>
    <s v="Md. Tarikul Islam Nahid"/>
    <s v="Packing Dept."/>
    <s v="Line Operator"/>
    <s v="Direct "/>
    <x v="1"/>
    <d v="2024-08-04T00:00:00"/>
    <d v="2024-02-06T00:00:00"/>
    <x v="0"/>
    <x v="0"/>
    <x v="7"/>
    <s v="Gazipur Sadar"/>
    <x v="3"/>
    <x v="0"/>
    <n v="6000"/>
    <x v="9"/>
    <x v="2"/>
  </r>
  <r>
    <n v="383"/>
    <x v="382"/>
    <s v="Jonaky"/>
    <s v="Packing Dept."/>
    <s v="Line Operator"/>
    <s v="Direct "/>
    <x v="1"/>
    <d v="2024-08-05T00:00:00"/>
    <d v="2024-02-07T00:00:00"/>
    <x v="1"/>
    <x v="0"/>
    <x v="0"/>
    <s v="Board Bazar"/>
    <x v="2"/>
    <x v="0"/>
    <n v="6000"/>
    <x v="9"/>
    <x v="2"/>
  </r>
  <r>
    <n v="384"/>
    <x v="383"/>
    <s v="Nahid Khan"/>
    <s v="Production Dept."/>
    <s v="Line Operator"/>
    <s v="Direct "/>
    <x v="1"/>
    <d v="2024-08-05T00:00:00"/>
    <d v="2024-02-07T00:00:00"/>
    <x v="0"/>
    <x v="0"/>
    <x v="4"/>
    <s v="Hossen Market"/>
    <x v="0"/>
    <x v="0"/>
    <n v="6000"/>
    <x v="9"/>
    <x v="2"/>
  </r>
  <r>
    <n v="385"/>
    <x v="384"/>
    <s v="Abu Hanif "/>
    <s v="Quality Dept."/>
    <s v="Line Operator"/>
    <s v="Direct "/>
    <x v="1"/>
    <d v="2024-08-05T00:00:00"/>
    <d v="2024-02-07T00:00:00"/>
    <x v="0"/>
    <x v="0"/>
    <x v="0"/>
    <s v="Gazipura 27"/>
    <x v="0"/>
    <x v="0"/>
    <n v="6000"/>
    <x v="9"/>
    <x v="2"/>
  </r>
  <r>
    <n v="386"/>
    <x v="385"/>
    <s v="Md. Jubail Islam"/>
    <s v="Production Dept."/>
    <s v="Line Operator"/>
    <s v="Direct "/>
    <x v="1"/>
    <d v="2024-08-05T00:00:00"/>
    <d v="2024-02-07T00:00:00"/>
    <x v="0"/>
    <x v="0"/>
    <x v="0"/>
    <s v="Gazipura 27"/>
    <x v="0"/>
    <x v="0"/>
    <n v="6000"/>
    <x v="9"/>
    <x v="2"/>
  </r>
  <r>
    <n v="387"/>
    <x v="386"/>
    <s v="Adithy Roy"/>
    <s v="Production Dept."/>
    <s v="Line Operator"/>
    <s v="Direct "/>
    <x v="1"/>
    <d v="2024-08-05T00:00:00"/>
    <d v="2024-02-07T00:00:00"/>
    <x v="1"/>
    <x v="0"/>
    <x v="0"/>
    <s v="Hossen Market"/>
    <x v="0"/>
    <x v="0"/>
    <n v="6000"/>
    <x v="9"/>
    <x v="2"/>
  </r>
  <r>
    <n v="388"/>
    <x v="387"/>
    <s v="Md. Nayon Mia"/>
    <s v="Packing Dept."/>
    <s v="Line Operator"/>
    <s v="Direct "/>
    <x v="1"/>
    <d v="2024-08-05T00:00:00"/>
    <d v="2024-02-07T00:00:00"/>
    <x v="0"/>
    <x v="0"/>
    <x v="1"/>
    <s v="Gazipura 27"/>
    <x v="0"/>
    <x v="0"/>
    <n v="6000"/>
    <x v="9"/>
    <x v="2"/>
  </r>
  <r>
    <n v="389"/>
    <x v="388"/>
    <s v="Nur Rahman"/>
    <s v="Packing Dept."/>
    <s v="Line Operator"/>
    <s v="Direct "/>
    <x v="1"/>
    <d v="2024-08-05T00:00:00"/>
    <d v="2024-02-07T00:00:00"/>
    <x v="0"/>
    <x v="0"/>
    <x v="2"/>
    <s v="Gazipur Sadar"/>
    <x v="3"/>
    <x v="0"/>
    <n v="6000"/>
    <x v="9"/>
    <x v="2"/>
  </r>
  <r>
    <n v="390"/>
    <x v="389"/>
    <s v="Md. Jobber Hossain"/>
    <s v="Packing Dept."/>
    <s v="Line Operator"/>
    <s v="Direct "/>
    <x v="1"/>
    <d v="2024-08-05T00:00:00"/>
    <d v="2024-02-07T00:00:00"/>
    <x v="0"/>
    <x v="0"/>
    <x v="0"/>
    <s v="Boro Bari"/>
    <x v="2"/>
    <x v="0"/>
    <n v="6000"/>
    <x v="9"/>
    <x v="2"/>
  </r>
  <r>
    <n v="391"/>
    <x v="390"/>
    <s v="Mst. Rokeya Roni"/>
    <s v="Production Dept."/>
    <s v="Line Operator"/>
    <s v="Direct "/>
    <x v="1"/>
    <d v="2024-08-06T00:00:00"/>
    <d v="2024-02-08T00:00:00"/>
    <x v="1"/>
    <x v="0"/>
    <x v="2"/>
    <s v="Gazipura 27"/>
    <x v="0"/>
    <x v="0"/>
    <n v="6000"/>
    <x v="9"/>
    <x v="2"/>
  </r>
  <r>
    <n v="392"/>
    <x v="391"/>
    <s v="Mahadul Islam"/>
    <s v="PMC &amp; Warehouse Dept."/>
    <s v="Line Operator"/>
    <s v="Direct "/>
    <x v="1"/>
    <d v="2024-08-06T00:00:00"/>
    <d v="2024-02-08T00:00:00"/>
    <x v="0"/>
    <x v="1"/>
    <x v="1"/>
    <s v="Gazipura 27"/>
    <x v="0"/>
    <x v="0"/>
    <n v="6000"/>
    <x v="9"/>
    <x v="2"/>
  </r>
  <r>
    <n v="393"/>
    <x v="392"/>
    <s v="Lamya Islam Tanjila"/>
    <s v="Production Dept."/>
    <s v="Line Operator"/>
    <s v="Direct "/>
    <x v="1"/>
    <d v="2024-08-06T00:00:00"/>
    <d v="2024-02-08T00:00:00"/>
    <x v="1"/>
    <x v="0"/>
    <x v="2"/>
    <s v="Gazipura 27"/>
    <x v="0"/>
    <x v="0"/>
    <n v="6000"/>
    <x v="9"/>
    <x v="2"/>
  </r>
  <r>
    <n v="394"/>
    <x v="393"/>
    <s v="Afsana Akter"/>
    <s v="Quality Dept."/>
    <s v="Line Operator"/>
    <s v="Direct "/>
    <x v="1"/>
    <d v="2024-08-08T00:00:00"/>
    <d v="2024-02-10T00:00:00"/>
    <x v="1"/>
    <x v="0"/>
    <x v="0"/>
    <s v="Gacha"/>
    <x v="2"/>
    <x v="0"/>
    <n v="6000"/>
    <x v="9"/>
    <x v="2"/>
  </r>
  <r>
    <n v="395"/>
    <x v="394"/>
    <s v="Md. Mosarof Hosen"/>
    <s v="Production Dept."/>
    <s v="Line Operator"/>
    <s v="Direct "/>
    <x v="1"/>
    <d v="2024-08-08T00:00:00"/>
    <d v="2024-02-10T00:00:00"/>
    <x v="0"/>
    <x v="0"/>
    <x v="1"/>
    <s v="Board Bazar"/>
    <x v="2"/>
    <x v="0"/>
    <n v="6000"/>
    <x v="9"/>
    <x v="2"/>
  </r>
  <r>
    <n v="396"/>
    <x v="395"/>
    <s v="Muhammad Hossain Al Fahim"/>
    <s v="Product Engineering"/>
    <s v="Senior Eecutive"/>
    <s v="InDirect "/>
    <x v="1"/>
    <d v="2024-08-09T00:00:00"/>
    <d v="2024-02-11T00:00:00"/>
    <x v="0"/>
    <x v="1"/>
    <x v="2"/>
    <s v="Bashundhara"/>
    <x v="3"/>
    <x v="0"/>
    <n v="6000"/>
    <x v="9"/>
    <x v="2"/>
  </r>
  <r>
    <n v="397"/>
    <x v="396"/>
    <s v="Md. Rayhan Sarker"/>
    <s v="Packing Dept."/>
    <s v="Line Operator"/>
    <s v="Direct "/>
    <x v="1"/>
    <d v="2024-08-10T00:00:00"/>
    <d v="2024-02-12T00:00:00"/>
    <x v="0"/>
    <x v="0"/>
    <x v="3"/>
    <s v="Boro Bari"/>
    <x v="2"/>
    <x v="0"/>
    <n v="6000"/>
    <x v="9"/>
    <x v="2"/>
  </r>
  <r>
    <n v="398"/>
    <x v="397"/>
    <s v="Suma Akter"/>
    <s v="Packing Dept."/>
    <s v="Line Operator"/>
    <s v="Direct "/>
    <x v="1"/>
    <d v="2024-08-11T00:00:00"/>
    <d v="2024-02-13T00:00:00"/>
    <x v="1"/>
    <x v="0"/>
    <x v="8"/>
    <s v="Board Bazar"/>
    <x v="2"/>
    <x v="0"/>
    <n v="6000"/>
    <x v="9"/>
    <x v="2"/>
  </r>
  <r>
    <n v="399"/>
    <x v="398"/>
    <s v="Md. Shakil Hossain"/>
    <s v="Production Dept."/>
    <s v="Line Operator"/>
    <s v="Direct "/>
    <x v="1"/>
    <d v="2024-08-13T00:00:00"/>
    <d v="2024-02-15T00:00:00"/>
    <x v="0"/>
    <x v="0"/>
    <x v="2"/>
    <s v="Gacha"/>
    <x v="2"/>
    <x v="0"/>
    <n v="6000"/>
    <x v="9"/>
    <x v="2"/>
  </r>
  <r>
    <n v="400"/>
    <x v="399"/>
    <s v="Mst. Somaiya Khanom Sumi"/>
    <s v="Quality Dept."/>
    <s v="Line Operator"/>
    <s v="Direct "/>
    <x v="1"/>
    <d v="2024-08-13T00:00:00"/>
    <d v="2024-02-15T00:00:00"/>
    <x v="1"/>
    <x v="0"/>
    <x v="2"/>
    <s v="Gazipura 27"/>
    <x v="0"/>
    <x v="0"/>
    <n v="6000"/>
    <x v="9"/>
    <x v="2"/>
  </r>
  <r>
    <n v="401"/>
    <x v="400"/>
    <s v="Tamim Banu"/>
    <s v="Production Dept."/>
    <s v="Line Operator"/>
    <s v="Direct "/>
    <x v="1"/>
    <d v="2024-08-13T00:00:00"/>
    <d v="2024-02-15T00:00:00"/>
    <x v="1"/>
    <x v="0"/>
    <x v="1"/>
    <s v="Gazipur Sadar"/>
    <x v="3"/>
    <x v="0"/>
    <n v="6000"/>
    <x v="9"/>
    <x v="2"/>
  </r>
  <r>
    <n v="402"/>
    <x v="401"/>
    <s v="Eshita Akter"/>
    <s v="Production Dept."/>
    <s v="Line Operator"/>
    <s v="Direct "/>
    <x v="1"/>
    <d v="2024-08-13T00:00:00"/>
    <d v="2024-02-15T00:00:00"/>
    <x v="1"/>
    <x v="0"/>
    <x v="0"/>
    <s v="Gazipura 27"/>
    <x v="0"/>
    <x v="0"/>
    <n v="30000"/>
    <x v="9"/>
    <x v="2"/>
  </r>
  <r>
    <n v="403"/>
    <x v="402"/>
    <s v="Mst. Labony Akter"/>
    <s v="Packing Dept."/>
    <s v="Line Operator"/>
    <s v="Direct "/>
    <x v="1"/>
    <d v="2024-08-13T00:00:00"/>
    <d v="2024-02-15T00:00:00"/>
    <x v="1"/>
    <x v="0"/>
    <x v="1"/>
    <s v="Gacha"/>
    <x v="2"/>
    <x v="0"/>
    <n v="30000"/>
    <x v="9"/>
    <x v="2"/>
  </r>
  <r>
    <n v="404"/>
    <x v="403"/>
    <s v="Fareya Sultana"/>
    <s v="Quality Dept."/>
    <s v="Line Operator"/>
    <s v="Direct "/>
    <x v="1"/>
    <d v="2024-08-13T00:00:00"/>
    <d v="2024-02-15T00:00:00"/>
    <x v="1"/>
    <x v="0"/>
    <x v="0"/>
    <s v="Gazipura 27"/>
    <x v="0"/>
    <x v="0"/>
    <n v="30000"/>
    <x v="9"/>
    <x v="2"/>
  </r>
  <r>
    <n v="405"/>
    <x v="404"/>
    <s v="Md. Shahajalal"/>
    <s v="Quality Dept."/>
    <s v="Line Operator"/>
    <s v="Direct "/>
    <x v="1"/>
    <d v="2024-08-13T00:00:00"/>
    <d v="2024-02-15T00:00:00"/>
    <x v="0"/>
    <x v="0"/>
    <x v="0"/>
    <s v="Gazipura 27"/>
    <x v="0"/>
    <x v="0"/>
    <n v="30000"/>
    <x v="9"/>
    <x v="2"/>
  </r>
  <r>
    <n v="406"/>
    <x v="405"/>
    <s v="Md. Alamin Hossain"/>
    <s v="Production Dept."/>
    <s v="Line Operator"/>
    <s v="Direct "/>
    <x v="1"/>
    <d v="2024-08-15T00:00:00"/>
    <d v="2024-02-17T00:00:00"/>
    <x v="0"/>
    <x v="0"/>
    <x v="1"/>
    <s v="Gazipura 27"/>
    <x v="0"/>
    <x v="0"/>
    <n v="30000"/>
    <x v="9"/>
    <x v="2"/>
  </r>
  <r>
    <n v="407"/>
    <x v="406"/>
    <s v="Abdullah Al Mamun"/>
    <s v="Production Dept."/>
    <s v="Line Operator"/>
    <s v="Direct "/>
    <x v="1"/>
    <d v="2024-08-31T00:00:00"/>
    <d v="2024-03-04T00:00:00"/>
    <x v="0"/>
    <x v="0"/>
    <x v="2"/>
    <s v="Gazipura 27"/>
    <x v="0"/>
    <x v="0"/>
    <n v="30000"/>
    <x v="10"/>
    <x v="2"/>
  </r>
  <r>
    <n v="408"/>
    <x v="407"/>
    <s v="Md. Abdullah"/>
    <s v="Administration Dept."/>
    <s v="Support Staff"/>
    <s v="Management "/>
    <x v="1"/>
    <d v="2024-10-14T00:00:00"/>
    <d v="2024-04-17T00:00:00"/>
    <x v="0"/>
    <x v="0"/>
    <x v="0"/>
    <s v="Tongi Bazar"/>
    <x v="1"/>
    <x v="0"/>
    <n v="30000"/>
    <x v="11"/>
    <x v="2"/>
  </r>
  <r>
    <n v="409"/>
    <x v="408"/>
    <s v="Md. Abdullah Al Ripon"/>
    <s v="Quality Dept."/>
    <s v="Manager"/>
    <s v="InDirect "/>
    <x v="1"/>
    <d v="2024-10-29T00:00:00"/>
    <d v="2024-05-02T00:00:00"/>
    <x v="0"/>
    <x v="1"/>
    <x v="2"/>
    <s v="Kaliakoir"/>
    <x v="4"/>
    <x v="0"/>
    <n v="30000"/>
    <x v="1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x v="0"/>
    <x v="0"/>
    <x v="0"/>
    <x v="0"/>
    <x v="0"/>
    <x v="0"/>
    <x v="0"/>
    <x v="0"/>
    <x v="0"/>
    <x v="0"/>
    <x v="0"/>
    <x v="0"/>
    <s v="Gazipura 27"/>
    <s v="1km -3km"/>
    <x v="0"/>
    <x v="0"/>
    <x v="0"/>
    <s v="Join Month"/>
  </r>
  <r>
    <x v="1"/>
    <x v="1"/>
    <x v="1"/>
    <x v="1"/>
    <x v="0"/>
    <x v="1"/>
    <x v="1"/>
    <x v="1"/>
    <x v="1"/>
    <x v="0"/>
    <x v="0"/>
    <x v="1"/>
    <s v="Gazipura 27"/>
    <s v="1km -3km"/>
    <x v="1"/>
    <x v="1"/>
    <x v="1"/>
    <s v="Exit"/>
  </r>
  <r>
    <x v="2"/>
    <x v="2"/>
    <x v="2"/>
    <x v="2"/>
    <x v="0"/>
    <x v="0"/>
    <x v="0"/>
    <x v="2"/>
    <x v="2"/>
    <x v="0"/>
    <x v="1"/>
    <x v="2"/>
    <s v="Uttara"/>
    <s v="5-10km"/>
    <x v="2"/>
    <x v="2"/>
    <x v="1"/>
    <s v="Exit"/>
  </r>
  <r>
    <x v="3"/>
    <x v="3"/>
    <x v="3"/>
    <x v="3"/>
    <x v="1"/>
    <x v="1"/>
    <x v="0"/>
    <x v="3"/>
    <x v="3"/>
    <x v="0"/>
    <x v="1"/>
    <x v="1"/>
    <s v="Bonmala Road"/>
    <s v="3km-5km"/>
    <x v="0"/>
    <x v="3"/>
    <x v="2"/>
    <s v="Active"/>
  </r>
  <r>
    <x v="4"/>
    <x v="4"/>
    <x v="4"/>
    <x v="2"/>
    <x v="0"/>
    <x v="1"/>
    <x v="1"/>
    <x v="4"/>
    <x v="4"/>
    <x v="0"/>
    <x v="0"/>
    <x v="2"/>
    <s v="Khilkhet"/>
    <s v="10-15km"/>
    <x v="0"/>
    <x v="3"/>
    <x v="2"/>
    <s v="Active"/>
  </r>
  <r>
    <x v="5"/>
    <x v="5"/>
    <x v="5"/>
    <x v="3"/>
    <x v="0"/>
    <x v="1"/>
    <x v="0"/>
    <x v="4"/>
    <x v="4"/>
    <x v="0"/>
    <x v="0"/>
    <x v="0"/>
    <s v="Gazipura 27"/>
    <s v="1km -3km"/>
    <x v="0"/>
    <x v="3"/>
    <x v="2"/>
    <s v="Active"/>
  </r>
  <r>
    <x v="6"/>
    <x v="6"/>
    <x v="6"/>
    <x v="2"/>
    <x v="0"/>
    <x v="1"/>
    <x v="0"/>
    <x v="5"/>
    <x v="5"/>
    <x v="0"/>
    <x v="1"/>
    <x v="2"/>
    <s v="Gazipura 27"/>
    <s v="1km -3km"/>
    <x v="0"/>
    <x v="3"/>
    <x v="2"/>
    <s v="Active"/>
  </r>
  <r>
    <x v="7"/>
    <x v="7"/>
    <x v="7"/>
    <x v="3"/>
    <x v="0"/>
    <x v="0"/>
    <x v="0"/>
    <x v="6"/>
    <x v="6"/>
    <x v="0"/>
    <x v="0"/>
    <x v="3"/>
    <s v="Gazipura 27"/>
    <s v="1km -3km"/>
    <x v="0"/>
    <x v="4"/>
    <x v="2"/>
    <s v="Active"/>
  </r>
  <r>
    <x v="8"/>
    <x v="8"/>
    <x v="8"/>
    <x v="3"/>
    <x v="0"/>
    <x v="1"/>
    <x v="0"/>
    <x v="6"/>
    <x v="6"/>
    <x v="0"/>
    <x v="0"/>
    <x v="1"/>
    <s v="Gazipura 27"/>
    <s v="1km -3km"/>
    <x v="0"/>
    <x v="3"/>
    <x v="2"/>
    <s v="Active"/>
  </r>
  <r>
    <x v="9"/>
    <x v="9"/>
    <x v="9"/>
    <x v="2"/>
    <x v="0"/>
    <x v="1"/>
    <x v="0"/>
    <x v="7"/>
    <x v="7"/>
    <x v="0"/>
    <x v="1"/>
    <x v="2"/>
    <s v="Gazipura 27"/>
    <s v="1km -3km"/>
    <x v="0"/>
    <x v="5"/>
    <x v="2"/>
    <s v="Active"/>
  </r>
  <r>
    <x v="10"/>
    <x v="10"/>
    <x v="10"/>
    <x v="2"/>
    <x v="0"/>
    <x v="0"/>
    <x v="0"/>
    <x v="8"/>
    <x v="8"/>
    <x v="0"/>
    <x v="1"/>
    <x v="2"/>
    <s v="Bonmala Road"/>
    <s v="3km-5km"/>
    <x v="0"/>
    <x v="3"/>
    <x v="3"/>
    <s v="Active"/>
  </r>
  <r>
    <x v="11"/>
    <x v="11"/>
    <x v="11"/>
    <x v="2"/>
    <x v="0"/>
    <x v="1"/>
    <x v="0"/>
    <x v="9"/>
    <x v="9"/>
    <x v="0"/>
    <x v="1"/>
    <x v="3"/>
    <s v="Gazipura 27"/>
    <s v="1km -3km"/>
    <x v="0"/>
    <x v="3"/>
    <x v="3"/>
    <s v="Active"/>
  </r>
  <r>
    <x v="12"/>
    <x v="12"/>
    <x v="12"/>
    <x v="3"/>
    <x v="0"/>
    <x v="1"/>
    <x v="0"/>
    <x v="9"/>
    <x v="9"/>
    <x v="0"/>
    <x v="1"/>
    <x v="0"/>
    <s v="Gazipur Chowrasta"/>
    <s v="5-10km"/>
    <x v="0"/>
    <x v="6"/>
    <x v="3"/>
    <s v="Active"/>
  </r>
  <r>
    <x v="13"/>
    <x v="13"/>
    <x v="13"/>
    <x v="3"/>
    <x v="0"/>
    <x v="1"/>
    <x v="1"/>
    <x v="9"/>
    <x v="9"/>
    <x v="0"/>
    <x v="1"/>
    <x v="4"/>
    <s v="Gazipura 27"/>
    <s v="1km -3km"/>
    <x v="0"/>
    <x v="3"/>
    <x v="3"/>
    <s v="Active"/>
  </r>
  <r>
    <x v="14"/>
    <x v="14"/>
    <x v="14"/>
    <x v="2"/>
    <x v="0"/>
    <x v="2"/>
    <x v="0"/>
    <x v="9"/>
    <x v="9"/>
    <x v="0"/>
    <x v="0"/>
    <x v="0"/>
    <s v="Gazipura 27"/>
    <s v="1km -3km"/>
    <x v="0"/>
    <x v="7"/>
    <x v="3"/>
    <s v="Active"/>
  </r>
  <r>
    <x v="15"/>
    <x v="15"/>
    <x v="15"/>
    <x v="0"/>
    <x v="0"/>
    <x v="1"/>
    <x v="0"/>
    <x v="9"/>
    <x v="9"/>
    <x v="0"/>
    <x v="1"/>
    <x v="2"/>
    <s v="Gazipura 27"/>
    <s v="1km -3km"/>
    <x v="0"/>
    <x v="3"/>
    <x v="3"/>
    <s v="Active"/>
  </r>
  <r>
    <x v="16"/>
    <x v="16"/>
    <x v="16"/>
    <x v="4"/>
    <x v="0"/>
    <x v="2"/>
    <x v="0"/>
    <x v="9"/>
    <x v="9"/>
    <x v="1"/>
    <x v="1"/>
    <x v="2"/>
    <s v="Gazipura 27"/>
    <s v="1km -3km"/>
    <x v="0"/>
    <x v="8"/>
    <x v="3"/>
    <s v="Active"/>
  </r>
  <r>
    <x v="17"/>
    <x v="17"/>
    <x v="17"/>
    <x v="0"/>
    <x v="0"/>
    <x v="1"/>
    <x v="0"/>
    <x v="9"/>
    <x v="9"/>
    <x v="0"/>
    <x v="1"/>
    <x v="0"/>
    <s v="Gazipura 27"/>
    <s v="1km -3km"/>
    <x v="0"/>
    <x v="3"/>
    <x v="3"/>
    <s v="Active"/>
  </r>
  <r>
    <x v="18"/>
    <x v="18"/>
    <x v="18"/>
    <x v="1"/>
    <x v="0"/>
    <x v="1"/>
    <x v="0"/>
    <x v="9"/>
    <x v="9"/>
    <x v="0"/>
    <x v="0"/>
    <x v="3"/>
    <s v="Gazipura 27"/>
    <s v="1km -3km"/>
    <x v="0"/>
    <x v="3"/>
    <x v="3"/>
    <s v="Active"/>
  </r>
  <r>
    <x v="19"/>
    <x v="19"/>
    <x v="19"/>
    <x v="2"/>
    <x v="0"/>
    <x v="2"/>
    <x v="0"/>
    <x v="9"/>
    <x v="9"/>
    <x v="0"/>
    <x v="0"/>
    <x v="2"/>
    <s v="Gazipura 27"/>
    <s v="1km -3km"/>
    <x v="0"/>
    <x v="9"/>
    <x v="3"/>
    <s v="Active"/>
  </r>
  <r>
    <x v="20"/>
    <x v="20"/>
    <x v="20"/>
    <x v="3"/>
    <x v="0"/>
    <x v="2"/>
    <x v="0"/>
    <x v="9"/>
    <x v="9"/>
    <x v="0"/>
    <x v="0"/>
    <x v="2"/>
    <s v="Gazipura 27"/>
    <s v="1km -3km"/>
    <x v="0"/>
    <x v="3"/>
    <x v="3"/>
    <s v="Active"/>
  </r>
  <r>
    <x v="21"/>
    <x v="21"/>
    <x v="21"/>
    <x v="2"/>
    <x v="0"/>
    <x v="2"/>
    <x v="0"/>
    <x v="10"/>
    <x v="10"/>
    <x v="0"/>
    <x v="0"/>
    <x v="2"/>
    <s v="Gazipura 27"/>
    <s v="1km -3km"/>
    <x v="0"/>
    <x v="3"/>
    <x v="3"/>
    <s v="Active"/>
  </r>
  <r>
    <x v="22"/>
    <x v="22"/>
    <x v="22"/>
    <x v="3"/>
    <x v="0"/>
    <x v="1"/>
    <x v="0"/>
    <x v="11"/>
    <x v="11"/>
    <x v="0"/>
    <x v="1"/>
    <x v="2"/>
    <s v="Gazipura 27"/>
    <s v="1km -3km"/>
    <x v="0"/>
    <x v="10"/>
    <x v="4"/>
    <s v="Active"/>
  </r>
  <r>
    <x v="23"/>
    <x v="23"/>
    <x v="23"/>
    <x v="3"/>
    <x v="0"/>
    <x v="1"/>
    <x v="0"/>
    <x v="11"/>
    <x v="11"/>
    <x v="0"/>
    <x v="1"/>
    <x v="1"/>
    <s v="Board Bazar"/>
    <s v="3km-5km"/>
    <x v="0"/>
    <x v="3"/>
    <x v="4"/>
    <s v="Active"/>
  </r>
  <r>
    <x v="24"/>
    <x v="24"/>
    <x v="24"/>
    <x v="3"/>
    <x v="0"/>
    <x v="1"/>
    <x v="0"/>
    <x v="12"/>
    <x v="12"/>
    <x v="0"/>
    <x v="1"/>
    <x v="0"/>
    <s v="Gazipura 27"/>
    <s v="1km -3km"/>
    <x v="0"/>
    <x v="3"/>
    <x v="5"/>
    <s v="Active"/>
  </r>
  <r>
    <x v="25"/>
    <x v="25"/>
    <x v="25"/>
    <x v="0"/>
    <x v="0"/>
    <x v="1"/>
    <x v="1"/>
    <x v="13"/>
    <x v="13"/>
    <x v="0"/>
    <x v="1"/>
    <x v="2"/>
    <s v="Mohammadpur"/>
    <s v="20km-30km"/>
    <x v="0"/>
    <x v="11"/>
    <x v="6"/>
    <s v="Active"/>
  </r>
  <r>
    <x v="26"/>
    <x v="26"/>
    <x v="26"/>
    <x v="2"/>
    <x v="0"/>
    <x v="1"/>
    <x v="1"/>
    <x v="13"/>
    <x v="13"/>
    <x v="0"/>
    <x v="1"/>
    <x v="2"/>
    <s v="Gazipur Chowrasta"/>
    <s v="5-10km"/>
    <x v="0"/>
    <x v="3"/>
    <x v="6"/>
    <s v="Active"/>
  </r>
  <r>
    <x v="27"/>
    <x v="27"/>
    <x v="27"/>
    <x v="3"/>
    <x v="0"/>
    <x v="0"/>
    <x v="1"/>
    <x v="14"/>
    <x v="14"/>
    <x v="0"/>
    <x v="1"/>
    <x v="3"/>
    <s v="Bonmala Road"/>
    <s v="3km-5km"/>
    <x v="0"/>
    <x v="3"/>
    <x v="7"/>
    <s v="Active"/>
  </r>
  <r>
    <x v="28"/>
    <x v="28"/>
    <x v="28"/>
    <x v="3"/>
    <x v="0"/>
    <x v="1"/>
    <x v="1"/>
    <x v="15"/>
    <x v="15"/>
    <x v="0"/>
    <x v="0"/>
    <x v="1"/>
    <s v="Gazipura 27"/>
    <s v="1km -3km"/>
    <x v="0"/>
    <x v="12"/>
    <x v="7"/>
    <s v="Active"/>
  </r>
  <r>
    <x v="29"/>
    <x v="29"/>
    <x v="29"/>
    <x v="2"/>
    <x v="0"/>
    <x v="0"/>
    <x v="1"/>
    <x v="16"/>
    <x v="16"/>
    <x v="0"/>
    <x v="0"/>
    <x v="0"/>
    <s v="Gazipura 27"/>
    <s v="1km -3km"/>
    <x v="0"/>
    <x v="3"/>
    <x v="7"/>
    <s v="Active"/>
  </r>
  <r>
    <x v="30"/>
    <x v="30"/>
    <x v="30"/>
    <x v="2"/>
    <x v="0"/>
    <x v="2"/>
    <x v="1"/>
    <x v="16"/>
    <x v="16"/>
    <x v="0"/>
    <x v="0"/>
    <x v="3"/>
    <s v="Board Bazar"/>
    <s v="3km-5km"/>
    <x v="0"/>
    <x v="13"/>
    <x v="7"/>
    <s v="Active"/>
  </r>
  <r>
    <x v="31"/>
    <x v="31"/>
    <x v="31"/>
    <x v="2"/>
    <x v="0"/>
    <x v="2"/>
    <x v="1"/>
    <x v="16"/>
    <x v="16"/>
    <x v="0"/>
    <x v="0"/>
    <x v="5"/>
    <s v="Boro Bari"/>
    <s v="3km-5km"/>
    <x v="0"/>
    <x v="14"/>
    <x v="7"/>
    <s v="Active"/>
  </r>
  <r>
    <x v="32"/>
    <x v="32"/>
    <x v="32"/>
    <x v="2"/>
    <x v="0"/>
    <x v="2"/>
    <x v="1"/>
    <x v="16"/>
    <x v="16"/>
    <x v="0"/>
    <x v="0"/>
    <x v="5"/>
    <s v="Hossen Market"/>
    <s v="1km -3km"/>
    <x v="0"/>
    <x v="15"/>
    <x v="7"/>
    <s v="Active"/>
  </r>
  <r>
    <x v="33"/>
    <x v="33"/>
    <x v="33"/>
    <x v="2"/>
    <x v="0"/>
    <x v="2"/>
    <x v="1"/>
    <x v="16"/>
    <x v="16"/>
    <x v="0"/>
    <x v="0"/>
    <x v="0"/>
    <s v="Board Bazar"/>
    <s v="3km-5km"/>
    <x v="0"/>
    <x v="16"/>
    <x v="7"/>
    <s v="Active"/>
  </r>
  <r>
    <x v="34"/>
    <x v="34"/>
    <x v="34"/>
    <x v="2"/>
    <x v="0"/>
    <x v="2"/>
    <x v="1"/>
    <x v="16"/>
    <x v="16"/>
    <x v="0"/>
    <x v="1"/>
    <x v="0"/>
    <s v="Sign board"/>
    <s v="3km-5km"/>
    <x v="0"/>
    <x v="3"/>
    <x v="7"/>
    <s v="Active"/>
  </r>
  <r>
    <x v="35"/>
    <x v="35"/>
    <x v="35"/>
    <x v="0"/>
    <x v="0"/>
    <x v="2"/>
    <x v="1"/>
    <x v="16"/>
    <x v="16"/>
    <x v="0"/>
    <x v="0"/>
    <x v="0"/>
    <s v="Gazipura 27"/>
    <s v="1km -3km"/>
    <x v="0"/>
    <x v="3"/>
    <x v="7"/>
    <s v="Active"/>
  </r>
  <r>
    <x v="36"/>
    <x v="36"/>
    <x v="36"/>
    <x v="2"/>
    <x v="0"/>
    <x v="2"/>
    <x v="1"/>
    <x v="16"/>
    <x v="16"/>
    <x v="0"/>
    <x v="0"/>
    <x v="5"/>
    <s v="Gazipura 27"/>
    <s v="1km -3km"/>
    <x v="0"/>
    <x v="17"/>
    <x v="7"/>
    <s v="Active"/>
  </r>
  <r>
    <x v="37"/>
    <x v="37"/>
    <x v="37"/>
    <x v="2"/>
    <x v="0"/>
    <x v="2"/>
    <x v="1"/>
    <x v="16"/>
    <x v="16"/>
    <x v="0"/>
    <x v="0"/>
    <x v="3"/>
    <s v="Gazipura 27"/>
    <s v="1km -3km"/>
    <x v="0"/>
    <x v="3"/>
    <x v="7"/>
    <s v="Active"/>
  </r>
  <r>
    <x v="38"/>
    <x v="38"/>
    <x v="38"/>
    <x v="2"/>
    <x v="0"/>
    <x v="2"/>
    <x v="1"/>
    <x v="16"/>
    <x v="16"/>
    <x v="0"/>
    <x v="1"/>
    <x v="1"/>
    <s v="Gazipura 27"/>
    <s v="1km -3km"/>
    <x v="0"/>
    <x v="3"/>
    <x v="7"/>
    <s v="Active"/>
  </r>
  <r>
    <x v="39"/>
    <x v="39"/>
    <x v="39"/>
    <x v="2"/>
    <x v="0"/>
    <x v="2"/>
    <x v="1"/>
    <x v="16"/>
    <x v="16"/>
    <x v="0"/>
    <x v="1"/>
    <x v="0"/>
    <s v="Gazipura 27"/>
    <s v="1km -3km"/>
    <x v="0"/>
    <x v="3"/>
    <x v="7"/>
    <s v="Active"/>
  </r>
  <r>
    <x v="40"/>
    <x v="40"/>
    <x v="40"/>
    <x v="3"/>
    <x v="0"/>
    <x v="2"/>
    <x v="1"/>
    <x v="16"/>
    <x v="16"/>
    <x v="1"/>
    <x v="1"/>
    <x v="1"/>
    <s v="Gazipura 27"/>
    <s v="1km -3km"/>
    <x v="0"/>
    <x v="18"/>
    <x v="7"/>
    <s v="Active"/>
  </r>
  <r>
    <x v="41"/>
    <x v="41"/>
    <x v="41"/>
    <x v="0"/>
    <x v="0"/>
    <x v="2"/>
    <x v="1"/>
    <x v="16"/>
    <x v="16"/>
    <x v="0"/>
    <x v="0"/>
    <x v="2"/>
    <s v="Board Bazar"/>
    <s v="3km-5km"/>
    <x v="0"/>
    <x v="3"/>
    <x v="7"/>
    <s v="Active"/>
  </r>
  <r>
    <x v="42"/>
    <x v="42"/>
    <x v="42"/>
    <x v="0"/>
    <x v="0"/>
    <x v="2"/>
    <x v="1"/>
    <x v="16"/>
    <x v="16"/>
    <x v="0"/>
    <x v="0"/>
    <x v="6"/>
    <s v="Gazipura 27"/>
    <s v="1km -3km"/>
    <x v="0"/>
    <x v="3"/>
    <x v="7"/>
    <s v="Active"/>
  </r>
  <r>
    <x v="43"/>
    <x v="43"/>
    <x v="43"/>
    <x v="0"/>
    <x v="0"/>
    <x v="2"/>
    <x v="1"/>
    <x v="16"/>
    <x v="16"/>
    <x v="0"/>
    <x v="0"/>
    <x v="0"/>
    <s v="Gazipura 27"/>
    <s v="1km -3km"/>
    <x v="0"/>
    <x v="19"/>
    <x v="7"/>
    <s v="Active"/>
  </r>
  <r>
    <x v="44"/>
    <x v="44"/>
    <x v="44"/>
    <x v="2"/>
    <x v="0"/>
    <x v="2"/>
    <x v="1"/>
    <x v="16"/>
    <x v="16"/>
    <x v="0"/>
    <x v="0"/>
    <x v="2"/>
    <s v="Gazipura 27"/>
    <s v="1km -3km"/>
    <x v="0"/>
    <x v="3"/>
    <x v="7"/>
    <s v="Active"/>
  </r>
  <r>
    <x v="45"/>
    <x v="45"/>
    <x v="45"/>
    <x v="2"/>
    <x v="0"/>
    <x v="2"/>
    <x v="1"/>
    <x v="16"/>
    <x v="16"/>
    <x v="1"/>
    <x v="0"/>
    <x v="7"/>
    <s v="Board Bazar"/>
    <s v="3km-5km"/>
    <x v="0"/>
    <x v="3"/>
    <x v="7"/>
    <s v="Active"/>
  </r>
  <r>
    <x v="46"/>
    <x v="46"/>
    <x v="46"/>
    <x v="2"/>
    <x v="0"/>
    <x v="2"/>
    <x v="1"/>
    <x v="16"/>
    <x v="16"/>
    <x v="0"/>
    <x v="0"/>
    <x v="0"/>
    <s v="Gazipur Chowrasta"/>
    <s v="5-10km"/>
    <x v="0"/>
    <x v="20"/>
    <x v="7"/>
    <s v="Active"/>
  </r>
  <r>
    <x v="47"/>
    <x v="47"/>
    <x v="47"/>
    <x v="2"/>
    <x v="0"/>
    <x v="2"/>
    <x v="1"/>
    <x v="16"/>
    <x v="16"/>
    <x v="1"/>
    <x v="0"/>
    <x v="0"/>
    <s v="Sign board"/>
    <s v="3km-5km"/>
    <x v="0"/>
    <x v="3"/>
    <x v="7"/>
    <s v="Active"/>
  </r>
  <r>
    <x v="48"/>
    <x v="48"/>
    <x v="48"/>
    <x v="2"/>
    <x v="0"/>
    <x v="2"/>
    <x v="1"/>
    <x v="16"/>
    <x v="16"/>
    <x v="0"/>
    <x v="0"/>
    <x v="5"/>
    <s v="Gazipura 27"/>
    <s v="1km -3km"/>
    <x v="0"/>
    <x v="3"/>
    <x v="7"/>
    <s v="Active"/>
  </r>
  <r>
    <x v="49"/>
    <x v="49"/>
    <x v="49"/>
    <x v="2"/>
    <x v="0"/>
    <x v="2"/>
    <x v="1"/>
    <x v="16"/>
    <x v="16"/>
    <x v="1"/>
    <x v="0"/>
    <x v="2"/>
    <s v="Board Bazar"/>
    <s v="3km-5km"/>
    <x v="0"/>
    <x v="21"/>
    <x v="7"/>
    <s v="Active"/>
  </r>
  <r>
    <x v="50"/>
    <x v="50"/>
    <x v="50"/>
    <x v="2"/>
    <x v="0"/>
    <x v="2"/>
    <x v="1"/>
    <x v="16"/>
    <x v="16"/>
    <x v="1"/>
    <x v="0"/>
    <x v="2"/>
    <s v="Gazipura 27"/>
    <s v="1km -3km"/>
    <x v="0"/>
    <x v="3"/>
    <x v="7"/>
    <s v="Active"/>
  </r>
  <r>
    <x v="51"/>
    <x v="51"/>
    <x v="51"/>
    <x v="0"/>
    <x v="0"/>
    <x v="2"/>
    <x v="1"/>
    <x v="16"/>
    <x v="16"/>
    <x v="1"/>
    <x v="0"/>
    <x v="2"/>
    <s v="Gazipura 27"/>
    <s v="1km -3km"/>
    <x v="0"/>
    <x v="3"/>
    <x v="7"/>
    <s v="Active"/>
  </r>
  <r>
    <x v="52"/>
    <x v="52"/>
    <x v="52"/>
    <x v="2"/>
    <x v="0"/>
    <x v="2"/>
    <x v="1"/>
    <x v="16"/>
    <x v="16"/>
    <x v="1"/>
    <x v="0"/>
    <x v="2"/>
    <s v="Board Bazar"/>
    <s v="3km-5km"/>
    <x v="0"/>
    <x v="22"/>
    <x v="7"/>
    <s v="Active"/>
  </r>
  <r>
    <x v="53"/>
    <x v="53"/>
    <x v="53"/>
    <x v="2"/>
    <x v="0"/>
    <x v="2"/>
    <x v="1"/>
    <x v="16"/>
    <x v="16"/>
    <x v="1"/>
    <x v="1"/>
    <x v="0"/>
    <s v="Gazipura 27"/>
    <s v="1km -3km"/>
    <x v="0"/>
    <x v="3"/>
    <x v="7"/>
    <s v="Active"/>
  </r>
  <r>
    <x v="54"/>
    <x v="54"/>
    <x v="54"/>
    <x v="2"/>
    <x v="0"/>
    <x v="2"/>
    <x v="1"/>
    <x v="16"/>
    <x v="16"/>
    <x v="1"/>
    <x v="0"/>
    <x v="1"/>
    <s v="Gazipura 27"/>
    <s v="1km -3km"/>
    <x v="0"/>
    <x v="3"/>
    <x v="7"/>
    <s v="Active"/>
  </r>
  <r>
    <x v="55"/>
    <x v="55"/>
    <x v="55"/>
    <x v="2"/>
    <x v="2"/>
    <x v="2"/>
    <x v="1"/>
    <x v="16"/>
    <x v="16"/>
    <x v="1"/>
    <x v="0"/>
    <x v="0"/>
    <s v="Gazipura 27"/>
    <s v="1km -3km"/>
    <x v="0"/>
    <x v="23"/>
    <x v="7"/>
    <s v="Active"/>
  </r>
  <r>
    <x v="56"/>
    <x v="56"/>
    <x v="56"/>
    <x v="3"/>
    <x v="2"/>
    <x v="2"/>
    <x v="1"/>
    <x v="16"/>
    <x v="16"/>
    <x v="1"/>
    <x v="0"/>
    <x v="0"/>
    <s v="Gazipur Sadar"/>
    <s v="10-15km"/>
    <x v="0"/>
    <x v="3"/>
    <x v="7"/>
    <s v="Active"/>
  </r>
  <r>
    <x v="57"/>
    <x v="57"/>
    <x v="57"/>
    <x v="2"/>
    <x v="3"/>
    <x v="2"/>
    <x v="1"/>
    <x v="16"/>
    <x v="16"/>
    <x v="1"/>
    <x v="1"/>
    <x v="1"/>
    <s v="Gazipura 27"/>
    <s v="1km -3km"/>
    <x v="0"/>
    <x v="3"/>
    <x v="7"/>
    <s v="Active"/>
  </r>
  <r>
    <x v="58"/>
    <x v="58"/>
    <x v="58"/>
    <x v="0"/>
    <x v="3"/>
    <x v="2"/>
    <x v="1"/>
    <x v="16"/>
    <x v="16"/>
    <x v="1"/>
    <x v="1"/>
    <x v="1"/>
    <s v="Gazipura 27"/>
    <s v="1km -3km"/>
    <x v="0"/>
    <x v="24"/>
    <x v="7"/>
    <s v="Active"/>
  </r>
  <r>
    <x v="59"/>
    <x v="59"/>
    <x v="59"/>
    <x v="0"/>
    <x v="4"/>
    <x v="2"/>
    <x v="1"/>
    <x v="16"/>
    <x v="16"/>
    <x v="0"/>
    <x v="0"/>
    <x v="1"/>
    <s v="Gazipura 27"/>
    <s v="1km -3km"/>
    <x v="0"/>
    <x v="3"/>
    <x v="7"/>
    <s v="Active"/>
  </r>
  <r>
    <x v="60"/>
    <x v="60"/>
    <x v="60"/>
    <x v="2"/>
    <x v="2"/>
    <x v="2"/>
    <x v="1"/>
    <x v="16"/>
    <x v="16"/>
    <x v="0"/>
    <x v="1"/>
    <x v="2"/>
    <s v="Gazipura 27"/>
    <s v="1km -3km"/>
    <x v="0"/>
    <x v="3"/>
    <x v="7"/>
    <s v="Active"/>
  </r>
  <r>
    <x v="61"/>
    <x v="61"/>
    <x v="61"/>
    <x v="2"/>
    <x v="2"/>
    <x v="2"/>
    <x v="1"/>
    <x v="16"/>
    <x v="16"/>
    <x v="1"/>
    <x v="0"/>
    <x v="2"/>
    <s v="Gazipura 27"/>
    <s v="1km -3km"/>
    <x v="0"/>
    <x v="25"/>
    <x v="7"/>
    <s v="Active"/>
  </r>
  <r>
    <x v="62"/>
    <x v="62"/>
    <x v="62"/>
    <x v="2"/>
    <x v="2"/>
    <x v="2"/>
    <x v="1"/>
    <x v="16"/>
    <x v="16"/>
    <x v="1"/>
    <x v="0"/>
    <x v="2"/>
    <s v="Board Bazar"/>
    <s v="3km-5km"/>
    <x v="0"/>
    <x v="3"/>
    <x v="7"/>
    <s v="Active"/>
  </r>
  <r>
    <x v="63"/>
    <x v="63"/>
    <x v="63"/>
    <x v="3"/>
    <x v="2"/>
    <x v="2"/>
    <x v="1"/>
    <x v="16"/>
    <x v="16"/>
    <x v="1"/>
    <x v="0"/>
    <x v="5"/>
    <s v="Board Bazar"/>
    <s v="3km-5km"/>
    <x v="0"/>
    <x v="3"/>
    <x v="7"/>
    <s v="Active"/>
  </r>
  <r>
    <x v="64"/>
    <x v="64"/>
    <x v="64"/>
    <x v="2"/>
    <x v="2"/>
    <x v="2"/>
    <x v="1"/>
    <x v="16"/>
    <x v="16"/>
    <x v="0"/>
    <x v="0"/>
    <x v="2"/>
    <s v="Vogra Baypass"/>
    <s v="5-10km"/>
    <x v="0"/>
    <x v="19"/>
    <x v="7"/>
    <s v="Active"/>
  </r>
  <r>
    <x v="65"/>
    <x v="65"/>
    <x v="65"/>
    <x v="0"/>
    <x v="5"/>
    <x v="2"/>
    <x v="1"/>
    <x v="16"/>
    <x v="16"/>
    <x v="0"/>
    <x v="0"/>
    <x v="0"/>
    <s v="Gazipura 27"/>
    <s v="1km -3km"/>
    <x v="0"/>
    <x v="26"/>
    <x v="7"/>
    <s v="Active"/>
  </r>
  <r>
    <x v="66"/>
    <x v="66"/>
    <x v="66"/>
    <x v="0"/>
    <x v="3"/>
    <x v="2"/>
    <x v="1"/>
    <x v="16"/>
    <x v="16"/>
    <x v="0"/>
    <x v="0"/>
    <x v="1"/>
    <s v="Gazipura 27"/>
    <s v="1km -3km"/>
    <x v="0"/>
    <x v="27"/>
    <x v="7"/>
    <s v="Active"/>
  </r>
  <r>
    <x v="67"/>
    <x v="67"/>
    <x v="67"/>
    <x v="0"/>
    <x v="6"/>
    <x v="2"/>
    <x v="1"/>
    <x v="16"/>
    <x v="16"/>
    <x v="0"/>
    <x v="1"/>
    <x v="2"/>
    <s v="Gazipura 27"/>
    <s v="1km -3km"/>
    <x v="0"/>
    <x v="26"/>
    <x v="7"/>
    <s v="Active"/>
  </r>
  <r>
    <x v="68"/>
    <x v="68"/>
    <x v="68"/>
    <x v="0"/>
    <x v="7"/>
    <x v="2"/>
    <x v="1"/>
    <x v="16"/>
    <x v="16"/>
    <x v="0"/>
    <x v="0"/>
    <x v="2"/>
    <s v="Gazipura 27"/>
    <s v="1km -3km"/>
    <x v="0"/>
    <x v="26"/>
    <x v="7"/>
    <s v="Active"/>
  </r>
  <r>
    <x v="69"/>
    <x v="69"/>
    <x v="69"/>
    <x v="5"/>
    <x v="0"/>
    <x v="2"/>
    <x v="1"/>
    <x v="16"/>
    <x v="16"/>
    <x v="0"/>
    <x v="0"/>
    <x v="2"/>
    <s v="Gazipura 27"/>
    <s v="1km -3km"/>
    <x v="0"/>
    <x v="28"/>
    <x v="7"/>
    <s v="Active"/>
  </r>
  <r>
    <x v="70"/>
    <x v="70"/>
    <x v="70"/>
    <x v="0"/>
    <x v="0"/>
    <x v="2"/>
    <x v="1"/>
    <x v="16"/>
    <x v="16"/>
    <x v="0"/>
    <x v="1"/>
    <x v="3"/>
    <s v="Board Bazar"/>
    <s v="3km-5km"/>
    <x v="0"/>
    <x v="3"/>
    <x v="7"/>
    <s v="Active"/>
  </r>
  <r>
    <x v="71"/>
    <x v="71"/>
    <x v="71"/>
    <x v="5"/>
    <x v="0"/>
    <x v="2"/>
    <x v="1"/>
    <x v="16"/>
    <x v="16"/>
    <x v="0"/>
    <x v="0"/>
    <x v="1"/>
    <s v="Gazipura 27"/>
    <s v="1km -3km"/>
    <x v="0"/>
    <x v="3"/>
    <x v="7"/>
    <s v="Active"/>
  </r>
  <r>
    <x v="72"/>
    <x v="72"/>
    <x v="72"/>
    <x v="0"/>
    <x v="0"/>
    <x v="2"/>
    <x v="1"/>
    <x v="16"/>
    <x v="16"/>
    <x v="0"/>
    <x v="0"/>
    <x v="0"/>
    <s v="Board Bazar"/>
    <s v="3km-5km"/>
    <x v="0"/>
    <x v="29"/>
    <x v="7"/>
    <s v="Active"/>
  </r>
  <r>
    <x v="73"/>
    <x v="73"/>
    <x v="73"/>
    <x v="2"/>
    <x v="0"/>
    <x v="2"/>
    <x v="1"/>
    <x v="17"/>
    <x v="17"/>
    <x v="1"/>
    <x v="0"/>
    <x v="2"/>
    <s v="Sign board"/>
    <s v="3km-5km"/>
    <x v="0"/>
    <x v="3"/>
    <x v="7"/>
    <s v="Active"/>
  </r>
  <r>
    <x v="74"/>
    <x v="74"/>
    <x v="74"/>
    <x v="3"/>
    <x v="0"/>
    <x v="2"/>
    <x v="1"/>
    <x v="17"/>
    <x v="17"/>
    <x v="0"/>
    <x v="0"/>
    <x v="2"/>
    <s v="Board Bazar"/>
    <s v="3km-5km"/>
    <x v="0"/>
    <x v="3"/>
    <x v="7"/>
    <s v="Active"/>
  </r>
  <r>
    <x v="75"/>
    <x v="75"/>
    <x v="75"/>
    <x v="3"/>
    <x v="0"/>
    <x v="2"/>
    <x v="1"/>
    <x v="17"/>
    <x v="17"/>
    <x v="0"/>
    <x v="0"/>
    <x v="3"/>
    <s v="Board Bazar"/>
    <s v="3km-5km"/>
    <x v="0"/>
    <x v="30"/>
    <x v="7"/>
    <s v="Active"/>
  </r>
  <r>
    <x v="76"/>
    <x v="76"/>
    <x v="76"/>
    <x v="2"/>
    <x v="0"/>
    <x v="2"/>
    <x v="1"/>
    <x v="17"/>
    <x v="17"/>
    <x v="0"/>
    <x v="0"/>
    <x v="0"/>
    <s v="Ershad Nagar"/>
    <s v="1km -3km"/>
    <x v="0"/>
    <x v="3"/>
    <x v="7"/>
    <s v="Active"/>
  </r>
  <r>
    <x v="77"/>
    <x v="77"/>
    <x v="77"/>
    <x v="2"/>
    <x v="0"/>
    <x v="2"/>
    <x v="1"/>
    <x v="17"/>
    <x v="17"/>
    <x v="0"/>
    <x v="0"/>
    <x v="2"/>
    <s v="Ershad Nagar"/>
    <s v="1km -3km"/>
    <x v="0"/>
    <x v="3"/>
    <x v="7"/>
    <s v="Active"/>
  </r>
  <r>
    <x v="78"/>
    <x v="78"/>
    <x v="78"/>
    <x v="3"/>
    <x v="0"/>
    <x v="2"/>
    <x v="1"/>
    <x v="17"/>
    <x v="17"/>
    <x v="0"/>
    <x v="0"/>
    <x v="5"/>
    <s v="Gacha"/>
    <s v="3km-5km"/>
    <x v="0"/>
    <x v="31"/>
    <x v="7"/>
    <s v="Active"/>
  </r>
  <r>
    <x v="79"/>
    <x v="79"/>
    <x v="79"/>
    <x v="3"/>
    <x v="0"/>
    <x v="2"/>
    <x v="1"/>
    <x v="17"/>
    <x v="17"/>
    <x v="0"/>
    <x v="0"/>
    <x v="1"/>
    <s v="Ershad Nagar"/>
    <s v="1km -3km"/>
    <x v="0"/>
    <x v="3"/>
    <x v="7"/>
    <s v="Active"/>
  </r>
  <r>
    <x v="80"/>
    <x v="80"/>
    <x v="80"/>
    <x v="3"/>
    <x v="1"/>
    <x v="2"/>
    <x v="1"/>
    <x v="17"/>
    <x v="17"/>
    <x v="0"/>
    <x v="1"/>
    <x v="5"/>
    <s v="Gazipura 27"/>
    <s v="1km -3km"/>
    <x v="0"/>
    <x v="3"/>
    <x v="7"/>
    <s v="Active"/>
  </r>
  <r>
    <x v="81"/>
    <x v="81"/>
    <x v="81"/>
    <x v="3"/>
    <x v="0"/>
    <x v="2"/>
    <x v="1"/>
    <x v="17"/>
    <x v="17"/>
    <x v="0"/>
    <x v="0"/>
    <x v="5"/>
    <s v="Gazipura 27"/>
    <s v="1km -3km"/>
    <x v="0"/>
    <x v="32"/>
    <x v="7"/>
    <s v="Active"/>
  </r>
  <r>
    <x v="82"/>
    <x v="82"/>
    <x v="82"/>
    <x v="3"/>
    <x v="0"/>
    <x v="2"/>
    <x v="1"/>
    <x v="17"/>
    <x v="17"/>
    <x v="0"/>
    <x v="0"/>
    <x v="1"/>
    <s v="Gazipura 27"/>
    <s v="1km -3km"/>
    <x v="0"/>
    <x v="33"/>
    <x v="7"/>
    <s v="Active"/>
  </r>
  <r>
    <x v="83"/>
    <x v="83"/>
    <x v="83"/>
    <x v="2"/>
    <x v="0"/>
    <x v="2"/>
    <x v="1"/>
    <x v="17"/>
    <x v="17"/>
    <x v="0"/>
    <x v="0"/>
    <x v="1"/>
    <s v="Gazipura 27"/>
    <s v="1km -3km"/>
    <x v="0"/>
    <x v="33"/>
    <x v="7"/>
    <s v="Active"/>
  </r>
  <r>
    <x v="84"/>
    <x v="84"/>
    <x v="84"/>
    <x v="3"/>
    <x v="0"/>
    <x v="2"/>
    <x v="1"/>
    <x v="17"/>
    <x v="17"/>
    <x v="0"/>
    <x v="0"/>
    <x v="0"/>
    <s v="Gazipura 27"/>
    <s v="1km -3km"/>
    <x v="0"/>
    <x v="34"/>
    <x v="7"/>
    <s v="Active"/>
  </r>
  <r>
    <x v="85"/>
    <x v="85"/>
    <x v="85"/>
    <x v="2"/>
    <x v="0"/>
    <x v="2"/>
    <x v="1"/>
    <x v="17"/>
    <x v="17"/>
    <x v="0"/>
    <x v="0"/>
    <x v="3"/>
    <s v="Gazipura 27"/>
    <s v="1km -3km"/>
    <x v="0"/>
    <x v="33"/>
    <x v="7"/>
    <s v="Active"/>
  </r>
  <r>
    <x v="86"/>
    <x v="86"/>
    <x v="86"/>
    <x v="2"/>
    <x v="0"/>
    <x v="2"/>
    <x v="1"/>
    <x v="17"/>
    <x v="17"/>
    <x v="0"/>
    <x v="0"/>
    <x v="3"/>
    <s v="Board Bazar"/>
    <s v="3km-5km"/>
    <x v="0"/>
    <x v="33"/>
    <x v="7"/>
    <s v="Active"/>
  </r>
  <r>
    <x v="87"/>
    <x v="87"/>
    <x v="87"/>
    <x v="2"/>
    <x v="0"/>
    <x v="2"/>
    <x v="1"/>
    <x v="17"/>
    <x v="17"/>
    <x v="0"/>
    <x v="0"/>
    <x v="5"/>
    <s v="Boro Bari"/>
    <s v="3km-5km"/>
    <x v="0"/>
    <x v="9"/>
    <x v="7"/>
    <s v="Active"/>
  </r>
  <r>
    <x v="88"/>
    <x v="88"/>
    <x v="88"/>
    <x v="3"/>
    <x v="0"/>
    <x v="2"/>
    <x v="1"/>
    <x v="17"/>
    <x v="17"/>
    <x v="0"/>
    <x v="0"/>
    <x v="1"/>
    <s v="Gazipura 27"/>
    <s v="1km -3km"/>
    <x v="0"/>
    <x v="3"/>
    <x v="7"/>
    <s v="Active"/>
  </r>
  <r>
    <x v="89"/>
    <x v="89"/>
    <x v="89"/>
    <x v="2"/>
    <x v="0"/>
    <x v="2"/>
    <x v="1"/>
    <x v="17"/>
    <x v="17"/>
    <x v="0"/>
    <x v="0"/>
    <x v="2"/>
    <s v="Gazipura 27"/>
    <s v="1km -3km"/>
    <x v="0"/>
    <x v="35"/>
    <x v="7"/>
    <s v="Active"/>
  </r>
  <r>
    <x v="90"/>
    <x v="90"/>
    <x v="48"/>
    <x v="2"/>
    <x v="0"/>
    <x v="2"/>
    <x v="1"/>
    <x v="17"/>
    <x v="17"/>
    <x v="0"/>
    <x v="1"/>
    <x v="5"/>
    <s v="Gazipura 27"/>
    <s v="1km -3km"/>
    <x v="0"/>
    <x v="3"/>
    <x v="7"/>
    <s v="Active"/>
  </r>
  <r>
    <x v="91"/>
    <x v="91"/>
    <x v="90"/>
    <x v="3"/>
    <x v="0"/>
    <x v="2"/>
    <x v="1"/>
    <x v="17"/>
    <x v="17"/>
    <x v="0"/>
    <x v="0"/>
    <x v="2"/>
    <s v="Gazipura 27"/>
    <s v="1km -3km"/>
    <x v="0"/>
    <x v="36"/>
    <x v="7"/>
    <s v="Active"/>
  </r>
  <r>
    <x v="92"/>
    <x v="92"/>
    <x v="91"/>
    <x v="0"/>
    <x v="0"/>
    <x v="2"/>
    <x v="1"/>
    <x v="17"/>
    <x v="17"/>
    <x v="0"/>
    <x v="0"/>
    <x v="2"/>
    <s v="Gazipura 27"/>
    <s v="1km -3km"/>
    <x v="0"/>
    <x v="37"/>
    <x v="7"/>
    <s v="Active"/>
  </r>
  <r>
    <x v="93"/>
    <x v="93"/>
    <x v="92"/>
    <x v="0"/>
    <x v="0"/>
    <x v="2"/>
    <x v="1"/>
    <x v="17"/>
    <x v="17"/>
    <x v="1"/>
    <x v="0"/>
    <x v="2"/>
    <s v="Board Bazar"/>
    <s v="3km-5km"/>
    <x v="0"/>
    <x v="3"/>
    <x v="7"/>
    <s v="Active"/>
  </r>
  <r>
    <x v="94"/>
    <x v="94"/>
    <x v="93"/>
    <x v="5"/>
    <x v="0"/>
    <x v="2"/>
    <x v="1"/>
    <x v="17"/>
    <x v="17"/>
    <x v="1"/>
    <x v="0"/>
    <x v="1"/>
    <s v="Gazipura 27"/>
    <s v="1km -3km"/>
    <x v="0"/>
    <x v="38"/>
    <x v="7"/>
    <s v="Active"/>
  </r>
  <r>
    <x v="95"/>
    <x v="95"/>
    <x v="94"/>
    <x v="5"/>
    <x v="0"/>
    <x v="2"/>
    <x v="1"/>
    <x v="17"/>
    <x v="17"/>
    <x v="1"/>
    <x v="0"/>
    <x v="0"/>
    <s v="Shimultoli"/>
    <s v="3km-5km"/>
    <x v="0"/>
    <x v="39"/>
    <x v="7"/>
    <s v="Active"/>
  </r>
  <r>
    <x v="96"/>
    <x v="96"/>
    <x v="51"/>
    <x v="0"/>
    <x v="0"/>
    <x v="2"/>
    <x v="1"/>
    <x v="17"/>
    <x v="17"/>
    <x v="1"/>
    <x v="0"/>
    <x v="0"/>
    <s v="Gazipur Chowrasta"/>
    <s v="5-10km"/>
    <x v="0"/>
    <x v="40"/>
    <x v="7"/>
    <s v="Active"/>
  </r>
  <r>
    <x v="97"/>
    <x v="97"/>
    <x v="52"/>
    <x v="0"/>
    <x v="0"/>
    <x v="2"/>
    <x v="1"/>
    <x v="17"/>
    <x v="17"/>
    <x v="1"/>
    <x v="0"/>
    <x v="1"/>
    <s v="College Gate"/>
    <s v="3km-5km"/>
    <x v="0"/>
    <x v="41"/>
    <x v="7"/>
    <s v="Active"/>
  </r>
  <r>
    <x v="98"/>
    <x v="98"/>
    <x v="53"/>
    <x v="0"/>
    <x v="0"/>
    <x v="2"/>
    <x v="1"/>
    <x v="17"/>
    <x v="17"/>
    <x v="1"/>
    <x v="1"/>
    <x v="0"/>
    <s v="Gazipura 27"/>
    <s v="1km -3km"/>
    <x v="0"/>
    <x v="42"/>
    <x v="7"/>
    <s v="Active"/>
  </r>
  <r>
    <x v="99"/>
    <x v="99"/>
    <x v="54"/>
    <x v="0"/>
    <x v="0"/>
    <x v="2"/>
    <x v="1"/>
    <x v="17"/>
    <x v="17"/>
    <x v="1"/>
    <x v="0"/>
    <x v="3"/>
    <s v="Board Bazar"/>
    <s v="3km-5km"/>
    <x v="0"/>
    <x v="43"/>
    <x v="7"/>
    <s v="Active"/>
  </r>
  <r>
    <x v="100"/>
    <x v="100"/>
    <x v="55"/>
    <x v="3"/>
    <x v="0"/>
    <x v="2"/>
    <x v="1"/>
    <x v="17"/>
    <x v="17"/>
    <x v="1"/>
    <x v="0"/>
    <x v="0"/>
    <s v="Gazipura 27"/>
    <s v="1km -3km"/>
    <x v="0"/>
    <x v="44"/>
    <x v="7"/>
    <s v="Active"/>
  </r>
  <r>
    <x v="101"/>
    <x v="101"/>
    <x v="56"/>
    <x v="2"/>
    <x v="0"/>
    <x v="2"/>
    <x v="1"/>
    <x v="17"/>
    <x v="17"/>
    <x v="1"/>
    <x v="0"/>
    <x v="1"/>
    <s v="Gazipura 27"/>
    <s v="1km -3km"/>
    <x v="0"/>
    <x v="45"/>
    <x v="7"/>
    <s v="Active"/>
  </r>
  <r>
    <x v="102"/>
    <x v="102"/>
    <x v="57"/>
    <x v="2"/>
    <x v="0"/>
    <x v="2"/>
    <x v="1"/>
    <x v="17"/>
    <x v="17"/>
    <x v="1"/>
    <x v="0"/>
    <x v="0"/>
    <s v="Gazipura 27"/>
    <s v="1km -3km"/>
    <x v="0"/>
    <x v="3"/>
    <x v="7"/>
    <s v="Active"/>
  </r>
  <r>
    <x v="103"/>
    <x v="103"/>
    <x v="58"/>
    <x v="2"/>
    <x v="0"/>
    <x v="2"/>
    <x v="1"/>
    <x v="17"/>
    <x v="17"/>
    <x v="0"/>
    <x v="0"/>
    <x v="1"/>
    <s v="Gazipura 27"/>
    <s v="1km -3km"/>
    <x v="0"/>
    <x v="3"/>
    <x v="7"/>
    <s v="Active"/>
  </r>
  <r>
    <x v="104"/>
    <x v="104"/>
    <x v="59"/>
    <x v="3"/>
    <x v="0"/>
    <x v="2"/>
    <x v="1"/>
    <x v="17"/>
    <x v="17"/>
    <x v="0"/>
    <x v="0"/>
    <x v="3"/>
    <s v="Gazipura 27"/>
    <s v="1km -3km"/>
    <x v="0"/>
    <x v="12"/>
    <x v="7"/>
    <s v="Active"/>
  </r>
  <r>
    <x v="105"/>
    <x v="105"/>
    <x v="60"/>
    <x v="2"/>
    <x v="0"/>
    <x v="2"/>
    <x v="1"/>
    <x v="17"/>
    <x v="17"/>
    <x v="0"/>
    <x v="0"/>
    <x v="0"/>
    <s v="Gazipura 27"/>
    <s v="1km -3km"/>
    <x v="0"/>
    <x v="12"/>
    <x v="7"/>
    <s v="Active"/>
  </r>
  <r>
    <x v="106"/>
    <x v="106"/>
    <x v="61"/>
    <x v="2"/>
    <x v="0"/>
    <x v="2"/>
    <x v="1"/>
    <x v="17"/>
    <x v="17"/>
    <x v="0"/>
    <x v="0"/>
    <x v="0"/>
    <s v="Gazipura 27"/>
    <s v="1km -3km"/>
    <x v="0"/>
    <x v="12"/>
    <x v="7"/>
    <s v="Active"/>
  </r>
  <r>
    <x v="107"/>
    <x v="107"/>
    <x v="62"/>
    <x v="2"/>
    <x v="0"/>
    <x v="2"/>
    <x v="1"/>
    <x v="17"/>
    <x v="17"/>
    <x v="0"/>
    <x v="0"/>
    <x v="1"/>
    <s v="Gazipur Chowrasta"/>
    <s v="5-10km"/>
    <x v="0"/>
    <x v="12"/>
    <x v="7"/>
    <s v="Active"/>
  </r>
  <r>
    <x v="108"/>
    <x v="108"/>
    <x v="95"/>
    <x v="3"/>
    <x v="0"/>
    <x v="2"/>
    <x v="1"/>
    <x v="17"/>
    <x v="17"/>
    <x v="0"/>
    <x v="0"/>
    <x v="0"/>
    <s v="Sign board"/>
    <s v="3km-5km"/>
    <x v="0"/>
    <x v="12"/>
    <x v="7"/>
    <s v="Active"/>
  </r>
  <r>
    <x v="109"/>
    <x v="109"/>
    <x v="96"/>
    <x v="2"/>
    <x v="0"/>
    <x v="2"/>
    <x v="1"/>
    <x v="17"/>
    <x v="17"/>
    <x v="0"/>
    <x v="0"/>
    <x v="4"/>
    <s v="Hossen Market"/>
    <s v="1km -3km"/>
    <x v="0"/>
    <x v="12"/>
    <x v="7"/>
    <s v="Active"/>
  </r>
  <r>
    <x v="110"/>
    <x v="110"/>
    <x v="0"/>
    <x v="2"/>
    <x v="0"/>
    <x v="2"/>
    <x v="1"/>
    <x v="17"/>
    <x v="17"/>
    <x v="1"/>
    <x v="0"/>
    <x v="0"/>
    <s v="Gazipura 27"/>
    <s v="1km -3km"/>
    <x v="0"/>
    <x v="12"/>
    <x v="7"/>
    <s v="Active"/>
  </r>
  <r>
    <x v="111"/>
    <x v="111"/>
    <x v="1"/>
    <x v="5"/>
    <x v="0"/>
    <x v="2"/>
    <x v="1"/>
    <x v="17"/>
    <x v="17"/>
    <x v="0"/>
    <x v="0"/>
    <x v="2"/>
    <s v="Mouchak"/>
    <s v="10-15km"/>
    <x v="0"/>
    <x v="12"/>
    <x v="7"/>
    <s v="Active"/>
  </r>
  <r>
    <x v="112"/>
    <x v="112"/>
    <x v="2"/>
    <x v="2"/>
    <x v="0"/>
    <x v="2"/>
    <x v="1"/>
    <x v="17"/>
    <x v="17"/>
    <x v="0"/>
    <x v="0"/>
    <x v="2"/>
    <s v="Gazipura 27"/>
    <s v="1km -3km"/>
    <x v="0"/>
    <x v="12"/>
    <x v="7"/>
    <s v="Active"/>
  </r>
  <r>
    <x v="113"/>
    <x v="113"/>
    <x v="3"/>
    <x v="0"/>
    <x v="0"/>
    <x v="2"/>
    <x v="1"/>
    <x v="17"/>
    <x v="17"/>
    <x v="0"/>
    <x v="0"/>
    <x v="2"/>
    <s v="Bason"/>
    <s v="5km-10km"/>
    <x v="0"/>
    <x v="12"/>
    <x v="7"/>
    <s v="Active"/>
  </r>
  <r>
    <x v="114"/>
    <x v="114"/>
    <x v="4"/>
    <x v="2"/>
    <x v="4"/>
    <x v="2"/>
    <x v="1"/>
    <x v="17"/>
    <x v="17"/>
    <x v="0"/>
    <x v="0"/>
    <x v="1"/>
    <s v="Gazipur Chowrasta"/>
    <s v="5-10km"/>
    <x v="0"/>
    <x v="12"/>
    <x v="7"/>
    <s v="Active"/>
  </r>
  <r>
    <x v="115"/>
    <x v="115"/>
    <x v="5"/>
    <x v="2"/>
    <x v="2"/>
    <x v="2"/>
    <x v="1"/>
    <x v="18"/>
    <x v="18"/>
    <x v="0"/>
    <x v="0"/>
    <x v="2"/>
    <s v="Gazipura 27"/>
    <s v="1km -3km"/>
    <x v="0"/>
    <x v="12"/>
    <x v="7"/>
    <s v="Active"/>
  </r>
  <r>
    <x v="116"/>
    <x v="116"/>
    <x v="6"/>
    <x v="2"/>
    <x v="2"/>
    <x v="2"/>
    <x v="1"/>
    <x v="18"/>
    <x v="18"/>
    <x v="0"/>
    <x v="0"/>
    <x v="0"/>
    <s v="Gazipura 27"/>
    <s v="1km -3km"/>
    <x v="0"/>
    <x v="12"/>
    <x v="7"/>
    <s v="Active"/>
  </r>
  <r>
    <x v="117"/>
    <x v="117"/>
    <x v="7"/>
    <x v="3"/>
    <x v="2"/>
    <x v="2"/>
    <x v="1"/>
    <x v="18"/>
    <x v="18"/>
    <x v="0"/>
    <x v="0"/>
    <x v="0"/>
    <s v="Board Bazar"/>
    <s v="3km-5km"/>
    <x v="0"/>
    <x v="12"/>
    <x v="7"/>
    <s v="Active"/>
  </r>
  <r>
    <x v="118"/>
    <x v="118"/>
    <x v="8"/>
    <x v="0"/>
    <x v="2"/>
    <x v="2"/>
    <x v="1"/>
    <x v="18"/>
    <x v="18"/>
    <x v="0"/>
    <x v="0"/>
    <x v="1"/>
    <s v="Boro Bari"/>
    <s v="3km-5km"/>
    <x v="0"/>
    <x v="12"/>
    <x v="7"/>
    <s v="Active"/>
  </r>
  <r>
    <x v="119"/>
    <x v="119"/>
    <x v="9"/>
    <x v="0"/>
    <x v="2"/>
    <x v="2"/>
    <x v="1"/>
    <x v="18"/>
    <x v="18"/>
    <x v="0"/>
    <x v="0"/>
    <x v="5"/>
    <s v="Ershad Nagar"/>
    <s v="1km -3km"/>
    <x v="0"/>
    <x v="12"/>
    <x v="7"/>
    <s v="Active"/>
  </r>
  <r>
    <x v="120"/>
    <x v="120"/>
    <x v="10"/>
    <x v="5"/>
    <x v="5"/>
    <x v="2"/>
    <x v="1"/>
    <x v="18"/>
    <x v="18"/>
    <x v="0"/>
    <x v="1"/>
    <x v="0"/>
    <s v="Airport"/>
    <s v="5-10km"/>
    <x v="0"/>
    <x v="12"/>
    <x v="7"/>
    <s v="Active"/>
  </r>
  <r>
    <x v="121"/>
    <x v="121"/>
    <x v="11"/>
    <x v="5"/>
    <x v="3"/>
    <x v="2"/>
    <x v="1"/>
    <x v="18"/>
    <x v="18"/>
    <x v="0"/>
    <x v="0"/>
    <x v="0"/>
    <s v="Gazipur Sadar"/>
    <s v="10-15km"/>
    <x v="0"/>
    <x v="12"/>
    <x v="7"/>
    <s v="Active"/>
  </r>
  <r>
    <x v="122"/>
    <x v="122"/>
    <x v="12"/>
    <x v="0"/>
    <x v="6"/>
    <x v="2"/>
    <x v="1"/>
    <x v="18"/>
    <x v="18"/>
    <x v="0"/>
    <x v="0"/>
    <x v="0"/>
    <s v="Uttara"/>
    <s v="5-10km"/>
    <x v="0"/>
    <x v="12"/>
    <x v="7"/>
    <s v="Active"/>
  </r>
  <r>
    <x v="123"/>
    <x v="123"/>
    <x v="13"/>
    <x v="0"/>
    <x v="7"/>
    <x v="2"/>
    <x v="1"/>
    <x v="18"/>
    <x v="18"/>
    <x v="0"/>
    <x v="0"/>
    <x v="1"/>
    <s v="Gazipura 27"/>
    <s v="1km -3km"/>
    <x v="0"/>
    <x v="12"/>
    <x v="7"/>
    <s v="Active"/>
  </r>
  <r>
    <x v="124"/>
    <x v="124"/>
    <x v="14"/>
    <x v="0"/>
    <x v="0"/>
    <x v="2"/>
    <x v="1"/>
    <x v="18"/>
    <x v="18"/>
    <x v="0"/>
    <x v="0"/>
    <x v="0"/>
    <s v="Gazipura 27"/>
    <s v="1km -3km"/>
    <x v="0"/>
    <x v="12"/>
    <x v="7"/>
    <s v="Active"/>
  </r>
  <r>
    <x v="125"/>
    <x v="125"/>
    <x v="15"/>
    <x v="0"/>
    <x v="0"/>
    <x v="2"/>
    <x v="1"/>
    <x v="18"/>
    <x v="18"/>
    <x v="0"/>
    <x v="0"/>
    <x v="2"/>
    <s v="Hariken"/>
    <s v="3km-5km"/>
    <x v="0"/>
    <x v="46"/>
    <x v="7"/>
    <s v="Active"/>
  </r>
  <r>
    <x v="126"/>
    <x v="126"/>
    <x v="16"/>
    <x v="3"/>
    <x v="0"/>
    <x v="2"/>
    <x v="1"/>
    <x v="18"/>
    <x v="18"/>
    <x v="1"/>
    <x v="1"/>
    <x v="2"/>
    <s v="Ershad Nagar"/>
    <s v="1km -3km"/>
    <x v="0"/>
    <x v="12"/>
    <x v="7"/>
    <s v="Active"/>
  </r>
  <r>
    <x v="127"/>
    <x v="127"/>
    <x v="17"/>
    <x v="2"/>
    <x v="0"/>
    <x v="2"/>
    <x v="1"/>
    <x v="18"/>
    <x v="18"/>
    <x v="0"/>
    <x v="0"/>
    <x v="1"/>
    <s v="Ershad Nagar"/>
    <s v="1km -3km"/>
    <x v="0"/>
    <x v="12"/>
    <x v="7"/>
    <s v="Active"/>
  </r>
  <r>
    <x v="128"/>
    <x v="128"/>
    <x v="18"/>
    <x v="2"/>
    <x v="0"/>
    <x v="2"/>
    <x v="1"/>
    <x v="18"/>
    <x v="18"/>
    <x v="0"/>
    <x v="0"/>
    <x v="0"/>
    <s v="Ershad Nagar"/>
    <s v="1km -3km"/>
    <x v="0"/>
    <x v="12"/>
    <x v="7"/>
    <s v="Active"/>
  </r>
  <r>
    <x v="129"/>
    <x v="129"/>
    <x v="19"/>
    <x v="2"/>
    <x v="0"/>
    <x v="2"/>
    <x v="1"/>
    <x v="18"/>
    <x v="18"/>
    <x v="0"/>
    <x v="0"/>
    <x v="1"/>
    <s v="Ershad Nagar"/>
    <s v="1km -3km"/>
    <x v="0"/>
    <x v="12"/>
    <x v="7"/>
    <s v="Active"/>
  </r>
  <r>
    <x v="130"/>
    <x v="130"/>
    <x v="20"/>
    <x v="3"/>
    <x v="0"/>
    <x v="2"/>
    <x v="1"/>
    <x v="18"/>
    <x v="18"/>
    <x v="0"/>
    <x v="1"/>
    <x v="0"/>
    <s v="Ershad Nagar"/>
    <s v="1km -3km"/>
    <x v="0"/>
    <x v="12"/>
    <x v="7"/>
    <s v="Active"/>
  </r>
  <r>
    <x v="131"/>
    <x v="131"/>
    <x v="21"/>
    <x v="2"/>
    <x v="0"/>
    <x v="2"/>
    <x v="1"/>
    <x v="18"/>
    <x v="18"/>
    <x v="0"/>
    <x v="0"/>
    <x v="5"/>
    <s v="Ershad Nagar"/>
    <s v="1km -3km"/>
    <x v="0"/>
    <x v="12"/>
    <x v="7"/>
    <s v="Active"/>
  </r>
  <r>
    <x v="132"/>
    <x v="132"/>
    <x v="97"/>
    <x v="0"/>
    <x v="0"/>
    <x v="2"/>
    <x v="1"/>
    <x v="18"/>
    <x v="18"/>
    <x v="0"/>
    <x v="1"/>
    <x v="0"/>
    <s v="Tongi Bazar"/>
    <s v="5-10km"/>
    <x v="0"/>
    <x v="12"/>
    <x v="7"/>
    <s v="Active"/>
  </r>
  <r>
    <x v="133"/>
    <x v="133"/>
    <x v="98"/>
    <x v="2"/>
    <x v="0"/>
    <x v="2"/>
    <x v="1"/>
    <x v="18"/>
    <x v="18"/>
    <x v="0"/>
    <x v="0"/>
    <x v="0"/>
    <s v="Ershad Nagar"/>
    <s v="1km -3km"/>
    <x v="0"/>
    <x v="12"/>
    <x v="7"/>
    <s v="Active"/>
  </r>
  <r>
    <x v="134"/>
    <x v="134"/>
    <x v="99"/>
    <x v="2"/>
    <x v="0"/>
    <x v="2"/>
    <x v="1"/>
    <x v="18"/>
    <x v="18"/>
    <x v="0"/>
    <x v="0"/>
    <x v="0"/>
    <s v="Gazipura 27"/>
    <s v="1km -3km"/>
    <x v="0"/>
    <x v="12"/>
    <x v="7"/>
    <s v="Active"/>
  </r>
  <r>
    <x v="135"/>
    <x v="135"/>
    <x v="100"/>
    <x v="2"/>
    <x v="0"/>
    <x v="2"/>
    <x v="1"/>
    <x v="18"/>
    <x v="18"/>
    <x v="0"/>
    <x v="0"/>
    <x v="3"/>
    <s v="Ershad Nagar"/>
    <s v="1km -3km"/>
    <x v="0"/>
    <x v="12"/>
    <x v="7"/>
    <s v="Active"/>
  </r>
  <r>
    <x v="136"/>
    <x v="136"/>
    <x v="101"/>
    <x v="2"/>
    <x v="0"/>
    <x v="2"/>
    <x v="1"/>
    <x v="18"/>
    <x v="18"/>
    <x v="0"/>
    <x v="1"/>
    <x v="2"/>
    <s v="Ershad Nagar"/>
    <s v="1km -3km"/>
    <x v="0"/>
    <x v="12"/>
    <x v="7"/>
    <s v="Active"/>
  </r>
  <r>
    <x v="137"/>
    <x v="137"/>
    <x v="102"/>
    <x v="0"/>
    <x v="0"/>
    <x v="2"/>
    <x v="1"/>
    <x v="18"/>
    <x v="18"/>
    <x v="1"/>
    <x v="1"/>
    <x v="3"/>
    <s v="Gazipura 27"/>
    <s v="1km -3km"/>
    <x v="0"/>
    <x v="12"/>
    <x v="7"/>
    <s v="Active"/>
  </r>
  <r>
    <x v="138"/>
    <x v="138"/>
    <x v="103"/>
    <x v="3"/>
    <x v="0"/>
    <x v="2"/>
    <x v="1"/>
    <x v="18"/>
    <x v="18"/>
    <x v="1"/>
    <x v="0"/>
    <x v="3"/>
    <s v="Gazipura 27"/>
    <s v="1km -3km"/>
    <x v="0"/>
    <x v="12"/>
    <x v="7"/>
    <s v="Active"/>
  </r>
  <r>
    <x v="139"/>
    <x v="139"/>
    <x v="104"/>
    <x v="0"/>
    <x v="0"/>
    <x v="2"/>
    <x v="1"/>
    <x v="18"/>
    <x v="18"/>
    <x v="1"/>
    <x v="1"/>
    <x v="1"/>
    <s v="Sign board"/>
    <s v="3km-5km"/>
    <x v="0"/>
    <x v="12"/>
    <x v="7"/>
    <s v="Active"/>
  </r>
  <r>
    <x v="140"/>
    <x v="140"/>
    <x v="105"/>
    <x v="3"/>
    <x v="0"/>
    <x v="2"/>
    <x v="1"/>
    <x v="18"/>
    <x v="18"/>
    <x v="1"/>
    <x v="0"/>
    <x v="1"/>
    <s v="Boro Bari"/>
    <s v="3km-5km"/>
    <x v="0"/>
    <x v="12"/>
    <x v="7"/>
    <s v="Active"/>
  </r>
  <r>
    <x v="141"/>
    <x v="141"/>
    <x v="106"/>
    <x v="3"/>
    <x v="0"/>
    <x v="2"/>
    <x v="1"/>
    <x v="18"/>
    <x v="18"/>
    <x v="1"/>
    <x v="0"/>
    <x v="3"/>
    <s v="Board Bazar"/>
    <s v="3km-5km"/>
    <x v="0"/>
    <x v="12"/>
    <x v="7"/>
    <s v="Active"/>
  </r>
  <r>
    <x v="142"/>
    <x v="142"/>
    <x v="107"/>
    <x v="3"/>
    <x v="0"/>
    <x v="2"/>
    <x v="1"/>
    <x v="18"/>
    <x v="18"/>
    <x v="1"/>
    <x v="0"/>
    <x v="2"/>
    <s v="Board Bazar"/>
    <s v="3km-5km"/>
    <x v="0"/>
    <x v="12"/>
    <x v="7"/>
    <s v="Active"/>
  </r>
  <r>
    <x v="143"/>
    <x v="143"/>
    <x v="108"/>
    <x v="3"/>
    <x v="0"/>
    <x v="2"/>
    <x v="1"/>
    <x v="18"/>
    <x v="18"/>
    <x v="1"/>
    <x v="0"/>
    <x v="1"/>
    <s v="Gazipura 27"/>
    <s v="1km -3km"/>
    <x v="0"/>
    <x v="12"/>
    <x v="7"/>
    <s v="Active"/>
  </r>
  <r>
    <x v="144"/>
    <x v="144"/>
    <x v="109"/>
    <x v="0"/>
    <x v="0"/>
    <x v="2"/>
    <x v="1"/>
    <x v="18"/>
    <x v="18"/>
    <x v="0"/>
    <x v="0"/>
    <x v="2"/>
    <s v="Gazipura 27"/>
    <s v="1km -3km"/>
    <x v="0"/>
    <x v="12"/>
    <x v="7"/>
    <s v="Active"/>
  </r>
  <r>
    <x v="145"/>
    <x v="145"/>
    <x v="110"/>
    <x v="2"/>
    <x v="0"/>
    <x v="2"/>
    <x v="1"/>
    <x v="18"/>
    <x v="18"/>
    <x v="0"/>
    <x v="0"/>
    <x v="3"/>
    <s v="Gazipura 27"/>
    <s v="1km -3km"/>
    <x v="0"/>
    <x v="12"/>
    <x v="7"/>
    <s v="Active"/>
  </r>
  <r>
    <x v="146"/>
    <x v="146"/>
    <x v="111"/>
    <x v="2"/>
    <x v="0"/>
    <x v="2"/>
    <x v="1"/>
    <x v="18"/>
    <x v="18"/>
    <x v="0"/>
    <x v="0"/>
    <x v="0"/>
    <s v="Gazipura 27"/>
    <s v="1km -3km"/>
    <x v="0"/>
    <x v="12"/>
    <x v="7"/>
    <s v="Active"/>
  </r>
  <r>
    <x v="147"/>
    <x v="147"/>
    <x v="112"/>
    <x v="2"/>
    <x v="0"/>
    <x v="2"/>
    <x v="1"/>
    <x v="18"/>
    <x v="18"/>
    <x v="0"/>
    <x v="0"/>
    <x v="1"/>
    <s v="Gazipura 27"/>
    <s v="1km -3km"/>
    <x v="0"/>
    <x v="12"/>
    <x v="7"/>
    <s v="Active"/>
  </r>
  <r>
    <x v="148"/>
    <x v="148"/>
    <x v="113"/>
    <x v="3"/>
    <x v="0"/>
    <x v="2"/>
    <x v="1"/>
    <x v="18"/>
    <x v="18"/>
    <x v="0"/>
    <x v="0"/>
    <x v="2"/>
    <s v="Gazipura 27"/>
    <s v="1km -3km"/>
    <x v="0"/>
    <x v="12"/>
    <x v="7"/>
    <s v="Active"/>
  </r>
  <r>
    <x v="149"/>
    <x v="149"/>
    <x v="114"/>
    <x v="0"/>
    <x v="0"/>
    <x v="2"/>
    <x v="1"/>
    <x v="18"/>
    <x v="18"/>
    <x v="0"/>
    <x v="0"/>
    <x v="2"/>
    <s v="Board Bazar"/>
    <s v="3km-5km"/>
    <x v="0"/>
    <x v="12"/>
    <x v="7"/>
    <s v="Active"/>
  </r>
  <r>
    <x v="150"/>
    <x v="150"/>
    <x v="115"/>
    <x v="5"/>
    <x v="0"/>
    <x v="2"/>
    <x v="1"/>
    <x v="18"/>
    <x v="18"/>
    <x v="0"/>
    <x v="0"/>
    <x v="1"/>
    <s v="Boro Bari"/>
    <s v="3km-5km"/>
    <x v="0"/>
    <x v="12"/>
    <x v="7"/>
    <s v="Active"/>
  </r>
  <r>
    <x v="151"/>
    <x v="151"/>
    <x v="116"/>
    <x v="5"/>
    <x v="0"/>
    <x v="2"/>
    <x v="1"/>
    <x v="18"/>
    <x v="18"/>
    <x v="0"/>
    <x v="0"/>
    <x v="0"/>
    <s v="Gazipura 27"/>
    <s v="1km -3km"/>
    <x v="0"/>
    <x v="12"/>
    <x v="7"/>
    <s v="Active"/>
  </r>
  <r>
    <x v="152"/>
    <x v="152"/>
    <x v="117"/>
    <x v="5"/>
    <x v="0"/>
    <x v="2"/>
    <x v="1"/>
    <x v="18"/>
    <x v="18"/>
    <x v="0"/>
    <x v="0"/>
    <x v="2"/>
    <s v="Gazipura 27"/>
    <s v="1km -3km"/>
    <x v="0"/>
    <x v="12"/>
    <x v="7"/>
    <s v="Active"/>
  </r>
  <r>
    <x v="153"/>
    <x v="153"/>
    <x v="118"/>
    <x v="5"/>
    <x v="7"/>
    <x v="2"/>
    <x v="1"/>
    <x v="18"/>
    <x v="18"/>
    <x v="0"/>
    <x v="0"/>
    <x v="1"/>
    <s v="Gazipura 27"/>
    <s v="1km -3km"/>
    <x v="0"/>
    <x v="12"/>
    <x v="7"/>
    <s v="Active"/>
  </r>
  <r>
    <x v="154"/>
    <x v="154"/>
    <x v="119"/>
    <x v="3"/>
    <x v="0"/>
    <x v="2"/>
    <x v="1"/>
    <x v="18"/>
    <x v="18"/>
    <x v="1"/>
    <x v="0"/>
    <x v="1"/>
    <s v="Board Bazar"/>
    <s v="3km-5km"/>
    <x v="0"/>
    <x v="12"/>
    <x v="7"/>
    <s v="Active"/>
  </r>
  <r>
    <x v="155"/>
    <x v="155"/>
    <x v="120"/>
    <x v="3"/>
    <x v="0"/>
    <x v="2"/>
    <x v="1"/>
    <x v="18"/>
    <x v="18"/>
    <x v="0"/>
    <x v="1"/>
    <x v="3"/>
    <s v="Board Bazar"/>
    <s v="3km-5km"/>
    <x v="0"/>
    <x v="12"/>
    <x v="7"/>
    <s v="Active"/>
  </r>
  <r>
    <x v="156"/>
    <x v="156"/>
    <x v="121"/>
    <x v="2"/>
    <x v="0"/>
    <x v="2"/>
    <x v="1"/>
    <x v="18"/>
    <x v="18"/>
    <x v="0"/>
    <x v="1"/>
    <x v="0"/>
    <s v="Gazipura 27"/>
    <s v="1km -3km"/>
    <x v="0"/>
    <x v="12"/>
    <x v="7"/>
    <s v="Active"/>
  </r>
  <r>
    <x v="157"/>
    <x v="157"/>
    <x v="122"/>
    <x v="2"/>
    <x v="0"/>
    <x v="2"/>
    <x v="1"/>
    <x v="18"/>
    <x v="18"/>
    <x v="0"/>
    <x v="0"/>
    <x v="0"/>
    <s v="Gazipura 27"/>
    <s v="1km -3km"/>
    <x v="0"/>
    <x v="12"/>
    <x v="7"/>
    <s v="Active"/>
  </r>
  <r>
    <x v="158"/>
    <x v="158"/>
    <x v="123"/>
    <x v="2"/>
    <x v="0"/>
    <x v="2"/>
    <x v="1"/>
    <x v="18"/>
    <x v="18"/>
    <x v="0"/>
    <x v="0"/>
    <x v="1"/>
    <s v="Gazipur Chowrasta"/>
    <s v="5-10km"/>
    <x v="0"/>
    <x v="12"/>
    <x v="7"/>
    <s v="Active"/>
  </r>
  <r>
    <x v="159"/>
    <x v="159"/>
    <x v="124"/>
    <x v="3"/>
    <x v="0"/>
    <x v="2"/>
    <x v="1"/>
    <x v="19"/>
    <x v="19"/>
    <x v="0"/>
    <x v="0"/>
    <x v="0"/>
    <s v="Gazipur Chowrasta"/>
    <s v="5-10km"/>
    <x v="0"/>
    <x v="12"/>
    <x v="7"/>
    <s v="Active"/>
  </r>
  <r>
    <x v="160"/>
    <x v="160"/>
    <x v="125"/>
    <x v="2"/>
    <x v="0"/>
    <x v="2"/>
    <x v="1"/>
    <x v="19"/>
    <x v="19"/>
    <x v="0"/>
    <x v="0"/>
    <x v="0"/>
    <s v="Gazipura 27"/>
    <s v="1km -3km"/>
    <x v="0"/>
    <x v="12"/>
    <x v="7"/>
    <s v="Active"/>
  </r>
  <r>
    <x v="161"/>
    <x v="161"/>
    <x v="126"/>
    <x v="0"/>
    <x v="0"/>
    <x v="2"/>
    <x v="1"/>
    <x v="19"/>
    <x v="19"/>
    <x v="0"/>
    <x v="0"/>
    <x v="0"/>
    <s v="Gacha"/>
    <s v="3km-5km"/>
    <x v="0"/>
    <x v="12"/>
    <x v="7"/>
    <s v="Active"/>
  </r>
  <r>
    <x v="162"/>
    <x v="162"/>
    <x v="71"/>
    <x v="0"/>
    <x v="0"/>
    <x v="2"/>
    <x v="1"/>
    <x v="19"/>
    <x v="19"/>
    <x v="0"/>
    <x v="0"/>
    <x v="2"/>
    <s v="Bason"/>
    <s v="5km-10km"/>
    <x v="0"/>
    <x v="12"/>
    <x v="7"/>
    <s v="Active"/>
  </r>
  <r>
    <x v="163"/>
    <x v="163"/>
    <x v="127"/>
    <x v="0"/>
    <x v="0"/>
    <x v="2"/>
    <x v="1"/>
    <x v="19"/>
    <x v="19"/>
    <x v="0"/>
    <x v="0"/>
    <x v="5"/>
    <s v="Gazipura 27"/>
    <s v="1km -3km"/>
    <x v="0"/>
    <x v="12"/>
    <x v="7"/>
    <s v="Active"/>
  </r>
  <r>
    <x v="164"/>
    <x v="164"/>
    <x v="128"/>
    <x v="2"/>
    <x v="0"/>
    <x v="2"/>
    <x v="1"/>
    <x v="19"/>
    <x v="19"/>
    <x v="0"/>
    <x v="1"/>
    <x v="7"/>
    <s v="Gazipura 27"/>
    <s v="1km -3km"/>
    <x v="0"/>
    <x v="12"/>
    <x v="7"/>
    <s v="Active"/>
  </r>
  <r>
    <x v="165"/>
    <x v="165"/>
    <x v="129"/>
    <x v="2"/>
    <x v="0"/>
    <x v="2"/>
    <x v="1"/>
    <x v="19"/>
    <x v="19"/>
    <x v="1"/>
    <x v="1"/>
    <x v="6"/>
    <s v="Gazipura 27"/>
    <s v="1km -3km"/>
    <x v="0"/>
    <x v="12"/>
    <x v="7"/>
    <s v="Active"/>
  </r>
  <r>
    <x v="166"/>
    <x v="166"/>
    <x v="130"/>
    <x v="0"/>
    <x v="0"/>
    <x v="2"/>
    <x v="1"/>
    <x v="19"/>
    <x v="19"/>
    <x v="1"/>
    <x v="0"/>
    <x v="1"/>
    <s v="Gacha"/>
    <s v="3km-5km"/>
    <x v="0"/>
    <x v="12"/>
    <x v="7"/>
    <s v="Active"/>
  </r>
  <r>
    <x v="167"/>
    <x v="167"/>
    <x v="131"/>
    <x v="0"/>
    <x v="0"/>
    <x v="2"/>
    <x v="1"/>
    <x v="19"/>
    <x v="19"/>
    <x v="1"/>
    <x v="0"/>
    <x v="1"/>
    <s v="Board Bazar"/>
    <s v="3km-5km"/>
    <x v="0"/>
    <x v="12"/>
    <x v="7"/>
    <s v="Active"/>
  </r>
  <r>
    <x v="168"/>
    <x v="168"/>
    <x v="132"/>
    <x v="3"/>
    <x v="0"/>
    <x v="2"/>
    <x v="1"/>
    <x v="19"/>
    <x v="19"/>
    <x v="1"/>
    <x v="0"/>
    <x v="2"/>
    <s v="Ershad Nagar"/>
    <s v="1km -3km"/>
    <x v="0"/>
    <x v="12"/>
    <x v="7"/>
    <s v="Active"/>
  </r>
  <r>
    <x v="169"/>
    <x v="169"/>
    <x v="133"/>
    <x v="2"/>
    <x v="0"/>
    <x v="2"/>
    <x v="1"/>
    <x v="19"/>
    <x v="19"/>
    <x v="1"/>
    <x v="0"/>
    <x v="2"/>
    <s v="Board Bazar"/>
    <s v="3km-5km"/>
    <x v="0"/>
    <x v="12"/>
    <x v="7"/>
    <s v="Active"/>
  </r>
  <r>
    <x v="170"/>
    <x v="170"/>
    <x v="134"/>
    <x v="2"/>
    <x v="0"/>
    <x v="2"/>
    <x v="1"/>
    <x v="19"/>
    <x v="19"/>
    <x v="1"/>
    <x v="0"/>
    <x v="2"/>
    <s v="Ershad Nagar"/>
    <s v="1km -3km"/>
    <x v="0"/>
    <x v="12"/>
    <x v="7"/>
    <s v="Active"/>
  </r>
  <r>
    <x v="171"/>
    <x v="171"/>
    <x v="135"/>
    <x v="5"/>
    <x v="0"/>
    <x v="2"/>
    <x v="1"/>
    <x v="19"/>
    <x v="19"/>
    <x v="0"/>
    <x v="0"/>
    <x v="2"/>
    <s v="Gazipura 27"/>
    <s v="1km -3km"/>
    <x v="0"/>
    <x v="12"/>
    <x v="7"/>
    <s v="Active"/>
  </r>
  <r>
    <x v="172"/>
    <x v="172"/>
    <x v="136"/>
    <x v="0"/>
    <x v="0"/>
    <x v="2"/>
    <x v="1"/>
    <x v="19"/>
    <x v="19"/>
    <x v="0"/>
    <x v="0"/>
    <x v="1"/>
    <s v="Board Bazar"/>
    <s v="3km-5km"/>
    <x v="0"/>
    <x v="12"/>
    <x v="7"/>
    <s v="Active"/>
  </r>
  <r>
    <x v="173"/>
    <x v="173"/>
    <x v="137"/>
    <x v="2"/>
    <x v="0"/>
    <x v="2"/>
    <x v="1"/>
    <x v="19"/>
    <x v="19"/>
    <x v="1"/>
    <x v="1"/>
    <x v="0"/>
    <s v="Gazipura 27"/>
    <s v="1km -3km"/>
    <x v="0"/>
    <x v="12"/>
    <x v="7"/>
    <s v="Active"/>
  </r>
  <r>
    <x v="174"/>
    <x v="174"/>
    <x v="138"/>
    <x v="2"/>
    <x v="0"/>
    <x v="2"/>
    <x v="1"/>
    <x v="19"/>
    <x v="19"/>
    <x v="1"/>
    <x v="0"/>
    <x v="0"/>
    <s v="Hossen Market"/>
    <s v="1km -3km"/>
    <x v="0"/>
    <x v="12"/>
    <x v="7"/>
    <s v="Active"/>
  </r>
  <r>
    <x v="175"/>
    <x v="175"/>
    <x v="139"/>
    <x v="3"/>
    <x v="0"/>
    <x v="2"/>
    <x v="1"/>
    <x v="20"/>
    <x v="20"/>
    <x v="1"/>
    <x v="1"/>
    <x v="5"/>
    <s v="Vogra Baypass"/>
    <s v="5-10km"/>
    <x v="0"/>
    <x v="12"/>
    <x v="7"/>
    <s v="Active"/>
  </r>
  <r>
    <x v="176"/>
    <x v="176"/>
    <x v="140"/>
    <x v="3"/>
    <x v="0"/>
    <x v="2"/>
    <x v="1"/>
    <x v="20"/>
    <x v="20"/>
    <x v="0"/>
    <x v="0"/>
    <x v="0"/>
    <s v="Board Bazar"/>
    <s v="3km-5km"/>
    <x v="0"/>
    <x v="12"/>
    <x v="7"/>
    <s v="Active"/>
  </r>
  <r>
    <x v="177"/>
    <x v="177"/>
    <x v="141"/>
    <x v="0"/>
    <x v="0"/>
    <x v="2"/>
    <x v="1"/>
    <x v="20"/>
    <x v="20"/>
    <x v="0"/>
    <x v="0"/>
    <x v="0"/>
    <s v="Ershad Nagar"/>
    <s v="1km -3km"/>
    <x v="0"/>
    <x v="12"/>
    <x v="7"/>
    <s v="Active"/>
  </r>
  <r>
    <x v="178"/>
    <x v="178"/>
    <x v="142"/>
    <x v="0"/>
    <x v="0"/>
    <x v="2"/>
    <x v="1"/>
    <x v="20"/>
    <x v="20"/>
    <x v="0"/>
    <x v="0"/>
    <x v="1"/>
    <s v="Gazipura 27"/>
    <s v="1km -3km"/>
    <x v="0"/>
    <x v="12"/>
    <x v="7"/>
    <s v="Active"/>
  </r>
  <r>
    <x v="179"/>
    <x v="179"/>
    <x v="143"/>
    <x v="2"/>
    <x v="6"/>
    <x v="2"/>
    <x v="1"/>
    <x v="20"/>
    <x v="20"/>
    <x v="0"/>
    <x v="0"/>
    <x v="1"/>
    <s v="Gazipura 27"/>
    <s v="1km -3km"/>
    <x v="0"/>
    <x v="12"/>
    <x v="7"/>
    <s v="Active"/>
  </r>
  <r>
    <x v="180"/>
    <x v="180"/>
    <x v="144"/>
    <x v="2"/>
    <x v="0"/>
    <x v="2"/>
    <x v="1"/>
    <x v="20"/>
    <x v="20"/>
    <x v="0"/>
    <x v="0"/>
    <x v="0"/>
    <s v="Gazipura 27"/>
    <s v="1km -3km"/>
    <x v="0"/>
    <x v="12"/>
    <x v="7"/>
    <s v="Active"/>
  </r>
  <r>
    <x v="181"/>
    <x v="181"/>
    <x v="145"/>
    <x v="5"/>
    <x v="2"/>
    <x v="1"/>
    <x v="1"/>
    <x v="21"/>
    <x v="21"/>
    <x v="0"/>
    <x v="1"/>
    <x v="1"/>
    <s v="Gazipura 27"/>
    <s v="1km -3km"/>
    <x v="0"/>
    <x v="12"/>
    <x v="7"/>
    <s v="Active"/>
  </r>
  <r>
    <x v="182"/>
    <x v="182"/>
    <x v="146"/>
    <x v="2"/>
    <x v="0"/>
    <x v="2"/>
    <x v="1"/>
    <x v="21"/>
    <x v="21"/>
    <x v="1"/>
    <x v="0"/>
    <x v="1"/>
    <s v="Gazipura 27"/>
    <s v="1km -3km"/>
    <x v="0"/>
    <x v="12"/>
    <x v="7"/>
    <s v="Active"/>
  </r>
  <r>
    <x v="183"/>
    <x v="183"/>
    <x v="147"/>
    <x v="3"/>
    <x v="0"/>
    <x v="2"/>
    <x v="1"/>
    <x v="21"/>
    <x v="21"/>
    <x v="1"/>
    <x v="0"/>
    <x v="1"/>
    <s v="Gazipura 27"/>
    <s v="1km -3km"/>
    <x v="0"/>
    <x v="12"/>
    <x v="7"/>
    <s v="Active"/>
  </r>
  <r>
    <x v="184"/>
    <x v="184"/>
    <x v="148"/>
    <x v="2"/>
    <x v="0"/>
    <x v="2"/>
    <x v="1"/>
    <x v="21"/>
    <x v="21"/>
    <x v="1"/>
    <x v="0"/>
    <x v="1"/>
    <s v="Gazipura 27"/>
    <s v="1km -3km"/>
    <x v="0"/>
    <x v="12"/>
    <x v="7"/>
    <s v="Active"/>
  </r>
  <r>
    <x v="185"/>
    <x v="185"/>
    <x v="100"/>
    <x v="3"/>
    <x v="0"/>
    <x v="2"/>
    <x v="1"/>
    <x v="21"/>
    <x v="21"/>
    <x v="0"/>
    <x v="0"/>
    <x v="2"/>
    <s v="Ershad Nagar"/>
    <s v="1km -3km"/>
    <x v="0"/>
    <x v="12"/>
    <x v="7"/>
    <s v="Active"/>
  </r>
  <r>
    <x v="186"/>
    <x v="186"/>
    <x v="149"/>
    <x v="3"/>
    <x v="7"/>
    <x v="2"/>
    <x v="1"/>
    <x v="21"/>
    <x v="21"/>
    <x v="0"/>
    <x v="0"/>
    <x v="2"/>
    <s v="Gazipur Chowrasta"/>
    <s v="5-10km"/>
    <x v="0"/>
    <x v="12"/>
    <x v="7"/>
    <s v="Active"/>
  </r>
  <r>
    <x v="187"/>
    <x v="187"/>
    <x v="150"/>
    <x v="0"/>
    <x v="0"/>
    <x v="2"/>
    <x v="1"/>
    <x v="21"/>
    <x v="21"/>
    <x v="0"/>
    <x v="0"/>
    <x v="0"/>
    <s v="Gazipura 27"/>
    <s v="1km -3km"/>
    <x v="0"/>
    <x v="12"/>
    <x v="7"/>
    <s v="Active"/>
  </r>
  <r>
    <x v="188"/>
    <x v="188"/>
    <x v="151"/>
    <x v="0"/>
    <x v="0"/>
    <x v="2"/>
    <x v="1"/>
    <x v="21"/>
    <x v="21"/>
    <x v="0"/>
    <x v="0"/>
    <x v="0"/>
    <s v="Board Bazar"/>
    <s v="3km-5km"/>
    <x v="0"/>
    <x v="12"/>
    <x v="7"/>
    <s v="Active"/>
  </r>
  <r>
    <x v="189"/>
    <x v="189"/>
    <x v="152"/>
    <x v="2"/>
    <x v="0"/>
    <x v="2"/>
    <x v="1"/>
    <x v="21"/>
    <x v="21"/>
    <x v="0"/>
    <x v="0"/>
    <x v="2"/>
    <s v="Gazipura 27"/>
    <s v="1km -3km"/>
    <x v="0"/>
    <x v="12"/>
    <x v="7"/>
    <s v="Active"/>
  </r>
  <r>
    <x v="190"/>
    <x v="190"/>
    <x v="153"/>
    <x v="2"/>
    <x v="0"/>
    <x v="2"/>
    <x v="1"/>
    <x v="21"/>
    <x v="21"/>
    <x v="0"/>
    <x v="0"/>
    <x v="2"/>
    <s v="Gazipura 27"/>
    <s v="1km -3km"/>
    <x v="0"/>
    <x v="12"/>
    <x v="7"/>
    <s v="Active"/>
  </r>
  <r>
    <x v="191"/>
    <x v="191"/>
    <x v="154"/>
    <x v="5"/>
    <x v="7"/>
    <x v="2"/>
    <x v="1"/>
    <x v="21"/>
    <x v="21"/>
    <x v="0"/>
    <x v="0"/>
    <x v="1"/>
    <s v="Gazipura 27"/>
    <s v="1km -3km"/>
    <x v="0"/>
    <x v="12"/>
    <x v="7"/>
    <s v="Active"/>
  </r>
  <r>
    <x v="192"/>
    <x v="192"/>
    <x v="155"/>
    <x v="2"/>
    <x v="0"/>
    <x v="2"/>
    <x v="1"/>
    <x v="21"/>
    <x v="21"/>
    <x v="1"/>
    <x v="0"/>
    <x v="2"/>
    <s v="Board Bazar"/>
    <s v="3km-5km"/>
    <x v="0"/>
    <x v="12"/>
    <x v="7"/>
    <s v="Active"/>
  </r>
  <r>
    <x v="193"/>
    <x v="193"/>
    <x v="156"/>
    <x v="3"/>
    <x v="0"/>
    <x v="2"/>
    <x v="1"/>
    <x v="21"/>
    <x v="21"/>
    <x v="1"/>
    <x v="0"/>
    <x v="0"/>
    <s v="Gazipur Chowrasta"/>
    <s v="5-10km"/>
    <x v="0"/>
    <x v="12"/>
    <x v="7"/>
    <s v="Active"/>
  </r>
  <r>
    <x v="194"/>
    <x v="194"/>
    <x v="157"/>
    <x v="2"/>
    <x v="0"/>
    <x v="2"/>
    <x v="1"/>
    <x v="21"/>
    <x v="21"/>
    <x v="1"/>
    <x v="0"/>
    <x v="1"/>
    <s v="Board Bazar"/>
    <s v="3km-5km"/>
    <x v="0"/>
    <x v="12"/>
    <x v="7"/>
    <s v="Active"/>
  </r>
  <r>
    <x v="195"/>
    <x v="195"/>
    <x v="158"/>
    <x v="2"/>
    <x v="0"/>
    <x v="2"/>
    <x v="1"/>
    <x v="21"/>
    <x v="21"/>
    <x v="1"/>
    <x v="0"/>
    <x v="0"/>
    <s v="Gazipura 27"/>
    <s v="1km -3km"/>
    <x v="0"/>
    <x v="12"/>
    <x v="7"/>
    <s v="Active"/>
  </r>
  <r>
    <x v="196"/>
    <x v="196"/>
    <x v="159"/>
    <x v="2"/>
    <x v="0"/>
    <x v="2"/>
    <x v="1"/>
    <x v="21"/>
    <x v="21"/>
    <x v="1"/>
    <x v="0"/>
    <x v="1"/>
    <s v="Gazipura 27"/>
    <s v="1km -3km"/>
    <x v="0"/>
    <x v="12"/>
    <x v="7"/>
    <s v="Active"/>
  </r>
  <r>
    <x v="197"/>
    <x v="197"/>
    <x v="160"/>
    <x v="0"/>
    <x v="0"/>
    <x v="2"/>
    <x v="1"/>
    <x v="21"/>
    <x v="21"/>
    <x v="1"/>
    <x v="0"/>
    <x v="0"/>
    <s v="Board Bazar"/>
    <s v="3km-5km"/>
    <x v="0"/>
    <x v="12"/>
    <x v="7"/>
    <s v="Active"/>
  </r>
  <r>
    <x v="198"/>
    <x v="198"/>
    <x v="161"/>
    <x v="3"/>
    <x v="0"/>
    <x v="2"/>
    <x v="1"/>
    <x v="21"/>
    <x v="21"/>
    <x v="1"/>
    <x v="0"/>
    <x v="0"/>
    <s v="Board Bazar"/>
    <s v="3km-5km"/>
    <x v="0"/>
    <x v="12"/>
    <x v="7"/>
    <s v="Active"/>
  </r>
  <r>
    <x v="199"/>
    <x v="199"/>
    <x v="162"/>
    <x v="3"/>
    <x v="0"/>
    <x v="2"/>
    <x v="1"/>
    <x v="21"/>
    <x v="21"/>
    <x v="0"/>
    <x v="0"/>
    <x v="5"/>
    <s v="Ershad Nagar"/>
    <s v="1km -3km"/>
    <x v="0"/>
    <x v="12"/>
    <x v="7"/>
    <s v="Active"/>
  </r>
  <r>
    <x v="200"/>
    <x v="200"/>
    <x v="163"/>
    <x v="2"/>
    <x v="0"/>
    <x v="2"/>
    <x v="1"/>
    <x v="21"/>
    <x v="21"/>
    <x v="0"/>
    <x v="0"/>
    <x v="2"/>
    <s v="Board Bazar"/>
    <s v="3km-5km"/>
    <x v="0"/>
    <x v="12"/>
    <x v="7"/>
    <s v="Active"/>
  </r>
  <r>
    <x v="201"/>
    <x v="201"/>
    <x v="164"/>
    <x v="5"/>
    <x v="0"/>
    <x v="2"/>
    <x v="1"/>
    <x v="21"/>
    <x v="21"/>
    <x v="1"/>
    <x v="0"/>
    <x v="3"/>
    <s v="Vogra Baypass"/>
    <s v="5-10km"/>
    <x v="0"/>
    <x v="12"/>
    <x v="7"/>
    <s v="Active"/>
  </r>
  <r>
    <x v="202"/>
    <x v="202"/>
    <x v="165"/>
    <x v="2"/>
    <x v="0"/>
    <x v="2"/>
    <x v="1"/>
    <x v="21"/>
    <x v="21"/>
    <x v="1"/>
    <x v="0"/>
    <x v="2"/>
    <s v="Board Bazar"/>
    <s v="3km-5km"/>
    <x v="0"/>
    <x v="12"/>
    <x v="7"/>
    <s v="Active"/>
  </r>
  <r>
    <x v="203"/>
    <x v="203"/>
    <x v="166"/>
    <x v="3"/>
    <x v="0"/>
    <x v="2"/>
    <x v="1"/>
    <x v="21"/>
    <x v="21"/>
    <x v="1"/>
    <x v="0"/>
    <x v="1"/>
    <s v="Gazipura 27"/>
    <s v="1km -3km"/>
    <x v="0"/>
    <x v="12"/>
    <x v="7"/>
    <s v="Active"/>
  </r>
  <r>
    <x v="204"/>
    <x v="204"/>
    <x v="167"/>
    <x v="3"/>
    <x v="0"/>
    <x v="2"/>
    <x v="1"/>
    <x v="21"/>
    <x v="21"/>
    <x v="1"/>
    <x v="1"/>
    <x v="1"/>
    <s v="Gazipura 27"/>
    <s v="1km -3km"/>
    <x v="0"/>
    <x v="12"/>
    <x v="7"/>
    <s v="Active"/>
  </r>
  <r>
    <x v="205"/>
    <x v="205"/>
    <x v="168"/>
    <x v="3"/>
    <x v="0"/>
    <x v="2"/>
    <x v="1"/>
    <x v="21"/>
    <x v="21"/>
    <x v="1"/>
    <x v="0"/>
    <x v="2"/>
    <s v="Gazipura 27"/>
    <s v="1km -3km"/>
    <x v="0"/>
    <x v="12"/>
    <x v="7"/>
    <s v="Active"/>
  </r>
  <r>
    <x v="206"/>
    <x v="206"/>
    <x v="169"/>
    <x v="3"/>
    <x v="0"/>
    <x v="2"/>
    <x v="1"/>
    <x v="21"/>
    <x v="21"/>
    <x v="0"/>
    <x v="0"/>
    <x v="0"/>
    <s v="Gazipura 27"/>
    <s v="1km -3km"/>
    <x v="0"/>
    <x v="12"/>
    <x v="7"/>
    <s v="Active"/>
  </r>
  <r>
    <x v="207"/>
    <x v="207"/>
    <x v="170"/>
    <x v="3"/>
    <x v="7"/>
    <x v="2"/>
    <x v="1"/>
    <x v="22"/>
    <x v="22"/>
    <x v="0"/>
    <x v="0"/>
    <x v="0"/>
    <s v="Gazipura 27"/>
    <s v="1km -3km"/>
    <x v="0"/>
    <x v="12"/>
    <x v="7"/>
    <s v="Active"/>
  </r>
  <r>
    <x v="208"/>
    <x v="208"/>
    <x v="171"/>
    <x v="3"/>
    <x v="0"/>
    <x v="2"/>
    <x v="1"/>
    <x v="22"/>
    <x v="22"/>
    <x v="1"/>
    <x v="0"/>
    <x v="1"/>
    <s v="Gazipura 27"/>
    <s v="1km -3km"/>
    <x v="0"/>
    <x v="12"/>
    <x v="7"/>
    <s v="Active"/>
  </r>
  <r>
    <x v="209"/>
    <x v="209"/>
    <x v="172"/>
    <x v="2"/>
    <x v="0"/>
    <x v="2"/>
    <x v="1"/>
    <x v="22"/>
    <x v="22"/>
    <x v="1"/>
    <x v="0"/>
    <x v="0"/>
    <s v="Boro Bari"/>
    <s v="3km-5km"/>
    <x v="0"/>
    <x v="12"/>
    <x v="7"/>
    <s v="Active"/>
  </r>
  <r>
    <x v="210"/>
    <x v="210"/>
    <x v="173"/>
    <x v="0"/>
    <x v="0"/>
    <x v="2"/>
    <x v="1"/>
    <x v="22"/>
    <x v="22"/>
    <x v="1"/>
    <x v="0"/>
    <x v="2"/>
    <s v="Board Bazar"/>
    <s v="3km-5km"/>
    <x v="0"/>
    <x v="12"/>
    <x v="7"/>
    <s v="Active"/>
  </r>
  <r>
    <x v="211"/>
    <x v="211"/>
    <x v="174"/>
    <x v="3"/>
    <x v="0"/>
    <x v="2"/>
    <x v="1"/>
    <x v="22"/>
    <x v="22"/>
    <x v="1"/>
    <x v="0"/>
    <x v="0"/>
    <s v="Gazipur Sadar"/>
    <s v="10-15km"/>
    <x v="0"/>
    <x v="12"/>
    <x v="7"/>
    <s v="Active"/>
  </r>
  <r>
    <x v="212"/>
    <x v="212"/>
    <x v="175"/>
    <x v="2"/>
    <x v="0"/>
    <x v="2"/>
    <x v="1"/>
    <x v="22"/>
    <x v="22"/>
    <x v="1"/>
    <x v="1"/>
    <x v="1"/>
    <s v="Gazipura 27"/>
    <s v="1km -3km"/>
    <x v="0"/>
    <x v="12"/>
    <x v="7"/>
    <s v="Active"/>
  </r>
  <r>
    <x v="213"/>
    <x v="213"/>
    <x v="176"/>
    <x v="0"/>
    <x v="0"/>
    <x v="2"/>
    <x v="1"/>
    <x v="22"/>
    <x v="22"/>
    <x v="1"/>
    <x v="0"/>
    <x v="1"/>
    <s v="Gazipura 27"/>
    <s v="1km -3km"/>
    <x v="0"/>
    <x v="12"/>
    <x v="7"/>
    <s v="Active"/>
  </r>
  <r>
    <x v="214"/>
    <x v="214"/>
    <x v="177"/>
    <x v="3"/>
    <x v="0"/>
    <x v="2"/>
    <x v="1"/>
    <x v="22"/>
    <x v="22"/>
    <x v="0"/>
    <x v="0"/>
    <x v="2"/>
    <s v="Gazipura 27"/>
    <s v="1km -3km"/>
    <x v="0"/>
    <x v="12"/>
    <x v="7"/>
    <s v="Active"/>
  </r>
  <r>
    <x v="215"/>
    <x v="215"/>
    <x v="178"/>
    <x v="3"/>
    <x v="0"/>
    <x v="2"/>
    <x v="1"/>
    <x v="22"/>
    <x v="22"/>
    <x v="0"/>
    <x v="1"/>
    <x v="0"/>
    <s v="Gazipura 27"/>
    <s v="1km -3km"/>
    <x v="0"/>
    <x v="12"/>
    <x v="7"/>
    <s v="Active"/>
  </r>
  <r>
    <x v="216"/>
    <x v="216"/>
    <x v="179"/>
    <x v="2"/>
    <x v="0"/>
    <x v="2"/>
    <x v="1"/>
    <x v="22"/>
    <x v="22"/>
    <x v="0"/>
    <x v="0"/>
    <x v="2"/>
    <s v="Gazipura 27"/>
    <s v="1km -3km"/>
    <x v="0"/>
    <x v="12"/>
    <x v="7"/>
    <s v="Active"/>
  </r>
  <r>
    <x v="217"/>
    <x v="217"/>
    <x v="180"/>
    <x v="3"/>
    <x v="0"/>
    <x v="2"/>
    <x v="1"/>
    <x v="22"/>
    <x v="22"/>
    <x v="0"/>
    <x v="0"/>
    <x v="2"/>
    <s v="Gazipura 27"/>
    <s v="1km -3km"/>
    <x v="0"/>
    <x v="12"/>
    <x v="7"/>
    <s v="Active"/>
  </r>
  <r>
    <x v="218"/>
    <x v="218"/>
    <x v="181"/>
    <x v="0"/>
    <x v="0"/>
    <x v="2"/>
    <x v="1"/>
    <x v="22"/>
    <x v="22"/>
    <x v="0"/>
    <x v="0"/>
    <x v="1"/>
    <s v="Board Bazar"/>
    <s v="3km-5km"/>
    <x v="0"/>
    <x v="12"/>
    <x v="7"/>
    <s v="Active"/>
  </r>
  <r>
    <x v="219"/>
    <x v="219"/>
    <x v="182"/>
    <x v="3"/>
    <x v="0"/>
    <x v="2"/>
    <x v="1"/>
    <x v="22"/>
    <x v="22"/>
    <x v="0"/>
    <x v="0"/>
    <x v="2"/>
    <s v="Kolambiya"/>
    <s v="5-10km"/>
    <x v="0"/>
    <x v="12"/>
    <x v="7"/>
    <s v="Active"/>
  </r>
  <r>
    <x v="220"/>
    <x v="220"/>
    <x v="183"/>
    <x v="3"/>
    <x v="0"/>
    <x v="2"/>
    <x v="1"/>
    <x v="22"/>
    <x v="22"/>
    <x v="1"/>
    <x v="0"/>
    <x v="2"/>
    <s v="Ershad Nagar"/>
    <s v="1km -3km"/>
    <x v="0"/>
    <x v="12"/>
    <x v="7"/>
    <s v="Active"/>
  </r>
  <r>
    <x v="221"/>
    <x v="221"/>
    <x v="184"/>
    <x v="2"/>
    <x v="7"/>
    <x v="2"/>
    <x v="1"/>
    <x v="22"/>
    <x v="22"/>
    <x v="0"/>
    <x v="0"/>
    <x v="2"/>
    <s v="Gazipura 27"/>
    <s v="1km -3km"/>
    <x v="0"/>
    <x v="12"/>
    <x v="7"/>
    <s v="Active"/>
  </r>
  <r>
    <x v="222"/>
    <x v="222"/>
    <x v="185"/>
    <x v="3"/>
    <x v="0"/>
    <x v="2"/>
    <x v="1"/>
    <x v="22"/>
    <x v="22"/>
    <x v="0"/>
    <x v="0"/>
    <x v="0"/>
    <s v="Boro Bari"/>
    <s v="3km-5km"/>
    <x v="0"/>
    <x v="12"/>
    <x v="7"/>
    <s v="Active"/>
  </r>
  <r>
    <x v="223"/>
    <x v="223"/>
    <x v="186"/>
    <x v="3"/>
    <x v="0"/>
    <x v="2"/>
    <x v="1"/>
    <x v="22"/>
    <x v="22"/>
    <x v="1"/>
    <x v="0"/>
    <x v="0"/>
    <s v="Gacha"/>
    <s v="3km-5km"/>
    <x v="0"/>
    <x v="12"/>
    <x v="7"/>
    <s v="Active"/>
  </r>
  <r>
    <x v="224"/>
    <x v="224"/>
    <x v="187"/>
    <x v="0"/>
    <x v="0"/>
    <x v="2"/>
    <x v="1"/>
    <x v="23"/>
    <x v="23"/>
    <x v="0"/>
    <x v="0"/>
    <x v="0"/>
    <s v="Gacha"/>
    <s v="3km-5km"/>
    <x v="0"/>
    <x v="12"/>
    <x v="7"/>
    <s v="Active"/>
  </r>
  <r>
    <x v="225"/>
    <x v="225"/>
    <x v="188"/>
    <x v="2"/>
    <x v="0"/>
    <x v="2"/>
    <x v="1"/>
    <x v="23"/>
    <x v="23"/>
    <x v="0"/>
    <x v="0"/>
    <x v="0"/>
    <s v="Ershad Nagar"/>
    <s v="1km -3km"/>
    <x v="0"/>
    <x v="12"/>
    <x v="7"/>
    <s v="Active"/>
  </r>
  <r>
    <x v="226"/>
    <x v="226"/>
    <x v="189"/>
    <x v="3"/>
    <x v="0"/>
    <x v="2"/>
    <x v="1"/>
    <x v="23"/>
    <x v="23"/>
    <x v="0"/>
    <x v="0"/>
    <x v="5"/>
    <s v="Gacha"/>
    <s v="3km-5km"/>
    <x v="0"/>
    <x v="12"/>
    <x v="7"/>
    <s v="Active"/>
  </r>
  <r>
    <x v="227"/>
    <x v="227"/>
    <x v="190"/>
    <x v="2"/>
    <x v="0"/>
    <x v="2"/>
    <x v="1"/>
    <x v="23"/>
    <x v="23"/>
    <x v="0"/>
    <x v="0"/>
    <x v="1"/>
    <s v="Ershad Nagar"/>
    <s v="1km -3km"/>
    <x v="0"/>
    <x v="12"/>
    <x v="7"/>
    <s v="Active"/>
  </r>
  <r>
    <x v="228"/>
    <x v="228"/>
    <x v="191"/>
    <x v="3"/>
    <x v="0"/>
    <x v="2"/>
    <x v="1"/>
    <x v="24"/>
    <x v="24"/>
    <x v="1"/>
    <x v="0"/>
    <x v="0"/>
    <s v="Board Bazar"/>
    <s v="3km-5km"/>
    <x v="0"/>
    <x v="12"/>
    <x v="7"/>
    <s v="Active"/>
  </r>
  <r>
    <x v="229"/>
    <x v="229"/>
    <x v="192"/>
    <x v="3"/>
    <x v="0"/>
    <x v="2"/>
    <x v="1"/>
    <x v="24"/>
    <x v="24"/>
    <x v="1"/>
    <x v="0"/>
    <x v="3"/>
    <s v="Gazipura 27"/>
    <s v="1km -3km"/>
    <x v="0"/>
    <x v="12"/>
    <x v="7"/>
    <s v="Active"/>
  </r>
  <r>
    <x v="230"/>
    <x v="230"/>
    <x v="193"/>
    <x v="3"/>
    <x v="0"/>
    <x v="2"/>
    <x v="1"/>
    <x v="24"/>
    <x v="24"/>
    <x v="1"/>
    <x v="0"/>
    <x v="0"/>
    <s v="Gazipura 27"/>
    <s v="1km -3km"/>
    <x v="0"/>
    <x v="12"/>
    <x v="7"/>
    <s v="Active"/>
  </r>
  <r>
    <x v="231"/>
    <x v="231"/>
    <x v="194"/>
    <x v="5"/>
    <x v="0"/>
    <x v="2"/>
    <x v="1"/>
    <x v="24"/>
    <x v="24"/>
    <x v="0"/>
    <x v="0"/>
    <x v="0"/>
    <s v="Gazipura 27"/>
    <s v="1km -3km"/>
    <x v="0"/>
    <x v="12"/>
    <x v="7"/>
    <s v="Active"/>
  </r>
  <r>
    <x v="232"/>
    <x v="232"/>
    <x v="195"/>
    <x v="3"/>
    <x v="0"/>
    <x v="2"/>
    <x v="1"/>
    <x v="24"/>
    <x v="24"/>
    <x v="0"/>
    <x v="0"/>
    <x v="3"/>
    <s v="Gazipur Sadar"/>
    <s v="10-15km"/>
    <x v="0"/>
    <x v="12"/>
    <x v="7"/>
    <s v="Active"/>
  </r>
  <r>
    <x v="233"/>
    <x v="233"/>
    <x v="196"/>
    <x v="3"/>
    <x v="0"/>
    <x v="2"/>
    <x v="1"/>
    <x v="24"/>
    <x v="24"/>
    <x v="1"/>
    <x v="1"/>
    <x v="1"/>
    <s v="Gazipura 27"/>
    <s v="1km -3km"/>
    <x v="0"/>
    <x v="12"/>
    <x v="7"/>
    <s v="Active"/>
  </r>
  <r>
    <x v="234"/>
    <x v="234"/>
    <x v="197"/>
    <x v="3"/>
    <x v="0"/>
    <x v="2"/>
    <x v="1"/>
    <x v="24"/>
    <x v="24"/>
    <x v="1"/>
    <x v="0"/>
    <x v="1"/>
    <s v="Vogra Baypass"/>
    <s v="5-10km"/>
    <x v="0"/>
    <x v="12"/>
    <x v="7"/>
    <s v="Active"/>
  </r>
  <r>
    <x v="235"/>
    <x v="235"/>
    <x v="198"/>
    <x v="3"/>
    <x v="0"/>
    <x v="2"/>
    <x v="1"/>
    <x v="24"/>
    <x v="24"/>
    <x v="1"/>
    <x v="0"/>
    <x v="1"/>
    <s v="Ershad Nagar"/>
    <s v="1km -3km"/>
    <x v="0"/>
    <x v="12"/>
    <x v="7"/>
    <s v="Active"/>
  </r>
  <r>
    <x v="236"/>
    <x v="236"/>
    <x v="199"/>
    <x v="3"/>
    <x v="0"/>
    <x v="2"/>
    <x v="1"/>
    <x v="24"/>
    <x v="24"/>
    <x v="1"/>
    <x v="1"/>
    <x v="8"/>
    <s v="Boro Bari "/>
    <s v="3km-5km"/>
    <x v="0"/>
    <x v="12"/>
    <x v="7"/>
    <s v="Active"/>
  </r>
  <r>
    <x v="237"/>
    <x v="237"/>
    <x v="200"/>
    <x v="3"/>
    <x v="0"/>
    <x v="2"/>
    <x v="1"/>
    <x v="24"/>
    <x v="24"/>
    <x v="0"/>
    <x v="0"/>
    <x v="3"/>
    <s v="Board Bazar"/>
    <s v="3km-5km"/>
    <x v="0"/>
    <x v="12"/>
    <x v="7"/>
    <s v="Active"/>
  </r>
  <r>
    <x v="238"/>
    <x v="238"/>
    <x v="201"/>
    <x v="2"/>
    <x v="0"/>
    <x v="2"/>
    <x v="1"/>
    <x v="24"/>
    <x v="24"/>
    <x v="1"/>
    <x v="1"/>
    <x v="3"/>
    <s v="Gazipura 27"/>
    <s v="1km -3km"/>
    <x v="0"/>
    <x v="12"/>
    <x v="7"/>
    <s v="Active"/>
  </r>
  <r>
    <x v="239"/>
    <x v="239"/>
    <x v="202"/>
    <x v="3"/>
    <x v="0"/>
    <x v="2"/>
    <x v="1"/>
    <x v="24"/>
    <x v="24"/>
    <x v="1"/>
    <x v="0"/>
    <x v="3"/>
    <s v="Gazipura 27"/>
    <s v="1km -3km"/>
    <x v="0"/>
    <x v="12"/>
    <x v="7"/>
    <s v="Active"/>
  </r>
  <r>
    <x v="240"/>
    <x v="240"/>
    <x v="203"/>
    <x v="0"/>
    <x v="0"/>
    <x v="2"/>
    <x v="1"/>
    <x v="24"/>
    <x v="24"/>
    <x v="1"/>
    <x v="0"/>
    <x v="5"/>
    <s v="Ershad Nagar"/>
    <s v="1km -3km"/>
    <x v="0"/>
    <x v="12"/>
    <x v="7"/>
    <s v="Active"/>
  </r>
  <r>
    <x v="241"/>
    <x v="241"/>
    <x v="204"/>
    <x v="3"/>
    <x v="0"/>
    <x v="2"/>
    <x v="1"/>
    <x v="24"/>
    <x v="24"/>
    <x v="0"/>
    <x v="0"/>
    <x v="0"/>
    <s v="Board Bazar"/>
    <s v="3km-5km"/>
    <x v="0"/>
    <x v="12"/>
    <x v="7"/>
    <s v="Active"/>
  </r>
  <r>
    <x v="242"/>
    <x v="242"/>
    <x v="205"/>
    <x v="3"/>
    <x v="0"/>
    <x v="2"/>
    <x v="1"/>
    <x v="25"/>
    <x v="25"/>
    <x v="0"/>
    <x v="0"/>
    <x v="2"/>
    <s v="Gazipura 27"/>
    <s v="1km -3km"/>
    <x v="0"/>
    <x v="12"/>
    <x v="7"/>
    <s v="Active"/>
  </r>
  <r>
    <x v="243"/>
    <x v="243"/>
    <x v="206"/>
    <x v="2"/>
    <x v="0"/>
    <x v="2"/>
    <x v="1"/>
    <x v="25"/>
    <x v="25"/>
    <x v="1"/>
    <x v="0"/>
    <x v="3"/>
    <s v="Board Bazar"/>
    <s v="3km-5km"/>
    <x v="0"/>
    <x v="12"/>
    <x v="7"/>
    <s v="Active"/>
  </r>
  <r>
    <x v="244"/>
    <x v="244"/>
    <x v="207"/>
    <x v="3"/>
    <x v="0"/>
    <x v="2"/>
    <x v="1"/>
    <x v="25"/>
    <x v="25"/>
    <x v="1"/>
    <x v="0"/>
    <x v="2"/>
    <s v="Board Bazar"/>
    <s v="3km-5km"/>
    <x v="0"/>
    <x v="12"/>
    <x v="7"/>
    <s v="Active"/>
  </r>
  <r>
    <x v="245"/>
    <x v="245"/>
    <x v="208"/>
    <x v="3"/>
    <x v="0"/>
    <x v="2"/>
    <x v="1"/>
    <x v="25"/>
    <x v="25"/>
    <x v="0"/>
    <x v="0"/>
    <x v="0"/>
    <s v="Uttara"/>
    <s v="5-10km"/>
    <x v="0"/>
    <x v="12"/>
    <x v="7"/>
    <s v="Active"/>
  </r>
  <r>
    <x v="246"/>
    <x v="246"/>
    <x v="209"/>
    <x v="0"/>
    <x v="0"/>
    <x v="2"/>
    <x v="1"/>
    <x v="25"/>
    <x v="25"/>
    <x v="1"/>
    <x v="0"/>
    <x v="1"/>
    <s v="Ershad Nagar"/>
    <s v="1km -3km"/>
    <x v="0"/>
    <x v="12"/>
    <x v="7"/>
    <s v="Active"/>
  </r>
  <r>
    <x v="247"/>
    <x v="247"/>
    <x v="210"/>
    <x v="2"/>
    <x v="0"/>
    <x v="2"/>
    <x v="1"/>
    <x v="25"/>
    <x v="25"/>
    <x v="1"/>
    <x v="0"/>
    <x v="0"/>
    <s v="Sign board"/>
    <s v="3km-5km"/>
    <x v="0"/>
    <x v="12"/>
    <x v="7"/>
    <s v="Active"/>
  </r>
  <r>
    <x v="248"/>
    <x v="248"/>
    <x v="211"/>
    <x v="3"/>
    <x v="0"/>
    <x v="2"/>
    <x v="1"/>
    <x v="25"/>
    <x v="25"/>
    <x v="0"/>
    <x v="0"/>
    <x v="5"/>
    <s v="Board Bazar"/>
    <s v="3km-5km"/>
    <x v="0"/>
    <x v="12"/>
    <x v="7"/>
    <s v="Active"/>
  </r>
  <r>
    <x v="249"/>
    <x v="249"/>
    <x v="212"/>
    <x v="3"/>
    <x v="0"/>
    <x v="2"/>
    <x v="1"/>
    <x v="25"/>
    <x v="25"/>
    <x v="0"/>
    <x v="0"/>
    <x v="0"/>
    <s v="Board Bazar"/>
    <s v="3km-5km"/>
    <x v="0"/>
    <x v="12"/>
    <x v="7"/>
    <s v="Active"/>
  </r>
  <r>
    <x v="250"/>
    <x v="250"/>
    <x v="213"/>
    <x v="3"/>
    <x v="0"/>
    <x v="2"/>
    <x v="1"/>
    <x v="26"/>
    <x v="26"/>
    <x v="1"/>
    <x v="0"/>
    <x v="1"/>
    <s v="Sign board"/>
    <s v="3km-5km"/>
    <x v="0"/>
    <x v="12"/>
    <x v="7"/>
    <s v="Active"/>
  </r>
  <r>
    <x v="251"/>
    <x v="251"/>
    <x v="214"/>
    <x v="3"/>
    <x v="0"/>
    <x v="2"/>
    <x v="1"/>
    <x v="26"/>
    <x v="26"/>
    <x v="1"/>
    <x v="1"/>
    <x v="3"/>
    <s v="Gazipura 27"/>
    <s v="1km -3km"/>
    <x v="0"/>
    <x v="12"/>
    <x v="7"/>
    <s v="Active"/>
  </r>
  <r>
    <x v="252"/>
    <x v="252"/>
    <x v="215"/>
    <x v="2"/>
    <x v="0"/>
    <x v="2"/>
    <x v="1"/>
    <x v="26"/>
    <x v="26"/>
    <x v="0"/>
    <x v="0"/>
    <x v="1"/>
    <s v="Gazipura 27"/>
    <s v="1km -3km"/>
    <x v="0"/>
    <x v="12"/>
    <x v="7"/>
    <s v="Active"/>
  </r>
  <r>
    <x v="253"/>
    <x v="253"/>
    <x v="216"/>
    <x v="3"/>
    <x v="0"/>
    <x v="2"/>
    <x v="1"/>
    <x v="26"/>
    <x v="26"/>
    <x v="0"/>
    <x v="1"/>
    <x v="1"/>
    <s v="Gazipura 27"/>
    <s v="1km -3km"/>
    <x v="0"/>
    <x v="12"/>
    <x v="7"/>
    <s v="Active"/>
  </r>
  <r>
    <x v="254"/>
    <x v="254"/>
    <x v="217"/>
    <x v="0"/>
    <x v="0"/>
    <x v="2"/>
    <x v="1"/>
    <x v="26"/>
    <x v="26"/>
    <x v="0"/>
    <x v="0"/>
    <x v="2"/>
    <s v="Gazipur Sadar"/>
    <s v="10-15km"/>
    <x v="0"/>
    <x v="12"/>
    <x v="7"/>
    <s v="Active"/>
  </r>
  <r>
    <x v="255"/>
    <x v="255"/>
    <x v="218"/>
    <x v="3"/>
    <x v="7"/>
    <x v="2"/>
    <x v="1"/>
    <x v="26"/>
    <x v="26"/>
    <x v="0"/>
    <x v="1"/>
    <x v="2"/>
    <s v="Gazipura 27"/>
    <s v="1km -3km"/>
    <x v="0"/>
    <x v="12"/>
    <x v="7"/>
    <s v="Active"/>
  </r>
  <r>
    <x v="256"/>
    <x v="256"/>
    <x v="219"/>
    <x v="5"/>
    <x v="7"/>
    <x v="2"/>
    <x v="1"/>
    <x v="26"/>
    <x v="26"/>
    <x v="0"/>
    <x v="0"/>
    <x v="2"/>
    <s v="Gazipura 27"/>
    <s v="1km -3km"/>
    <x v="0"/>
    <x v="12"/>
    <x v="7"/>
    <s v="Active"/>
  </r>
  <r>
    <x v="257"/>
    <x v="257"/>
    <x v="220"/>
    <x v="3"/>
    <x v="0"/>
    <x v="2"/>
    <x v="1"/>
    <x v="26"/>
    <x v="26"/>
    <x v="0"/>
    <x v="0"/>
    <x v="2"/>
    <s v="Ershad Nagar"/>
    <s v="1km -3km"/>
    <x v="0"/>
    <x v="12"/>
    <x v="7"/>
    <s v="Active"/>
  </r>
  <r>
    <x v="258"/>
    <x v="258"/>
    <x v="221"/>
    <x v="3"/>
    <x v="0"/>
    <x v="2"/>
    <x v="1"/>
    <x v="26"/>
    <x v="26"/>
    <x v="0"/>
    <x v="0"/>
    <x v="0"/>
    <s v="Gazipura 27"/>
    <s v="1km -3km"/>
    <x v="0"/>
    <x v="12"/>
    <x v="7"/>
    <s v="Active"/>
  </r>
  <r>
    <x v="259"/>
    <x v="259"/>
    <x v="222"/>
    <x v="2"/>
    <x v="0"/>
    <x v="2"/>
    <x v="1"/>
    <x v="26"/>
    <x v="26"/>
    <x v="0"/>
    <x v="0"/>
    <x v="0"/>
    <s v="Gazipur Chowrasta"/>
    <s v="5-10km"/>
    <x v="0"/>
    <x v="12"/>
    <x v="7"/>
    <s v="Active"/>
  </r>
  <r>
    <x v="260"/>
    <x v="260"/>
    <x v="223"/>
    <x v="2"/>
    <x v="0"/>
    <x v="2"/>
    <x v="1"/>
    <x v="26"/>
    <x v="26"/>
    <x v="0"/>
    <x v="0"/>
    <x v="3"/>
    <s v="Gazipura 27"/>
    <s v="1km -3km"/>
    <x v="0"/>
    <x v="12"/>
    <x v="7"/>
    <s v="Active"/>
  </r>
  <r>
    <x v="261"/>
    <x v="261"/>
    <x v="224"/>
    <x v="3"/>
    <x v="0"/>
    <x v="2"/>
    <x v="1"/>
    <x v="27"/>
    <x v="27"/>
    <x v="1"/>
    <x v="1"/>
    <x v="0"/>
    <s v="Board Bazar"/>
    <s v="3km-5km"/>
    <x v="0"/>
    <x v="47"/>
    <x v="7"/>
    <s v="Active"/>
  </r>
  <r>
    <x v="262"/>
    <x v="262"/>
    <x v="225"/>
    <x v="2"/>
    <x v="0"/>
    <x v="2"/>
    <x v="1"/>
    <x v="27"/>
    <x v="27"/>
    <x v="0"/>
    <x v="0"/>
    <x v="2"/>
    <s v="Gacha"/>
    <s v="3km-5km"/>
    <x v="0"/>
    <x v="47"/>
    <x v="7"/>
    <s v="Active"/>
  </r>
  <r>
    <x v="263"/>
    <x v="263"/>
    <x v="226"/>
    <x v="5"/>
    <x v="0"/>
    <x v="2"/>
    <x v="1"/>
    <x v="27"/>
    <x v="27"/>
    <x v="0"/>
    <x v="0"/>
    <x v="0"/>
    <s v="Gazipura 27"/>
    <s v="1km -3km"/>
    <x v="0"/>
    <x v="47"/>
    <x v="7"/>
    <s v="Active"/>
  </r>
  <r>
    <x v="264"/>
    <x v="264"/>
    <x v="227"/>
    <x v="3"/>
    <x v="0"/>
    <x v="2"/>
    <x v="1"/>
    <x v="27"/>
    <x v="27"/>
    <x v="0"/>
    <x v="0"/>
    <x v="1"/>
    <s v="Board Bazar"/>
    <s v="3km-5km"/>
    <x v="0"/>
    <x v="47"/>
    <x v="7"/>
    <s v="Active"/>
  </r>
  <r>
    <x v="265"/>
    <x v="265"/>
    <x v="228"/>
    <x v="3"/>
    <x v="0"/>
    <x v="2"/>
    <x v="1"/>
    <x v="27"/>
    <x v="27"/>
    <x v="0"/>
    <x v="1"/>
    <x v="2"/>
    <s v="Sign board"/>
    <s v="3km-5km"/>
    <x v="0"/>
    <x v="47"/>
    <x v="7"/>
    <s v="Active"/>
  </r>
  <r>
    <x v="266"/>
    <x v="266"/>
    <x v="229"/>
    <x v="6"/>
    <x v="0"/>
    <x v="2"/>
    <x v="1"/>
    <x v="28"/>
    <x v="28"/>
    <x v="0"/>
    <x v="0"/>
    <x v="0"/>
    <s v="Charagali"/>
    <s v="3km-5km"/>
    <x v="0"/>
    <x v="47"/>
    <x v="7"/>
    <s v="Active"/>
  </r>
  <r>
    <x v="267"/>
    <x v="267"/>
    <x v="230"/>
    <x v="0"/>
    <x v="0"/>
    <x v="2"/>
    <x v="1"/>
    <x v="28"/>
    <x v="28"/>
    <x v="0"/>
    <x v="0"/>
    <x v="2"/>
    <s v="Gazipura 27"/>
    <s v="1km -3km"/>
    <x v="0"/>
    <x v="47"/>
    <x v="7"/>
    <s v="Active"/>
  </r>
  <r>
    <x v="268"/>
    <x v="268"/>
    <x v="231"/>
    <x v="0"/>
    <x v="0"/>
    <x v="2"/>
    <x v="1"/>
    <x v="28"/>
    <x v="28"/>
    <x v="0"/>
    <x v="0"/>
    <x v="1"/>
    <s v="Gazipura 27"/>
    <s v="1km -3km"/>
    <x v="0"/>
    <x v="47"/>
    <x v="7"/>
    <s v="Active"/>
  </r>
  <r>
    <x v="269"/>
    <x v="269"/>
    <x v="232"/>
    <x v="2"/>
    <x v="6"/>
    <x v="2"/>
    <x v="1"/>
    <x v="28"/>
    <x v="28"/>
    <x v="0"/>
    <x v="0"/>
    <x v="1"/>
    <s v="Gazipura 27"/>
    <s v="1km -3km"/>
    <x v="0"/>
    <x v="47"/>
    <x v="7"/>
    <s v="Active"/>
  </r>
  <r>
    <x v="270"/>
    <x v="270"/>
    <x v="233"/>
    <x v="3"/>
    <x v="0"/>
    <x v="2"/>
    <x v="1"/>
    <x v="28"/>
    <x v="28"/>
    <x v="0"/>
    <x v="0"/>
    <x v="0"/>
    <s v="Gazipura 27"/>
    <s v="1km -3km"/>
    <x v="0"/>
    <x v="47"/>
    <x v="7"/>
    <s v="Active"/>
  </r>
  <r>
    <x v="271"/>
    <x v="271"/>
    <x v="65"/>
    <x v="2"/>
    <x v="7"/>
    <x v="2"/>
    <x v="1"/>
    <x v="28"/>
    <x v="28"/>
    <x v="0"/>
    <x v="0"/>
    <x v="2"/>
    <s v="Gazipura 27"/>
    <s v="1km -3km"/>
    <x v="0"/>
    <x v="47"/>
    <x v="7"/>
    <s v="Active"/>
  </r>
  <r>
    <x v="272"/>
    <x v="272"/>
    <x v="234"/>
    <x v="2"/>
    <x v="0"/>
    <x v="2"/>
    <x v="1"/>
    <x v="28"/>
    <x v="28"/>
    <x v="1"/>
    <x v="0"/>
    <x v="0"/>
    <s v="Gazipura 27"/>
    <s v="1km -3km"/>
    <x v="0"/>
    <x v="47"/>
    <x v="7"/>
    <s v="Active"/>
  </r>
  <r>
    <x v="273"/>
    <x v="273"/>
    <x v="235"/>
    <x v="0"/>
    <x v="0"/>
    <x v="2"/>
    <x v="1"/>
    <x v="28"/>
    <x v="28"/>
    <x v="1"/>
    <x v="0"/>
    <x v="0"/>
    <s v="Gazipura 27"/>
    <s v="1km -3km"/>
    <x v="0"/>
    <x v="47"/>
    <x v="7"/>
    <s v="Active"/>
  </r>
  <r>
    <x v="274"/>
    <x v="274"/>
    <x v="236"/>
    <x v="3"/>
    <x v="0"/>
    <x v="2"/>
    <x v="1"/>
    <x v="28"/>
    <x v="28"/>
    <x v="1"/>
    <x v="0"/>
    <x v="0"/>
    <s v="Gazipura 27"/>
    <s v="1km -3km"/>
    <x v="0"/>
    <x v="47"/>
    <x v="7"/>
    <s v="Active"/>
  </r>
  <r>
    <x v="275"/>
    <x v="275"/>
    <x v="237"/>
    <x v="3"/>
    <x v="0"/>
    <x v="2"/>
    <x v="1"/>
    <x v="28"/>
    <x v="28"/>
    <x v="1"/>
    <x v="0"/>
    <x v="2"/>
    <s v="Gazipura 27"/>
    <s v="1km -3km"/>
    <x v="0"/>
    <x v="47"/>
    <x v="7"/>
    <s v="Active"/>
  </r>
  <r>
    <x v="276"/>
    <x v="276"/>
    <x v="238"/>
    <x v="2"/>
    <x v="0"/>
    <x v="2"/>
    <x v="1"/>
    <x v="28"/>
    <x v="28"/>
    <x v="1"/>
    <x v="0"/>
    <x v="1"/>
    <s v="Gazipura 27"/>
    <s v="1km -3km"/>
    <x v="0"/>
    <x v="47"/>
    <x v="7"/>
    <s v="Active"/>
  </r>
  <r>
    <x v="277"/>
    <x v="277"/>
    <x v="239"/>
    <x v="2"/>
    <x v="0"/>
    <x v="2"/>
    <x v="1"/>
    <x v="28"/>
    <x v="28"/>
    <x v="1"/>
    <x v="0"/>
    <x v="0"/>
    <s v="Gazipura 27"/>
    <s v="1km -3km"/>
    <x v="0"/>
    <x v="47"/>
    <x v="7"/>
    <s v="Active"/>
  </r>
  <r>
    <x v="278"/>
    <x v="278"/>
    <x v="240"/>
    <x v="1"/>
    <x v="0"/>
    <x v="2"/>
    <x v="1"/>
    <x v="28"/>
    <x v="28"/>
    <x v="1"/>
    <x v="0"/>
    <x v="6"/>
    <s v="Gazipura 27"/>
    <s v="1km -3km"/>
    <x v="0"/>
    <x v="47"/>
    <x v="7"/>
    <s v="Active"/>
  </r>
  <r>
    <x v="279"/>
    <x v="279"/>
    <x v="241"/>
    <x v="2"/>
    <x v="0"/>
    <x v="2"/>
    <x v="1"/>
    <x v="28"/>
    <x v="28"/>
    <x v="0"/>
    <x v="0"/>
    <x v="2"/>
    <s v="Gazipura 27"/>
    <s v="1km -3km"/>
    <x v="0"/>
    <x v="47"/>
    <x v="7"/>
    <s v="Active"/>
  </r>
  <r>
    <x v="280"/>
    <x v="280"/>
    <x v="242"/>
    <x v="3"/>
    <x v="7"/>
    <x v="2"/>
    <x v="1"/>
    <x v="28"/>
    <x v="28"/>
    <x v="1"/>
    <x v="0"/>
    <x v="2"/>
    <s v="Gazipura 27"/>
    <s v="1km -3km"/>
    <x v="0"/>
    <x v="47"/>
    <x v="7"/>
    <s v="Active"/>
  </r>
  <r>
    <x v="281"/>
    <x v="281"/>
    <x v="100"/>
    <x v="3"/>
    <x v="0"/>
    <x v="2"/>
    <x v="1"/>
    <x v="28"/>
    <x v="28"/>
    <x v="0"/>
    <x v="0"/>
    <x v="1"/>
    <s v="Board Bazar"/>
    <s v="3km-5km"/>
    <x v="0"/>
    <x v="47"/>
    <x v="7"/>
    <s v="Active"/>
  </r>
  <r>
    <x v="282"/>
    <x v="282"/>
    <x v="243"/>
    <x v="2"/>
    <x v="0"/>
    <x v="2"/>
    <x v="1"/>
    <x v="28"/>
    <x v="28"/>
    <x v="0"/>
    <x v="0"/>
    <x v="0"/>
    <s v="Board Bazar"/>
    <s v="3km-5km"/>
    <x v="0"/>
    <x v="47"/>
    <x v="7"/>
    <s v="Active"/>
  </r>
  <r>
    <x v="283"/>
    <x v="283"/>
    <x v="244"/>
    <x v="5"/>
    <x v="0"/>
    <x v="2"/>
    <x v="1"/>
    <x v="29"/>
    <x v="29"/>
    <x v="0"/>
    <x v="0"/>
    <x v="7"/>
    <s v="Gazipura 27"/>
    <s v="1km -3km"/>
    <x v="0"/>
    <x v="47"/>
    <x v="7"/>
    <s v="Active"/>
  </r>
  <r>
    <x v="284"/>
    <x v="284"/>
    <x v="245"/>
    <x v="0"/>
    <x v="0"/>
    <x v="2"/>
    <x v="1"/>
    <x v="29"/>
    <x v="29"/>
    <x v="0"/>
    <x v="0"/>
    <x v="5"/>
    <s v="Boro Bari"/>
    <s v="3km-5km"/>
    <x v="0"/>
    <x v="47"/>
    <x v="7"/>
    <s v="Active"/>
  </r>
  <r>
    <x v="285"/>
    <x v="285"/>
    <x v="246"/>
    <x v="0"/>
    <x v="0"/>
    <x v="2"/>
    <x v="1"/>
    <x v="29"/>
    <x v="29"/>
    <x v="1"/>
    <x v="0"/>
    <x v="2"/>
    <s v="Ershad Nagar"/>
    <s v="1km -3km"/>
    <x v="0"/>
    <x v="47"/>
    <x v="7"/>
    <s v="Active"/>
  </r>
  <r>
    <x v="286"/>
    <x v="286"/>
    <x v="247"/>
    <x v="2"/>
    <x v="0"/>
    <x v="2"/>
    <x v="1"/>
    <x v="30"/>
    <x v="30"/>
    <x v="1"/>
    <x v="0"/>
    <x v="1"/>
    <s v="Boro Bari"/>
    <s v="3km-5km"/>
    <x v="0"/>
    <x v="48"/>
    <x v="7"/>
    <s v="Active"/>
  </r>
  <r>
    <x v="287"/>
    <x v="287"/>
    <x v="248"/>
    <x v="0"/>
    <x v="0"/>
    <x v="2"/>
    <x v="1"/>
    <x v="30"/>
    <x v="30"/>
    <x v="0"/>
    <x v="0"/>
    <x v="3"/>
    <s v="Board Bazar"/>
    <s v="3km-5km"/>
    <x v="0"/>
    <x v="48"/>
    <x v="7"/>
    <s v="Active"/>
  </r>
  <r>
    <x v="288"/>
    <x v="288"/>
    <x v="249"/>
    <x v="3"/>
    <x v="0"/>
    <x v="2"/>
    <x v="1"/>
    <x v="30"/>
    <x v="30"/>
    <x v="0"/>
    <x v="0"/>
    <x v="3"/>
    <s v="Gazipura 27"/>
    <s v="1km -3km"/>
    <x v="0"/>
    <x v="48"/>
    <x v="7"/>
    <s v="Active"/>
  </r>
  <r>
    <x v="289"/>
    <x v="289"/>
    <x v="250"/>
    <x v="2"/>
    <x v="0"/>
    <x v="2"/>
    <x v="1"/>
    <x v="31"/>
    <x v="31"/>
    <x v="0"/>
    <x v="0"/>
    <x v="5"/>
    <s v="Board Bazar"/>
    <s v="3km-5km"/>
    <x v="0"/>
    <x v="48"/>
    <x v="8"/>
    <s v="Active"/>
  </r>
  <r>
    <x v="290"/>
    <x v="290"/>
    <x v="251"/>
    <x v="0"/>
    <x v="0"/>
    <x v="2"/>
    <x v="1"/>
    <x v="31"/>
    <x v="31"/>
    <x v="0"/>
    <x v="0"/>
    <x v="2"/>
    <s v="Khilkhet"/>
    <s v="10-15km"/>
    <x v="0"/>
    <x v="48"/>
    <x v="8"/>
    <s v="Active"/>
  </r>
  <r>
    <x v="291"/>
    <x v="291"/>
    <x v="252"/>
    <x v="0"/>
    <x v="0"/>
    <x v="2"/>
    <x v="1"/>
    <x v="31"/>
    <x v="31"/>
    <x v="0"/>
    <x v="0"/>
    <x v="0"/>
    <s v="Gazipura 27"/>
    <s v="1km -3km"/>
    <x v="0"/>
    <x v="48"/>
    <x v="8"/>
    <s v="Active"/>
  </r>
  <r>
    <x v="292"/>
    <x v="292"/>
    <x v="253"/>
    <x v="2"/>
    <x v="0"/>
    <x v="2"/>
    <x v="1"/>
    <x v="31"/>
    <x v="31"/>
    <x v="0"/>
    <x v="0"/>
    <x v="2"/>
    <s v="Gazipura 27"/>
    <s v="1km -3km"/>
    <x v="0"/>
    <x v="48"/>
    <x v="8"/>
    <s v="Active"/>
  </r>
  <r>
    <x v="293"/>
    <x v="293"/>
    <x v="254"/>
    <x v="2"/>
    <x v="0"/>
    <x v="2"/>
    <x v="1"/>
    <x v="31"/>
    <x v="31"/>
    <x v="0"/>
    <x v="1"/>
    <x v="3"/>
    <s v="Gazipura 27"/>
    <s v="1km -3km"/>
    <x v="0"/>
    <x v="48"/>
    <x v="8"/>
    <s v="Active"/>
  </r>
  <r>
    <x v="294"/>
    <x v="294"/>
    <x v="255"/>
    <x v="0"/>
    <x v="0"/>
    <x v="2"/>
    <x v="1"/>
    <x v="31"/>
    <x v="31"/>
    <x v="0"/>
    <x v="0"/>
    <x v="5"/>
    <s v="Gazipura 27"/>
    <s v="1km -3km"/>
    <x v="0"/>
    <x v="48"/>
    <x v="8"/>
    <s v="Active"/>
  </r>
  <r>
    <x v="295"/>
    <x v="295"/>
    <x v="65"/>
    <x v="3"/>
    <x v="0"/>
    <x v="2"/>
    <x v="1"/>
    <x v="31"/>
    <x v="31"/>
    <x v="0"/>
    <x v="0"/>
    <x v="2"/>
    <s v="Vogra Baypass"/>
    <s v="5-10km"/>
    <x v="0"/>
    <x v="48"/>
    <x v="8"/>
    <s v="Active"/>
  </r>
  <r>
    <x v="296"/>
    <x v="296"/>
    <x v="256"/>
    <x v="2"/>
    <x v="0"/>
    <x v="2"/>
    <x v="1"/>
    <x v="31"/>
    <x v="31"/>
    <x v="1"/>
    <x v="0"/>
    <x v="0"/>
    <s v="Gacha"/>
    <s v="3km-5km"/>
    <x v="0"/>
    <x v="48"/>
    <x v="8"/>
    <s v="Active"/>
  </r>
  <r>
    <x v="297"/>
    <x v="297"/>
    <x v="257"/>
    <x v="2"/>
    <x v="0"/>
    <x v="2"/>
    <x v="1"/>
    <x v="31"/>
    <x v="31"/>
    <x v="1"/>
    <x v="1"/>
    <x v="2"/>
    <s v="Gazipura 27"/>
    <s v="1km -3km"/>
    <x v="0"/>
    <x v="48"/>
    <x v="8"/>
    <s v="Active"/>
  </r>
  <r>
    <x v="298"/>
    <x v="298"/>
    <x v="258"/>
    <x v="2"/>
    <x v="0"/>
    <x v="2"/>
    <x v="1"/>
    <x v="31"/>
    <x v="31"/>
    <x v="0"/>
    <x v="1"/>
    <x v="2"/>
    <s v="Gazipura 27"/>
    <s v="1km -3km"/>
    <x v="0"/>
    <x v="48"/>
    <x v="8"/>
    <s v="Active"/>
  </r>
  <r>
    <x v="299"/>
    <x v="299"/>
    <x v="259"/>
    <x v="3"/>
    <x v="0"/>
    <x v="2"/>
    <x v="1"/>
    <x v="31"/>
    <x v="31"/>
    <x v="0"/>
    <x v="0"/>
    <x v="1"/>
    <s v="Gazipura 27"/>
    <s v="1km -3km"/>
    <x v="0"/>
    <x v="48"/>
    <x v="8"/>
    <s v="Active"/>
  </r>
  <r>
    <x v="300"/>
    <x v="300"/>
    <x v="260"/>
    <x v="2"/>
    <x v="8"/>
    <x v="2"/>
    <x v="1"/>
    <x v="31"/>
    <x v="31"/>
    <x v="0"/>
    <x v="0"/>
    <x v="1"/>
    <s v="Gazipura 27"/>
    <s v="1km -3km"/>
    <x v="0"/>
    <x v="48"/>
    <x v="8"/>
    <s v="Active"/>
  </r>
  <r>
    <x v="301"/>
    <x v="301"/>
    <x v="261"/>
    <x v="2"/>
    <x v="8"/>
    <x v="2"/>
    <x v="1"/>
    <x v="31"/>
    <x v="31"/>
    <x v="0"/>
    <x v="0"/>
    <x v="1"/>
    <s v="Gazipura 27"/>
    <s v="1km -3km"/>
    <x v="0"/>
    <x v="48"/>
    <x v="8"/>
    <s v="Active"/>
  </r>
  <r>
    <x v="302"/>
    <x v="302"/>
    <x v="262"/>
    <x v="3"/>
    <x v="0"/>
    <x v="2"/>
    <x v="1"/>
    <x v="32"/>
    <x v="32"/>
    <x v="0"/>
    <x v="0"/>
    <x v="7"/>
    <s v="Boro Bari "/>
    <s v="3km-5km"/>
    <x v="0"/>
    <x v="48"/>
    <x v="8"/>
    <s v="Active"/>
  </r>
  <r>
    <x v="303"/>
    <x v="303"/>
    <x v="263"/>
    <x v="3"/>
    <x v="0"/>
    <x v="2"/>
    <x v="1"/>
    <x v="32"/>
    <x v="32"/>
    <x v="0"/>
    <x v="0"/>
    <x v="0"/>
    <s v="Board Bazar"/>
    <s v="3km-5km"/>
    <x v="0"/>
    <x v="48"/>
    <x v="8"/>
    <s v="Active"/>
  </r>
  <r>
    <x v="304"/>
    <x v="304"/>
    <x v="264"/>
    <x v="2"/>
    <x v="0"/>
    <x v="2"/>
    <x v="1"/>
    <x v="32"/>
    <x v="32"/>
    <x v="0"/>
    <x v="0"/>
    <x v="2"/>
    <s v="Gazipura 27"/>
    <s v="1km -3km"/>
    <x v="0"/>
    <x v="48"/>
    <x v="8"/>
    <s v="Active"/>
  </r>
  <r>
    <x v="305"/>
    <x v="305"/>
    <x v="265"/>
    <x v="3"/>
    <x v="0"/>
    <x v="2"/>
    <x v="1"/>
    <x v="33"/>
    <x v="33"/>
    <x v="1"/>
    <x v="0"/>
    <x v="2"/>
    <s v="Bason"/>
    <s v="5km-10km"/>
    <x v="0"/>
    <x v="48"/>
    <x v="8"/>
    <s v="Active"/>
  </r>
  <r>
    <x v="306"/>
    <x v="306"/>
    <x v="266"/>
    <x v="3"/>
    <x v="0"/>
    <x v="2"/>
    <x v="1"/>
    <x v="33"/>
    <x v="33"/>
    <x v="1"/>
    <x v="0"/>
    <x v="1"/>
    <s v="Gazipura 27"/>
    <s v="1km -3km"/>
    <x v="0"/>
    <x v="48"/>
    <x v="8"/>
    <s v="Active"/>
  </r>
  <r>
    <x v="307"/>
    <x v="307"/>
    <x v="267"/>
    <x v="2"/>
    <x v="0"/>
    <x v="2"/>
    <x v="1"/>
    <x v="34"/>
    <x v="34"/>
    <x v="0"/>
    <x v="0"/>
    <x v="0"/>
    <s v="Board Bazar"/>
    <s v="3km-5km"/>
    <x v="0"/>
    <x v="48"/>
    <x v="8"/>
    <s v="Active"/>
  </r>
  <r>
    <x v="308"/>
    <x v="308"/>
    <x v="268"/>
    <x v="0"/>
    <x v="0"/>
    <x v="2"/>
    <x v="1"/>
    <x v="34"/>
    <x v="34"/>
    <x v="0"/>
    <x v="0"/>
    <x v="0"/>
    <s v="Board Bazar"/>
    <s v="3km-5km"/>
    <x v="0"/>
    <x v="48"/>
    <x v="8"/>
    <s v="Active"/>
  </r>
  <r>
    <x v="309"/>
    <x v="309"/>
    <x v="269"/>
    <x v="0"/>
    <x v="0"/>
    <x v="2"/>
    <x v="1"/>
    <x v="34"/>
    <x v="34"/>
    <x v="1"/>
    <x v="1"/>
    <x v="0"/>
    <s v="Boro Bari"/>
    <s v="3km-5km"/>
    <x v="0"/>
    <x v="48"/>
    <x v="8"/>
    <s v="Active"/>
  </r>
  <r>
    <x v="310"/>
    <x v="310"/>
    <x v="270"/>
    <x v="2"/>
    <x v="0"/>
    <x v="2"/>
    <x v="1"/>
    <x v="34"/>
    <x v="34"/>
    <x v="1"/>
    <x v="0"/>
    <x v="1"/>
    <s v="Gazipura 27"/>
    <s v="1km -3km"/>
    <x v="0"/>
    <x v="49"/>
    <x v="8"/>
    <s v="Active"/>
  </r>
  <r>
    <x v="311"/>
    <x v="311"/>
    <x v="271"/>
    <x v="2"/>
    <x v="2"/>
    <x v="1"/>
    <x v="1"/>
    <x v="35"/>
    <x v="35"/>
    <x v="0"/>
    <x v="0"/>
    <x v="1"/>
    <s v="Gazipur Sadar"/>
    <s v="10-15km"/>
    <x v="0"/>
    <x v="49"/>
    <x v="8"/>
    <s v="Active"/>
  </r>
  <r>
    <x v="312"/>
    <x v="312"/>
    <x v="272"/>
    <x v="3"/>
    <x v="0"/>
    <x v="2"/>
    <x v="1"/>
    <x v="34"/>
    <x v="34"/>
    <x v="0"/>
    <x v="0"/>
    <x v="5"/>
    <s v="Gazipura 27"/>
    <s v="1km -3km"/>
    <x v="0"/>
    <x v="49"/>
    <x v="8"/>
    <s v="Active"/>
  </r>
  <r>
    <x v="313"/>
    <x v="313"/>
    <x v="273"/>
    <x v="3"/>
    <x v="0"/>
    <x v="2"/>
    <x v="1"/>
    <x v="34"/>
    <x v="34"/>
    <x v="0"/>
    <x v="0"/>
    <x v="0"/>
    <s v="Ershad Nagar"/>
    <s v="1km -3km"/>
    <x v="0"/>
    <x v="49"/>
    <x v="8"/>
    <s v="Active"/>
  </r>
  <r>
    <x v="314"/>
    <x v="314"/>
    <x v="274"/>
    <x v="3"/>
    <x v="0"/>
    <x v="2"/>
    <x v="1"/>
    <x v="36"/>
    <x v="36"/>
    <x v="0"/>
    <x v="0"/>
    <x v="5"/>
    <s v="Hossen Market"/>
    <s v="1km -3km"/>
    <x v="0"/>
    <x v="49"/>
    <x v="8"/>
    <s v="Active"/>
  </r>
  <r>
    <x v="315"/>
    <x v="315"/>
    <x v="275"/>
    <x v="2"/>
    <x v="0"/>
    <x v="2"/>
    <x v="1"/>
    <x v="36"/>
    <x v="36"/>
    <x v="1"/>
    <x v="0"/>
    <x v="5"/>
    <s v="Gacha"/>
    <s v="3km-5km"/>
    <x v="0"/>
    <x v="49"/>
    <x v="8"/>
    <s v="Active"/>
  </r>
  <r>
    <x v="316"/>
    <x v="316"/>
    <x v="276"/>
    <x v="5"/>
    <x v="0"/>
    <x v="2"/>
    <x v="1"/>
    <x v="36"/>
    <x v="36"/>
    <x v="1"/>
    <x v="1"/>
    <x v="2"/>
    <s v="Ershad Nagar"/>
    <s v="1km -3km"/>
    <x v="0"/>
    <x v="49"/>
    <x v="8"/>
    <s v="Active"/>
  </r>
  <r>
    <x v="317"/>
    <x v="317"/>
    <x v="277"/>
    <x v="0"/>
    <x v="0"/>
    <x v="2"/>
    <x v="1"/>
    <x v="36"/>
    <x v="36"/>
    <x v="1"/>
    <x v="0"/>
    <x v="2"/>
    <s v="Ershad Nagar"/>
    <s v="1km -3km"/>
    <x v="0"/>
    <x v="49"/>
    <x v="8"/>
    <s v="Active"/>
  </r>
  <r>
    <x v="318"/>
    <x v="318"/>
    <x v="278"/>
    <x v="3"/>
    <x v="0"/>
    <x v="2"/>
    <x v="1"/>
    <x v="36"/>
    <x v="36"/>
    <x v="1"/>
    <x v="0"/>
    <x v="5"/>
    <s v="Ershad Nagar"/>
    <s v="1km -3km"/>
    <x v="0"/>
    <x v="49"/>
    <x v="8"/>
    <s v="Active"/>
  </r>
  <r>
    <x v="319"/>
    <x v="319"/>
    <x v="279"/>
    <x v="0"/>
    <x v="0"/>
    <x v="2"/>
    <x v="1"/>
    <x v="37"/>
    <x v="37"/>
    <x v="0"/>
    <x v="0"/>
    <x v="0"/>
    <s v="Gacha"/>
    <s v="3km-5km"/>
    <x v="0"/>
    <x v="49"/>
    <x v="8"/>
    <s v="Active"/>
  </r>
  <r>
    <x v="320"/>
    <x v="320"/>
    <x v="280"/>
    <x v="0"/>
    <x v="0"/>
    <x v="2"/>
    <x v="1"/>
    <x v="37"/>
    <x v="37"/>
    <x v="1"/>
    <x v="0"/>
    <x v="0"/>
    <s v="Gacha"/>
    <s v="3km-5km"/>
    <x v="0"/>
    <x v="49"/>
    <x v="8"/>
    <s v="Active"/>
  </r>
  <r>
    <x v="321"/>
    <x v="321"/>
    <x v="281"/>
    <x v="3"/>
    <x v="0"/>
    <x v="2"/>
    <x v="1"/>
    <x v="37"/>
    <x v="37"/>
    <x v="1"/>
    <x v="0"/>
    <x v="5"/>
    <s v="Azimpur Dhaka"/>
    <s v="20km-30km"/>
    <x v="0"/>
    <x v="49"/>
    <x v="8"/>
    <s v="Active"/>
  </r>
  <r>
    <x v="322"/>
    <x v="322"/>
    <x v="110"/>
    <x v="2"/>
    <x v="0"/>
    <x v="2"/>
    <x v="1"/>
    <x v="37"/>
    <x v="37"/>
    <x v="0"/>
    <x v="0"/>
    <x v="0"/>
    <s v="Board Bazar"/>
    <s v="3km-5km"/>
    <x v="0"/>
    <x v="49"/>
    <x v="8"/>
    <s v="Active"/>
  </r>
  <r>
    <x v="323"/>
    <x v="323"/>
    <x v="8"/>
    <x v="2"/>
    <x v="0"/>
    <x v="2"/>
    <x v="1"/>
    <x v="37"/>
    <x v="37"/>
    <x v="0"/>
    <x v="0"/>
    <x v="2"/>
    <s v="Board Bazar"/>
    <s v="3km-5km"/>
    <x v="0"/>
    <x v="49"/>
    <x v="8"/>
    <s v="Active"/>
  </r>
  <r>
    <x v="324"/>
    <x v="324"/>
    <x v="282"/>
    <x v="2"/>
    <x v="0"/>
    <x v="2"/>
    <x v="1"/>
    <x v="37"/>
    <x v="37"/>
    <x v="1"/>
    <x v="0"/>
    <x v="5"/>
    <s v="Ershad Nagar"/>
    <s v="1km -3km"/>
    <x v="0"/>
    <x v="49"/>
    <x v="8"/>
    <s v="Active"/>
  </r>
  <r>
    <x v="325"/>
    <x v="325"/>
    <x v="283"/>
    <x v="2"/>
    <x v="0"/>
    <x v="2"/>
    <x v="1"/>
    <x v="37"/>
    <x v="37"/>
    <x v="0"/>
    <x v="0"/>
    <x v="2"/>
    <s v="Kunia"/>
    <s v="3km-5km"/>
    <x v="0"/>
    <x v="49"/>
    <x v="8"/>
    <s v="Active"/>
  </r>
  <r>
    <x v="326"/>
    <x v="326"/>
    <x v="284"/>
    <x v="3"/>
    <x v="0"/>
    <x v="2"/>
    <x v="1"/>
    <x v="37"/>
    <x v="37"/>
    <x v="0"/>
    <x v="0"/>
    <x v="2"/>
    <s v="Gazipura 27"/>
    <s v="1km -3km"/>
    <x v="0"/>
    <x v="49"/>
    <x v="8"/>
    <s v="Active"/>
  </r>
  <r>
    <x v="327"/>
    <x v="327"/>
    <x v="170"/>
    <x v="3"/>
    <x v="0"/>
    <x v="2"/>
    <x v="1"/>
    <x v="37"/>
    <x v="37"/>
    <x v="0"/>
    <x v="0"/>
    <x v="0"/>
    <s v="Gazipura 27"/>
    <s v="1km -3km"/>
    <x v="0"/>
    <x v="49"/>
    <x v="8"/>
    <s v="Active"/>
  </r>
  <r>
    <x v="328"/>
    <x v="328"/>
    <x v="285"/>
    <x v="3"/>
    <x v="0"/>
    <x v="2"/>
    <x v="1"/>
    <x v="37"/>
    <x v="37"/>
    <x v="0"/>
    <x v="0"/>
    <x v="0"/>
    <s v="Gazipura 27"/>
    <s v="1km -3km"/>
    <x v="0"/>
    <x v="49"/>
    <x v="8"/>
    <s v="Active"/>
  </r>
  <r>
    <x v="329"/>
    <x v="329"/>
    <x v="286"/>
    <x v="2"/>
    <x v="0"/>
    <x v="2"/>
    <x v="1"/>
    <x v="37"/>
    <x v="37"/>
    <x v="1"/>
    <x v="0"/>
    <x v="5"/>
    <s v="Gazipura 27"/>
    <s v="1km -3km"/>
    <x v="0"/>
    <x v="49"/>
    <x v="8"/>
    <s v="Active"/>
  </r>
  <r>
    <x v="330"/>
    <x v="330"/>
    <x v="22"/>
    <x v="5"/>
    <x v="2"/>
    <x v="1"/>
    <x v="1"/>
    <x v="38"/>
    <x v="38"/>
    <x v="0"/>
    <x v="1"/>
    <x v="3"/>
    <s v="Gazipura 27"/>
    <s v="1km -3km"/>
    <x v="0"/>
    <x v="49"/>
    <x v="8"/>
    <s v="Active"/>
  </r>
  <r>
    <x v="331"/>
    <x v="331"/>
    <x v="287"/>
    <x v="0"/>
    <x v="0"/>
    <x v="2"/>
    <x v="1"/>
    <x v="38"/>
    <x v="38"/>
    <x v="0"/>
    <x v="0"/>
    <x v="0"/>
    <s v="Vogra Baypass"/>
    <s v="5-10km"/>
    <x v="0"/>
    <x v="49"/>
    <x v="8"/>
    <s v="Active"/>
  </r>
  <r>
    <x v="332"/>
    <x v="332"/>
    <x v="288"/>
    <x v="3"/>
    <x v="0"/>
    <x v="2"/>
    <x v="1"/>
    <x v="38"/>
    <x v="38"/>
    <x v="0"/>
    <x v="0"/>
    <x v="0"/>
    <s v="Gazipura 27"/>
    <s v="1km -3km"/>
    <x v="0"/>
    <x v="49"/>
    <x v="8"/>
    <s v="Active"/>
  </r>
  <r>
    <x v="333"/>
    <x v="333"/>
    <x v="289"/>
    <x v="0"/>
    <x v="0"/>
    <x v="2"/>
    <x v="1"/>
    <x v="38"/>
    <x v="38"/>
    <x v="1"/>
    <x v="1"/>
    <x v="2"/>
    <s v="Gazipura 27"/>
    <s v="1km -3km"/>
    <x v="0"/>
    <x v="49"/>
    <x v="8"/>
    <s v="Active"/>
  </r>
  <r>
    <x v="334"/>
    <x v="334"/>
    <x v="290"/>
    <x v="2"/>
    <x v="0"/>
    <x v="2"/>
    <x v="1"/>
    <x v="38"/>
    <x v="38"/>
    <x v="1"/>
    <x v="0"/>
    <x v="0"/>
    <s v="Vogra Baypass"/>
    <s v="5-10km"/>
    <x v="0"/>
    <x v="49"/>
    <x v="8"/>
    <s v="Active"/>
  </r>
  <r>
    <x v="335"/>
    <x v="335"/>
    <x v="291"/>
    <x v="2"/>
    <x v="0"/>
    <x v="2"/>
    <x v="1"/>
    <x v="38"/>
    <x v="38"/>
    <x v="1"/>
    <x v="0"/>
    <x v="1"/>
    <s v="Gacha"/>
    <s v="3km-5km"/>
    <x v="0"/>
    <x v="49"/>
    <x v="8"/>
    <s v="Active"/>
  </r>
  <r>
    <x v="336"/>
    <x v="336"/>
    <x v="292"/>
    <x v="2"/>
    <x v="0"/>
    <x v="2"/>
    <x v="1"/>
    <x v="39"/>
    <x v="39"/>
    <x v="1"/>
    <x v="0"/>
    <x v="0"/>
    <s v="Gazipura 27"/>
    <s v="1km -3km"/>
    <x v="0"/>
    <x v="49"/>
    <x v="8"/>
    <s v="Active"/>
  </r>
  <r>
    <x v="337"/>
    <x v="337"/>
    <x v="293"/>
    <x v="2"/>
    <x v="0"/>
    <x v="2"/>
    <x v="1"/>
    <x v="39"/>
    <x v="39"/>
    <x v="0"/>
    <x v="0"/>
    <x v="1"/>
    <s v="Gazipura 27"/>
    <s v="1km -3km"/>
    <x v="0"/>
    <x v="49"/>
    <x v="8"/>
    <s v="Active"/>
  </r>
  <r>
    <x v="338"/>
    <x v="338"/>
    <x v="294"/>
    <x v="5"/>
    <x v="6"/>
    <x v="2"/>
    <x v="1"/>
    <x v="39"/>
    <x v="39"/>
    <x v="0"/>
    <x v="0"/>
    <x v="2"/>
    <s v="Gazipura 27"/>
    <s v="1km -3km"/>
    <x v="0"/>
    <x v="49"/>
    <x v="8"/>
    <s v="Active"/>
  </r>
  <r>
    <x v="339"/>
    <x v="339"/>
    <x v="295"/>
    <x v="3"/>
    <x v="0"/>
    <x v="2"/>
    <x v="1"/>
    <x v="39"/>
    <x v="39"/>
    <x v="0"/>
    <x v="0"/>
    <x v="1"/>
    <s v="Gazipura 27"/>
    <s v="1km -3km"/>
    <x v="0"/>
    <x v="49"/>
    <x v="8"/>
    <s v="Active"/>
  </r>
  <r>
    <x v="340"/>
    <x v="340"/>
    <x v="296"/>
    <x v="0"/>
    <x v="0"/>
    <x v="2"/>
    <x v="1"/>
    <x v="40"/>
    <x v="40"/>
    <x v="1"/>
    <x v="0"/>
    <x v="0"/>
    <s v="Gazipura 27"/>
    <s v="1km -3km"/>
    <x v="0"/>
    <x v="49"/>
    <x v="8"/>
    <s v="Active"/>
  </r>
  <r>
    <x v="341"/>
    <x v="341"/>
    <x v="297"/>
    <x v="0"/>
    <x v="0"/>
    <x v="2"/>
    <x v="1"/>
    <x v="40"/>
    <x v="40"/>
    <x v="0"/>
    <x v="0"/>
    <x v="1"/>
    <s v="Gazipura 27"/>
    <s v="1km -3km"/>
    <x v="0"/>
    <x v="49"/>
    <x v="8"/>
    <s v="Active"/>
  </r>
  <r>
    <x v="342"/>
    <x v="342"/>
    <x v="298"/>
    <x v="5"/>
    <x v="0"/>
    <x v="2"/>
    <x v="1"/>
    <x v="40"/>
    <x v="40"/>
    <x v="0"/>
    <x v="0"/>
    <x v="2"/>
    <s v="Gazipura 27"/>
    <s v="1km -3km"/>
    <x v="0"/>
    <x v="49"/>
    <x v="8"/>
    <s v="Active"/>
  </r>
  <r>
    <x v="343"/>
    <x v="343"/>
    <x v="299"/>
    <x v="3"/>
    <x v="0"/>
    <x v="2"/>
    <x v="1"/>
    <x v="40"/>
    <x v="40"/>
    <x v="0"/>
    <x v="0"/>
    <x v="0"/>
    <s v="Gazipura 27"/>
    <s v="1km -3km"/>
    <x v="0"/>
    <x v="49"/>
    <x v="8"/>
    <s v="Active"/>
  </r>
  <r>
    <x v="344"/>
    <x v="344"/>
    <x v="300"/>
    <x v="2"/>
    <x v="0"/>
    <x v="2"/>
    <x v="1"/>
    <x v="40"/>
    <x v="40"/>
    <x v="0"/>
    <x v="0"/>
    <x v="2"/>
    <s v="Gacha"/>
    <s v="3km-5km"/>
    <x v="0"/>
    <x v="49"/>
    <x v="8"/>
    <s v="Active"/>
  </r>
  <r>
    <x v="345"/>
    <x v="345"/>
    <x v="301"/>
    <x v="3"/>
    <x v="0"/>
    <x v="2"/>
    <x v="1"/>
    <x v="40"/>
    <x v="40"/>
    <x v="0"/>
    <x v="0"/>
    <x v="2"/>
    <s v="Hossen Market"/>
    <s v="1km -3km"/>
    <x v="0"/>
    <x v="49"/>
    <x v="8"/>
    <s v="Active"/>
  </r>
  <r>
    <x v="346"/>
    <x v="346"/>
    <x v="302"/>
    <x v="2"/>
    <x v="0"/>
    <x v="2"/>
    <x v="1"/>
    <x v="40"/>
    <x v="40"/>
    <x v="0"/>
    <x v="0"/>
    <x v="2"/>
    <s v="Bason"/>
    <s v="5km-10km"/>
    <x v="0"/>
    <x v="49"/>
    <x v="8"/>
    <s v="Active"/>
  </r>
  <r>
    <x v="347"/>
    <x v="347"/>
    <x v="303"/>
    <x v="2"/>
    <x v="0"/>
    <x v="2"/>
    <x v="1"/>
    <x v="41"/>
    <x v="41"/>
    <x v="0"/>
    <x v="0"/>
    <x v="0"/>
    <s v="Gazipur Sadar"/>
    <s v="10-15km"/>
    <x v="0"/>
    <x v="49"/>
    <x v="8"/>
    <s v="Active"/>
  </r>
  <r>
    <x v="348"/>
    <x v="348"/>
    <x v="304"/>
    <x v="2"/>
    <x v="0"/>
    <x v="2"/>
    <x v="1"/>
    <x v="42"/>
    <x v="42"/>
    <x v="1"/>
    <x v="1"/>
    <x v="0"/>
    <s v="Gazipura 27"/>
    <s v="1km -3km"/>
    <x v="0"/>
    <x v="49"/>
    <x v="8"/>
    <s v="Active"/>
  </r>
  <r>
    <x v="349"/>
    <x v="349"/>
    <x v="305"/>
    <x v="2"/>
    <x v="0"/>
    <x v="2"/>
    <x v="1"/>
    <x v="43"/>
    <x v="43"/>
    <x v="1"/>
    <x v="0"/>
    <x v="3"/>
    <s v="Ershad Nagar"/>
    <s v="1km -3km"/>
    <x v="0"/>
    <x v="49"/>
    <x v="8"/>
    <s v="Active"/>
  </r>
  <r>
    <x v="350"/>
    <x v="350"/>
    <x v="306"/>
    <x v="5"/>
    <x v="0"/>
    <x v="2"/>
    <x v="1"/>
    <x v="43"/>
    <x v="43"/>
    <x v="0"/>
    <x v="0"/>
    <x v="0"/>
    <s v="Gazipura 27"/>
    <s v="1km -3km"/>
    <x v="0"/>
    <x v="49"/>
    <x v="8"/>
    <s v="Active"/>
  </r>
  <r>
    <x v="351"/>
    <x v="351"/>
    <x v="307"/>
    <x v="3"/>
    <x v="0"/>
    <x v="2"/>
    <x v="1"/>
    <x v="43"/>
    <x v="43"/>
    <x v="0"/>
    <x v="0"/>
    <x v="5"/>
    <s v="Ershad Nagar"/>
    <s v="1km -3km"/>
    <x v="0"/>
    <x v="49"/>
    <x v="8"/>
    <s v="Active"/>
  </r>
  <r>
    <x v="352"/>
    <x v="352"/>
    <x v="308"/>
    <x v="0"/>
    <x v="0"/>
    <x v="2"/>
    <x v="1"/>
    <x v="43"/>
    <x v="43"/>
    <x v="0"/>
    <x v="0"/>
    <x v="2"/>
    <s v="Ershad Nagar"/>
    <s v="1km -3km"/>
    <x v="0"/>
    <x v="49"/>
    <x v="8"/>
    <s v="Active"/>
  </r>
  <r>
    <x v="353"/>
    <x v="353"/>
    <x v="309"/>
    <x v="0"/>
    <x v="0"/>
    <x v="2"/>
    <x v="1"/>
    <x v="43"/>
    <x v="43"/>
    <x v="0"/>
    <x v="0"/>
    <x v="1"/>
    <s v="Board Bazar"/>
    <s v="3km-5km"/>
    <x v="0"/>
    <x v="49"/>
    <x v="8"/>
    <s v="Active"/>
  </r>
  <r>
    <x v="354"/>
    <x v="354"/>
    <x v="310"/>
    <x v="5"/>
    <x v="0"/>
    <x v="2"/>
    <x v="1"/>
    <x v="44"/>
    <x v="44"/>
    <x v="0"/>
    <x v="1"/>
    <x v="4"/>
    <s v="Gazipura 27"/>
    <s v="1km -3km"/>
    <x v="0"/>
    <x v="49"/>
    <x v="8"/>
    <s v="Active"/>
  </r>
  <r>
    <x v="355"/>
    <x v="355"/>
    <x v="311"/>
    <x v="3"/>
    <x v="0"/>
    <x v="2"/>
    <x v="1"/>
    <x v="45"/>
    <x v="45"/>
    <x v="0"/>
    <x v="0"/>
    <x v="2"/>
    <s v="Gazipura 27"/>
    <s v="1km -3km"/>
    <x v="0"/>
    <x v="49"/>
    <x v="8"/>
    <s v="Active"/>
  </r>
  <r>
    <x v="356"/>
    <x v="356"/>
    <x v="48"/>
    <x v="2"/>
    <x v="0"/>
    <x v="2"/>
    <x v="1"/>
    <x v="45"/>
    <x v="45"/>
    <x v="0"/>
    <x v="0"/>
    <x v="2"/>
    <s v="Gazipura 27"/>
    <s v="1km -3km"/>
    <x v="0"/>
    <x v="49"/>
    <x v="8"/>
    <s v="Active"/>
  </r>
  <r>
    <x v="357"/>
    <x v="357"/>
    <x v="312"/>
    <x v="3"/>
    <x v="0"/>
    <x v="2"/>
    <x v="1"/>
    <x v="45"/>
    <x v="45"/>
    <x v="1"/>
    <x v="0"/>
    <x v="2"/>
    <s v="Ershad Nagar"/>
    <s v="1km -3km"/>
    <x v="0"/>
    <x v="49"/>
    <x v="8"/>
    <s v="Active"/>
  </r>
  <r>
    <x v="358"/>
    <x v="358"/>
    <x v="313"/>
    <x v="0"/>
    <x v="0"/>
    <x v="2"/>
    <x v="1"/>
    <x v="46"/>
    <x v="46"/>
    <x v="1"/>
    <x v="0"/>
    <x v="5"/>
    <s v="Ershad Nagar"/>
    <s v="1km -3km"/>
    <x v="0"/>
    <x v="49"/>
    <x v="8"/>
    <s v="Active"/>
  </r>
  <r>
    <x v="359"/>
    <x v="359"/>
    <x v="314"/>
    <x v="3"/>
    <x v="0"/>
    <x v="2"/>
    <x v="1"/>
    <x v="46"/>
    <x v="46"/>
    <x v="0"/>
    <x v="0"/>
    <x v="1"/>
    <s v="Gazipura 27"/>
    <s v="1km -3km"/>
    <x v="0"/>
    <x v="49"/>
    <x v="8"/>
    <s v="Active"/>
  </r>
  <r>
    <x v="360"/>
    <x v="360"/>
    <x v="315"/>
    <x v="5"/>
    <x v="0"/>
    <x v="2"/>
    <x v="1"/>
    <x v="47"/>
    <x v="47"/>
    <x v="0"/>
    <x v="0"/>
    <x v="0"/>
    <s v="Gazipura 27"/>
    <s v="1km -3km"/>
    <x v="0"/>
    <x v="49"/>
    <x v="8"/>
    <s v="Active"/>
  </r>
  <r>
    <x v="361"/>
    <x v="361"/>
    <x v="316"/>
    <x v="2"/>
    <x v="0"/>
    <x v="2"/>
    <x v="1"/>
    <x v="47"/>
    <x v="47"/>
    <x v="1"/>
    <x v="0"/>
    <x v="0"/>
    <s v="Gazipura 27"/>
    <s v="1km -3km"/>
    <x v="0"/>
    <x v="49"/>
    <x v="8"/>
    <s v="Active"/>
  </r>
  <r>
    <x v="362"/>
    <x v="362"/>
    <x v="317"/>
    <x v="0"/>
    <x v="0"/>
    <x v="2"/>
    <x v="1"/>
    <x v="48"/>
    <x v="48"/>
    <x v="1"/>
    <x v="1"/>
    <x v="3"/>
    <s v="Gazipura 27"/>
    <s v="1km -3km"/>
    <x v="0"/>
    <x v="49"/>
    <x v="8"/>
    <s v="Active"/>
  </r>
  <r>
    <x v="363"/>
    <x v="363"/>
    <x v="318"/>
    <x v="3"/>
    <x v="0"/>
    <x v="2"/>
    <x v="1"/>
    <x v="49"/>
    <x v="49"/>
    <x v="0"/>
    <x v="0"/>
    <x v="1"/>
    <s v="Gazipura 27"/>
    <s v="1km -3km"/>
    <x v="0"/>
    <x v="49"/>
    <x v="9"/>
    <s v="Active"/>
  </r>
  <r>
    <x v="364"/>
    <x v="364"/>
    <x v="319"/>
    <x v="3"/>
    <x v="0"/>
    <x v="2"/>
    <x v="1"/>
    <x v="50"/>
    <x v="50"/>
    <x v="0"/>
    <x v="0"/>
    <x v="2"/>
    <s v="Gazipura 27"/>
    <s v="1km -3km"/>
    <x v="0"/>
    <x v="49"/>
    <x v="9"/>
    <s v="Active"/>
  </r>
  <r>
    <x v="365"/>
    <x v="365"/>
    <x v="320"/>
    <x v="0"/>
    <x v="0"/>
    <x v="2"/>
    <x v="1"/>
    <x v="51"/>
    <x v="51"/>
    <x v="1"/>
    <x v="0"/>
    <x v="1"/>
    <s v="Ershad Nagar"/>
    <s v="1km -3km"/>
    <x v="0"/>
    <x v="49"/>
    <x v="9"/>
    <s v="Active"/>
  </r>
  <r>
    <x v="366"/>
    <x v="366"/>
    <x v="321"/>
    <x v="0"/>
    <x v="0"/>
    <x v="2"/>
    <x v="1"/>
    <x v="51"/>
    <x v="51"/>
    <x v="1"/>
    <x v="1"/>
    <x v="0"/>
    <s v="Sign board"/>
    <s v="3km-5km"/>
    <x v="0"/>
    <x v="49"/>
    <x v="9"/>
    <s v="Active"/>
  </r>
  <r>
    <x v="367"/>
    <x v="367"/>
    <x v="322"/>
    <x v="0"/>
    <x v="0"/>
    <x v="2"/>
    <x v="1"/>
    <x v="51"/>
    <x v="51"/>
    <x v="1"/>
    <x v="0"/>
    <x v="0"/>
    <s v="Ershad Nagar"/>
    <s v="1km -3km"/>
    <x v="0"/>
    <x v="49"/>
    <x v="9"/>
    <s v="Active"/>
  </r>
  <r>
    <x v="368"/>
    <x v="368"/>
    <x v="323"/>
    <x v="0"/>
    <x v="0"/>
    <x v="2"/>
    <x v="1"/>
    <x v="51"/>
    <x v="51"/>
    <x v="0"/>
    <x v="0"/>
    <x v="0"/>
    <s v="Ershad Nagar"/>
    <s v="1km -3km"/>
    <x v="0"/>
    <x v="49"/>
    <x v="9"/>
    <s v="Active"/>
  </r>
  <r>
    <x v="369"/>
    <x v="369"/>
    <x v="324"/>
    <x v="0"/>
    <x v="0"/>
    <x v="2"/>
    <x v="1"/>
    <x v="51"/>
    <x v="51"/>
    <x v="0"/>
    <x v="0"/>
    <x v="2"/>
    <s v="Board Bazar"/>
    <s v="3km-5km"/>
    <x v="0"/>
    <x v="49"/>
    <x v="9"/>
    <s v="Active"/>
  </r>
  <r>
    <x v="370"/>
    <x v="370"/>
    <x v="325"/>
    <x v="0"/>
    <x v="0"/>
    <x v="2"/>
    <x v="1"/>
    <x v="51"/>
    <x v="51"/>
    <x v="0"/>
    <x v="0"/>
    <x v="1"/>
    <s v="Board Bazar"/>
    <s v="3km-5km"/>
    <x v="0"/>
    <x v="49"/>
    <x v="9"/>
    <s v="Active"/>
  </r>
  <r>
    <x v="371"/>
    <x v="371"/>
    <x v="326"/>
    <x v="0"/>
    <x v="0"/>
    <x v="2"/>
    <x v="1"/>
    <x v="51"/>
    <x v="51"/>
    <x v="0"/>
    <x v="0"/>
    <x v="0"/>
    <s v="Bonmala Road"/>
    <s v="3km-5km"/>
    <x v="0"/>
    <x v="49"/>
    <x v="9"/>
    <s v="Active"/>
  </r>
  <r>
    <x v="372"/>
    <x v="372"/>
    <x v="327"/>
    <x v="0"/>
    <x v="0"/>
    <x v="2"/>
    <x v="1"/>
    <x v="51"/>
    <x v="51"/>
    <x v="1"/>
    <x v="0"/>
    <x v="1"/>
    <s v="Ershad Nagar"/>
    <s v="1km -3km"/>
    <x v="0"/>
    <x v="49"/>
    <x v="9"/>
    <s v="Active"/>
  </r>
  <r>
    <x v="373"/>
    <x v="373"/>
    <x v="328"/>
    <x v="0"/>
    <x v="0"/>
    <x v="2"/>
    <x v="1"/>
    <x v="51"/>
    <x v="51"/>
    <x v="0"/>
    <x v="0"/>
    <x v="0"/>
    <s v="Gazipura 27"/>
    <s v="1km -3km"/>
    <x v="0"/>
    <x v="49"/>
    <x v="9"/>
    <s v="Active"/>
  </r>
  <r>
    <x v="374"/>
    <x v="374"/>
    <x v="329"/>
    <x v="0"/>
    <x v="0"/>
    <x v="2"/>
    <x v="1"/>
    <x v="51"/>
    <x v="51"/>
    <x v="0"/>
    <x v="0"/>
    <x v="2"/>
    <s v="Charagali"/>
    <s v="3km-5km"/>
    <x v="0"/>
    <x v="49"/>
    <x v="9"/>
    <s v="Active"/>
  </r>
  <r>
    <x v="375"/>
    <x v="375"/>
    <x v="330"/>
    <x v="2"/>
    <x v="0"/>
    <x v="2"/>
    <x v="1"/>
    <x v="52"/>
    <x v="52"/>
    <x v="0"/>
    <x v="0"/>
    <x v="2"/>
    <s v="Hossen Market"/>
    <s v="1km -3km"/>
    <x v="0"/>
    <x v="49"/>
    <x v="9"/>
    <s v="Active"/>
  </r>
  <r>
    <x v="376"/>
    <x v="376"/>
    <x v="331"/>
    <x v="5"/>
    <x v="0"/>
    <x v="2"/>
    <x v="1"/>
    <x v="53"/>
    <x v="53"/>
    <x v="1"/>
    <x v="0"/>
    <x v="5"/>
    <s v="Ershad Nagar"/>
    <s v="1km -3km"/>
    <x v="0"/>
    <x v="49"/>
    <x v="9"/>
    <s v="Active"/>
  </r>
  <r>
    <x v="377"/>
    <x v="377"/>
    <x v="332"/>
    <x v="2"/>
    <x v="0"/>
    <x v="2"/>
    <x v="1"/>
    <x v="53"/>
    <x v="53"/>
    <x v="0"/>
    <x v="0"/>
    <x v="3"/>
    <s v="Board Bazar"/>
    <s v="3km-5km"/>
    <x v="0"/>
    <x v="49"/>
    <x v="9"/>
    <s v="Active"/>
  </r>
  <r>
    <x v="378"/>
    <x v="378"/>
    <x v="333"/>
    <x v="3"/>
    <x v="0"/>
    <x v="2"/>
    <x v="1"/>
    <x v="53"/>
    <x v="53"/>
    <x v="0"/>
    <x v="0"/>
    <x v="1"/>
    <s v="Gazipura 27"/>
    <s v="1km -3km"/>
    <x v="0"/>
    <x v="49"/>
    <x v="9"/>
    <s v="Active"/>
  </r>
  <r>
    <x v="379"/>
    <x v="379"/>
    <x v="334"/>
    <x v="2"/>
    <x v="0"/>
    <x v="2"/>
    <x v="1"/>
    <x v="53"/>
    <x v="53"/>
    <x v="0"/>
    <x v="0"/>
    <x v="2"/>
    <s v="Hossen Market"/>
    <s v="1km -3km"/>
    <x v="0"/>
    <x v="49"/>
    <x v="9"/>
    <s v="Active"/>
  </r>
  <r>
    <x v="380"/>
    <x v="380"/>
    <x v="335"/>
    <x v="6"/>
    <x v="0"/>
    <x v="2"/>
    <x v="1"/>
    <x v="53"/>
    <x v="53"/>
    <x v="0"/>
    <x v="0"/>
    <x v="3"/>
    <s v="Ershad Nagar"/>
    <s v="1km -3km"/>
    <x v="0"/>
    <x v="49"/>
    <x v="9"/>
    <s v="Active"/>
  </r>
  <r>
    <x v="381"/>
    <x v="381"/>
    <x v="336"/>
    <x v="0"/>
    <x v="0"/>
    <x v="2"/>
    <x v="1"/>
    <x v="53"/>
    <x v="53"/>
    <x v="0"/>
    <x v="0"/>
    <x v="7"/>
    <s v="Gazipur Sadar"/>
    <s v="10-15km"/>
    <x v="0"/>
    <x v="49"/>
    <x v="9"/>
    <s v="Active"/>
  </r>
  <r>
    <x v="382"/>
    <x v="382"/>
    <x v="337"/>
    <x v="0"/>
    <x v="0"/>
    <x v="2"/>
    <x v="1"/>
    <x v="54"/>
    <x v="54"/>
    <x v="1"/>
    <x v="0"/>
    <x v="0"/>
    <s v="Board Bazar"/>
    <s v="3km-5km"/>
    <x v="0"/>
    <x v="49"/>
    <x v="9"/>
    <s v="Active"/>
  </r>
  <r>
    <x v="383"/>
    <x v="383"/>
    <x v="338"/>
    <x v="2"/>
    <x v="0"/>
    <x v="2"/>
    <x v="1"/>
    <x v="54"/>
    <x v="54"/>
    <x v="0"/>
    <x v="0"/>
    <x v="4"/>
    <s v="Hossen Market"/>
    <s v="1km -3km"/>
    <x v="0"/>
    <x v="49"/>
    <x v="9"/>
    <s v="Active"/>
  </r>
  <r>
    <x v="384"/>
    <x v="384"/>
    <x v="339"/>
    <x v="3"/>
    <x v="0"/>
    <x v="2"/>
    <x v="1"/>
    <x v="54"/>
    <x v="54"/>
    <x v="0"/>
    <x v="0"/>
    <x v="0"/>
    <s v="Gazipura 27"/>
    <s v="1km -3km"/>
    <x v="0"/>
    <x v="49"/>
    <x v="9"/>
    <s v="Active"/>
  </r>
  <r>
    <x v="385"/>
    <x v="385"/>
    <x v="340"/>
    <x v="2"/>
    <x v="0"/>
    <x v="2"/>
    <x v="1"/>
    <x v="54"/>
    <x v="54"/>
    <x v="0"/>
    <x v="0"/>
    <x v="0"/>
    <s v="Gazipura 27"/>
    <s v="1km -3km"/>
    <x v="0"/>
    <x v="49"/>
    <x v="9"/>
    <s v="Active"/>
  </r>
  <r>
    <x v="386"/>
    <x v="386"/>
    <x v="341"/>
    <x v="2"/>
    <x v="0"/>
    <x v="2"/>
    <x v="1"/>
    <x v="54"/>
    <x v="54"/>
    <x v="1"/>
    <x v="0"/>
    <x v="0"/>
    <s v="Hossen Market"/>
    <s v="1km -3km"/>
    <x v="0"/>
    <x v="49"/>
    <x v="9"/>
    <s v="Active"/>
  </r>
  <r>
    <x v="387"/>
    <x v="387"/>
    <x v="342"/>
    <x v="0"/>
    <x v="0"/>
    <x v="2"/>
    <x v="1"/>
    <x v="54"/>
    <x v="54"/>
    <x v="0"/>
    <x v="0"/>
    <x v="1"/>
    <s v="Gazipura 27"/>
    <s v="1km -3km"/>
    <x v="0"/>
    <x v="49"/>
    <x v="9"/>
    <s v="Active"/>
  </r>
  <r>
    <x v="388"/>
    <x v="388"/>
    <x v="343"/>
    <x v="0"/>
    <x v="0"/>
    <x v="2"/>
    <x v="1"/>
    <x v="54"/>
    <x v="54"/>
    <x v="0"/>
    <x v="0"/>
    <x v="2"/>
    <s v="Gazipur Sadar"/>
    <s v="10-15km"/>
    <x v="0"/>
    <x v="49"/>
    <x v="9"/>
    <s v="Active"/>
  </r>
  <r>
    <x v="389"/>
    <x v="389"/>
    <x v="344"/>
    <x v="0"/>
    <x v="0"/>
    <x v="2"/>
    <x v="1"/>
    <x v="54"/>
    <x v="54"/>
    <x v="0"/>
    <x v="0"/>
    <x v="0"/>
    <s v="Boro Bari"/>
    <s v="3km-5km"/>
    <x v="0"/>
    <x v="49"/>
    <x v="9"/>
    <s v="Active"/>
  </r>
  <r>
    <x v="390"/>
    <x v="390"/>
    <x v="345"/>
    <x v="2"/>
    <x v="0"/>
    <x v="2"/>
    <x v="1"/>
    <x v="55"/>
    <x v="55"/>
    <x v="1"/>
    <x v="0"/>
    <x v="2"/>
    <s v="Gazipura 27"/>
    <s v="1km -3km"/>
    <x v="0"/>
    <x v="49"/>
    <x v="9"/>
    <s v="Active"/>
  </r>
  <r>
    <x v="391"/>
    <x v="391"/>
    <x v="346"/>
    <x v="5"/>
    <x v="0"/>
    <x v="2"/>
    <x v="1"/>
    <x v="55"/>
    <x v="55"/>
    <x v="0"/>
    <x v="1"/>
    <x v="1"/>
    <s v="Gazipura 27"/>
    <s v="1km -3km"/>
    <x v="0"/>
    <x v="49"/>
    <x v="9"/>
    <s v="Active"/>
  </r>
  <r>
    <x v="392"/>
    <x v="392"/>
    <x v="347"/>
    <x v="2"/>
    <x v="0"/>
    <x v="2"/>
    <x v="1"/>
    <x v="55"/>
    <x v="55"/>
    <x v="1"/>
    <x v="0"/>
    <x v="2"/>
    <s v="Gazipura 27"/>
    <s v="1km -3km"/>
    <x v="0"/>
    <x v="49"/>
    <x v="9"/>
    <s v="Active"/>
  </r>
  <r>
    <x v="393"/>
    <x v="393"/>
    <x v="348"/>
    <x v="3"/>
    <x v="0"/>
    <x v="2"/>
    <x v="1"/>
    <x v="56"/>
    <x v="56"/>
    <x v="1"/>
    <x v="0"/>
    <x v="0"/>
    <s v="Gacha"/>
    <s v="3km-5km"/>
    <x v="0"/>
    <x v="49"/>
    <x v="9"/>
    <s v="Active"/>
  </r>
  <r>
    <x v="394"/>
    <x v="394"/>
    <x v="349"/>
    <x v="2"/>
    <x v="0"/>
    <x v="2"/>
    <x v="1"/>
    <x v="56"/>
    <x v="56"/>
    <x v="0"/>
    <x v="0"/>
    <x v="1"/>
    <s v="Board Bazar"/>
    <s v="3km-5km"/>
    <x v="0"/>
    <x v="49"/>
    <x v="9"/>
    <s v="Active"/>
  </r>
  <r>
    <x v="395"/>
    <x v="395"/>
    <x v="350"/>
    <x v="6"/>
    <x v="4"/>
    <x v="1"/>
    <x v="1"/>
    <x v="57"/>
    <x v="57"/>
    <x v="0"/>
    <x v="1"/>
    <x v="2"/>
    <s v="Bashundhara"/>
    <s v="10-15km"/>
    <x v="0"/>
    <x v="49"/>
    <x v="9"/>
    <s v="Active"/>
  </r>
  <r>
    <x v="396"/>
    <x v="396"/>
    <x v="351"/>
    <x v="0"/>
    <x v="0"/>
    <x v="2"/>
    <x v="1"/>
    <x v="58"/>
    <x v="58"/>
    <x v="0"/>
    <x v="0"/>
    <x v="3"/>
    <s v="Boro Bari"/>
    <s v="3km-5km"/>
    <x v="0"/>
    <x v="49"/>
    <x v="9"/>
    <s v="Active"/>
  </r>
  <r>
    <x v="397"/>
    <x v="397"/>
    <x v="352"/>
    <x v="0"/>
    <x v="0"/>
    <x v="2"/>
    <x v="1"/>
    <x v="59"/>
    <x v="59"/>
    <x v="1"/>
    <x v="0"/>
    <x v="8"/>
    <s v="Board Bazar"/>
    <s v="3km-5km"/>
    <x v="0"/>
    <x v="49"/>
    <x v="9"/>
    <s v="Active"/>
  </r>
  <r>
    <x v="398"/>
    <x v="398"/>
    <x v="222"/>
    <x v="2"/>
    <x v="0"/>
    <x v="2"/>
    <x v="1"/>
    <x v="60"/>
    <x v="60"/>
    <x v="0"/>
    <x v="0"/>
    <x v="2"/>
    <s v="Gacha"/>
    <s v="3km-5km"/>
    <x v="0"/>
    <x v="49"/>
    <x v="9"/>
    <s v="Active"/>
  </r>
  <r>
    <x v="399"/>
    <x v="399"/>
    <x v="353"/>
    <x v="3"/>
    <x v="0"/>
    <x v="2"/>
    <x v="1"/>
    <x v="60"/>
    <x v="60"/>
    <x v="1"/>
    <x v="0"/>
    <x v="2"/>
    <s v="Gazipura 27"/>
    <s v="1km -3km"/>
    <x v="0"/>
    <x v="49"/>
    <x v="9"/>
    <s v="Active"/>
  </r>
  <r>
    <x v="400"/>
    <x v="400"/>
    <x v="354"/>
    <x v="2"/>
    <x v="0"/>
    <x v="2"/>
    <x v="1"/>
    <x v="60"/>
    <x v="60"/>
    <x v="1"/>
    <x v="0"/>
    <x v="1"/>
    <s v="Gazipur Sadar"/>
    <s v="10-15km"/>
    <x v="0"/>
    <x v="49"/>
    <x v="9"/>
    <s v="Active"/>
  </r>
  <r>
    <x v="401"/>
    <x v="401"/>
    <x v="355"/>
    <x v="2"/>
    <x v="0"/>
    <x v="2"/>
    <x v="1"/>
    <x v="60"/>
    <x v="60"/>
    <x v="1"/>
    <x v="0"/>
    <x v="0"/>
    <s v="Gazipura 27"/>
    <s v="1km -3km"/>
    <x v="0"/>
    <x v="48"/>
    <x v="9"/>
    <s v="Active"/>
  </r>
  <r>
    <x v="402"/>
    <x v="402"/>
    <x v="356"/>
    <x v="0"/>
    <x v="0"/>
    <x v="2"/>
    <x v="1"/>
    <x v="60"/>
    <x v="60"/>
    <x v="1"/>
    <x v="0"/>
    <x v="1"/>
    <s v="Gacha"/>
    <s v="3km-5km"/>
    <x v="0"/>
    <x v="48"/>
    <x v="9"/>
    <s v="Active"/>
  </r>
  <r>
    <x v="403"/>
    <x v="403"/>
    <x v="357"/>
    <x v="3"/>
    <x v="0"/>
    <x v="2"/>
    <x v="1"/>
    <x v="60"/>
    <x v="60"/>
    <x v="1"/>
    <x v="0"/>
    <x v="0"/>
    <s v="Gazipura 27"/>
    <s v="1km -3km"/>
    <x v="0"/>
    <x v="48"/>
    <x v="9"/>
    <s v="Active"/>
  </r>
  <r>
    <x v="404"/>
    <x v="404"/>
    <x v="358"/>
    <x v="3"/>
    <x v="0"/>
    <x v="2"/>
    <x v="1"/>
    <x v="60"/>
    <x v="60"/>
    <x v="0"/>
    <x v="0"/>
    <x v="0"/>
    <s v="Gazipura 27"/>
    <s v="1km -3km"/>
    <x v="0"/>
    <x v="48"/>
    <x v="9"/>
    <s v="Active"/>
  </r>
  <r>
    <x v="405"/>
    <x v="405"/>
    <x v="359"/>
    <x v="2"/>
    <x v="0"/>
    <x v="2"/>
    <x v="1"/>
    <x v="61"/>
    <x v="61"/>
    <x v="0"/>
    <x v="0"/>
    <x v="1"/>
    <s v="Gazipura 27"/>
    <s v="1km -3km"/>
    <x v="0"/>
    <x v="48"/>
    <x v="9"/>
    <s v="Active"/>
  </r>
  <r>
    <x v="406"/>
    <x v="406"/>
    <x v="360"/>
    <x v="2"/>
    <x v="0"/>
    <x v="2"/>
    <x v="1"/>
    <x v="62"/>
    <x v="62"/>
    <x v="0"/>
    <x v="0"/>
    <x v="2"/>
    <s v="Gazipura 27"/>
    <s v="1km -3km"/>
    <x v="0"/>
    <x v="48"/>
    <x v="10"/>
    <s v="Active"/>
  </r>
  <r>
    <x v="407"/>
    <x v="407"/>
    <x v="361"/>
    <x v="1"/>
    <x v="9"/>
    <x v="0"/>
    <x v="1"/>
    <x v="63"/>
    <x v="63"/>
    <x v="0"/>
    <x v="0"/>
    <x v="0"/>
    <s v="Tongi Bazar"/>
    <s v="5-10km"/>
    <x v="0"/>
    <x v="48"/>
    <x v="11"/>
    <s v="Active"/>
  </r>
  <r>
    <x v="408"/>
    <x v="408"/>
    <x v="362"/>
    <x v="3"/>
    <x v="3"/>
    <x v="1"/>
    <x v="1"/>
    <x v="64"/>
    <x v="64"/>
    <x v="0"/>
    <x v="1"/>
    <x v="2"/>
    <s v="Kaliakoir"/>
    <s v="20km-30km"/>
    <x v="0"/>
    <x v="48"/>
    <x v="12"/>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n v="1"/>
    <s v="ACX1"/>
    <s v="Shanta Priya"/>
    <x v="0"/>
    <s v="Line Operator"/>
    <x v="0"/>
    <x v="0"/>
    <d v="2023-09-02T00:00:00"/>
    <x v="0"/>
    <x v="0"/>
    <s v="Single"/>
    <s v="B+"/>
    <s v="Gazipura 27"/>
    <s v="1km -3km"/>
    <s v="Active"/>
    <n v="10000"/>
  </r>
  <r>
    <n v="1"/>
    <s v="ACX2"/>
    <s v="Md. Abdul Kader"/>
    <x v="1"/>
    <s v="Line Operator"/>
    <x v="1"/>
    <x v="1"/>
    <d v="2023-11-02T00:00:00"/>
    <x v="1"/>
    <x v="0"/>
    <s v="Single"/>
    <s v="A+"/>
    <s v="Gazipura 27"/>
    <s v="1km -3km"/>
    <s v="Resigned"/>
    <n v="2500"/>
  </r>
  <r>
    <n v="2"/>
    <s v="ACX3"/>
    <s v="Md. Sagor Hossain"/>
    <x v="2"/>
    <s v="Line Operator"/>
    <x v="0"/>
    <x v="0"/>
    <d v="2023-11-16T00:00:00"/>
    <x v="2"/>
    <x v="0"/>
    <s v="Married"/>
    <s v="O+"/>
    <s v="Uttara"/>
    <s v="5-10km"/>
    <s v="Fire"/>
    <n v="500"/>
  </r>
  <r>
    <n v="3"/>
    <s v="ACX4"/>
    <s v="Masud Islam Fahim"/>
    <x v="3"/>
    <s v="Loader"/>
    <x v="1"/>
    <x v="0"/>
    <d v="2023-11-28T00:00:00"/>
    <x v="3"/>
    <x v="0"/>
    <s v="Married"/>
    <s v="A+"/>
    <s v="Bonmala Road"/>
    <s v="3km-5km"/>
    <s v="Active"/>
    <n v="10000"/>
  </r>
  <r>
    <n v="4"/>
    <s v="ACX5"/>
    <s v="Md. Manik Mia"/>
    <x v="2"/>
    <s v="Line Operator"/>
    <x v="1"/>
    <x v="1"/>
    <d v="2023-12-09T00:00:00"/>
    <x v="4"/>
    <x v="0"/>
    <s v="Single"/>
    <s v="O+"/>
    <s v="Khilkhet"/>
    <s v="10-15km"/>
    <s v="Active"/>
    <n v="10000"/>
  </r>
  <r>
    <n v="5"/>
    <s v="ACX6"/>
    <s v="Md. Shajibur Rahaman"/>
    <x v="3"/>
    <s v="Line Operator"/>
    <x v="1"/>
    <x v="0"/>
    <d v="2023-12-09T00:00:00"/>
    <x v="4"/>
    <x v="0"/>
    <s v="Single"/>
    <s v="B+"/>
    <s v="Gazipura 27"/>
    <s v="1km -3km"/>
    <s v="Active"/>
    <n v="10000"/>
  </r>
  <r>
    <n v="6"/>
    <s v="ACX7"/>
    <s v="Limon"/>
    <x v="2"/>
    <s v="Line Operator"/>
    <x v="1"/>
    <x v="0"/>
    <d v="2023-12-12T00:00:00"/>
    <x v="5"/>
    <x v="0"/>
    <s v="Married"/>
    <s v="O+"/>
    <s v="Gazipura 27"/>
    <s v="1km -3km"/>
    <s v="Active"/>
    <n v="10000"/>
  </r>
  <r>
    <n v="7"/>
    <s v="ACX8"/>
    <s v="Arman Hossen"/>
    <x v="3"/>
    <s v="Line Operator"/>
    <x v="0"/>
    <x v="0"/>
    <d v="2023-12-17T00:00:00"/>
    <x v="6"/>
    <x v="0"/>
    <s v="Single"/>
    <s v="AB+"/>
    <s v="Gazipura 27"/>
    <s v="1km -3km"/>
    <s v="Active"/>
    <n v="523"/>
  </r>
  <r>
    <n v="8"/>
    <s v="ACX9"/>
    <s v="Md. Raju Mia"/>
    <x v="3"/>
    <s v="Line Operator"/>
    <x v="1"/>
    <x v="0"/>
    <d v="2023-12-17T00:00:00"/>
    <x v="6"/>
    <x v="0"/>
    <s v="Single"/>
    <s v="A+"/>
    <s v="Gazipura 27"/>
    <s v="1km -3km"/>
    <s v="Active"/>
    <n v="10000"/>
  </r>
  <r>
    <n v="9"/>
    <s v="ACX10"/>
    <s v="Md. Ammar Hossain"/>
    <x v="2"/>
    <s v="Line Operator"/>
    <x v="1"/>
    <x v="0"/>
    <d v="2023-12-18T00:00:00"/>
    <x v="7"/>
    <x v="0"/>
    <s v="Married"/>
    <s v="O+"/>
    <s v="Gazipura 27"/>
    <s v="1km -3km"/>
    <s v="Active"/>
    <n v="216363"/>
  </r>
  <r>
    <n v="10"/>
    <s v="ACX11"/>
    <s v="Nadim Al Kamal Murad"/>
    <x v="2"/>
    <s v="Line Operator"/>
    <x v="0"/>
    <x v="0"/>
    <d v="2023-12-28T00:00:00"/>
    <x v="8"/>
    <x v="0"/>
    <s v="Married"/>
    <s v="O+"/>
    <s v="Bonmala Road"/>
    <s v="3km-5km"/>
    <s v="Active"/>
    <n v="10000"/>
  </r>
  <r>
    <n v="11"/>
    <s v="ACX12"/>
    <s v="Manik Sharker"/>
    <x v="2"/>
    <s v="Line Operator"/>
    <x v="1"/>
    <x v="0"/>
    <d v="2024-01-06T00:00:00"/>
    <x v="9"/>
    <x v="0"/>
    <s v="Married"/>
    <s v="AB+"/>
    <s v="Gazipura 27"/>
    <s v="1km -3km"/>
    <s v="Active"/>
    <n v="10000"/>
  </r>
  <r>
    <n v="12"/>
    <s v="ACX13"/>
    <s v="Samiul Hoque"/>
    <x v="3"/>
    <s v="Line Operator"/>
    <x v="1"/>
    <x v="0"/>
    <d v="2024-01-06T00:00:00"/>
    <x v="9"/>
    <x v="0"/>
    <s v="Married"/>
    <s v="B+"/>
    <s v="Gazipur Chowrasta"/>
    <s v="5-10km"/>
    <s v="Active"/>
    <n v="525"/>
  </r>
  <r>
    <n v="13"/>
    <s v="ACX14"/>
    <s v="Rashid Mahmud"/>
    <x v="3"/>
    <s v="Line Operator"/>
    <x v="1"/>
    <x v="1"/>
    <d v="2024-01-06T00:00:00"/>
    <x v="9"/>
    <x v="0"/>
    <s v="Married"/>
    <s v="O-"/>
    <s v="Gazipura 27"/>
    <s v="1km -3km"/>
    <s v="Active"/>
    <n v="10000"/>
  </r>
  <r>
    <n v="14"/>
    <s v="ACX15"/>
    <s v="Md. Riad Hasan"/>
    <x v="2"/>
    <s v="Line Operator"/>
    <x v="2"/>
    <x v="0"/>
    <d v="2024-01-06T00:00:00"/>
    <x v="9"/>
    <x v="0"/>
    <s v="Single"/>
    <s v="B+"/>
    <s v="Gazipura 27"/>
    <s v="1km -3km"/>
    <s v="Active"/>
    <n v="15265"/>
  </r>
  <r>
    <n v="15"/>
    <s v="ACX16"/>
    <s v="Md. Junied Mahtav Muin"/>
    <x v="0"/>
    <s v="Line Operator"/>
    <x v="1"/>
    <x v="0"/>
    <d v="2024-01-06T00:00:00"/>
    <x v="9"/>
    <x v="0"/>
    <s v="Married"/>
    <s v="O+"/>
    <s v="Gazipura 27"/>
    <s v="1km -3km"/>
    <s v="Active"/>
    <n v="10000"/>
  </r>
  <r>
    <n v="16"/>
    <s v="ACX17"/>
    <s v="Mst. Muslima"/>
    <x v="4"/>
    <s v="Line Operator"/>
    <x v="2"/>
    <x v="0"/>
    <d v="2024-01-06T00:00:00"/>
    <x v="9"/>
    <x v="1"/>
    <s v="Married"/>
    <s v="O+"/>
    <s v="Gazipura 27"/>
    <s v="1km -3km"/>
    <s v="Active"/>
    <n v="56"/>
  </r>
  <r>
    <n v="17"/>
    <s v="ACX18"/>
    <s v="Md. Jahid Hasan Joy"/>
    <x v="0"/>
    <s v="Line Operator"/>
    <x v="1"/>
    <x v="0"/>
    <d v="2024-01-06T00:00:00"/>
    <x v="9"/>
    <x v="0"/>
    <s v="Married"/>
    <s v="B+"/>
    <s v="Gazipura 27"/>
    <s v="1km -3km"/>
    <s v="Active"/>
    <n v="10000"/>
  </r>
  <r>
    <n v="18"/>
    <s v="ACX19"/>
    <s v="Reduyan Ahmed Ajmir"/>
    <x v="1"/>
    <s v="Line Operator"/>
    <x v="1"/>
    <x v="0"/>
    <d v="2024-01-06T00:00:00"/>
    <x v="9"/>
    <x v="0"/>
    <s v="Single"/>
    <s v="AB+"/>
    <s v="Gazipura 27"/>
    <s v="1km -3km"/>
    <s v="Active"/>
    <n v="10000"/>
  </r>
  <r>
    <n v="19"/>
    <s v="ACX20"/>
    <s v="Md. Sajib Hossain"/>
    <x v="2"/>
    <s v="Line Operator"/>
    <x v="2"/>
    <x v="0"/>
    <d v="2024-01-06T00:00:00"/>
    <x v="9"/>
    <x v="0"/>
    <s v="Single"/>
    <s v="O+"/>
    <s v="Gazipura 27"/>
    <s v="1km -3km"/>
    <s v="Active"/>
    <n v="1662"/>
  </r>
  <r>
    <n v="20"/>
    <s v="ACX21"/>
    <s v="Rayhan Habib"/>
    <x v="3"/>
    <s v="Line Operator"/>
    <x v="2"/>
    <x v="0"/>
    <d v="2024-01-06T00:00:00"/>
    <x v="9"/>
    <x v="0"/>
    <s v="Single"/>
    <s v="O+"/>
    <s v="Gazipura 27"/>
    <s v="1km -3km"/>
    <s v="Active"/>
    <n v="10000"/>
  </r>
  <r>
    <n v="21"/>
    <s v="ACX22"/>
    <s v="Md. Al Amin Hossain Shanto"/>
    <x v="2"/>
    <s v="Line Operator"/>
    <x v="2"/>
    <x v="0"/>
    <d v="2024-01-07T00:00:00"/>
    <x v="10"/>
    <x v="0"/>
    <s v="Single"/>
    <s v="O+"/>
    <s v="Gazipura 27"/>
    <s v="1km -3km"/>
    <s v="Active"/>
    <n v="10000"/>
  </r>
  <r>
    <n v="22"/>
    <s v="ACX23"/>
    <s v="Nazmul Islam"/>
    <x v="3"/>
    <s v="Line Operator"/>
    <x v="1"/>
    <x v="0"/>
    <d v="2024-02-01T00:00:00"/>
    <x v="11"/>
    <x v="0"/>
    <s v="Married"/>
    <s v="O+"/>
    <s v="Gazipura 27"/>
    <s v="1km -3km"/>
    <s v="Active"/>
    <n v="6232"/>
  </r>
  <r>
    <n v="23"/>
    <s v="ACX24"/>
    <s v="Pallab Bhowmick"/>
    <x v="3"/>
    <s v="Line Operator"/>
    <x v="1"/>
    <x v="0"/>
    <d v="2024-02-01T00:00:00"/>
    <x v="11"/>
    <x v="0"/>
    <s v="Married"/>
    <s v="A+"/>
    <s v="Board Bazar"/>
    <s v="3km-5km"/>
    <s v="Active"/>
    <n v="10000"/>
  </r>
  <r>
    <n v="24"/>
    <s v="ACX25"/>
    <s v="Md.Aminur Rahman"/>
    <x v="3"/>
    <s v="Line Operator"/>
    <x v="1"/>
    <x v="0"/>
    <d v="2024-03-05T00:00:00"/>
    <x v="12"/>
    <x v="0"/>
    <s v="Married"/>
    <s v="B+"/>
    <s v="Gazipura 27"/>
    <s v="1km -3km"/>
    <s v="Active"/>
    <n v="10000"/>
  </r>
  <r>
    <n v="25"/>
    <s v="ACX26"/>
    <s v="Md.Musfiqur Rahman"/>
    <x v="0"/>
    <s v="Line Operator"/>
    <x v="1"/>
    <x v="1"/>
    <d v="2024-05-18T00:00:00"/>
    <x v="13"/>
    <x v="0"/>
    <s v="Married"/>
    <s v="O+"/>
    <s v="Mohammadpur"/>
    <s v="20km-30km"/>
    <s v="Active"/>
    <n v="21633"/>
  </r>
  <r>
    <n v="26"/>
    <s v="ACX27"/>
    <s v="Md.Maruf Hossen"/>
    <x v="2"/>
    <s v="Line Operator"/>
    <x v="1"/>
    <x v="1"/>
    <d v="2024-05-18T00:00:00"/>
    <x v="13"/>
    <x v="0"/>
    <s v="Married"/>
    <s v="O+"/>
    <s v="Gazipur Chowrasta"/>
    <s v="5-10km"/>
    <s v="Active"/>
    <n v="10000"/>
  </r>
  <r>
    <n v="27"/>
    <s v="ACX28"/>
    <s v="Nazmul Hossain"/>
    <x v="3"/>
    <s v="Line Operator"/>
    <x v="0"/>
    <x v="1"/>
    <d v="2024-05-30T00:00:00"/>
    <x v="14"/>
    <x v="0"/>
    <s v="Married"/>
    <s v="AB+"/>
    <s v="Bonmala Road"/>
    <s v="3km-5km"/>
    <s v="Active"/>
    <n v="10000"/>
  </r>
  <r>
    <n v="28"/>
    <s v="ACX29"/>
    <s v="Shohag"/>
    <x v="3"/>
    <s v="Line Operator"/>
    <x v="1"/>
    <x v="1"/>
    <d v="2024-06-06T00:00:00"/>
    <x v="15"/>
    <x v="0"/>
    <s v="Single"/>
    <s v="A+"/>
    <s v="Gazipura 27"/>
    <s v="1km -3km"/>
    <s v="Active"/>
    <n v="5000"/>
  </r>
  <r>
    <n v="29"/>
    <s v="ACX30"/>
    <s v="Nazmul Hosasain"/>
    <x v="2"/>
    <s v="Line Operator"/>
    <x v="0"/>
    <x v="1"/>
    <d v="2024-06-07T00:00:00"/>
    <x v="16"/>
    <x v="0"/>
    <s v="Single"/>
    <s v="B+"/>
    <s v="Gazipura 27"/>
    <s v="1km -3km"/>
    <s v="Active"/>
    <n v="10000"/>
  </r>
  <r>
    <n v="30"/>
    <s v="ACX31"/>
    <s v="Sujon Mia"/>
    <x v="2"/>
    <s v="Line Operator"/>
    <x v="2"/>
    <x v="1"/>
    <d v="2024-06-07T00:00:00"/>
    <x v="16"/>
    <x v="0"/>
    <s v="Single"/>
    <s v="AB+"/>
    <s v="Board Bazar"/>
    <s v="3km-5km"/>
    <s v="Active"/>
    <n v="6211"/>
  </r>
  <r>
    <n v="31"/>
    <s v="ACX32"/>
    <s v="Shourov Miah"/>
    <x v="2"/>
    <s v="Line Operator"/>
    <x v="2"/>
    <x v="1"/>
    <d v="2024-06-07T00:00:00"/>
    <x v="16"/>
    <x v="0"/>
    <s v="Single"/>
    <s v="N/A"/>
    <s v="Boro Bari"/>
    <s v="3km-5km"/>
    <s v="Active"/>
    <n v="36352"/>
  </r>
  <r>
    <n v="32"/>
    <s v="ACX33"/>
    <s v="Abdul Kayyum"/>
    <x v="2"/>
    <s v="Line Operator"/>
    <x v="2"/>
    <x v="1"/>
    <d v="2024-06-07T00:00:00"/>
    <x v="16"/>
    <x v="0"/>
    <s v="Single"/>
    <s v="N/A"/>
    <s v="Hossen Market"/>
    <s v="1km -3km"/>
    <s v="Active"/>
    <n v="2581"/>
  </r>
  <r>
    <n v="33"/>
    <s v="ACX34"/>
    <s v="Aminul Islam"/>
    <x v="2"/>
    <s v="Line Operator"/>
    <x v="2"/>
    <x v="1"/>
    <d v="2024-06-07T00:00:00"/>
    <x v="16"/>
    <x v="0"/>
    <s v="Single"/>
    <s v="B+"/>
    <s v="Board Bazar"/>
    <s v="3km-5km"/>
    <s v="Active"/>
    <n v="2365"/>
  </r>
  <r>
    <n v="34"/>
    <s v="ACX35"/>
    <s v="Rafiu Ahmed"/>
    <x v="2"/>
    <s v="Line Operator"/>
    <x v="2"/>
    <x v="1"/>
    <d v="2024-06-07T00:00:00"/>
    <x v="16"/>
    <x v="0"/>
    <s v="Married"/>
    <s v="B+"/>
    <s v="Sign board"/>
    <s v="3km-5km"/>
    <s v="Active"/>
    <n v="10000"/>
  </r>
  <r>
    <n v="35"/>
    <s v="ACX36"/>
    <s v="Rubel Rana"/>
    <x v="0"/>
    <s v="Line Operator"/>
    <x v="2"/>
    <x v="1"/>
    <d v="2024-06-07T00:00:00"/>
    <x v="16"/>
    <x v="0"/>
    <s v="Single"/>
    <s v="B+"/>
    <s v="Gazipura 27"/>
    <s v="1km -3km"/>
    <s v="Active"/>
    <n v="10000"/>
  </r>
  <r>
    <n v="36"/>
    <s v="ACX37"/>
    <s v="Toyon Babu"/>
    <x v="2"/>
    <s v="Line Operator"/>
    <x v="2"/>
    <x v="1"/>
    <d v="2024-06-07T00:00:00"/>
    <x v="16"/>
    <x v="0"/>
    <s v="Single"/>
    <s v="N/A"/>
    <s v="Gazipura 27"/>
    <s v="1km -3km"/>
    <s v="Active"/>
    <n v="16554"/>
  </r>
  <r>
    <n v="37"/>
    <s v="ACX38"/>
    <s v="Md. Sanoar Islam Shadin"/>
    <x v="2"/>
    <s v="Line Operator"/>
    <x v="2"/>
    <x v="1"/>
    <d v="2024-06-07T00:00:00"/>
    <x v="16"/>
    <x v="0"/>
    <s v="Single"/>
    <s v="AB+"/>
    <s v="Gazipura 27"/>
    <s v="1km -3km"/>
    <s v="Active"/>
    <n v="10000"/>
  </r>
  <r>
    <n v="38"/>
    <s v="ACX39"/>
    <s v="Mizanur Rahman "/>
    <x v="2"/>
    <s v="Line Operator"/>
    <x v="2"/>
    <x v="1"/>
    <d v="2024-06-07T00:00:00"/>
    <x v="16"/>
    <x v="0"/>
    <s v="Married"/>
    <s v="A+"/>
    <s v="Gazipura 27"/>
    <s v="1km -3km"/>
    <s v="Active"/>
    <n v="10000"/>
  </r>
  <r>
    <n v="39"/>
    <s v="ACX40"/>
    <s v="Tanjim Ahmed"/>
    <x v="2"/>
    <s v="Line Operator"/>
    <x v="2"/>
    <x v="1"/>
    <d v="2024-06-07T00:00:00"/>
    <x v="16"/>
    <x v="0"/>
    <s v="Married"/>
    <s v="B+"/>
    <s v="Gazipura 27"/>
    <s v="1km -3km"/>
    <s v="Active"/>
    <n v="10000"/>
  </r>
  <r>
    <n v="40"/>
    <s v="ACX41"/>
    <s v="Sahara Akter Bristy"/>
    <x v="3"/>
    <s v="Line Operator"/>
    <x v="2"/>
    <x v="1"/>
    <d v="2024-06-07T00:00:00"/>
    <x v="16"/>
    <x v="1"/>
    <s v="Married"/>
    <s v="A+"/>
    <s v="Gazipura 27"/>
    <s v="1km -3km"/>
    <s v="Active"/>
    <n v="165146"/>
  </r>
  <r>
    <n v="41"/>
    <s v="ACX42"/>
    <s v="Shahadat Hossain"/>
    <x v="0"/>
    <s v="Line Operator"/>
    <x v="2"/>
    <x v="1"/>
    <d v="2024-06-07T00:00:00"/>
    <x v="16"/>
    <x v="0"/>
    <s v="Single"/>
    <s v="O+"/>
    <s v="Board Bazar"/>
    <s v="3km-5km"/>
    <s v="Active"/>
    <n v="10000"/>
  </r>
  <r>
    <n v="42"/>
    <s v="ACX43"/>
    <s v="Nittananda Das"/>
    <x v="0"/>
    <s v="Line Operator"/>
    <x v="2"/>
    <x v="1"/>
    <d v="2024-06-07T00:00:00"/>
    <x v="16"/>
    <x v="0"/>
    <s v="Single"/>
    <s v="A-"/>
    <s v="Gazipura 27"/>
    <s v="1km -3km"/>
    <s v="Active"/>
    <n v="10000"/>
  </r>
  <r>
    <n v="43"/>
    <s v="ACX44"/>
    <s v="Milon Hossain "/>
    <x v="0"/>
    <s v="Line Operator"/>
    <x v="2"/>
    <x v="1"/>
    <d v="2024-06-07T00:00:00"/>
    <x v="16"/>
    <x v="0"/>
    <s v="Single"/>
    <s v="B+"/>
    <s v="Gazipura 27"/>
    <s v="1km -3km"/>
    <s v="Active"/>
    <n v="215"/>
  </r>
  <r>
    <n v="44"/>
    <s v="ACX45"/>
    <s v="Hassan Mahmud"/>
    <x v="2"/>
    <s v="Line Operator"/>
    <x v="2"/>
    <x v="1"/>
    <d v="2024-06-07T00:00:00"/>
    <x v="16"/>
    <x v="0"/>
    <s v="Single"/>
    <s v="O+"/>
    <s v="Gazipura 27"/>
    <s v="1km -3km"/>
    <s v="Active"/>
    <n v="10000"/>
  </r>
  <r>
    <n v="45"/>
    <s v="ACX46"/>
    <s v="Mst. Happy"/>
    <x v="2"/>
    <s v="Line Operator"/>
    <x v="2"/>
    <x v="1"/>
    <d v="2024-06-07T00:00:00"/>
    <x v="16"/>
    <x v="1"/>
    <s v="Single"/>
    <s v="B-"/>
    <s v="Board Bazar"/>
    <s v="3km-5km"/>
    <s v="Active"/>
    <n v="10000"/>
  </r>
  <r>
    <n v="46"/>
    <s v="ACX47"/>
    <s v="Kamrul Hasan"/>
    <x v="2"/>
    <s v="Line Operator"/>
    <x v="2"/>
    <x v="1"/>
    <d v="2024-06-07T00:00:00"/>
    <x v="16"/>
    <x v="0"/>
    <s v="Single"/>
    <s v="B+"/>
    <s v="Gazipur Chowrasta"/>
    <s v="5-10km"/>
    <s v="Active"/>
    <n v="16365"/>
  </r>
  <r>
    <n v="47"/>
    <s v="ACX48"/>
    <s v="Mahenur Islam"/>
    <x v="2"/>
    <s v="Line Operator"/>
    <x v="2"/>
    <x v="1"/>
    <d v="2024-06-07T00:00:00"/>
    <x v="16"/>
    <x v="1"/>
    <s v="Single"/>
    <s v="B+"/>
    <s v="Sign board"/>
    <s v="3km-5km"/>
    <s v="Active"/>
    <n v="10000"/>
  </r>
  <r>
    <n v="48"/>
    <s v="ACX49"/>
    <s v="Md. Samiul Islam"/>
    <x v="2"/>
    <s v="Line Operator"/>
    <x v="2"/>
    <x v="1"/>
    <d v="2024-06-07T00:00:00"/>
    <x v="16"/>
    <x v="0"/>
    <s v="Single"/>
    <s v="N/A"/>
    <s v="Gazipura 27"/>
    <s v="1km -3km"/>
    <s v="Active"/>
    <n v="10000"/>
  </r>
  <r>
    <n v="49"/>
    <s v="ACX50"/>
    <s v="Sohana akter sonia"/>
    <x v="2"/>
    <s v="Line Operator"/>
    <x v="2"/>
    <x v="1"/>
    <d v="2024-06-07T00:00:00"/>
    <x v="16"/>
    <x v="1"/>
    <s v="Single"/>
    <s v="O+"/>
    <s v="Board Bazar"/>
    <s v="3km-5km"/>
    <s v="Active"/>
    <n v="1636"/>
  </r>
  <r>
    <n v="50"/>
    <s v="ACX51"/>
    <s v="Ananna Pervin"/>
    <x v="2"/>
    <s v="Line Operator"/>
    <x v="2"/>
    <x v="1"/>
    <d v="2024-06-07T00:00:00"/>
    <x v="16"/>
    <x v="1"/>
    <s v="Single"/>
    <s v="O+"/>
    <s v="Gazipura 27"/>
    <s v="1km -3km"/>
    <s v="Active"/>
    <n v="10000"/>
  </r>
  <r>
    <n v="51"/>
    <s v="ACX52"/>
    <s v="Sorovi"/>
    <x v="0"/>
    <s v="Line Operator"/>
    <x v="2"/>
    <x v="1"/>
    <d v="2024-06-07T00:00:00"/>
    <x v="16"/>
    <x v="1"/>
    <s v="Single"/>
    <s v="O+"/>
    <s v="Gazipura 27"/>
    <s v="1km -3km"/>
    <s v="Active"/>
    <n v="10000"/>
  </r>
  <r>
    <n v="52"/>
    <s v="ACX53"/>
    <s v="Kulsum Akter"/>
    <x v="2"/>
    <s v="Line Operator"/>
    <x v="2"/>
    <x v="1"/>
    <d v="2024-06-07T00:00:00"/>
    <x v="16"/>
    <x v="1"/>
    <s v="Single"/>
    <s v="O+"/>
    <s v="Board Bazar"/>
    <s v="3km-5km"/>
    <s v="Active"/>
    <n v="2163263"/>
  </r>
  <r>
    <n v="53"/>
    <s v="ACX54"/>
    <s v="Antora Khatun"/>
    <x v="2"/>
    <s v="Line Operator"/>
    <x v="2"/>
    <x v="1"/>
    <d v="2024-06-07T00:00:00"/>
    <x v="16"/>
    <x v="1"/>
    <s v="Married"/>
    <s v="B+"/>
    <s v="Gazipura 27"/>
    <s v="1km -3km"/>
    <s v="Active"/>
    <n v="10000"/>
  </r>
  <r>
    <n v="54"/>
    <s v="ACX55"/>
    <s v="Rokrya Akter Eti"/>
    <x v="2"/>
    <s v="Line Operator"/>
    <x v="2"/>
    <x v="1"/>
    <d v="2024-06-07T00:00:00"/>
    <x v="16"/>
    <x v="1"/>
    <s v="Single"/>
    <s v="A+"/>
    <s v="Gazipura 27"/>
    <s v="1km -3km"/>
    <s v="Active"/>
    <n v="10000"/>
  </r>
  <r>
    <n v="55"/>
    <s v="ACX56"/>
    <s v="Sumaiya Khanom"/>
    <x v="2"/>
    <s v="Executive"/>
    <x v="2"/>
    <x v="1"/>
    <d v="2024-06-07T00:00:00"/>
    <x v="16"/>
    <x v="1"/>
    <s v="Single"/>
    <s v="B+"/>
    <s v="Gazipura 27"/>
    <s v="1km -3km"/>
    <s v="Active"/>
    <n v="2362"/>
  </r>
  <r>
    <n v="56"/>
    <s v="ACX57"/>
    <s v="Sumaya Akter"/>
    <x v="3"/>
    <s v="Executive"/>
    <x v="2"/>
    <x v="1"/>
    <d v="2024-06-07T00:00:00"/>
    <x v="16"/>
    <x v="1"/>
    <s v="Single"/>
    <s v="B+"/>
    <s v="Gazipur Sadar"/>
    <s v="10-15km"/>
    <s v="Active"/>
    <n v="10000"/>
  </r>
  <r>
    <n v="57"/>
    <s v="ACX58"/>
    <s v="Armina Akter Akhi"/>
    <x v="2"/>
    <s v="Manager"/>
    <x v="2"/>
    <x v="1"/>
    <d v="2024-06-07T00:00:00"/>
    <x v="16"/>
    <x v="1"/>
    <s v="Married"/>
    <s v="A+"/>
    <s v="Gazipura 27"/>
    <s v="1km -3km"/>
    <s v="Active"/>
    <n v="10000"/>
  </r>
  <r>
    <n v="58"/>
    <s v="ACX59"/>
    <s v="Md. Nadim Mahmud"/>
    <x v="0"/>
    <s v="Manager"/>
    <x v="2"/>
    <x v="1"/>
    <d v="2024-06-07T00:00:00"/>
    <x v="16"/>
    <x v="1"/>
    <s v="Married"/>
    <s v="A+"/>
    <s v="Gazipura 27"/>
    <s v="1km -3km"/>
    <s v="Active"/>
    <n v="132"/>
  </r>
  <r>
    <n v="59"/>
    <s v="ACX60"/>
    <s v="Md. Minhajul Islam"/>
    <x v="0"/>
    <s v="Senior Eecutive"/>
    <x v="2"/>
    <x v="1"/>
    <d v="2024-06-07T00:00:00"/>
    <x v="16"/>
    <x v="0"/>
    <s v="Single"/>
    <s v="A+"/>
    <s v="Gazipura 27"/>
    <s v="1km -3km"/>
    <s v="Active"/>
    <n v="10000"/>
  </r>
  <r>
    <n v="60"/>
    <s v="ACX61"/>
    <s v="Md. Yousuf Ali"/>
    <x v="2"/>
    <s v="Executive"/>
    <x v="2"/>
    <x v="1"/>
    <d v="2024-06-07T00:00:00"/>
    <x v="16"/>
    <x v="0"/>
    <s v="Married"/>
    <s v="O+"/>
    <s v="Gazipura 27"/>
    <s v="1km -3km"/>
    <s v="Active"/>
    <n v="10000"/>
  </r>
  <r>
    <n v="61"/>
    <s v="ACX62"/>
    <s v="Md. Nafish Muthashim Ratul"/>
    <x v="2"/>
    <s v="Executive"/>
    <x v="2"/>
    <x v="1"/>
    <d v="2024-06-07T00:00:00"/>
    <x v="16"/>
    <x v="1"/>
    <s v="Single"/>
    <s v="O+"/>
    <s v="Gazipura 27"/>
    <s v="1km -3km"/>
    <s v="Active"/>
    <n v="232"/>
  </r>
  <r>
    <n v="62"/>
    <s v="ACX63"/>
    <s v="Md. Babu Mia"/>
    <x v="2"/>
    <s v="Executive"/>
    <x v="2"/>
    <x v="1"/>
    <d v="2024-06-07T00:00:00"/>
    <x v="16"/>
    <x v="1"/>
    <s v="Single"/>
    <s v="O+"/>
    <s v="Board Bazar"/>
    <s v="3km-5km"/>
    <s v="Active"/>
    <n v="10000"/>
  </r>
  <r>
    <n v="63"/>
    <s v="ACX64"/>
    <s v="Hasi Akter"/>
    <x v="3"/>
    <s v="Executive"/>
    <x v="2"/>
    <x v="1"/>
    <d v="2024-06-07T00:00:00"/>
    <x v="16"/>
    <x v="1"/>
    <s v="Single"/>
    <s v="N/A"/>
    <s v="Board Bazar"/>
    <s v="3km-5km"/>
    <s v="Active"/>
    <n v="10000"/>
  </r>
  <r>
    <n v="64"/>
    <s v="ACX65"/>
    <s v="Sumon Mia"/>
    <x v="2"/>
    <s v="Executive"/>
    <x v="2"/>
    <x v="1"/>
    <d v="2024-06-07T00:00:00"/>
    <x v="16"/>
    <x v="0"/>
    <s v="Single"/>
    <s v="O+"/>
    <s v="Vogra Baypass"/>
    <s v="5-10km"/>
    <s v="Active"/>
    <n v="215"/>
  </r>
  <r>
    <n v="65"/>
    <s v="ACX66"/>
    <s v="Rakibul Islam"/>
    <x v="0"/>
    <s v="Assistant Manager"/>
    <x v="2"/>
    <x v="1"/>
    <d v="2024-06-07T00:00:00"/>
    <x v="16"/>
    <x v="0"/>
    <s v="Single"/>
    <s v="B+"/>
    <s v="Gazipura 27"/>
    <s v="1km -3km"/>
    <s v="Active"/>
    <n v="20000"/>
  </r>
  <r>
    <n v="66"/>
    <s v="ACX67"/>
    <s v="Sudip Chandra "/>
    <x v="0"/>
    <s v="Manager"/>
    <x v="2"/>
    <x v="1"/>
    <d v="2024-06-07T00:00:00"/>
    <x v="16"/>
    <x v="0"/>
    <s v="Single"/>
    <s v="A+"/>
    <s v="Gazipura 27"/>
    <s v="1km -3km"/>
    <s v="Active"/>
    <n v="155"/>
  </r>
  <r>
    <n v="67"/>
    <s v="ACX68"/>
    <s v="Merajul "/>
    <x v="0"/>
    <s v="Assistant Leader"/>
    <x v="2"/>
    <x v="1"/>
    <d v="2024-06-07T00:00:00"/>
    <x v="16"/>
    <x v="0"/>
    <s v="Married"/>
    <s v="O+"/>
    <s v="Gazipura 27"/>
    <s v="1km -3km"/>
    <s v="Active"/>
    <n v="20000"/>
  </r>
  <r>
    <n v="68"/>
    <s v="ACX69"/>
    <s v="Rashedul Islam"/>
    <x v="0"/>
    <s v="Line Leader"/>
    <x v="2"/>
    <x v="1"/>
    <d v="2024-06-07T00:00:00"/>
    <x v="16"/>
    <x v="0"/>
    <s v="Single"/>
    <s v="O+"/>
    <s v="Gazipura 27"/>
    <s v="1km -3km"/>
    <s v="Active"/>
    <n v="20000"/>
  </r>
  <r>
    <n v="69"/>
    <s v="ACX70"/>
    <s v="Shamim Hossen"/>
    <x v="5"/>
    <s v="Line Operator"/>
    <x v="2"/>
    <x v="1"/>
    <d v="2024-06-07T00:00:00"/>
    <x v="16"/>
    <x v="0"/>
    <s v="Single"/>
    <s v="O+"/>
    <s v="Gazipura 27"/>
    <s v="1km -3km"/>
    <s v="Active"/>
    <n v="26526"/>
  </r>
  <r>
    <n v="70"/>
    <s v="ACX71"/>
    <s v="Mahafuj Zim Megh"/>
    <x v="0"/>
    <s v="Line Operator"/>
    <x v="2"/>
    <x v="1"/>
    <d v="2024-06-07T00:00:00"/>
    <x v="16"/>
    <x v="0"/>
    <s v="Married"/>
    <s v="AB+"/>
    <s v="Board Bazar"/>
    <s v="3km-5km"/>
    <s v="Active"/>
    <n v="10000"/>
  </r>
  <r>
    <n v="71"/>
    <s v="ACX72"/>
    <s v="Tarikul Islam"/>
    <x v="5"/>
    <s v="Line Operator"/>
    <x v="2"/>
    <x v="1"/>
    <d v="2024-06-07T00:00:00"/>
    <x v="16"/>
    <x v="0"/>
    <s v="Single"/>
    <s v="A+"/>
    <s v="Gazipura 27"/>
    <s v="1km -3km"/>
    <s v="Active"/>
    <n v="10000"/>
  </r>
  <r>
    <n v="72"/>
    <s v="ACX73"/>
    <s v="Md. Mahfujur Rahman"/>
    <x v="0"/>
    <s v="Line Operator"/>
    <x v="2"/>
    <x v="1"/>
    <d v="2024-06-07T00:00:00"/>
    <x v="16"/>
    <x v="0"/>
    <s v="Single"/>
    <s v="B+"/>
    <s v="Board Bazar"/>
    <s v="3km-5km"/>
    <s v="Active"/>
    <n v="262"/>
  </r>
  <r>
    <n v="73"/>
    <s v="ACX74"/>
    <s v="Prarvin Akter"/>
    <x v="2"/>
    <s v="Line Operator"/>
    <x v="2"/>
    <x v="1"/>
    <d v="2024-06-08T00:00:00"/>
    <x v="17"/>
    <x v="1"/>
    <s v="Single"/>
    <s v="O+"/>
    <s v="Sign board"/>
    <s v="3km-5km"/>
    <s v="Active"/>
    <n v="10000"/>
  </r>
  <r>
    <n v="74"/>
    <s v="ACX75"/>
    <s v="Mahmudul Hasan"/>
    <x v="3"/>
    <s v="Line Operator"/>
    <x v="2"/>
    <x v="1"/>
    <d v="2024-06-08T00:00:00"/>
    <x v="17"/>
    <x v="0"/>
    <s v="Single"/>
    <s v="O+"/>
    <s v="Board Bazar"/>
    <s v="3km-5km"/>
    <s v="Active"/>
    <n v="10000"/>
  </r>
  <r>
    <n v="75"/>
    <s v="ACX76"/>
    <s v="Mehedi Hasan Shanto"/>
    <x v="3"/>
    <s v="Line Operator"/>
    <x v="2"/>
    <x v="1"/>
    <d v="2024-06-08T00:00:00"/>
    <x v="17"/>
    <x v="0"/>
    <s v="Single"/>
    <s v="AB+"/>
    <s v="Board Bazar"/>
    <s v="3km-5km"/>
    <s v="Active"/>
    <n v="1626"/>
  </r>
  <r>
    <n v="76"/>
    <s v="ACX77"/>
    <s v="Safikul Islam Emon"/>
    <x v="2"/>
    <s v="Line Operator"/>
    <x v="2"/>
    <x v="1"/>
    <d v="2024-06-08T00:00:00"/>
    <x v="17"/>
    <x v="0"/>
    <s v="Single"/>
    <s v="B+"/>
    <s v="Ershad Nagar"/>
    <s v="1km -3km"/>
    <s v="Active"/>
    <n v="10000"/>
  </r>
  <r>
    <n v="77"/>
    <s v="ACX78"/>
    <s v="Nazmul Islam Emon"/>
    <x v="2"/>
    <s v="Line Operator"/>
    <x v="2"/>
    <x v="1"/>
    <d v="2024-06-08T00:00:00"/>
    <x v="17"/>
    <x v="0"/>
    <s v="Single"/>
    <s v="O+"/>
    <s v="Ershad Nagar"/>
    <s v="1km -3km"/>
    <s v="Active"/>
    <n v="10000"/>
  </r>
  <r>
    <n v="78"/>
    <s v="ACX79"/>
    <s v="Junaed Hasan"/>
    <x v="3"/>
    <s v="Line Operator"/>
    <x v="2"/>
    <x v="1"/>
    <d v="2024-06-08T00:00:00"/>
    <x v="17"/>
    <x v="0"/>
    <s v="Single"/>
    <s v="N/A"/>
    <s v="Gacha"/>
    <s v="3km-5km"/>
    <s v="Active"/>
    <n v="266"/>
  </r>
  <r>
    <n v="79"/>
    <s v="ACX80"/>
    <s v="Din Mohammed Rabbi"/>
    <x v="3"/>
    <s v="Line Operator"/>
    <x v="2"/>
    <x v="1"/>
    <d v="2024-06-08T00:00:00"/>
    <x v="17"/>
    <x v="0"/>
    <s v="Single"/>
    <s v="A+"/>
    <s v="Ershad Nagar"/>
    <s v="1km -3km"/>
    <s v="Active"/>
    <n v="10000"/>
  </r>
  <r>
    <n v="80"/>
    <s v="ACX81"/>
    <s v="Fazlul Haque"/>
    <x v="3"/>
    <s v="Loader"/>
    <x v="2"/>
    <x v="1"/>
    <d v="2024-06-08T00:00:00"/>
    <x v="17"/>
    <x v="0"/>
    <s v="Married"/>
    <s v="N/A"/>
    <s v="Gazipura 27"/>
    <s v="1km -3km"/>
    <s v="Active"/>
    <n v="10000"/>
  </r>
  <r>
    <n v="81"/>
    <s v="ACX82"/>
    <s v="Md. Faruk Hossain"/>
    <x v="3"/>
    <s v="Line Operator"/>
    <x v="2"/>
    <x v="1"/>
    <d v="2024-06-08T00:00:00"/>
    <x v="17"/>
    <x v="0"/>
    <s v="Single"/>
    <s v="N/A"/>
    <s v="Gazipura 27"/>
    <s v="1km -3km"/>
    <s v="Active"/>
    <n v="16"/>
  </r>
  <r>
    <n v="82"/>
    <s v="ACX83"/>
    <s v="Md. Shihab Uddin"/>
    <x v="3"/>
    <s v="Line Operator"/>
    <x v="2"/>
    <x v="1"/>
    <d v="2024-06-08T00:00:00"/>
    <x v="17"/>
    <x v="0"/>
    <s v="Single"/>
    <s v="A+"/>
    <s v="Gazipura 27"/>
    <s v="1km -3km"/>
    <s v="Active"/>
    <n v="1000"/>
  </r>
  <r>
    <n v="83"/>
    <s v="ACX84"/>
    <s v="Masum Rana"/>
    <x v="2"/>
    <s v="Line Operator"/>
    <x v="2"/>
    <x v="1"/>
    <d v="2024-06-08T00:00:00"/>
    <x v="17"/>
    <x v="0"/>
    <s v="Single"/>
    <s v="A+"/>
    <s v="Gazipura 27"/>
    <s v="1km -3km"/>
    <s v="Active"/>
    <n v="1000"/>
  </r>
  <r>
    <n v="84"/>
    <s v="ACX85"/>
    <s v="Md. Imran Hossain"/>
    <x v="3"/>
    <s v="Line Operator"/>
    <x v="2"/>
    <x v="1"/>
    <d v="2024-06-08T00:00:00"/>
    <x v="17"/>
    <x v="0"/>
    <s v="Single"/>
    <s v="B+"/>
    <s v="Gazipura 27"/>
    <s v="1km -3km"/>
    <s v="Active"/>
    <n v="616"/>
  </r>
  <r>
    <n v="85"/>
    <s v="ACX86"/>
    <s v="Mahafuzur Rahman"/>
    <x v="2"/>
    <s v="Line Operator"/>
    <x v="2"/>
    <x v="1"/>
    <d v="2024-06-08T00:00:00"/>
    <x v="17"/>
    <x v="0"/>
    <s v="Single"/>
    <s v="AB+"/>
    <s v="Gazipura 27"/>
    <s v="1km -3km"/>
    <s v="Active"/>
    <n v="1000"/>
  </r>
  <r>
    <n v="86"/>
    <s v="ACX87"/>
    <s v="Md. Shahrier Nayeem"/>
    <x v="2"/>
    <s v="Line Operator"/>
    <x v="2"/>
    <x v="1"/>
    <d v="2024-06-08T00:00:00"/>
    <x v="17"/>
    <x v="0"/>
    <s v="Single"/>
    <s v="AB+"/>
    <s v="Board Bazar"/>
    <s v="3km-5km"/>
    <s v="Active"/>
    <n v="1000"/>
  </r>
  <r>
    <n v="87"/>
    <s v="ACX88"/>
    <s v="Faysal Hossain"/>
    <x v="2"/>
    <s v="Line Operator"/>
    <x v="2"/>
    <x v="1"/>
    <d v="2024-06-08T00:00:00"/>
    <x v="17"/>
    <x v="0"/>
    <s v="Single"/>
    <s v="N/A"/>
    <s v="Boro Bari"/>
    <s v="3km-5km"/>
    <s v="Active"/>
    <n v="1662"/>
  </r>
  <r>
    <n v="88"/>
    <s v="ACX89"/>
    <s v="Sabbir Hossain Sagor"/>
    <x v="3"/>
    <s v="Line Operator"/>
    <x v="2"/>
    <x v="1"/>
    <d v="2024-06-08T00:00:00"/>
    <x v="17"/>
    <x v="0"/>
    <s v="Single"/>
    <s v="A+"/>
    <s v="Gazipura 27"/>
    <s v="1km -3km"/>
    <s v="Active"/>
    <n v="10000"/>
  </r>
  <r>
    <n v="89"/>
    <s v="ACX90"/>
    <s v="Faysal Mahamud"/>
    <x v="2"/>
    <s v="Line Operator"/>
    <x v="2"/>
    <x v="1"/>
    <d v="2024-06-08T00:00:00"/>
    <x v="17"/>
    <x v="0"/>
    <s v="Single"/>
    <s v="O+"/>
    <s v="Gazipura 27"/>
    <s v="1km -3km"/>
    <s v="Active"/>
    <n v="16326"/>
  </r>
  <r>
    <n v="90"/>
    <s v="ACX91"/>
    <s v="Md. Samiul Islam"/>
    <x v="2"/>
    <s v="Line Operator"/>
    <x v="2"/>
    <x v="1"/>
    <d v="2024-06-08T00:00:00"/>
    <x v="17"/>
    <x v="0"/>
    <s v="Married"/>
    <s v="N/A"/>
    <s v="Gazipura 27"/>
    <s v="1km -3km"/>
    <s v="Active"/>
    <n v="10000"/>
  </r>
  <r>
    <n v="91"/>
    <s v="ACX92"/>
    <s v="Sojib Hossain"/>
    <x v="3"/>
    <s v="Line Operator"/>
    <x v="2"/>
    <x v="1"/>
    <d v="2024-06-08T00:00:00"/>
    <x v="17"/>
    <x v="0"/>
    <s v="Single"/>
    <s v="O+"/>
    <s v="Gazipura 27"/>
    <s v="1km -3km"/>
    <s v="Active"/>
    <n v="26265"/>
  </r>
  <r>
    <n v="92"/>
    <s v="ACX93"/>
    <s v="Rahul Mia"/>
    <x v="0"/>
    <s v="Line Operator"/>
    <x v="2"/>
    <x v="1"/>
    <d v="2024-06-08T00:00:00"/>
    <x v="17"/>
    <x v="0"/>
    <s v="Single"/>
    <s v="O+"/>
    <s v="Gazipura 27"/>
    <s v="1km -3km"/>
    <s v="Active"/>
    <n v="2162"/>
  </r>
  <r>
    <n v="93"/>
    <s v="ACX94"/>
    <s v="Munni Akter"/>
    <x v="0"/>
    <s v="Line Operator"/>
    <x v="2"/>
    <x v="1"/>
    <d v="2024-06-08T00:00:00"/>
    <x v="17"/>
    <x v="1"/>
    <s v="Single"/>
    <s v="O+"/>
    <s v="Board Bazar"/>
    <s v="3km-5km"/>
    <s v="Active"/>
    <n v="10000"/>
  </r>
  <r>
    <n v="94"/>
    <s v="ACX95"/>
    <s v="Tonima Shams"/>
    <x v="5"/>
    <s v="Line Operator"/>
    <x v="2"/>
    <x v="1"/>
    <d v="2024-06-08T00:00:00"/>
    <x v="17"/>
    <x v="1"/>
    <s v="Single"/>
    <s v="A+"/>
    <s v="Gazipura 27"/>
    <s v="1km -3km"/>
    <s v="Active"/>
    <n v="16521"/>
  </r>
  <r>
    <n v="95"/>
    <s v="ACX96"/>
    <s v="Nadia Sultana Beauty"/>
    <x v="5"/>
    <s v="Line Operator"/>
    <x v="2"/>
    <x v="1"/>
    <d v="2024-06-08T00:00:00"/>
    <x v="17"/>
    <x v="1"/>
    <s v="Single"/>
    <s v="B+"/>
    <s v="Shimultoli"/>
    <s v="3km-5km"/>
    <s v="Active"/>
    <n v="21625"/>
  </r>
  <r>
    <n v="96"/>
    <s v="ACX97"/>
    <s v="Sorovi"/>
    <x v="0"/>
    <s v="Line Operator"/>
    <x v="2"/>
    <x v="1"/>
    <d v="2024-06-08T00:00:00"/>
    <x v="17"/>
    <x v="1"/>
    <s v="Single"/>
    <s v="B+"/>
    <s v="Gazipur Chowrasta"/>
    <s v="5-10km"/>
    <s v="Active"/>
    <n v="6526"/>
  </r>
  <r>
    <n v="97"/>
    <s v="ACX98"/>
    <s v="Kulsum Akter"/>
    <x v="0"/>
    <s v="Line Operator"/>
    <x v="2"/>
    <x v="1"/>
    <d v="2024-06-08T00:00:00"/>
    <x v="17"/>
    <x v="1"/>
    <s v="Single"/>
    <s v="A+"/>
    <s v="College Gate"/>
    <s v="3km-5km"/>
    <s v="Active"/>
    <n v="655"/>
  </r>
  <r>
    <n v="98"/>
    <s v="ACX99"/>
    <s v="Antora Khatun"/>
    <x v="0"/>
    <s v="Line Operator"/>
    <x v="2"/>
    <x v="1"/>
    <d v="2024-06-08T00:00:00"/>
    <x v="17"/>
    <x v="1"/>
    <s v="Married"/>
    <s v="B+"/>
    <s v="Gazipura 27"/>
    <s v="1km -3km"/>
    <s v="Active"/>
    <n v="62146"/>
  </r>
  <r>
    <n v="99"/>
    <s v="ACX100"/>
    <s v="Rokrya Akter Eti"/>
    <x v="0"/>
    <s v="Line Operator"/>
    <x v="2"/>
    <x v="1"/>
    <d v="2024-06-08T00:00:00"/>
    <x v="17"/>
    <x v="1"/>
    <s v="Single"/>
    <s v="AB+"/>
    <s v="Board Bazar"/>
    <s v="3km-5km"/>
    <s v="Active"/>
    <n v="2656"/>
  </r>
  <r>
    <n v="100"/>
    <s v="ACX101"/>
    <s v="Sumaiya Khanom"/>
    <x v="3"/>
    <s v="Line Operator"/>
    <x v="2"/>
    <x v="1"/>
    <d v="2024-06-08T00:00:00"/>
    <x v="17"/>
    <x v="1"/>
    <s v="Single"/>
    <s v="B+"/>
    <s v="Gazipura 27"/>
    <s v="1km -3km"/>
    <s v="Active"/>
    <n v="216"/>
  </r>
  <r>
    <n v="101"/>
    <s v="ACX102"/>
    <s v="Sumaya Akter"/>
    <x v="2"/>
    <s v="Line Operator"/>
    <x v="2"/>
    <x v="1"/>
    <d v="2024-06-08T00:00:00"/>
    <x v="17"/>
    <x v="1"/>
    <s v="Single"/>
    <s v="A+"/>
    <s v="Gazipura 27"/>
    <s v="1km -3km"/>
    <s v="Active"/>
    <n v="65143"/>
  </r>
  <r>
    <n v="102"/>
    <s v="ACX103"/>
    <s v="Armina Akter Akhi"/>
    <x v="2"/>
    <s v="Line Operator"/>
    <x v="2"/>
    <x v="1"/>
    <d v="2024-06-08T00:00:00"/>
    <x v="17"/>
    <x v="1"/>
    <s v="Single"/>
    <s v="B+"/>
    <s v="Gazipura 27"/>
    <s v="1km -3km"/>
    <s v="Active"/>
    <n v="10000"/>
  </r>
  <r>
    <n v="103"/>
    <s v="ACX104"/>
    <s v="Md. Nadim Mahmud"/>
    <x v="2"/>
    <s v="Line Operator"/>
    <x v="2"/>
    <x v="1"/>
    <d v="2024-06-08T00:00:00"/>
    <x v="17"/>
    <x v="0"/>
    <s v="Single"/>
    <s v="A+"/>
    <s v="Gazipura 27"/>
    <s v="1km -3km"/>
    <s v="Active"/>
    <n v="10000"/>
  </r>
  <r>
    <n v="104"/>
    <s v="ACX105"/>
    <s v="Md. Minhajul Islam"/>
    <x v="3"/>
    <s v="Line Operator"/>
    <x v="2"/>
    <x v="1"/>
    <d v="2024-06-08T00:00:00"/>
    <x v="17"/>
    <x v="0"/>
    <s v="Single"/>
    <s v="AB+"/>
    <s v="Gazipura 27"/>
    <s v="1km -3km"/>
    <s v="Active"/>
    <n v="5000"/>
  </r>
  <r>
    <n v="105"/>
    <s v="ACX106"/>
    <s v="Md. Yousuf Ali"/>
    <x v="2"/>
    <s v="Line Operator"/>
    <x v="2"/>
    <x v="1"/>
    <d v="2024-06-08T00:00:00"/>
    <x v="17"/>
    <x v="0"/>
    <s v="Single"/>
    <s v="B+"/>
    <s v="Gazipura 27"/>
    <s v="1km -3km"/>
    <s v="Active"/>
    <n v="5000"/>
  </r>
  <r>
    <n v="106"/>
    <s v="ACX107"/>
    <s v="Md. Nafish Muthashim Ratul"/>
    <x v="2"/>
    <s v="Line Operator"/>
    <x v="2"/>
    <x v="1"/>
    <d v="2024-06-08T00:00:00"/>
    <x v="17"/>
    <x v="0"/>
    <s v="Single"/>
    <s v="B+"/>
    <s v="Gazipura 27"/>
    <s v="1km -3km"/>
    <s v="Active"/>
    <n v="5000"/>
  </r>
  <r>
    <n v="107"/>
    <s v="ACX108"/>
    <s v="Md. Babu Mia"/>
    <x v="2"/>
    <s v="Line Operator"/>
    <x v="2"/>
    <x v="1"/>
    <d v="2024-06-08T00:00:00"/>
    <x v="17"/>
    <x v="0"/>
    <s v="Single"/>
    <s v="A+"/>
    <s v="Gazipur Chowrasta"/>
    <s v="5-10km"/>
    <s v="Active"/>
    <n v="5000"/>
  </r>
  <r>
    <n v="108"/>
    <s v="ACX109"/>
    <s v="Samsur Rahman Shakil"/>
    <x v="3"/>
    <s v="Line Operator"/>
    <x v="2"/>
    <x v="1"/>
    <d v="2024-06-08T00:00:00"/>
    <x v="17"/>
    <x v="0"/>
    <s v="Single"/>
    <s v="B+"/>
    <s v="Sign board"/>
    <s v="3km-5km"/>
    <s v="Active"/>
    <n v="5000"/>
  </r>
  <r>
    <n v="109"/>
    <s v="ACX110"/>
    <s v="Md. Nahid Hasan Shaon"/>
    <x v="2"/>
    <s v="Line Operator"/>
    <x v="2"/>
    <x v="1"/>
    <d v="2024-06-08T00:00:00"/>
    <x v="17"/>
    <x v="0"/>
    <s v="Single"/>
    <s v="O-"/>
    <s v="Hossen Market"/>
    <s v="1km -3km"/>
    <s v="Active"/>
    <n v="5000"/>
  </r>
  <r>
    <n v="110"/>
    <s v="ACX111"/>
    <s v="Shanta Priya"/>
    <x v="2"/>
    <s v="Line Operator"/>
    <x v="2"/>
    <x v="1"/>
    <d v="2024-06-08T00:00:00"/>
    <x v="17"/>
    <x v="1"/>
    <s v="Single"/>
    <s v="B+"/>
    <s v="Gazipura 27"/>
    <s v="1km -3km"/>
    <s v="Active"/>
    <n v="5000"/>
  </r>
  <r>
    <n v="111"/>
    <s v="ACX112"/>
    <s v="Md. Abdul Kader"/>
    <x v="5"/>
    <s v="Line Operator"/>
    <x v="2"/>
    <x v="1"/>
    <d v="2024-06-08T00:00:00"/>
    <x v="17"/>
    <x v="0"/>
    <s v="Single"/>
    <s v="O+"/>
    <s v="Mouchak"/>
    <s v="10-15km"/>
    <s v="Active"/>
    <n v="5000"/>
  </r>
  <r>
    <n v="112"/>
    <s v="ACX113"/>
    <s v="Md. Sagor Hossain"/>
    <x v="2"/>
    <s v="Line Operator"/>
    <x v="2"/>
    <x v="1"/>
    <d v="2024-06-08T00:00:00"/>
    <x v="17"/>
    <x v="0"/>
    <s v="Single"/>
    <s v="O+"/>
    <s v="Gazipura 27"/>
    <s v="1km -3km"/>
    <s v="Active"/>
    <n v="5000"/>
  </r>
  <r>
    <n v="113"/>
    <s v="ACX114"/>
    <s v="Masud Islam Fahim"/>
    <x v="0"/>
    <s v="Line Operator"/>
    <x v="2"/>
    <x v="1"/>
    <d v="2024-06-08T00:00:00"/>
    <x v="17"/>
    <x v="0"/>
    <s v="Single"/>
    <s v="O+"/>
    <s v="Bason"/>
    <s v="5km-10km"/>
    <s v="Active"/>
    <n v="5000"/>
  </r>
  <r>
    <n v="114"/>
    <s v="ACX115"/>
    <s v="Md. Manik Mia"/>
    <x v="2"/>
    <s v="Senior Eecutive"/>
    <x v="2"/>
    <x v="1"/>
    <d v="2024-06-08T00:00:00"/>
    <x v="17"/>
    <x v="0"/>
    <s v="Single"/>
    <s v="A+"/>
    <s v="Gazipur Chowrasta"/>
    <s v="5-10km"/>
    <s v="Active"/>
    <n v="5000"/>
  </r>
  <r>
    <n v="115"/>
    <s v="ACX116"/>
    <s v="Md. Shajibur Rahaman"/>
    <x v="2"/>
    <s v="Executive"/>
    <x v="2"/>
    <x v="1"/>
    <d v="2024-06-09T00:00:00"/>
    <x v="18"/>
    <x v="0"/>
    <s v="Single"/>
    <s v="O+"/>
    <s v="Gazipura 27"/>
    <s v="1km -3km"/>
    <s v="Active"/>
    <n v="5000"/>
  </r>
  <r>
    <n v="116"/>
    <s v="ACX117"/>
    <s v="Limon"/>
    <x v="2"/>
    <s v="Executive"/>
    <x v="2"/>
    <x v="1"/>
    <d v="2024-06-09T00:00:00"/>
    <x v="18"/>
    <x v="0"/>
    <s v="Single"/>
    <s v="B+"/>
    <s v="Gazipura 27"/>
    <s v="1km -3km"/>
    <s v="Active"/>
    <n v="5000"/>
  </r>
  <r>
    <n v="117"/>
    <s v="ACX118"/>
    <s v="Arman Hossen"/>
    <x v="3"/>
    <s v="Executive"/>
    <x v="2"/>
    <x v="1"/>
    <d v="2024-06-09T00:00:00"/>
    <x v="18"/>
    <x v="0"/>
    <s v="Single"/>
    <s v="B+"/>
    <s v="Board Bazar"/>
    <s v="3km-5km"/>
    <s v="Active"/>
    <n v="5000"/>
  </r>
  <r>
    <n v="118"/>
    <s v="ACX119"/>
    <s v="Md. Raju Mia"/>
    <x v="0"/>
    <s v="Executive"/>
    <x v="2"/>
    <x v="1"/>
    <d v="2024-06-09T00:00:00"/>
    <x v="18"/>
    <x v="0"/>
    <s v="Single"/>
    <s v="A+"/>
    <s v="Boro Bari"/>
    <s v="3km-5km"/>
    <s v="Active"/>
    <n v="5000"/>
  </r>
  <r>
    <n v="119"/>
    <s v="ACX120"/>
    <s v="Md. Ammar Hossain"/>
    <x v="0"/>
    <s v="Executive"/>
    <x v="2"/>
    <x v="1"/>
    <d v="2024-06-09T00:00:00"/>
    <x v="18"/>
    <x v="0"/>
    <s v="Single"/>
    <s v="N/A"/>
    <s v="Ershad Nagar"/>
    <s v="1km -3km"/>
    <s v="Active"/>
    <n v="5000"/>
  </r>
  <r>
    <n v="120"/>
    <s v="ACX121"/>
    <s v="Nadim Al Kamal Murad"/>
    <x v="5"/>
    <s v="Assistant Manager"/>
    <x v="2"/>
    <x v="1"/>
    <d v="2024-06-09T00:00:00"/>
    <x v="18"/>
    <x v="0"/>
    <s v="Married"/>
    <s v="B+"/>
    <s v="Airport"/>
    <s v="5-10km"/>
    <s v="Active"/>
    <n v="5000"/>
  </r>
  <r>
    <n v="121"/>
    <s v="ACX122"/>
    <s v="Manik Sharker"/>
    <x v="5"/>
    <s v="Manager"/>
    <x v="2"/>
    <x v="1"/>
    <d v="2024-06-09T00:00:00"/>
    <x v="18"/>
    <x v="0"/>
    <s v="Single"/>
    <s v="B+"/>
    <s v="Gazipur Sadar"/>
    <s v="10-15km"/>
    <s v="Active"/>
    <n v="5000"/>
  </r>
  <r>
    <n v="122"/>
    <s v="ACX123"/>
    <s v="Samiul Hoque"/>
    <x v="0"/>
    <s v="Assistant Leader"/>
    <x v="2"/>
    <x v="1"/>
    <d v="2024-06-09T00:00:00"/>
    <x v="18"/>
    <x v="0"/>
    <s v="Single"/>
    <s v="B+"/>
    <s v="Uttara"/>
    <s v="5-10km"/>
    <s v="Active"/>
    <n v="5000"/>
  </r>
  <r>
    <n v="123"/>
    <s v="ACX124"/>
    <s v="Rashid Mahmud"/>
    <x v="0"/>
    <s v="Line Leader"/>
    <x v="2"/>
    <x v="1"/>
    <d v="2024-06-09T00:00:00"/>
    <x v="18"/>
    <x v="0"/>
    <s v="Single"/>
    <s v="A+"/>
    <s v="Gazipura 27"/>
    <s v="1km -3km"/>
    <s v="Active"/>
    <n v="5000"/>
  </r>
  <r>
    <n v="124"/>
    <s v="ACX125"/>
    <s v="Md. Riad Hasan"/>
    <x v="0"/>
    <s v="Line Operator"/>
    <x v="2"/>
    <x v="1"/>
    <d v="2024-06-09T00:00:00"/>
    <x v="18"/>
    <x v="0"/>
    <s v="Single"/>
    <s v="B+"/>
    <s v="Gazipura 27"/>
    <s v="1km -3km"/>
    <s v="Active"/>
    <n v="5000"/>
  </r>
  <r>
    <n v="125"/>
    <s v="ACX126"/>
    <s v="Md. Junied Mahtav Muin"/>
    <x v="0"/>
    <s v="Line Operator"/>
    <x v="2"/>
    <x v="1"/>
    <d v="2024-06-09T00:00:00"/>
    <x v="18"/>
    <x v="0"/>
    <s v="Single"/>
    <s v="O+"/>
    <s v="Hariken"/>
    <s v="3km-5km"/>
    <s v="Active"/>
    <n v="52542"/>
  </r>
  <r>
    <n v="126"/>
    <s v="ACX127"/>
    <s v="Mst. Muslima"/>
    <x v="3"/>
    <s v="Line Operator"/>
    <x v="2"/>
    <x v="1"/>
    <d v="2024-06-09T00:00:00"/>
    <x v="18"/>
    <x v="1"/>
    <s v="Married"/>
    <s v="O+"/>
    <s v="Ershad Nagar"/>
    <s v="1km -3km"/>
    <s v="Active"/>
    <n v="5000"/>
  </r>
  <r>
    <n v="127"/>
    <s v="ACX128"/>
    <s v="Md. Jahid Hasan Joy"/>
    <x v="2"/>
    <s v="Line Operator"/>
    <x v="2"/>
    <x v="1"/>
    <d v="2024-06-09T00:00:00"/>
    <x v="18"/>
    <x v="0"/>
    <s v="Single"/>
    <s v="A+"/>
    <s v="Ershad Nagar"/>
    <s v="1km -3km"/>
    <s v="Active"/>
    <n v="5000"/>
  </r>
  <r>
    <n v="128"/>
    <s v="ACX129"/>
    <s v="Reduyan Ahmed Ajmir"/>
    <x v="2"/>
    <s v="Line Operator"/>
    <x v="2"/>
    <x v="1"/>
    <d v="2024-06-09T00:00:00"/>
    <x v="18"/>
    <x v="0"/>
    <s v="Single"/>
    <s v="B+"/>
    <s v="Ershad Nagar"/>
    <s v="1km -3km"/>
    <s v="Active"/>
    <n v="5000"/>
  </r>
  <r>
    <n v="129"/>
    <s v="ACX130"/>
    <s v="Md. Sajib Hossain"/>
    <x v="2"/>
    <s v="Line Operator"/>
    <x v="2"/>
    <x v="1"/>
    <d v="2024-06-09T00:00:00"/>
    <x v="18"/>
    <x v="0"/>
    <s v="Single"/>
    <s v="A+"/>
    <s v="Ershad Nagar"/>
    <s v="1km -3km"/>
    <s v="Active"/>
    <n v="5000"/>
  </r>
  <r>
    <n v="130"/>
    <s v="ACX131"/>
    <s v="Rayhan Habib"/>
    <x v="3"/>
    <s v="Line Operator"/>
    <x v="2"/>
    <x v="1"/>
    <d v="2024-06-09T00:00:00"/>
    <x v="18"/>
    <x v="0"/>
    <s v="Married"/>
    <s v="B+"/>
    <s v="Ershad Nagar"/>
    <s v="1km -3km"/>
    <s v="Active"/>
    <n v="5000"/>
  </r>
  <r>
    <n v="131"/>
    <s v="ACX132"/>
    <s v="Md. Al Amin Hossain Shanto"/>
    <x v="2"/>
    <s v="Line Operator"/>
    <x v="2"/>
    <x v="1"/>
    <d v="2024-06-09T00:00:00"/>
    <x v="18"/>
    <x v="0"/>
    <s v="Single"/>
    <s v="N/A"/>
    <s v="Ershad Nagar"/>
    <s v="1km -3km"/>
    <s v="Active"/>
    <n v="5000"/>
  </r>
  <r>
    <n v="132"/>
    <s v="ACX133"/>
    <s v="Mohibul Hasan"/>
    <x v="0"/>
    <s v="Line Operator"/>
    <x v="2"/>
    <x v="1"/>
    <d v="2024-06-09T00:00:00"/>
    <x v="18"/>
    <x v="0"/>
    <s v="Married"/>
    <s v="B+"/>
    <s v="Tongi Bazar"/>
    <s v="5-10km"/>
    <s v="Active"/>
    <n v="5000"/>
  </r>
  <r>
    <n v="133"/>
    <s v="ACX134"/>
    <s v="Md. Farhad Mia"/>
    <x v="2"/>
    <s v="Line Operator"/>
    <x v="2"/>
    <x v="1"/>
    <d v="2024-06-09T00:00:00"/>
    <x v="18"/>
    <x v="0"/>
    <s v="Single"/>
    <s v="B+"/>
    <s v="Ershad Nagar"/>
    <s v="1km -3km"/>
    <s v="Active"/>
    <n v="5000"/>
  </r>
  <r>
    <n v="134"/>
    <s v="ACX135"/>
    <s v="Md. Limon Miah"/>
    <x v="2"/>
    <s v="Line Operator"/>
    <x v="2"/>
    <x v="1"/>
    <d v="2024-06-09T00:00:00"/>
    <x v="18"/>
    <x v="0"/>
    <s v="Single"/>
    <s v="B+"/>
    <s v="Gazipura 27"/>
    <s v="1km -3km"/>
    <s v="Active"/>
    <n v="5000"/>
  </r>
  <r>
    <n v="135"/>
    <s v="ACX136"/>
    <s v="Md. Nazmul Hossain"/>
    <x v="2"/>
    <s v="Line Operator"/>
    <x v="2"/>
    <x v="1"/>
    <d v="2024-06-09T00:00:00"/>
    <x v="18"/>
    <x v="0"/>
    <s v="Single"/>
    <s v="AB+"/>
    <s v="Ershad Nagar"/>
    <s v="1km -3km"/>
    <s v="Active"/>
    <n v="5000"/>
  </r>
  <r>
    <n v="136"/>
    <s v="ACX137"/>
    <s v="Md. Nahidul Islam"/>
    <x v="2"/>
    <s v="Line Operator"/>
    <x v="2"/>
    <x v="1"/>
    <d v="2024-06-09T00:00:00"/>
    <x v="18"/>
    <x v="0"/>
    <s v="Married"/>
    <s v="O+"/>
    <s v="Ershad Nagar"/>
    <s v="1km -3km"/>
    <s v="Active"/>
    <n v="5000"/>
  </r>
  <r>
    <n v="137"/>
    <s v="ACX138"/>
    <s v="Mst. Nowshin Akter"/>
    <x v="0"/>
    <s v="Line Operator"/>
    <x v="2"/>
    <x v="1"/>
    <d v="2024-06-09T00:00:00"/>
    <x v="18"/>
    <x v="1"/>
    <s v="Married"/>
    <s v="AB+"/>
    <s v="Gazipura 27"/>
    <s v="1km -3km"/>
    <s v="Active"/>
    <n v="5000"/>
  </r>
  <r>
    <n v="138"/>
    <s v="ACX139"/>
    <s v="Nowshad Jahan"/>
    <x v="3"/>
    <s v="Line Operator"/>
    <x v="2"/>
    <x v="1"/>
    <d v="2024-06-09T00:00:00"/>
    <x v="18"/>
    <x v="1"/>
    <s v="Single"/>
    <s v="AB+"/>
    <s v="Gazipura 27"/>
    <s v="1km -3km"/>
    <s v="Active"/>
    <n v="5000"/>
  </r>
  <r>
    <n v="139"/>
    <s v="ACX140"/>
    <s v="Khadija Akter Mukta"/>
    <x v="0"/>
    <s v="Line Operator"/>
    <x v="2"/>
    <x v="1"/>
    <d v="2024-06-09T00:00:00"/>
    <x v="18"/>
    <x v="1"/>
    <s v="Married"/>
    <s v="A+"/>
    <s v="Sign board"/>
    <s v="3km-5km"/>
    <s v="Active"/>
    <n v="5000"/>
  </r>
  <r>
    <n v="140"/>
    <s v="ACX141"/>
    <s v="Rafia Sultana Rabu"/>
    <x v="3"/>
    <s v="Line Operator"/>
    <x v="2"/>
    <x v="1"/>
    <d v="2024-06-09T00:00:00"/>
    <x v="18"/>
    <x v="1"/>
    <s v="Single"/>
    <s v="A+"/>
    <s v="Boro Bari"/>
    <s v="3km-5km"/>
    <s v="Active"/>
    <n v="5000"/>
  </r>
  <r>
    <n v="141"/>
    <s v="ACX142"/>
    <s v="Most. Asrifa Jarin"/>
    <x v="3"/>
    <s v="Line Operator"/>
    <x v="2"/>
    <x v="1"/>
    <d v="2024-06-09T00:00:00"/>
    <x v="18"/>
    <x v="1"/>
    <s v="Single"/>
    <s v="AB+"/>
    <s v="Board Bazar"/>
    <s v="3km-5km"/>
    <s v="Active"/>
    <n v="5000"/>
  </r>
  <r>
    <n v="142"/>
    <s v="ACX143"/>
    <s v="Sumaya Akter Suma"/>
    <x v="3"/>
    <s v="Line Operator"/>
    <x v="2"/>
    <x v="1"/>
    <d v="2024-06-09T00:00:00"/>
    <x v="18"/>
    <x v="1"/>
    <s v="Single"/>
    <s v="O+"/>
    <s v="Board Bazar"/>
    <s v="3km-5km"/>
    <s v="Active"/>
    <n v="5000"/>
  </r>
  <r>
    <n v="143"/>
    <s v="ACX144"/>
    <s v="Mst. Lucky Khatun"/>
    <x v="3"/>
    <s v="Line Operator"/>
    <x v="2"/>
    <x v="1"/>
    <d v="2024-06-09T00:00:00"/>
    <x v="18"/>
    <x v="1"/>
    <s v="Single"/>
    <s v="A+"/>
    <s v="Gazipura 27"/>
    <s v="1km -3km"/>
    <s v="Active"/>
    <n v="5000"/>
  </r>
  <r>
    <n v="144"/>
    <s v="ACX145"/>
    <s v="Fardus Ahmed"/>
    <x v="0"/>
    <s v="Line Operator"/>
    <x v="2"/>
    <x v="1"/>
    <d v="2024-06-09T00:00:00"/>
    <x v="18"/>
    <x v="0"/>
    <s v="Single"/>
    <s v="O+"/>
    <s v="Gazipura 27"/>
    <s v="1km -3km"/>
    <s v="Active"/>
    <n v="5000"/>
  </r>
  <r>
    <n v="145"/>
    <s v="ACX146"/>
    <s v="Md. Alamin"/>
    <x v="2"/>
    <s v="Line Operator"/>
    <x v="2"/>
    <x v="1"/>
    <d v="2024-06-09T00:00:00"/>
    <x v="18"/>
    <x v="0"/>
    <s v="Single"/>
    <s v="AB+"/>
    <s v="Gazipura 27"/>
    <s v="1km -3km"/>
    <s v="Active"/>
    <n v="5000"/>
  </r>
  <r>
    <n v="146"/>
    <s v="ACX147"/>
    <s v="Md. Nosib Uddin"/>
    <x v="2"/>
    <s v="Line Operator"/>
    <x v="2"/>
    <x v="1"/>
    <d v="2024-06-09T00:00:00"/>
    <x v="18"/>
    <x v="0"/>
    <s v="Single"/>
    <s v="B+"/>
    <s v="Gazipura 27"/>
    <s v="1km -3km"/>
    <s v="Active"/>
    <n v="5000"/>
  </r>
  <r>
    <n v="147"/>
    <s v="ACX148"/>
    <s v="Md. Mostafizur Rahman"/>
    <x v="2"/>
    <s v="Line Operator"/>
    <x v="2"/>
    <x v="1"/>
    <d v="2024-06-09T00:00:00"/>
    <x v="18"/>
    <x v="0"/>
    <s v="Single"/>
    <s v="A+"/>
    <s v="Gazipura 27"/>
    <s v="1km -3km"/>
    <s v="Active"/>
    <n v="5000"/>
  </r>
  <r>
    <n v="148"/>
    <s v="ACX149"/>
    <s v="Md. Habibur Rahman Habib"/>
    <x v="3"/>
    <s v="Line Operator"/>
    <x v="2"/>
    <x v="1"/>
    <d v="2024-06-09T00:00:00"/>
    <x v="18"/>
    <x v="0"/>
    <s v="Single"/>
    <s v="O+"/>
    <s v="Gazipura 27"/>
    <s v="1km -3km"/>
    <s v="Active"/>
    <n v="5000"/>
  </r>
  <r>
    <n v="149"/>
    <s v="ACX150"/>
    <s v="Asif Khan Jihad"/>
    <x v="0"/>
    <s v="Line Operator"/>
    <x v="2"/>
    <x v="1"/>
    <d v="2024-06-09T00:00:00"/>
    <x v="18"/>
    <x v="0"/>
    <s v="Single"/>
    <s v="O+"/>
    <s v="Board Bazar"/>
    <s v="3km-5km"/>
    <s v="Active"/>
    <n v="5000"/>
  </r>
  <r>
    <n v="150"/>
    <s v="ACX151"/>
    <s v="Md. Rasel Mia"/>
    <x v="5"/>
    <s v="Line Operator"/>
    <x v="2"/>
    <x v="1"/>
    <d v="2024-06-09T00:00:00"/>
    <x v="18"/>
    <x v="0"/>
    <s v="Single"/>
    <s v="A+"/>
    <s v="Boro Bari"/>
    <s v="3km-5km"/>
    <s v="Active"/>
    <n v="5000"/>
  </r>
  <r>
    <n v="151"/>
    <s v="ACX152"/>
    <s v="Apu Kumar Shaha"/>
    <x v="5"/>
    <s v="Line Operator"/>
    <x v="2"/>
    <x v="1"/>
    <d v="2024-06-09T00:00:00"/>
    <x v="18"/>
    <x v="0"/>
    <s v="Single"/>
    <s v="B+"/>
    <s v="Gazipura 27"/>
    <s v="1km -3km"/>
    <s v="Active"/>
    <n v="5000"/>
  </r>
  <r>
    <n v="152"/>
    <s v="ACX153"/>
    <s v="Ashraful Islam"/>
    <x v="5"/>
    <s v="Line Operator"/>
    <x v="2"/>
    <x v="1"/>
    <d v="2024-06-09T00:00:00"/>
    <x v="18"/>
    <x v="0"/>
    <s v="Single"/>
    <s v="O+"/>
    <s v="Gazipura 27"/>
    <s v="1km -3km"/>
    <s v="Active"/>
    <n v="5000"/>
  </r>
  <r>
    <n v="153"/>
    <s v="ACX154"/>
    <s v="Md. Abdul Matin"/>
    <x v="5"/>
    <s v="Line Leader"/>
    <x v="2"/>
    <x v="1"/>
    <d v="2024-06-09T00:00:00"/>
    <x v="18"/>
    <x v="0"/>
    <s v="Single"/>
    <s v="A+"/>
    <s v="Gazipura 27"/>
    <s v="1km -3km"/>
    <s v="Active"/>
    <n v="5000"/>
  </r>
  <r>
    <n v="154"/>
    <s v="ACX155"/>
    <s v="Samia Akter"/>
    <x v="3"/>
    <s v="Line Operator"/>
    <x v="2"/>
    <x v="1"/>
    <d v="2024-06-09T00:00:00"/>
    <x v="18"/>
    <x v="1"/>
    <s v="Single"/>
    <s v="A+"/>
    <s v="Board Bazar"/>
    <s v="3km-5km"/>
    <s v="Active"/>
    <n v="5000"/>
  </r>
  <r>
    <n v="155"/>
    <s v="ACX156"/>
    <s v="Md. Jahid Hossain Mamun"/>
    <x v="3"/>
    <s v="Line Operator"/>
    <x v="2"/>
    <x v="1"/>
    <d v="2024-06-09T00:00:00"/>
    <x v="18"/>
    <x v="0"/>
    <s v="Married"/>
    <s v="AB+"/>
    <s v="Board Bazar"/>
    <s v="3km-5km"/>
    <s v="Active"/>
    <n v="5000"/>
  </r>
  <r>
    <n v="156"/>
    <s v="ACX157"/>
    <s v="Elias Hossain"/>
    <x v="2"/>
    <s v="Line Operator"/>
    <x v="2"/>
    <x v="1"/>
    <d v="2024-06-09T00:00:00"/>
    <x v="18"/>
    <x v="0"/>
    <s v="Married"/>
    <s v="B+"/>
    <s v="Gazipura 27"/>
    <s v="1km -3km"/>
    <s v="Active"/>
    <n v="5000"/>
  </r>
  <r>
    <n v="157"/>
    <s v="ACX158"/>
    <s v="Md. Shohan Mia"/>
    <x v="2"/>
    <s v="Line Operator"/>
    <x v="2"/>
    <x v="1"/>
    <d v="2024-06-09T00:00:00"/>
    <x v="18"/>
    <x v="0"/>
    <s v="Single"/>
    <s v="B+"/>
    <s v="Gazipura 27"/>
    <s v="1km -3km"/>
    <s v="Active"/>
    <n v="5000"/>
  </r>
  <r>
    <n v="158"/>
    <s v="ACX159"/>
    <s v="Md. Shahariyer Hasan Fahim Khondoker"/>
    <x v="2"/>
    <s v="Line Operator"/>
    <x v="2"/>
    <x v="1"/>
    <d v="2024-06-09T00:00:00"/>
    <x v="18"/>
    <x v="0"/>
    <s v="Single"/>
    <s v="A+"/>
    <s v="Gazipur Chowrasta"/>
    <s v="5-10km"/>
    <s v="Active"/>
    <n v="5000"/>
  </r>
  <r>
    <n v="159"/>
    <s v="ACX160"/>
    <s v="Abu Hanif Sarker"/>
    <x v="3"/>
    <s v="Line Operator"/>
    <x v="2"/>
    <x v="1"/>
    <d v="2024-06-10T00:00:00"/>
    <x v="19"/>
    <x v="0"/>
    <s v="Single"/>
    <s v="B+"/>
    <s v="Gazipur Chowrasta"/>
    <s v="5-10km"/>
    <s v="Active"/>
    <n v="5000"/>
  </r>
  <r>
    <n v="160"/>
    <s v="ACX161"/>
    <s v="Monirul Islam"/>
    <x v="2"/>
    <s v="Line Operator"/>
    <x v="2"/>
    <x v="1"/>
    <d v="2024-06-10T00:00:00"/>
    <x v="19"/>
    <x v="0"/>
    <s v="Single"/>
    <s v="B+"/>
    <s v="Gazipura 27"/>
    <s v="1km -3km"/>
    <s v="Active"/>
    <n v="5000"/>
  </r>
  <r>
    <n v="161"/>
    <s v="ACX162"/>
    <s v="Nadim Hossain"/>
    <x v="0"/>
    <s v="Line Operator"/>
    <x v="2"/>
    <x v="1"/>
    <d v="2024-06-10T00:00:00"/>
    <x v="19"/>
    <x v="0"/>
    <s v="Single"/>
    <s v="B+"/>
    <s v="Gacha"/>
    <s v="3km-5km"/>
    <s v="Active"/>
    <n v="5000"/>
  </r>
  <r>
    <n v="162"/>
    <s v="ACX163"/>
    <s v="Tarikul Islam"/>
    <x v="0"/>
    <s v="Line Operator"/>
    <x v="2"/>
    <x v="1"/>
    <d v="2024-06-10T00:00:00"/>
    <x v="19"/>
    <x v="0"/>
    <s v="Single"/>
    <s v="O+"/>
    <s v="Bason"/>
    <s v="5km-10km"/>
    <s v="Active"/>
    <n v="5000"/>
  </r>
  <r>
    <n v="163"/>
    <s v="ACX164"/>
    <s v="Ismail Jofiullah"/>
    <x v="0"/>
    <s v="Line Operator"/>
    <x v="2"/>
    <x v="1"/>
    <d v="2024-06-10T00:00:00"/>
    <x v="19"/>
    <x v="0"/>
    <s v="Single"/>
    <s v="N/A"/>
    <s v="Gazipura 27"/>
    <s v="1km -3km"/>
    <s v="Active"/>
    <n v="5000"/>
  </r>
  <r>
    <n v="164"/>
    <s v="ACX165"/>
    <s v="Md. Shahparan Hossen"/>
    <x v="2"/>
    <s v="Line Operator"/>
    <x v="2"/>
    <x v="1"/>
    <d v="2024-06-10T00:00:00"/>
    <x v="19"/>
    <x v="0"/>
    <s v="Married"/>
    <s v="B-"/>
    <s v="Gazipura 27"/>
    <s v="1km -3km"/>
    <s v="Active"/>
    <n v="5000"/>
  </r>
  <r>
    <n v="165"/>
    <s v="ACX166"/>
    <s v="Khadiza Khatun"/>
    <x v="2"/>
    <s v="Line Operator"/>
    <x v="2"/>
    <x v="1"/>
    <d v="2024-06-10T00:00:00"/>
    <x v="19"/>
    <x v="1"/>
    <s v="Married"/>
    <s v="A-"/>
    <s v="Gazipura 27"/>
    <s v="1km -3km"/>
    <s v="Active"/>
    <n v="5000"/>
  </r>
  <r>
    <n v="166"/>
    <s v="ACX167"/>
    <s v="Sultana Razia"/>
    <x v="0"/>
    <s v="Line Operator"/>
    <x v="2"/>
    <x v="1"/>
    <d v="2024-06-10T00:00:00"/>
    <x v="19"/>
    <x v="1"/>
    <s v="Single"/>
    <s v="A+"/>
    <s v="Gacha"/>
    <s v="3km-5km"/>
    <s v="Active"/>
    <n v="5000"/>
  </r>
  <r>
    <n v="167"/>
    <s v="ACX168"/>
    <s v="Kamrun Nahar Dipti"/>
    <x v="0"/>
    <s v="Line Operator"/>
    <x v="2"/>
    <x v="1"/>
    <d v="2024-06-10T00:00:00"/>
    <x v="19"/>
    <x v="1"/>
    <s v="Single"/>
    <s v="A+"/>
    <s v="Board Bazar"/>
    <s v="3km-5km"/>
    <s v="Active"/>
    <n v="5000"/>
  </r>
  <r>
    <n v="168"/>
    <s v="ACX169"/>
    <s v="Jafrina Alam Jannat"/>
    <x v="3"/>
    <s v="Line Operator"/>
    <x v="2"/>
    <x v="1"/>
    <d v="2024-06-10T00:00:00"/>
    <x v="19"/>
    <x v="1"/>
    <s v="Single"/>
    <s v="O+"/>
    <s v="Ershad Nagar"/>
    <s v="1km -3km"/>
    <s v="Active"/>
    <n v="5000"/>
  </r>
  <r>
    <n v="169"/>
    <s v="ACX170"/>
    <s v="Tania Akter"/>
    <x v="2"/>
    <s v="Line Operator"/>
    <x v="2"/>
    <x v="1"/>
    <d v="2024-06-10T00:00:00"/>
    <x v="19"/>
    <x v="1"/>
    <s v="Single"/>
    <s v="O+"/>
    <s v="Board Bazar"/>
    <s v="3km-5km"/>
    <s v="Active"/>
    <n v="5000"/>
  </r>
  <r>
    <n v="170"/>
    <s v="ACX171"/>
    <s v="Razia"/>
    <x v="2"/>
    <s v="Line Operator"/>
    <x v="2"/>
    <x v="1"/>
    <d v="2024-06-10T00:00:00"/>
    <x v="19"/>
    <x v="1"/>
    <s v="Single"/>
    <s v="O+"/>
    <s v="Ershad Nagar"/>
    <s v="1km -3km"/>
    <s v="Active"/>
    <n v="5000"/>
  </r>
  <r>
    <n v="171"/>
    <s v="ACX172"/>
    <s v="Shamir Das"/>
    <x v="5"/>
    <s v="Line Operator"/>
    <x v="2"/>
    <x v="1"/>
    <d v="2024-06-10T00:00:00"/>
    <x v="19"/>
    <x v="0"/>
    <s v="Single"/>
    <s v="O+"/>
    <s v="Gazipura 27"/>
    <s v="1km -3km"/>
    <s v="Active"/>
    <n v="5000"/>
  </r>
  <r>
    <n v="172"/>
    <s v="ACX173"/>
    <s v="Nurul Islam"/>
    <x v="0"/>
    <s v="Line Operator"/>
    <x v="2"/>
    <x v="1"/>
    <d v="2024-06-10T00:00:00"/>
    <x v="19"/>
    <x v="0"/>
    <s v="Single"/>
    <s v="A+"/>
    <s v="Board Bazar"/>
    <s v="3km-5km"/>
    <s v="Active"/>
    <n v="5000"/>
  </r>
  <r>
    <n v="173"/>
    <s v="ACX174"/>
    <s v="Murshida Khatun"/>
    <x v="2"/>
    <s v="Line Operator"/>
    <x v="2"/>
    <x v="1"/>
    <d v="2024-06-10T00:00:00"/>
    <x v="19"/>
    <x v="1"/>
    <s v="Married"/>
    <s v="B+"/>
    <s v="Gazipura 27"/>
    <s v="1km -3km"/>
    <s v="Active"/>
    <n v="5000"/>
  </r>
  <r>
    <n v="174"/>
    <s v="ACX175"/>
    <s v="Nilufa Akter Lily"/>
    <x v="2"/>
    <s v="Line Operator"/>
    <x v="2"/>
    <x v="1"/>
    <d v="2024-06-10T00:00:00"/>
    <x v="19"/>
    <x v="1"/>
    <s v="Single"/>
    <s v="B+"/>
    <s v="Hossen Market"/>
    <s v="1km -3km"/>
    <s v="Active"/>
    <n v="5000"/>
  </r>
  <r>
    <n v="175"/>
    <s v="ACX176"/>
    <s v="Modina Chowdhury"/>
    <x v="3"/>
    <s v="Line Operator"/>
    <x v="2"/>
    <x v="1"/>
    <d v="2024-06-11T00:00:00"/>
    <x v="20"/>
    <x v="1"/>
    <s v="Married"/>
    <s v="N/A"/>
    <s v="Vogra Baypass"/>
    <s v="5-10km"/>
    <s v="Active"/>
    <n v="5000"/>
  </r>
  <r>
    <n v="176"/>
    <s v="ACX177"/>
    <s v="Md. Ali Al Nur Mahi"/>
    <x v="3"/>
    <s v="Line Operator"/>
    <x v="2"/>
    <x v="1"/>
    <d v="2024-06-11T00:00:00"/>
    <x v="20"/>
    <x v="0"/>
    <s v="Single"/>
    <s v="B+"/>
    <s v="Board Bazar"/>
    <s v="3km-5km"/>
    <s v="Active"/>
    <n v="5000"/>
  </r>
  <r>
    <n v="177"/>
    <s v="ACX178"/>
    <s v="Md. Mehedi Hassan"/>
    <x v="0"/>
    <s v="Line Operator"/>
    <x v="2"/>
    <x v="1"/>
    <d v="2024-06-11T00:00:00"/>
    <x v="20"/>
    <x v="0"/>
    <s v="Single"/>
    <s v="B+"/>
    <s v="Ershad Nagar"/>
    <s v="1km -3km"/>
    <s v="Active"/>
    <n v="5000"/>
  </r>
  <r>
    <n v="178"/>
    <s v="ACX179"/>
    <s v="Hasnat Shah Emon"/>
    <x v="0"/>
    <s v="Line Operator"/>
    <x v="2"/>
    <x v="1"/>
    <d v="2024-06-11T00:00:00"/>
    <x v="20"/>
    <x v="0"/>
    <s v="Single"/>
    <s v="A+"/>
    <s v="Gazipura 27"/>
    <s v="1km -3km"/>
    <s v="Active"/>
    <n v="5000"/>
  </r>
  <r>
    <n v="179"/>
    <s v="ACX180"/>
    <s v="Al Amin"/>
    <x v="2"/>
    <s v="Assistant Leader"/>
    <x v="2"/>
    <x v="1"/>
    <d v="2024-06-11T00:00:00"/>
    <x v="20"/>
    <x v="0"/>
    <s v="Single"/>
    <s v="A+"/>
    <s v="Gazipura 27"/>
    <s v="1km -3km"/>
    <s v="Active"/>
    <n v="5000"/>
  </r>
  <r>
    <n v="180"/>
    <s v="ACX181"/>
    <s v="Md. Borhan Miah"/>
    <x v="2"/>
    <s v="Line Operator"/>
    <x v="2"/>
    <x v="1"/>
    <d v="2024-06-11T00:00:00"/>
    <x v="20"/>
    <x v="0"/>
    <s v="Single"/>
    <s v="B+"/>
    <s v="Gazipura 27"/>
    <s v="1km -3km"/>
    <s v="Active"/>
    <n v="5000"/>
  </r>
  <r>
    <n v="181"/>
    <s v="ACX182"/>
    <s v="Rasidul Islam"/>
    <x v="5"/>
    <s v="Executive"/>
    <x v="1"/>
    <x v="1"/>
    <d v="2024-06-14T00:00:00"/>
    <x v="21"/>
    <x v="0"/>
    <s v="Married"/>
    <s v="A+"/>
    <s v="Gazipura 27"/>
    <s v="1km -3km"/>
    <s v="Active"/>
    <n v="5000"/>
  </r>
  <r>
    <n v="182"/>
    <s v="ACX183"/>
    <s v="Most. Tania Sultana"/>
    <x v="2"/>
    <s v="Line Operator"/>
    <x v="2"/>
    <x v="1"/>
    <d v="2024-06-14T00:00:00"/>
    <x v="21"/>
    <x v="1"/>
    <s v="Single"/>
    <s v="A+"/>
    <s v="Gazipura 27"/>
    <s v="1km -3km"/>
    <s v="Active"/>
    <n v="5000"/>
  </r>
  <r>
    <n v="183"/>
    <s v="ACX184"/>
    <s v="Khadiza Akter"/>
    <x v="3"/>
    <s v="Line Operator"/>
    <x v="2"/>
    <x v="1"/>
    <d v="2024-06-14T00:00:00"/>
    <x v="21"/>
    <x v="1"/>
    <s v="Single"/>
    <s v="A+"/>
    <s v="Gazipura 27"/>
    <s v="1km -3km"/>
    <s v="Active"/>
    <n v="5000"/>
  </r>
  <r>
    <n v="184"/>
    <s v="ACX185"/>
    <s v="Amina Akter"/>
    <x v="2"/>
    <s v="Line Operator"/>
    <x v="2"/>
    <x v="1"/>
    <d v="2024-06-14T00:00:00"/>
    <x v="21"/>
    <x v="1"/>
    <s v="Single"/>
    <s v="A+"/>
    <s v="Gazipura 27"/>
    <s v="1km -3km"/>
    <s v="Active"/>
    <n v="5000"/>
  </r>
  <r>
    <n v="185"/>
    <s v="ACX186"/>
    <s v="Md. Nazmul Hossain"/>
    <x v="3"/>
    <s v="Line Operator"/>
    <x v="2"/>
    <x v="1"/>
    <d v="2024-06-14T00:00:00"/>
    <x v="21"/>
    <x v="0"/>
    <s v="Single"/>
    <s v="O+"/>
    <s v="Ershad Nagar"/>
    <s v="1km -3km"/>
    <s v="Active"/>
    <n v="5000"/>
  </r>
  <r>
    <n v="186"/>
    <s v="ACX187"/>
    <s v="Sagar Raha"/>
    <x v="3"/>
    <s v="Line Leader"/>
    <x v="2"/>
    <x v="1"/>
    <d v="2024-06-14T00:00:00"/>
    <x v="21"/>
    <x v="0"/>
    <s v="Single"/>
    <s v="O+"/>
    <s v="Gazipur Chowrasta"/>
    <s v="5-10km"/>
    <s v="Active"/>
    <n v="5000"/>
  </r>
  <r>
    <n v="187"/>
    <s v="ACX188"/>
    <s v="Md. Shamim Hossain"/>
    <x v="0"/>
    <s v="Line Operator"/>
    <x v="2"/>
    <x v="1"/>
    <d v="2024-06-14T00:00:00"/>
    <x v="21"/>
    <x v="0"/>
    <s v="Single"/>
    <s v="B+"/>
    <s v="Gazipura 27"/>
    <s v="1km -3km"/>
    <s v="Active"/>
    <n v="5000"/>
  </r>
  <r>
    <n v="188"/>
    <s v="ACX189"/>
    <s v="Md. Rofiqul Islam Khan"/>
    <x v="0"/>
    <s v="Line Operator"/>
    <x v="2"/>
    <x v="1"/>
    <d v="2024-06-14T00:00:00"/>
    <x v="21"/>
    <x v="0"/>
    <s v="Single"/>
    <s v="B+"/>
    <s v="Board Bazar"/>
    <s v="3km-5km"/>
    <s v="Active"/>
    <n v="5000"/>
  </r>
  <r>
    <n v="189"/>
    <s v="ACX190"/>
    <s v="Sifat Ullah Chowdury"/>
    <x v="2"/>
    <s v="Line Operator"/>
    <x v="2"/>
    <x v="1"/>
    <d v="2024-06-14T00:00:00"/>
    <x v="21"/>
    <x v="0"/>
    <s v="Single"/>
    <s v="O+"/>
    <s v="Gazipura 27"/>
    <s v="1km -3km"/>
    <s v="Active"/>
    <n v="5000"/>
  </r>
  <r>
    <n v="190"/>
    <s v="ACX191"/>
    <s v="Mamun Mia"/>
    <x v="2"/>
    <s v="Line Operator"/>
    <x v="2"/>
    <x v="1"/>
    <d v="2024-06-14T00:00:00"/>
    <x v="21"/>
    <x v="0"/>
    <s v="Single"/>
    <s v="O+"/>
    <s v="Gazipura 27"/>
    <s v="1km -3km"/>
    <s v="Active"/>
    <n v="5000"/>
  </r>
  <r>
    <n v="191"/>
    <s v="ACX192"/>
    <s v="Md. Rasel Sikdar"/>
    <x v="5"/>
    <s v="Line Leader"/>
    <x v="2"/>
    <x v="1"/>
    <d v="2024-06-14T00:00:00"/>
    <x v="21"/>
    <x v="0"/>
    <s v="Single"/>
    <s v="A+"/>
    <s v="Gazipura 27"/>
    <s v="1km -3km"/>
    <s v="Active"/>
    <n v="5000"/>
  </r>
  <r>
    <n v="192"/>
    <s v="ACX193"/>
    <s v="Gulshan Negar Khan Tumpa"/>
    <x v="2"/>
    <s v="Line Operator"/>
    <x v="2"/>
    <x v="1"/>
    <d v="2024-06-14T00:00:00"/>
    <x v="21"/>
    <x v="1"/>
    <s v="Single"/>
    <s v="O+"/>
    <s v="Board Bazar"/>
    <s v="3km-5km"/>
    <s v="Active"/>
    <n v="5000"/>
  </r>
  <r>
    <n v="193"/>
    <s v="ACX194"/>
    <s v="Aysha Akter"/>
    <x v="3"/>
    <s v="Line Operator"/>
    <x v="2"/>
    <x v="1"/>
    <d v="2024-06-14T00:00:00"/>
    <x v="21"/>
    <x v="1"/>
    <s v="Single"/>
    <s v="B+"/>
    <s v="Gazipur Chowrasta"/>
    <s v="5-10km"/>
    <s v="Active"/>
    <n v="5000"/>
  </r>
  <r>
    <n v="194"/>
    <s v="ACX195"/>
    <s v="Mosammad Shamsunnahar"/>
    <x v="2"/>
    <s v="Line Operator"/>
    <x v="2"/>
    <x v="1"/>
    <d v="2024-06-14T00:00:00"/>
    <x v="21"/>
    <x v="1"/>
    <s v="Single"/>
    <s v="A+"/>
    <s v="Board Bazar"/>
    <s v="3km-5km"/>
    <s v="Active"/>
    <n v="5000"/>
  </r>
  <r>
    <n v="195"/>
    <s v="ACX196"/>
    <s v="Jannatul Ferdusy Keya"/>
    <x v="2"/>
    <s v="Line Operator"/>
    <x v="2"/>
    <x v="1"/>
    <d v="2024-06-14T00:00:00"/>
    <x v="21"/>
    <x v="1"/>
    <s v="Single"/>
    <s v="B+"/>
    <s v="Gazipura 27"/>
    <s v="1km -3km"/>
    <s v="Active"/>
    <n v="5000"/>
  </r>
  <r>
    <n v="196"/>
    <s v="ACX197"/>
    <s v="Fatama Akter Mitu"/>
    <x v="2"/>
    <s v="Line Operator"/>
    <x v="2"/>
    <x v="1"/>
    <d v="2024-06-14T00:00:00"/>
    <x v="21"/>
    <x v="1"/>
    <s v="Single"/>
    <s v="A+"/>
    <s v="Gazipura 27"/>
    <s v="1km -3km"/>
    <s v="Active"/>
    <n v="5000"/>
  </r>
  <r>
    <n v="197"/>
    <s v="ACX198"/>
    <s v="Mst. Rupali Akter"/>
    <x v="0"/>
    <s v="Line Operator"/>
    <x v="2"/>
    <x v="1"/>
    <d v="2024-06-14T00:00:00"/>
    <x v="21"/>
    <x v="1"/>
    <s v="Single"/>
    <s v="B+"/>
    <s v="Board Bazar"/>
    <s v="3km-5km"/>
    <s v="Active"/>
    <n v="5000"/>
  </r>
  <r>
    <n v="198"/>
    <s v="ACX199"/>
    <s v="Monira Akter"/>
    <x v="3"/>
    <s v="Line Operator"/>
    <x v="2"/>
    <x v="1"/>
    <d v="2024-06-14T00:00:00"/>
    <x v="21"/>
    <x v="1"/>
    <s v="Single"/>
    <s v="B+"/>
    <s v="Board Bazar"/>
    <s v="3km-5km"/>
    <s v="Active"/>
    <n v="5000"/>
  </r>
  <r>
    <n v="199"/>
    <s v="ACX200"/>
    <s v="Shawon Kabir Hira"/>
    <x v="3"/>
    <s v="Line Operator"/>
    <x v="2"/>
    <x v="1"/>
    <d v="2024-06-14T00:00:00"/>
    <x v="21"/>
    <x v="0"/>
    <s v="Single"/>
    <s v="N/A"/>
    <s v="Ershad Nagar"/>
    <s v="1km -3km"/>
    <s v="Active"/>
    <n v="5000"/>
  </r>
  <r>
    <n v="200"/>
    <s v="ACX201"/>
    <s v="Md. Raihanul Haque"/>
    <x v="2"/>
    <s v="Line Operator"/>
    <x v="2"/>
    <x v="1"/>
    <d v="2024-06-14T00:00:00"/>
    <x v="21"/>
    <x v="0"/>
    <s v="Single"/>
    <s v="O+"/>
    <s v="Board Bazar"/>
    <s v="3km-5km"/>
    <s v="Active"/>
    <n v="5000"/>
  </r>
  <r>
    <n v="201"/>
    <s v="ACX202"/>
    <s v="Swapna Akter Runa"/>
    <x v="5"/>
    <s v="Line Operator"/>
    <x v="2"/>
    <x v="1"/>
    <d v="2024-06-14T00:00:00"/>
    <x v="21"/>
    <x v="1"/>
    <s v="Single"/>
    <s v="AB+"/>
    <s v="Vogra Baypass"/>
    <s v="5-10km"/>
    <s v="Active"/>
    <n v="5000"/>
  </r>
  <r>
    <n v="202"/>
    <s v="ACX203"/>
    <s v="Mst. Liza Moni"/>
    <x v="2"/>
    <s v="Line Operator"/>
    <x v="2"/>
    <x v="1"/>
    <d v="2024-06-14T00:00:00"/>
    <x v="21"/>
    <x v="1"/>
    <s v="Single"/>
    <s v="O+"/>
    <s v="Board Bazar"/>
    <s v="3km-5km"/>
    <s v="Active"/>
    <n v="5000"/>
  </r>
  <r>
    <n v="203"/>
    <s v="ACX204"/>
    <s v="Sathia Akter"/>
    <x v="3"/>
    <s v="Line Operator"/>
    <x v="2"/>
    <x v="1"/>
    <d v="2024-06-14T00:00:00"/>
    <x v="21"/>
    <x v="1"/>
    <s v="Single"/>
    <s v="A+"/>
    <s v="Gazipura 27"/>
    <s v="1km -3km"/>
    <s v="Active"/>
    <n v="5000"/>
  </r>
  <r>
    <n v="204"/>
    <s v="ACX205"/>
    <s v="Sumaya Shemu"/>
    <x v="3"/>
    <s v="Line Operator"/>
    <x v="2"/>
    <x v="1"/>
    <d v="2024-06-14T00:00:00"/>
    <x v="21"/>
    <x v="1"/>
    <s v="Married"/>
    <s v="A+"/>
    <s v="Gazipura 27"/>
    <s v="1km -3km"/>
    <s v="Active"/>
    <n v="5000"/>
  </r>
  <r>
    <n v="205"/>
    <s v="ACX206"/>
    <s v="Aktarina Khatun"/>
    <x v="3"/>
    <s v="Line Operator"/>
    <x v="2"/>
    <x v="1"/>
    <d v="2024-06-14T00:00:00"/>
    <x v="21"/>
    <x v="1"/>
    <s v="Single"/>
    <s v="O+"/>
    <s v="Gazipura 27"/>
    <s v="1km -3km"/>
    <s v="Active"/>
    <n v="5000"/>
  </r>
  <r>
    <n v="206"/>
    <s v="ACX207"/>
    <s v="Simanto Roy"/>
    <x v="3"/>
    <s v="Line Operator"/>
    <x v="2"/>
    <x v="1"/>
    <d v="2024-06-14T00:00:00"/>
    <x v="21"/>
    <x v="0"/>
    <s v="Single"/>
    <s v="B+"/>
    <s v="Gazipura 27"/>
    <s v="1km -3km"/>
    <s v="Active"/>
    <n v="5000"/>
  </r>
  <r>
    <n v="207"/>
    <s v="ACX208"/>
    <s v="Atikur Rahman"/>
    <x v="3"/>
    <s v="Line Leader"/>
    <x v="2"/>
    <x v="1"/>
    <d v="2024-06-15T00:00:00"/>
    <x v="22"/>
    <x v="0"/>
    <s v="Single"/>
    <s v="B+"/>
    <s v="Gazipura 27"/>
    <s v="1km -3km"/>
    <s v="Active"/>
    <n v="5000"/>
  </r>
  <r>
    <n v="208"/>
    <s v="ACX209"/>
    <s v="Tahmina Akter"/>
    <x v="3"/>
    <s v="Line Operator"/>
    <x v="2"/>
    <x v="1"/>
    <d v="2024-06-15T00:00:00"/>
    <x v="22"/>
    <x v="1"/>
    <s v="Single"/>
    <s v="A+"/>
    <s v="Gazipura 27"/>
    <s v="1km -3km"/>
    <s v="Active"/>
    <n v="5000"/>
  </r>
  <r>
    <n v="209"/>
    <s v="ACX210"/>
    <s v="Tahia Akther Dina"/>
    <x v="2"/>
    <s v="Line Operator"/>
    <x v="2"/>
    <x v="1"/>
    <d v="2024-06-15T00:00:00"/>
    <x v="22"/>
    <x v="1"/>
    <s v="Single"/>
    <s v="B+"/>
    <s v="Boro Bari"/>
    <s v="3km-5km"/>
    <s v="Active"/>
    <n v="5000"/>
  </r>
  <r>
    <n v="210"/>
    <s v="ACX211"/>
    <s v="Shabnur Akter"/>
    <x v="0"/>
    <s v="Line Operator"/>
    <x v="2"/>
    <x v="1"/>
    <d v="2024-06-15T00:00:00"/>
    <x v="22"/>
    <x v="1"/>
    <s v="Single"/>
    <s v="O+"/>
    <s v="Board Bazar"/>
    <s v="3km-5km"/>
    <s v="Active"/>
    <n v="5000"/>
  </r>
  <r>
    <n v="211"/>
    <s v="ACX212"/>
    <s v="Prity Rani sarker"/>
    <x v="3"/>
    <s v="Line Operator"/>
    <x v="2"/>
    <x v="1"/>
    <d v="2024-06-15T00:00:00"/>
    <x v="22"/>
    <x v="1"/>
    <s v="Single"/>
    <s v="B+"/>
    <s v="Gazipur Sadar"/>
    <s v="10-15km"/>
    <s v="Active"/>
    <n v="5000"/>
  </r>
  <r>
    <n v="212"/>
    <s v="ACX213"/>
    <s v="Mursheda"/>
    <x v="2"/>
    <s v="Line Operator"/>
    <x v="2"/>
    <x v="1"/>
    <d v="2024-06-15T00:00:00"/>
    <x v="22"/>
    <x v="1"/>
    <s v="Married"/>
    <s v="A+"/>
    <s v="Gazipura 27"/>
    <s v="1km -3km"/>
    <s v="Active"/>
    <n v="5000"/>
  </r>
  <r>
    <n v="213"/>
    <s v="ACX214"/>
    <s v="Zakia akter Jui"/>
    <x v="0"/>
    <s v="Line Operator"/>
    <x v="2"/>
    <x v="1"/>
    <d v="2024-06-15T00:00:00"/>
    <x v="22"/>
    <x v="1"/>
    <s v="Single"/>
    <s v="A+"/>
    <s v="Gazipura 27"/>
    <s v="1km -3km"/>
    <s v="Active"/>
    <n v="5000"/>
  </r>
  <r>
    <n v="214"/>
    <s v="ACX215"/>
    <s v="Sultan Mahmud"/>
    <x v="3"/>
    <s v="Line Operator"/>
    <x v="2"/>
    <x v="1"/>
    <d v="2024-06-15T00:00:00"/>
    <x v="22"/>
    <x v="0"/>
    <s v="Single"/>
    <s v="O+"/>
    <s v="Gazipura 27"/>
    <s v="1km -3km"/>
    <s v="Active"/>
    <n v="5000"/>
  </r>
  <r>
    <n v="215"/>
    <s v="ACX216"/>
    <s v="Shakil Mia"/>
    <x v="3"/>
    <s v="Line Operator"/>
    <x v="2"/>
    <x v="1"/>
    <d v="2024-06-15T00:00:00"/>
    <x v="22"/>
    <x v="0"/>
    <s v="Married"/>
    <s v="B+"/>
    <s v="Gazipura 27"/>
    <s v="1km -3km"/>
    <s v="Active"/>
    <n v="5000"/>
  </r>
  <r>
    <n v="216"/>
    <s v="ACX217"/>
    <s v="Md. Chonok Mia"/>
    <x v="2"/>
    <s v="Line Operator"/>
    <x v="2"/>
    <x v="1"/>
    <d v="2024-06-15T00:00:00"/>
    <x v="22"/>
    <x v="0"/>
    <s v="Single"/>
    <s v="O+"/>
    <s v="Gazipura 27"/>
    <s v="1km -3km"/>
    <s v="Active"/>
    <n v="5000"/>
  </r>
  <r>
    <n v="217"/>
    <s v="ACX218"/>
    <s v="Md. Suhad Un Nabby Sohag"/>
    <x v="3"/>
    <s v="Line Operator"/>
    <x v="2"/>
    <x v="1"/>
    <d v="2024-06-15T00:00:00"/>
    <x v="22"/>
    <x v="0"/>
    <s v="Single"/>
    <s v="O+"/>
    <s v="Gazipura 27"/>
    <s v="1km -3km"/>
    <s v="Active"/>
    <n v="5000"/>
  </r>
  <r>
    <n v="218"/>
    <s v="ACX219"/>
    <s v="Md. Hridoy Mia"/>
    <x v="0"/>
    <s v="Line Operator"/>
    <x v="2"/>
    <x v="1"/>
    <d v="2024-06-15T00:00:00"/>
    <x v="22"/>
    <x v="0"/>
    <s v="Single"/>
    <s v="A+"/>
    <s v="Board Bazar"/>
    <s v="3km-5km"/>
    <s v="Active"/>
    <n v="5000"/>
  </r>
  <r>
    <n v="219"/>
    <s v="ACX220"/>
    <s v="Rafiqul Islam Rabbi"/>
    <x v="3"/>
    <s v="Line Operator"/>
    <x v="2"/>
    <x v="1"/>
    <d v="2024-06-15T00:00:00"/>
    <x v="22"/>
    <x v="0"/>
    <s v="Single"/>
    <s v="O+"/>
    <s v="Kolambiya"/>
    <s v="5-10km"/>
    <s v="Active"/>
    <n v="5000"/>
  </r>
  <r>
    <n v="220"/>
    <s v="ACX221"/>
    <s v="Sumaiya Akter"/>
    <x v="3"/>
    <s v="Line Operator"/>
    <x v="2"/>
    <x v="1"/>
    <d v="2024-06-15T00:00:00"/>
    <x v="22"/>
    <x v="1"/>
    <s v="Single"/>
    <s v="O+"/>
    <s v="Ershad Nagar"/>
    <s v="1km -3km"/>
    <s v="Active"/>
    <n v="5000"/>
  </r>
  <r>
    <n v="221"/>
    <s v="ACX222"/>
    <s v="Md. Mamunur Rashid Mamun"/>
    <x v="2"/>
    <s v="Line Leader"/>
    <x v="2"/>
    <x v="1"/>
    <d v="2024-06-15T00:00:00"/>
    <x v="22"/>
    <x v="0"/>
    <s v="Single"/>
    <s v="O+"/>
    <s v="Gazipura 27"/>
    <s v="1km -3km"/>
    <s v="Active"/>
    <n v="5000"/>
  </r>
  <r>
    <n v="222"/>
    <s v="ACX223"/>
    <s v="Md. Monir Uzzaman"/>
    <x v="3"/>
    <s v="Line Operator"/>
    <x v="2"/>
    <x v="1"/>
    <d v="2024-06-15T00:00:00"/>
    <x v="22"/>
    <x v="0"/>
    <s v="Single"/>
    <s v="B+"/>
    <s v="Boro Bari"/>
    <s v="3km-5km"/>
    <s v="Active"/>
    <n v="5000"/>
  </r>
  <r>
    <n v="223"/>
    <s v="ACX224"/>
    <s v="Mst. Monika Akter"/>
    <x v="3"/>
    <s v="Line Operator"/>
    <x v="2"/>
    <x v="1"/>
    <d v="2024-06-15T00:00:00"/>
    <x v="22"/>
    <x v="1"/>
    <s v="Single"/>
    <s v="B+"/>
    <s v="Gacha"/>
    <s v="3km-5km"/>
    <s v="Active"/>
    <n v="5000"/>
  </r>
  <r>
    <n v="224"/>
    <s v="ACX225"/>
    <s v="Md. Ali Hamza Sagor"/>
    <x v="0"/>
    <s v="Line Operator"/>
    <x v="2"/>
    <x v="1"/>
    <d v="2024-06-16T00:00:00"/>
    <x v="23"/>
    <x v="0"/>
    <s v="Single"/>
    <s v="B+"/>
    <s v="Gacha"/>
    <s v="3km-5km"/>
    <s v="Active"/>
    <n v="5000"/>
  </r>
  <r>
    <n v="225"/>
    <s v="ACX226"/>
    <s v="Mehedi Hasan Shahed"/>
    <x v="2"/>
    <s v="Line Operator"/>
    <x v="2"/>
    <x v="1"/>
    <d v="2024-06-16T00:00:00"/>
    <x v="23"/>
    <x v="0"/>
    <s v="Single"/>
    <s v="B+"/>
    <s v="Ershad Nagar"/>
    <s v="1km -3km"/>
    <s v="Active"/>
    <n v="5000"/>
  </r>
  <r>
    <n v="226"/>
    <s v="ACX227"/>
    <s v="Shajib Ahmed"/>
    <x v="3"/>
    <s v="Line Operator"/>
    <x v="2"/>
    <x v="1"/>
    <d v="2024-06-16T00:00:00"/>
    <x v="23"/>
    <x v="0"/>
    <s v="Single"/>
    <s v="N/A"/>
    <s v="Gacha"/>
    <s v="3km-5km"/>
    <s v="Active"/>
    <n v="5000"/>
  </r>
  <r>
    <n v="227"/>
    <s v="ACX228"/>
    <s v="Md. Parvez"/>
    <x v="2"/>
    <s v="Line Operator"/>
    <x v="2"/>
    <x v="1"/>
    <d v="2024-06-16T00:00:00"/>
    <x v="23"/>
    <x v="0"/>
    <s v="Single"/>
    <s v="A+"/>
    <s v="Ershad Nagar"/>
    <s v="1km -3km"/>
    <s v="Active"/>
    <n v="5000"/>
  </r>
  <r>
    <n v="228"/>
    <s v="ACX229"/>
    <s v="Mahfuja Benta Mubarak"/>
    <x v="3"/>
    <s v="Line Operator"/>
    <x v="2"/>
    <x v="1"/>
    <d v="2024-06-17T00:00:00"/>
    <x v="24"/>
    <x v="1"/>
    <s v="Single"/>
    <s v="B+"/>
    <s v="Board Bazar"/>
    <s v="3km-5km"/>
    <s v="Active"/>
    <n v="5000"/>
  </r>
  <r>
    <n v="229"/>
    <s v="ACX230"/>
    <s v="Most. Saima Khanum Doly"/>
    <x v="3"/>
    <s v="Line Operator"/>
    <x v="2"/>
    <x v="1"/>
    <d v="2024-06-17T00:00:00"/>
    <x v="24"/>
    <x v="1"/>
    <s v="Single"/>
    <s v="AB+"/>
    <s v="Gazipura 27"/>
    <s v="1km -3km"/>
    <s v="Active"/>
    <n v="5000"/>
  </r>
  <r>
    <n v="230"/>
    <s v="ACX231"/>
    <s v="Suma Khatun"/>
    <x v="3"/>
    <s v="Line Operator"/>
    <x v="2"/>
    <x v="1"/>
    <d v="2024-06-17T00:00:00"/>
    <x v="24"/>
    <x v="1"/>
    <s v="Single"/>
    <s v="B+"/>
    <s v="Gazipura 27"/>
    <s v="1km -3km"/>
    <s v="Active"/>
    <n v="5000"/>
  </r>
  <r>
    <n v="231"/>
    <s v="ACX232"/>
    <s v="Md. Alek Sardar"/>
    <x v="5"/>
    <s v="Line Operator"/>
    <x v="2"/>
    <x v="1"/>
    <d v="2024-06-17T00:00:00"/>
    <x v="24"/>
    <x v="0"/>
    <s v="Single"/>
    <s v="B+"/>
    <s v="Gazipura 27"/>
    <s v="1km -3km"/>
    <s v="Active"/>
    <n v="5000"/>
  </r>
  <r>
    <n v="232"/>
    <s v="ACX233"/>
    <s v="Md. Zawad Bin Mostafa"/>
    <x v="3"/>
    <s v="Line Operator"/>
    <x v="2"/>
    <x v="1"/>
    <d v="2024-06-17T00:00:00"/>
    <x v="24"/>
    <x v="0"/>
    <s v="Single"/>
    <s v="AB+"/>
    <s v="Gazipur Sadar"/>
    <s v="10-15km"/>
    <s v="Active"/>
    <n v="5000"/>
  </r>
  <r>
    <n v="233"/>
    <s v="ACX234"/>
    <s v="Marjana"/>
    <x v="3"/>
    <s v="Line Operator"/>
    <x v="2"/>
    <x v="1"/>
    <d v="2024-06-17T00:00:00"/>
    <x v="24"/>
    <x v="1"/>
    <s v="Married"/>
    <s v="A+"/>
    <s v="Gazipura 27"/>
    <s v="1km -3km"/>
    <s v="Active"/>
    <n v="5000"/>
  </r>
  <r>
    <n v="234"/>
    <s v="ACX235"/>
    <s v="Mst. Mim"/>
    <x v="3"/>
    <s v="Line Operator"/>
    <x v="2"/>
    <x v="1"/>
    <d v="2024-06-17T00:00:00"/>
    <x v="24"/>
    <x v="1"/>
    <s v="Single"/>
    <s v="A+"/>
    <s v="Vogra Baypass"/>
    <s v="5-10km"/>
    <s v="Active"/>
    <n v="5000"/>
  </r>
  <r>
    <n v="235"/>
    <s v="ACX236"/>
    <s v="Sumaya Akter Mim"/>
    <x v="3"/>
    <s v="Line Operator"/>
    <x v="2"/>
    <x v="1"/>
    <d v="2024-06-17T00:00:00"/>
    <x v="24"/>
    <x v="1"/>
    <s v="Single"/>
    <s v="A+"/>
    <s v="Ershad Nagar"/>
    <s v="1km -3km"/>
    <s v="Active"/>
    <n v="5000"/>
  </r>
  <r>
    <n v="236"/>
    <s v="ACX237"/>
    <s v="Taslima Akter"/>
    <x v="3"/>
    <s v="Line Operator"/>
    <x v="2"/>
    <x v="1"/>
    <d v="2024-06-17T00:00:00"/>
    <x v="24"/>
    <x v="1"/>
    <s v="Married"/>
    <s v="AB-"/>
    <s v="Boro Bari "/>
    <s v="3km-5km"/>
    <s v="Active"/>
    <n v="5000"/>
  </r>
  <r>
    <n v="237"/>
    <s v="ACX238"/>
    <s v="Md. Abu Nayim"/>
    <x v="3"/>
    <s v="Line Operator"/>
    <x v="2"/>
    <x v="1"/>
    <d v="2024-06-17T00:00:00"/>
    <x v="24"/>
    <x v="0"/>
    <s v="Single"/>
    <s v="AB+"/>
    <s v="Board Bazar"/>
    <s v="3km-5km"/>
    <s v="Active"/>
    <n v="5000"/>
  </r>
  <r>
    <n v="238"/>
    <s v="ACX239"/>
    <s v="Tithi Biswas"/>
    <x v="2"/>
    <s v="Line Operator"/>
    <x v="2"/>
    <x v="1"/>
    <d v="2024-06-17T00:00:00"/>
    <x v="24"/>
    <x v="1"/>
    <s v="Married"/>
    <s v="AB+"/>
    <s v="Gazipura 27"/>
    <s v="1km -3km"/>
    <s v="Active"/>
    <n v="5000"/>
  </r>
  <r>
    <n v="239"/>
    <s v="ACX240"/>
    <s v="Samapto Bala Uraw"/>
    <x v="3"/>
    <s v="Line Operator"/>
    <x v="2"/>
    <x v="1"/>
    <d v="2024-06-17T00:00:00"/>
    <x v="24"/>
    <x v="1"/>
    <s v="Single"/>
    <s v="AB+"/>
    <s v="Gazipura 27"/>
    <s v="1km -3km"/>
    <s v="Active"/>
    <n v="5000"/>
  </r>
  <r>
    <n v="240"/>
    <s v="ACX241"/>
    <s v="Rita Akter Ety"/>
    <x v="0"/>
    <s v="Line Operator"/>
    <x v="2"/>
    <x v="1"/>
    <d v="2024-06-17T00:00:00"/>
    <x v="24"/>
    <x v="1"/>
    <s v="Single"/>
    <s v="N/A"/>
    <s v="Ershad Nagar"/>
    <s v="1km -3km"/>
    <s v="Active"/>
    <n v="5000"/>
  </r>
  <r>
    <n v="241"/>
    <s v="ACX242"/>
    <s v="Md. Arman Ahmeed"/>
    <x v="3"/>
    <s v="Line Operator"/>
    <x v="2"/>
    <x v="1"/>
    <d v="2024-06-17T00:00:00"/>
    <x v="24"/>
    <x v="0"/>
    <s v="Single"/>
    <s v="B+"/>
    <s v="Board Bazar"/>
    <s v="3km-5km"/>
    <s v="Active"/>
    <n v="5000"/>
  </r>
  <r>
    <n v="242"/>
    <s v="ACX243"/>
    <s v="G.M Golam Mostafa"/>
    <x v="3"/>
    <s v="Line Operator"/>
    <x v="2"/>
    <x v="1"/>
    <d v="2024-06-18T00:00:00"/>
    <x v="25"/>
    <x v="0"/>
    <s v="Single"/>
    <s v="O+"/>
    <s v="Gazipura 27"/>
    <s v="1km -3km"/>
    <s v="Active"/>
    <n v="5000"/>
  </r>
  <r>
    <n v="243"/>
    <s v="ACX244"/>
    <s v="Meher Afrin Moli"/>
    <x v="2"/>
    <s v="Line Operator"/>
    <x v="2"/>
    <x v="1"/>
    <d v="2024-06-18T00:00:00"/>
    <x v="25"/>
    <x v="1"/>
    <s v="Single"/>
    <s v="AB+"/>
    <s v="Board Bazar"/>
    <s v="3km-5km"/>
    <s v="Active"/>
    <n v="5000"/>
  </r>
  <r>
    <n v="244"/>
    <s v="ACX245"/>
    <s v="Khadija islam Mou"/>
    <x v="3"/>
    <s v="Line Operator"/>
    <x v="2"/>
    <x v="1"/>
    <d v="2024-06-18T00:00:00"/>
    <x v="25"/>
    <x v="1"/>
    <s v="Single"/>
    <s v="O+"/>
    <s v="Board Bazar"/>
    <s v="3km-5km"/>
    <s v="Active"/>
    <n v="5000"/>
  </r>
  <r>
    <n v="245"/>
    <s v="ACX246"/>
    <s v="Md. Rakibul Hasan"/>
    <x v="3"/>
    <s v="Line Operator"/>
    <x v="2"/>
    <x v="1"/>
    <d v="2024-06-18T00:00:00"/>
    <x v="25"/>
    <x v="0"/>
    <s v="Single"/>
    <s v="B+"/>
    <s v="Uttara"/>
    <s v="5-10km"/>
    <s v="Active"/>
    <n v="5000"/>
  </r>
  <r>
    <n v="246"/>
    <s v="ACX247"/>
    <s v="Afroja Akter Kona"/>
    <x v="0"/>
    <s v="Line Operator"/>
    <x v="2"/>
    <x v="1"/>
    <d v="2024-06-18T00:00:00"/>
    <x v="25"/>
    <x v="1"/>
    <s v="Single"/>
    <s v="A+"/>
    <s v="Ershad Nagar"/>
    <s v="1km -3km"/>
    <s v="Active"/>
    <n v="5000"/>
  </r>
  <r>
    <n v="247"/>
    <s v="ACX248"/>
    <s v="Moriam Akter"/>
    <x v="2"/>
    <s v="Line Operator"/>
    <x v="2"/>
    <x v="1"/>
    <d v="2024-06-18T00:00:00"/>
    <x v="25"/>
    <x v="1"/>
    <s v="Single"/>
    <s v="B+"/>
    <s v="Sign board"/>
    <s v="3km-5km"/>
    <s v="Active"/>
    <n v="5000"/>
  </r>
  <r>
    <n v="248"/>
    <s v="ACX249"/>
    <s v="Md.Naiem Miah"/>
    <x v="3"/>
    <s v="Line Operator"/>
    <x v="2"/>
    <x v="1"/>
    <d v="2024-06-18T00:00:00"/>
    <x v="25"/>
    <x v="0"/>
    <s v="Single"/>
    <s v="N/A"/>
    <s v="Board Bazar"/>
    <s v="3km-5km"/>
    <s v="Active"/>
    <n v="5000"/>
  </r>
  <r>
    <n v="249"/>
    <s v="ACX250"/>
    <s v="Sadhon Kumar Sarker"/>
    <x v="3"/>
    <s v="Line Operator"/>
    <x v="2"/>
    <x v="1"/>
    <d v="2024-06-18T00:00:00"/>
    <x v="25"/>
    <x v="0"/>
    <s v="Single"/>
    <s v="B+"/>
    <s v="Board Bazar"/>
    <s v="3km-5km"/>
    <s v="Active"/>
    <n v="5000"/>
  </r>
  <r>
    <n v="250"/>
    <s v="ACX251"/>
    <s v="Meghla Akter"/>
    <x v="3"/>
    <s v="Line Operator"/>
    <x v="2"/>
    <x v="1"/>
    <d v="2024-06-20T00:00:00"/>
    <x v="26"/>
    <x v="1"/>
    <s v="Single"/>
    <s v="A+"/>
    <s v="Sign board"/>
    <s v="3km-5km"/>
    <s v="Active"/>
    <n v="5000"/>
  </r>
  <r>
    <n v="251"/>
    <s v="ACX252"/>
    <s v="Naznin Nahar"/>
    <x v="3"/>
    <s v="Line Operator"/>
    <x v="2"/>
    <x v="1"/>
    <d v="2024-06-20T00:00:00"/>
    <x v="26"/>
    <x v="1"/>
    <s v="Married"/>
    <s v="AB+"/>
    <s v="Gazipura 27"/>
    <s v="1km -3km"/>
    <s v="Active"/>
    <n v="5000"/>
  </r>
  <r>
    <n v="252"/>
    <s v="ACX253"/>
    <s v="Md. Roni Miah"/>
    <x v="2"/>
    <s v="Line Operator"/>
    <x v="2"/>
    <x v="1"/>
    <d v="2024-06-20T00:00:00"/>
    <x v="26"/>
    <x v="0"/>
    <s v="Single"/>
    <s v="A+"/>
    <s v="Gazipura 27"/>
    <s v="1km -3km"/>
    <s v="Active"/>
    <n v="5000"/>
  </r>
  <r>
    <n v="253"/>
    <s v="ACX254"/>
    <s v="Md. Sujon Mia"/>
    <x v="3"/>
    <s v="Line Operator"/>
    <x v="2"/>
    <x v="1"/>
    <d v="2024-06-20T00:00:00"/>
    <x v="26"/>
    <x v="0"/>
    <s v="Married"/>
    <s v="A+"/>
    <s v="Gazipura 27"/>
    <s v="1km -3km"/>
    <s v="Active"/>
    <n v="5000"/>
  </r>
  <r>
    <n v="254"/>
    <s v="ACX255"/>
    <s v="Md. Masum Mia"/>
    <x v="0"/>
    <s v="Line Operator"/>
    <x v="2"/>
    <x v="1"/>
    <d v="2024-06-20T00:00:00"/>
    <x v="26"/>
    <x v="0"/>
    <s v="Single"/>
    <s v="O+"/>
    <s v="Gazipur Sadar"/>
    <s v="10-15km"/>
    <s v="Active"/>
    <n v="5000"/>
  </r>
  <r>
    <n v="255"/>
    <s v="ACX256"/>
    <s v="Mithun Paul"/>
    <x v="3"/>
    <s v="Line Leader"/>
    <x v="2"/>
    <x v="1"/>
    <d v="2024-06-20T00:00:00"/>
    <x v="26"/>
    <x v="0"/>
    <s v="Married"/>
    <s v="O+"/>
    <s v="Gazipura 27"/>
    <s v="1km -3km"/>
    <s v="Active"/>
    <n v="5000"/>
  </r>
  <r>
    <n v="256"/>
    <s v="ACX257"/>
    <s v="Mohammad Billal Hosen"/>
    <x v="5"/>
    <s v="Line Leader"/>
    <x v="2"/>
    <x v="1"/>
    <d v="2024-06-20T00:00:00"/>
    <x v="26"/>
    <x v="0"/>
    <s v="Single"/>
    <s v="O+"/>
    <s v="Gazipura 27"/>
    <s v="1km -3km"/>
    <s v="Active"/>
    <n v="5000"/>
  </r>
  <r>
    <n v="257"/>
    <s v="ACX258"/>
    <s v="Kaiyoum Sikder"/>
    <x v="3"/>
    <s v="Line Operator"/>
    <x v="2"/>
    <x v="1"/>
    <d v="2024-06-20T00:00:00"/>
    <x v="26"/>
    <x v="0"/>
    <s v="Single"/>
    <s v="O+"/>
    <s v="Ershad Nagar"/>
    <s v="1km -3km"/>
    <s v="Active"/>
    <n v="5000"/>
  </r>
  <r>
    <n v="258"/>
    <s v="ACX259"/>
    <s v="Md. Antor Ali"/>
    <x v="3"/>
    <s v="Line Operator"/>
    <x v="2"/>
    <x v="1"/>
    <d v="2024-06-20T00:00:00"/>
    <x v="26"/>
    <x v="0"/>
    <s v="Single"/>
    <s v="B+"/>
    <s v="Gazipura 27"/>
    <s v="1km -3km"/>
    <s v="Active"/>
    <n v="5000"/>
  </r>
  <r>
    <n v="259"/>
    <s v="ACX260"/>
    <s v="Md. Shakil Hossain"/>
    <x v="2"/>
    <s v="Line Operator"/>
    <x v="2"/>
    <x v="1"/>
    <d v="2024-06-20T00:00:00"/>
    <x v="26"/>
    <x v="0"/>
    <s v="Single"/>
    <s v="B+"/>
    <s v="Gazipur Chowrasta"/>
    <s v="5-10km"/>
    <s v="Active"/>
    <n v="5000"/>
  </r>
  <r>
    <n v="260"/>
    <s v="ACX261"/>
    <s v="Md. Jehad Hossain"/>
    <x v="2"/>
    <s v="Line Operator"/>
    <x v="2"/>
    <x v="1"/>
    <d v="2024-06-20T00:00:00"/>
    <x v="26"/>
    <x v="0"/>
    <s v="Single"/>
    <s v="AB+"/>
    <s v="Gazipura 27"/>
    <s v="1km -3km"/>
    <s v="Active"/>
    <n v="5000"/>
  </r>
  <r>
    <n v="261"/>
    <s v="ACX262"/>
    <s v="Iffatara Mitu"/>
    <x v="3"/>
    <s v="Line Operator"/>
    <x v="2"/>
    <x v="1"/>
    <d v="2024-06-21T00:00:00"/>
    <x v="27"/>
    <x v="1"/>
    <s v="Married"/>
    <s v="B+"/>
    <s v="Board Bazar"/>
    <s v="3km-5km"/>
    <s v="Active"/>
    <n v="27000"/>
  </r>
  <r>
    <n v="262"/>
    <s v="ACX263"/>
    <s v="Md. Oli Bahar"/>
    <x v="2"/>
    <s v="Line Operator"/>
    <x v="2"/>
    <x v="1"/>
    <d v="2024-06-21T00:00:00"/>
    <x v="27"/>
    <x v="0"/>
    <s v="Single"/>
    <s v="O+"/>
    <s v="Gacha"/>
    <s v="3km-5km"/>
    <s v="Active"/>
    <n v="27000"/>
  </r>
  <r>
    <n v="263"/>
    <s v="ACX264"/>
    <s v="Md. Yamin Hossain"/>
    <x v="5"/>
    <s v="Line Operator"/>
    <x v="2"/>
    <x v="1"/>
    <d v="2024-06-21T00:00:00"/>
    <x v="27"/>
    <x v="0"/>
    <s v="Single"/>
    <s v="B+"/>
    <s v="Gazipura 27"/>
    <s v="1km -3km"/>
    <s v="Active"/>
    <n v="27000"/>
  </r>
  <r>
    <n v="264"/>
    <s v="ACX265"/>
    <s v="Mamunur Rashid"/>
    <x v="3"/>
    <s v="Line Operator"/>
    <x v="2"/>
    <x v="1"/>
    <d v="2024-06-21T00:00:00"/>
    <x v="27"/>
    <x v="0"/>
    <s v="Single"/>
    <s v="A+"/>
    <s v="Board Bazar"/>
    <s v="3km-5km"/>
    <s v="Active"/>
    <n v="27000"/>
  </r>
  <r>
    <n v="265"/>
    <s v="ACX266"/>
    <s v="Nure Alam Siddiki"/>
    <x v="3"/>
    <s v="Line Operator"/>
    <x v="2"/>
    <x v="1"/>
    <d v="2024-06-21T00:00:00"/>
    <x v="27"/>
    <x v="0"/>
    <s v="Married"/>
    <s v="O+"/>
    <s v="Sign board"/>
    <s v="3km-5km"/>
    <s v="Active"/>
    <n v="27000"/>
  </r>
  <r>
    <n v="266"/>
    <s v="ACX267"/>
    <s v="Rana"/>
    <x v="6"/>
    <s v="Line Operator"/>
    <x v="2"/>
    <x v="1"/>
    <d v="2024-06-23T00:00:00"/>
    <x v="28"/>
    <x v="0"/>
    <s v="Single"/>
    <s v="B+"/>
    <s v="Charagali"/>
    <s v="3km-5km"/>
    <s v="Active"/>
    <n v="27000"/>
  </r>
  <r>
    <n v="267"/>
    <s v="ACX268"/>
    <s v="Choyon Kumar Shill"/>
    <x v="0"/>
    <s v="Line Operator"/>
    <x v="2"/>
    <x v="1"/>
    <d v="2024-06-23T00:00:00"/>
    <x v="28"/>
    <x v="0"/>
    <s v="Single"/>
    <s v="O+"/>
    <s v="Gazipura 27"/>
    <s v="1km -3km"/>
    <s v="Active"/>
    <n v="27000"/>
  </r>
  <r>
    <n v="268"/>
    <s v="ACX269"/>
    <s v="Farhaduzzaman"/>
    <x v="0"/>
    <s v="Line Operator"/>
    <x v="2"/>
    <x v="1"/>
    <d v="2024-06-23T00:00:00"/>
    <x v="28"/>
    <x v="0"/>
    <s v="Single"/>
    <s v="A+"/>
    <s v="Gazipura 27"/>
    <s v="1km -3km"/>
    <s v="Active"/>
    <n v="27000"/>
  </r>
  <r>
    <n v="269"/>
    <s v="ACX270"/>
    <s v="Shahriar Ahmed"/>
    <x v="2"/>
    <s v="Assistant Leader"/>
    <x v="2"/>
    <x v="1"/>
    <d v="2024-06-23T00:00:00"/>
    <x v="28"/>
    <x v="0"/>
    <s v="Single"/>
    <s v="A+"/>
    <s v="Gazipura 27"/>
    <s v="1km -3km"/>
    <s v="Active"/>
    <n v="27000"/>
  </r>
  <r>
    <n v="270"/>
    <s v="ACX271"/>
    <s v="Md. Tarikul Islam Raju"/>
    <x v="3"/>
    <s v="Line Operator"/>
    <x v="2"/>
    <x v="1"/>
    <d v="2024-06-23T00:00:00"/>
    <x v="28"/>
    <x v="0"/>
    <s v="Single"/>
    <s v="B+"/>
    <s v="Gazipura 27"/>
    <s v="1km -3km"/>
    <s v="Active"/>
    <n v="27000"/>
  </r>
  <r>
    <n v="271"/>
    <s v="ACX272"/>
    <s v="Rakibul Islam"/>
    <x v="2"/>
    <s v="Line Leader"/>
    <x v="2"/>
    <x v="1"/>
    <d v="2024-06-23T00:00:00"/>
    <x v="28"/>
    <x v="0"/>
    <s v="Single"/>
    <s v="O+"/>
    <s v="Gazipura 27"/>
    <s v="1km -3km"/>
    <s v="Active"/>
    <n v="27000"/>
  </r>
  <r>
    <n v="272"/>
    <s v="ACX273"/>
    <s v="Dipali Akter"/>
    <x v="2"/>
    <s v="Line Operator"/>
    <x v="2"/>
    <x v="1"/>
    <d v="2024-06-23T00:00:00"/>
    <x v="28"/>
    <x v="1"/>
    <s v="Single"/>
    <s v="B+"/>
    <s v="Gazipura 27"/>
    <s v="1km -3km"/>
    <s v="Active"/>
    <n v="27000"/>
  </r>
  <r>
    <n v="273"/>
    <s v="ACX274"/>
    <s v="Monalisa Akter"/>
    <x v="0"/>
    <s v="Line Operator"/>
    <x v="2"/>
    <x v="1"/>
    <d v="2024-06-23T00:00:00"/>
    <x v="28"/>
    <x v="1"/>
    <s v="Single"/>
    <s v="B+"/>
    <s v="Gazipura 27"/>
    <s v="1km -3km"/>
    <s v="Active"/>
    <n v="27000"/>
  </r>
  <r>
    <n v="274"/>
    <s v="ACX275"/>
    <s v="Amena Akter"/>
    <x v="3"/>
    <s v="Line Operator"/>
    <x v="2"/>
    <x v="1"/>
    <d v="2024-06-23T00:00:00"/>
    <x v="28"/>
    <x v="1"/>
    <s v="Single"/>
    <s v="B+"/>
    <s v="Gazipura 27"/>
    <s v="1km -3km"/>
    <s v="Active"/>
    <n v="27000"/>
  </r>
  <r>
    <n v="275"/>
    <s v="ACX276"/>
    <s v="Jannatul Fedous Rumi"/>
    <x v="3"/>
    <s v="Line Operator"/>
    <x v="2"/>
    <x v="1"/>
    <d v="2024-06-23T00:00:00"/>
    <x v="28"/>
    <x v="1"/>
    <s v="Single"/>
    <s v="O+"/>
    <s v="Gazipura 27"/>
    <s v="1km -3km"/>
    <s v="Active"/>
    <n v="27000"/>
  </r>
  <r>
    <n v="276"/>
    <s v="ACX277"/>
    <s v="Parama Biswas"/>
    <x v="2"/>
    <s v="Line Operator"/>
    <x v="2"/>
    <x v="1"/>
    <d v="2024-06-23T00:00:00"/>
    <x v="28"/>
    <x v="1"/>
    <s v="Single"/>
    <s v="A+"/>
    <s v="Gazipura 27"/>
    <s v="1km -3km"/>
    <s v="Active"/>
    <n v="27000"/>
  </r>
  <r>
    <n v="277"/>
    <s v="ACX278"/>
    <s v="Mst. Ummey Habiba"/>
    <x v="2"/>
    <s v="Line Operator"/>
    <x v="2"/>
    <x v="1"/>
    <d v="2024-06-23T00:00:00"/>
    <x v="28"/>
    <x v="1"/>
    <s v="Single"/>
    <s v="B+"/>
    <s v="Gazipura 27"/>
    <s v="1km -3km"/>
    <s v="Active"/>
    <n v="27000"/>
  </r>
  <r>
    <n v="278"/>
    <s v="ACX279"/>
    <s v="Bithe Akter"/>
    <x v="1"/>
    <s v="Line Operator"/>
    <x v="2"/>
    <x v="1"/>
    <d v="2024-06-23T00:00:00"/>
    <x v="28"/>
    <x v="1"/>
    <s v="Single"/>
    <s v="A-"/>
    <s v="Gazipura 27"/>
    <s v="1km -3km"/>
    <s v="Active"/>
    <n v="27000"/>
  </r>
  <r>
    <n v="279"/>
    <s v="ACX280"/>
    <s v="Md. Shohag Shaikh"/>
    <x v="2"/>
    <s v="Line Operator"/>
    <x v="2"/>
    <x v="1"/>
    <d v="2024-06-23T00:00:00"/>
    <x v="28"/>
    <x v="0"/>
    <s v="Single"/>
    <s v="O+"/>
    <s v="Gazipura 27"/>
    <s v="1km -3km"/>
    <s v="Active"/>
    <n v="27000"/>
  </r>
  <r>
    <n v="280"/>
    <s v="ACX281"/>
    <s v="Muni Akter"/>
    <x v="3"/>
    <s v="Line Leader"/>
    <x v="2"/>
    <x v="1"/>
    <d v="2024-06-23T00:00:00"/>
    <x v="28"/>
    <x v="1"/>
    <s v="Single"/>
    <s v="O+"/>
    <s v="Gazipura 27"/>
    <s v="1km -3km"/>
    <s v="Active"/>
    <n v="27000"/>
  </r>
  <r>
    <n v="281"/>
    <s v="ACX282"/>
    <s v="Md. Nazmul Hossain"/>
    <x v="3"/>
    <s v="Line Operator"/>
    <x v="2"/>
    <x v="1"/>
    <d v="2024-06-23T00:00:00"/>
    <x v="28"/>
    <x v="0"/>
    <s v="Single"/>
    <s v="A+"/>
    <s v="Board Bazar"/>
    <s v="3km-5km"/>
    <s v="Active"/>
    <n v="27000"/>
  </r>
  <r>
    <n v="282"/>
    <s v="ACX283"/>
    <s v="Md. Mahfuzur Rahman"/>
    <x v="2"/>
    <s v="Line Operator"/>
    <x v="2"/>
    <x v="1"/>
    <d v="2024-06-23T00:00:00"/>
    <x v="28"/>
    <x v="0"/>
    <s v="Single"/>
    <s v="B+"/>
    <s v="Board Bazar"/>
    <s v="3km-5km"/>
    <s v="Active"/>
    <n v="27000"/>
  </r>
  <r>
    <n v="283"/>
    <s v="ACX284"/>
    <s v="Md. Abdul Momin"/>
    <x v="5"/>
    <s v="Line Operator"/>
    <x v="2"/>
    <x v="1"/>
    <d v="2024-06-24T00:00:00"/>
    <x v="29"/>
    <x v="0"/>
    <s v="Single"/>
    <s v="B-"/>
    <s v="Gazipura 27"/>
    <s v="1km -3km"/>
    <s v="Active"/>
    <n v="27000"/>
  </r>
  <r>
    <n v="284"/>
    <s v="ACX285"/>
    <s v="Md. Imam Hossain Siam"/>
    <x v="0"/>
    <s v="Line Operator"/>
    <x v="2"/>
    <x v="1"/>
    <d v="2024-06-24T00:00:00"/>
    <x v="29"/>
    <x v="0"/>
    <s v="Single"/>
    <s v="N/A"/>
    <s v="Boro Bari"/>
    <s v="3km-5km"/>
    <s v="Active"/>
    <n v="27000"/>
  </r>
  <r>
    <n v="285"/>
    <s v="ACX286"/>
    <s v="Rita Akter"/>
    <x v="0"/>
    <s v="Line Operator"/>
    <x v="2"/>
    <x v="1"/>
    <d v="2024-06-24T00:00:00"/>
    <x v="29"/>
    <x v="1"/>
    <s v="Single"/>
    <s v="O+"/>
    <s v="Ershad Nagar"/>
    <s v="1km -3km"/>
    <s v="Active"/>
    <n v="27000"/>
  </r>
  <r>
    <n v="286"/>
    <s v="ACX287"/>
    <s v="Tanjina Akter Mukta"/>
    <x v="2"/>
    <s v="Line Operator"/>
    <x v="2"/>
    <x v="1"/>
    <d v="2024-06-27T00:00:00"/>
    <x v="30"/>
    <x v="1"/>
    <s v="Single"/>
    <s v="A+"/>
    <s v="Boro Bari"/>
    <s v="3km-5km"/>
    <s v="Active"/>
    <n v="30000"/>
  </r>
  <r>
    <n v="287"/>
    <s v="ACX288"/>
    <s v="Mahadi Hasan"/>
    <x v="0"/>
    <s v="Line Operator"/>
    <x v="2"/>
    <x v="1"/>
    <d v="2024-06-27T00:00:00"/>
    <x v="30"/>
    <x v="0"/>
    <s v="Single"/>
    <s v="AB+"/>
    <s v="Board Bazar"/>
    <s v="3km-5km"/>
    <s v="Active"/>
    <n v="30000"/>
  </r>
  <r>
    <n v="288"/>
    <s v="ACX289"/>
    <s v="Md. Sohag"/>
    <x v="3"/>
    <s v="Line Operator"/>
    <x v="2"/>
    <x v="1"/>
    <d v="2024-06-27T00:00:00"/>
    <x v="30"/>
    <x v="0"/>
    <s v="Single"/>
    <s v="AB+"/>
    <s v="Gazipura 27"/>
    <s v="1km -3km"/>
    <s v="Active"/>
    <n v="30000"/>
  </r>
  <r>
    <n v="289"/>
    <s v="ACX290"/>
    <s v="Md. Mahafuj Ali"/>
    <x v="2"/>
    <s v="Line Operator"/>
    <x v="2"/>
    <x v="1"/>
    <d v="2024-06-29T00:00:00"/>
    <x v="31"/>
    <x v="0"/>
    <s v="Single"/>
    <s v="N/A"/>
    <s v="Board Bazar"/>
    <s v="3km-5km"/>
    <s v="Active"/>
    <n v="30000"/>
  </r>
  <r>
    <n v="290"/>
    <s v="ACX291"/>
    <s v="Rezaul Islam Sajib"/>
    <x v="0"/>
    <s v="Line Operator"/>
    <x v="2"/>
    <x v="1"/>
    <d v="2024-06-29T00:00:00"/>
    <x v="31"/>
    <x v="0"/>
    <s v="Single"/>
    <s v="O+"/>
    <s v="Khilkhet"/>
    <s v="10-15km"/>
    <s v="Active"/>
    <n v="30000"/>
  </r>
  <r>
    <n v="291"/>
    <s v="ACX292"/>
    <s v="Rezuan Ullah"/>
    <x v="0"/>
    <s v="Line Operator"/>
    <x v="2"/>
    <x v="1"/>
    <d v="2024-06-29T00:00:00"/>
    <x v="31"/>
    <x v="0"/>
    <s v="Single"/>
    <s v="B+"/>
    <s v="Gazipura 27"/>
    <s v="1km -3km"/>
    <s v="Active"/>
    <n v="30000"/>
  </r>
  <r>
    <n v="292"/>
    <s v="ACX293"/>
    <s v="Pobitra Chandra"/>
    <x v="2"/>
    <s v="Line Operator"/>
    <x v="2"/>
    <x v="1"/>
    <d v="2024-06-29T00:00:00"/>
    <x v="31"/>
    <x v="0"/>
    <s v="Single"/>
    <s v="O+"/>
    <s v="Gazipura 27"/>
    <s v="1km -3km"/>
    <s v="Active"/>
    <n v="30000"/>
  </r>
  <r>
    <n v="293"/>
    <s v="ACX294"/>
    <s v="Mostafizur Rahman"/>
    <x v="2"/>
    <s v="Line Operator"/>
    <x v="2"/>
    <x v="1"/>
    <d v="2024-06-29T00:00:00"/>
    <x v="31"/>
    <x v="0"/>
    <s v="Married"/>
    <s v="AB+"/>
    <s v="Gazipura 27"/>
    <s v="1km -3km"/>
    <s v="Active"/>
    <n v="30000"/>
  </r>
  <r>
    <n v="294"/>
    <s v="ACX295"/>
    <s v="Joy Chondro Dus"/>
    <x v="0"/>
    <s v="Line Operator"/>
    <x v="2"/>
    <x v="1"/>
    <d v="2024-06-29T00:00:00"/>
    <x v="31"/>
    <x v="0"/>
    <s v="Single"/>
    <s v="N/A"/>
    <s v="Gazipura 27"/>
    <s v="1km -3km"/>
    <s v="Active"/>
    <n v="30000"/>
  </r>
  <r>
    <n v="295"/>
    <s v="ACX296"/>
    <s v="Rakibul Islam"/>
    <x v="3"/>
    <s v="Line Operator"/>
    <x v="2"/>
    <x v="1"/>
    <d v="2024-06-29T00:00:00"/>
    <x v="31"/>
    <x v="0"/>
    <s v="Single"/>
    <s v="O+"/>
    <s v="Vogra Baypass"/>
    <s v="5-10km"/>
    <s v="Active"/>
    <n v="30000"/>
  </r>
  <r>
    <n v="296"/>
    <s v="ACX297"/>
    <s v="Hosneara"/>
    <x v="2"/>
    <s v="Line Operator"/>
    <x v="2"/>
    <x v="1"/>
    <d v="2024-06-29T00:00:00"/>
    <x v="31"/>
    <x v="1"/>
    <s v="Single"/>
    <s v="B+"/>
    <s v="Gacha"/>
    <s v="3km-5km"/>
    <s v="Active"/>
    <n v="30000"/>
  </r>
  <r>
    <n v="297"/>
    <s v="ACX298"/>
    <s v="Easha Moni"/>
    <x v="2"/>
    <s v="Line Operator"/>
    <x v="2"/>
    <x v="1"/>
    <d v="2024-06-29T00:00:00"/>
    <x v="31"/>
    <x v="1"/>
    <s v="Married"/>
    <s v="O+"/>
    <s v="Gazipura 27"/>
    <s v="1km -3km"/>
    <s v="Active"/>
    <n v="30000"/>
  </r>
  <r>
    <n v="298"/>
    <s v="ACX299"/>
    <s v="Riad Talukdar"/>
    <x v="2"/>
    <s v="Line Operator"/>
    <x v="2"/>
    <x v="1"/>
    <d v="2024-06-29T00:00:00"/>
    <x v="31"/>
    <x v="0"/>
    <s v="Married"/>
    <s v="O+"/>
    <s v="Gazipura 27"/>
    <s v="1km -3km"/>
    <s v="Active"/>
    <n v="30000"/>
  </r>
  <r>
    <n v="299"/>
    <s v="ACX300"/>
    <s v="Mujahidul Islam"/>
    <x v="3"/>
    <s v="Line Operator"/>
    <x v="2"/>
    <x v="1"/>
    <d v="2024-06-29T00:00:00"/>
    <x v="31"/>
    <x v="0"/>
    <s v="Single"/>
    <s v="A+"/>
    <s v="Gazipura 27"/>
    <s v="1km -3km"/>
    <s v="Active"/>
    <n v="30000"/>
  </r>
  <r>
    <n v="300"/>
    <s v="ACX301"/>
    <s v="Mohon"/>
    <x v="2"/>
    <s v="Cleaner"/>
    <x v="2"/>
    <x v="1"/>
    <d v="2024-06-29T00:00:00"/>
    <x v="31"/>
    <x v="0"/>
    <s v="Single"/>
    <s v="A+"/>
    <s v="Gazipura 27"/>
    <s v="1km -3km"/>
    <s v="Active"/>
    <n v="30000"/>
  </r>
  <r>
    <n v="301"/>
    <s v="ACX302"/>
    <s v="Md. Sujon  Ali Shekh"/>
    <x v="2"/>
    <s v="Cleaner"/>
    <x v="2"/>
    <x v="1"/>
    <d v="2024-06-29T00:00:00"/>
    <x v="31"/>
    <x v="0"/>
    <s v="Single"/>
    <s v="A+"/>
    <s v="Gazipura 27"/>
    <s v="1km -3km"/>
    <s v="Active"/>
    <n v="30000"/>
  </r>
  <r>
    <n v="302"/>
    <s v="ACX303"/>
    <s v="Md. Al Rafi"/>
    <x v="3"/>
    <s v="Line Operator"/>
    <x v="2"/>
    <x v="1"/>
    <d v="2024-06-30T00:00:00"/>
    <x v="32"/>
    <x v="0"/>
    <s v="Single"/>
    <s v="B-"/>
    <s v="Boro Bari "/>
    <s v="3km-5km"/>
    <s v="Active"/>
    <n v="30000"/>
  </r>
  <r>
    <n v="303"/>
    <s v="ACX304"/>
    <s v="Sakib Ahmed Nobi"/>
    <x v="3"/>
    <s v="Line Operator"/>
    <x v="2"/>
    <x v="1"/>
    <d v="2024-06-30T00:00:00"/>
    <x v="32"/>
    <x v="0"/>
    <s v="Single"/>
    <s v="B+"/>
    <s v="Board Bazar"/>
    <s v="3km-5km"/>
    <s v="Active"/>
    <n v="30000"/>
  </r>
  <r>
    <n v="304"/>
    <s v="ACX305"/>
    <s v="Md. Zamil Hossen"/>
    <x v="2"/>
    <s v="Line Operator"/>
    <x v="2"/>
    <x v="1"/>
    <d v="2024-06-30T00:00:00"/>
    <x v="32"/>
    <x v="0"/>
    <s v="Single"/>
    <s v="O+"/>
    <s v="Gazipura 27"/>
    <s v="1km -3km"/>
    <s v="Active"/>
    <n v="30000"/>
  </r>
  <r>
    <n v="305"/>
    <s v="ACX306"/>
    <s v="Jannatul Fardaus"/>
    <x v="3"/>
    <s v="Line Operator"/>
    <x v="2"/>
    <x v="1"/>
    <d v="2024-07-01T00:00:00"/>
    <x v="33"/>
    <x v="1"/>
    <s v="Single"/>
    <s v="O+"/>
    <s v="Bason"/>
    <s v="5km-10km"/>
    <s v="Active"/>
    <n v="30000"/>
  </r>
  <r>
    <n v="306"/>
    <s v="ACX307"/>
    <s v="Roxi Akter Bristi"/>
    <x v="3"/>
    <s v="Line Operator"/>
    <x v="2"/>
    <x v="1"/>
    <d v="2024-07-01T00:00:00"/>
    <x v="33"/>
    <x v="1"/>
    <s v="Single"/>
    <s v="A+"/>
    <s v="Gazipura 27"/>
    <s v="1km -3km"/>
    <s v="Active"/>
    <n v="30000"/>
  </r>
  <r>
    <n v="307"/>
    <s v="ACX308"/>
    <s v="Zahid Hasan"/>
    <x v="2"/>
    <s v="Line Operator"/>
    <x v="2"/>
    <x v="1"/>
    <d v="2024-07-04T00:00:00"/>
    <x v="34"/>
    <x v="0"/>
    <s v="Single"/>
    <s v="B+"/>
    <s v="Board Bazar"/>
    <s v="3km-5km"/>
    <s v="Active"/>
    <n v="30000"/>
  </r>
  <r>
    <n v="308"/>
    <s v="ACX309"/>
    <s v="Md. Emon Hossain"/>
    <x v="0"/>
    <s v="Line Operator"/>
    <x v="2"/>
    <x v="1"/>
    <d v="2024-07-04T00:00:00"/>
    <x v="34"/>
    <x v="0"/>
    <s v="Single"/>
    <s v="B+"/>
    <s v="Board Bazar"/>
    <s v="3km-5km"/>
    <s v="Active"/>
    <n v="30000"/>
  </r>
  <r>
    <n v="309"/>
    <s v="ACX310"/>
    <s v="Nadiya Akter Setu"/>
    <x v="0"/>
    <s v="Line Operator"/>
    <x v="2"/>
    <x v="1"/>
    <d v="2024-07-04T00:00:00"/>
    <x v="34"/>
    <x v="1"/>
    <s v="Married"/>
    <s v="B+"/>
    <s v="Boro Bari"/>
    <s v="3km-5km"/>
    <s v="Active"/>
    <n v="30000"/>
  </r>
  <r>
    <n v="310"/>
    <s v="ACX311"/>
    <s v="Mst. Ayesha Begum"/>
    <x v="2"/>
    <s v="Line Operator"/>
    <x v="2"/>
    <x v="1"/>
    <d v="2024-07-04T00:00:00"/>
    <x v="34"/>
    <x v="1"/>
    <s v="Single"/>
    <s v="A+"/>
    <s v="Gazipura 27"/>
    <s v="1km -3km"/>
    <s v="Active"/>
    <n v="6000"/>
  </r>
  <r>
    <n v="311"/>
    <s v="ACX312"/>
    <s v="Md. Saiful Islam"/>
    <x v="2"/>
    <s v="Executive"/>
    <x v="1"/>
    <x v="1"/>
    <d v="2024-07-02T00:00:00"/>
    <x v="35"/>
    <x v="0"/>
    <s v="Single"/>
    <s v="A+"/>
    <s v="Gazipur Sadar"/>
    <s v="10-15km"/>
    <s v="Active"/>
    <n v="6000"/>
  </r>
  <r>
    <n v="312"/>
    <s v="ACX313"/>
    <s v="Shahin Alam"/>
    <x v="3"/>
    <s v="Line Operator"/>
    <x v="2"/>
    <x v="1"/>
    <d v="2024-07-04T00:00:00"/>
    <x v="34"/>
    <x v="0"/>
    <s v="Single"/>
    <s v="N/A"/>
    <s v="Gazipura 27"/>
    <s v="1km -3km"/>
    <s v="Active"/>
    <n v="6000"/>
  </r>
  <r>
    <n v="313"/>
    <s v="ACX314"/>
    <s v="Asif Hasan Jisan"/>
    <x v="3"/>
    <s v="Line Operator"/>
    <x v="2"/>
    <x v="1"/>
    <d v="2024-07-04T00:00:00"/>
    <x v="34"/>
    <x v="0"/>
    <s v="Single"/>
    <s v="B+"/>
    <s v="Ershad Nagar"/>
    <s v="1km -3km"/>
    <s v="Active"/>
    <n v="6000"/>
  </r>
  <r>
    <n v="314"/>
    <s v="ACX315"/>
    <s v="Md. Jahidul Islam"/>
    <x v="3"/>
    <s v="Line Operator"/>
    <x v="2"/>
    <x v="1"/>
    <d v="2024-07-07T00:00:00"/>
    <x v="36"/>
    <x v="0"/>
    <s v="Single"/>
    <s v="N/A"/>
    <s v="Hossen Market"/>
    <s v="1km -3km"/>
    <s v="Active"/>
    <n v="6000"/>
  </r>
  <r>
    <n v="315"/>
    <s v="ACX316"/>
    <s v="Mst. Sammi Akter"/>
    <x v="2"/>
    <s v="Line Operator"/>
    <x v="2"/>
    <x v="1"/>
    <d v="2024-07-07T00:00:00"/>
    <x v="36"/>
    <x v="1"/>
    <s v="Single"/>
    <s v="N/A"/>
    <s v="Gacha"/>
    <s v="3km-5km"/>
    <s v="Active"/>
    <n v="6000"/>
  </r>
  <r>
    <n v="316"/>
    <s v="ACX317"/>
    <s v="Banna Akter"/>
    <x v="5"/>
    <s v="Line Operator"/>
    <x v="2"/>
    <x v="1"/>
    <d v="2024-07-07T00:00:00"/>
    <x v="36"/>
    <x v="1"/>
    <s v="Married"/>
    <s v="O+"/>
    <s v="Ershad Nagar"/>
    <s v="1km -3km"/>
    <s v="Active"/>
    <n v="6000"/>
  </r>
  <r>
    <n v="317"/>
    <s v="ACX318"/>
    <s v="Afrin Akter Akhi"/>
    <x v="0"/>
    <s v="Line Operator"/>
    <x v="2"/>
    <x v="1"/>
    <d v="2024-07-07T00:00:00"/>
    <x v="36"/>
    <x v="1"/>
    <s v="Single"/>
    <s v="O+"/>
    <s v="Ershad Nagar"/>
    <s v="1km -3km"/>
    <s v="Active"/>
    <n v="6000"/>
  </r>
  <r>
    <n v="318"/>
    <s v="ACX319"/>
    <s v="Liza Akter Laboni"/>
    <x v="3"/>
    <s v="Line Operator"/>
    <x v="2"/>
    <x v="1"/>
    <d v="2024-07-07T00:00:00"/>
    <x v="36"/>
    <x v="1"/>
    <s v="Single"/>
    <s v="N/A"/>
    <s v="Ershad Nagar"/>
    <s v="1km -3km"/>
    <s v="Active"/>
    <n v="6000"/>
  </r>
  <r>
    <n v="319"/>
    <s v="ACX320"/>
    <s v="Md. Nadim Hossain Choyon"/>
    <x v="0"/>
    <s v="Line Operator"/>
    <x v="2"/>
    <x v="1"/>
    <d v="2024-07-08T00:00:00"/>
    <x v="37"/>
    <x v="0"/>
    <s v="Single"/>
    <s v="B+"/>
    <s v="Gacha"/>
    <s v="3km-5km"/>
    <s v="Active"/>
    <n v="6000"/>
  </r>
  <r>
    <n v="320"/>
    <s v="ACX321"/>
    <s v="Khadeja Akter Anika"/>
    <x v="0"/>
    <s v="Line Operator"/>
    <x v="2"/>
    <x v="1"/>
    <d v="2024-07-08T00:00:00"/>
    <x v="37"/>
    <x v="1"/>
    <s v="Single"/>
    <s v="B+"/>
    <s v="Gacha"/>
    <s v="3km-5km"/>
    <s v="Active"/>
    <n v="6000"/>
  </r>
  <r>
    <n v="321"/>
    <s v="ACX322"/>
    <s v="Jerin"/>
    <x v="3"/>
    <s v="Line Operator"/>
    <x v="2"/>
    <x v="1"/>
    <d v="2024-07-08T00:00:00"/>
    <x v="37"/>
    <x v="1"/>
    <s v="Single"/>
    <s v="N/A"/>
    <s v="Azimpur Dhaka"/>
    <s v="20km-30km"/>
    <s v="Active"/>
    <n v="6000"/>
  </r>
  <r>
    <n v="322"/>
    <s v="ACX323"/>
    <s v="Md. Alamin"/>
    <x v="2"/>
    <s v="Line Operator"/>
    <x v="2"/>
    <x v="1"/>
    <d v="2024-07-08T00:00:00"/>
    <x v="37"/>
    <x v="0"/>
    <s v="Single"/>
    <s v="B+"/>
    <s v="Board Bazar"/>
    <s v="3km-5km"/>
    <s v="Active"/>
    <n v="6000"/>
  </r>
  <r>
    <n v="323"/>
    <s v="ACX324"/>
    <s v="Md. Raju Mia"/>
    <x v="2"/>
    <s v="Line Operator"/>
    <x v="2"/>
    <x v="1"/>
    <d v="2024-07-08T00:00:00"/>
    <x v="37"/>
    <x v="0"/>
    <s v="Single"/>
    <s v="O+"/>
    <s v="Board Bazar"/>
    <s v="3km-5km"/>
    <s v="Active"/>
    <n v="6000"/>
  </r>
  <r>
    <n v="324"/>
    <s v="ACX325"/>
    <s v="Mukta Moni"/>
    <x v="2"/>
    <s v="Line Operator"/>
    <x v="2"/>
    <x v="1"/>
    <d v="2024-07-08T00:00:00"/>
    <x v="37"/>
    <x v="1"/>
    <s v="Single"/>
    <s v="N/A"/>
    <s v="Ershad Nagar"/>
    <s v="1km -3km"/>
    <s v="Active"/>
    <n v="6000"/>
  </r>
  <r>
    <n v="325"/>
    <s v="ACX326"/>
    <s v="Azizul Hakim"/>
    <x v="2"/>
    <s v="Line Operator"/>
    <x v="2"/>
    <x v="1"/>
    <d v="2024-07-08T00:00:00"/>
    <x v="37"/>
    <x v="0"/>
    <s v="Single"/>
    <s v="O+"/>
    <s v="Kunia"/>
    <s v="3km-5km"/>
    <s v="Active"/>
    <n v="6000"/>
  </r>
  <r>
    <n v="326"/>
    <s v="ACX327"/>
    <s v="Khairul Islam Sagor"/>
    <x v="3"/>
    <s v="Line Operator"/>
    <x v="2"/>
    <x v="1"/>
    <d v="2024-07-08T00:00:00"/>
    <x v="37"/>
    <x v="0"/>
    <s v="Single"/>
    <s v="O+"/>
    <s v="Gazipura 27"/>
    <s v="1km -3km"/>
    <s v="Active"/>
    <n v="6000"/>
  </r>
  <r>
    <n v="327"/>
    <s v="ACX328"/>
    <s v="Atikur Rahman"/>
    <x v="3"/>
    <s v="Line Operator"/>
    <x v="2"/>
    <x v="1"/>
    <d v="2024-07-08T00:00:00"/>
    <x v="37"/>
    <x v="0"/>
    <s v="Single"/>
    <s v="B+"/>
    <s v="Gazipura 27"/>
    <s v="1km -3km"/>
    <s v="Active"/>
    <n v="6000"/>
  </r>
  <r>
    <n v="328"/>
    <s v="ACX329"/>
    <s v="Md. Masud Rana"/>
    <x v="3"/>
    <s v="Line Operator"/>
    <x v="2"/>
    <x v="1"/>
    <d v="2024-07-08T00:00:00"/>
    <x v="37"/>
    <x v="0"/>
    <s v="Single"/>
    <s v="B+"/>
    <s v="Gazipura 27"/>
    <s v="1km -3km"/>
    <s v="Active"/>
    <n v="6000"/>
  </r>
  <r>
    <n v="329"/>
    <s v="ACX330"/>
    <s v="Rima Akter"/>
    <x v="2"/>
    <s v="Line Operator"/>
    <x v="2"/>
    <x v="1"/>
    <d v="2024-07-08T00:00:00"/>
    <x v="37"/>
    <x v="1"/>
    <s v="Single"/>
    <s v="N/A"/>
    <s v="Gazipura 27"/>
    <s v="1km -3km"/>
    <s v="Active"/>
    <n v="6000"/>
  </r>
  <r>
    <n v="330"/>
    <s v="ACX331"/>
    <s v="Nazmul Islam"/>
    <x v="5"/>
    <s v="Executive"/>
    <x v="1"/>
    <x v="1"/>
    <d v="2024-07-09T00:00:00"/>
    <x v="38"/>
    <x v="0"/>
    <s v="Married"/>
    <s v="AB+"/>
    <s v="Gazipura 27"/>
    <s v="1km -3km"/>
    <s v="Active"/>
    <n v="6000"/>
  </r>
  <r>
    <n v="331"/>
    <s v="ACX332"/>
    <s v="Hridoy Hossain Khan"/>
    <x v="0"/>
    <s v="Line Operator"/>
    <x v="2"/>
    <x v="1"/>
    <d v="2024-07-09T00:00:00"/>
    <x v="38"/>
    <x v="0"/>
    <s v="Single"/>
    <s v="B+"/>
    <s v="Vogra Baypass"/>
    <s v="5-10km"/>
    <s v="Active"/>
    <n v="6000"/>
  </r>
  <r>
    <n v="332"/>
    <s v="ACX333"/>
    <s v="Saboj Mia"/>
    <x v="3"/>
    <s v="Line Operator"/>
    <x v="2"/>
    <x v="1"/>
    <d v="2024-07-09T00:00:00"/>
    <x v="38"/>
    <x v="0"/>
    <s v="Single"/>
    <s v="B+"/>
    <s v="Gazipura 27"/>
    <s v="1km -3km"/>
    <s v="Active"/>
    <n v="6000"/>
  </r>
  <r>
    <n v="333"/>
    <s v="ACX334"/>
    <s v="Fatama Iti"/>
    <x v="0"/>
    <s v="Line Operator"/>
    <x v="2"/>
    <x v="1"/>
    <d v="2024-07-09T00:00:00"/>
    <x v="38"/>
    <x v="1"/>
    <s v="Married"/>
    <s v="O+"/>
    <s v="Gazipura 27"/>
    <s v="1km -3km"/>
    <s v="Active"/>
    <n v="6000"/>
  </r>
  <r>
    <n v="334"/>
    <s v="ACX335"/>
    <s v="Rimu Akter"/>
    <x v="2"/>
    <s v="Line Operator"/>
    <x v="2"/>
    <x v="1"/>
    <d v="2024-07-09T00:00:00"/>
    <x v="38"/>
    <x v="1"/>
    <s v="Single"/>
    <s v="B+"/>
    <s v="Vogra Baypass"/>
    <s v="5-10km"/>
    <s v="Active"/>
    <n v="6000"/>
  </r>
  <r>
    <n v="335"/>
    <s v="ACX336"/>
    <s v="Dolon Akter Prova"/>
    <x v="2"/>
    <s v="Line Operator"/>
    <x v="2"/>
    <x v="1"/>
    <d v="2024-07-09T00:00:00"/>
    <x v="38"/>
    <x v="1"/>
    <s v="Single"/>
    <s v="A+"/>
    <s v="Gacha"/>
    <s v="3km-5km"/>
    <s v="Active"/>
    <n v="6000"/>
  </r>
  <r>
    <n v="336"/>
    <s v="ACX337"/>
    <s v="Sabiha Sultana Masuma"/>
    <x v="2"/>
    <s v="Line Operator"/>
    <x v="2"/>
    <x v="1"/>
    <d v="2024-07-10T00:00:00"/>
    <x v="39"/>
    <x v="1"/>
    <s v="Single"/>
    <s v="B+"/>
    <s v="Gazipura 27"/>
    <s v="1km -3km"/>
    <s v="Active"/>
    <n v="6000"/>
  </r>
  <r>
    <n v="337"/>
    <s v="ACX338"/>
    <s v="Md. Azizul Islam"/>
    <x v="2"/>
    <s v="Line Operator"/>
    <x v="2"/>
    <x v="1"/>
    <d v="2024-07-10T00:00:00"/>
    <x v="39"/>
    <x v="0"/>
    <s v="Single"/>
    <s v="A+"/>
    <s v="Gazipura 27"/>
    <s v="1km -3km"/>
    <s v="Active"/>
    <n v="6000"/>
  </r>
  <r>
    <n v="338"/>
    <s v="ACX339"/>
    <s v="Ebrahim Miah"/>
    <x v="5"/>
    <s v="Assistant Leader"/>
    <x v="2"/>
    <x v="1"/>
    <d v="2024-07-10T00:00:00"/>
    <x v="39"/>
    <x v="0"/>
    <s v="Single"/>
    <s v="O+"/>
    <s v="Gazipura 27"/>
    <s v="1km -3km"/>
    <s v="Active"/>
    <n v="6000"/>
  </r>
  <r>
    <n v="339"/>
    <s v="ACX340"/>
    <s v="Md. Mirajul Islam"/>
    <x v="3"/>
    <s v="Line Operator"/>
    <x v="2"/>
    <x v="1"/>
    <d v="2024-07-10T00:00:00"/>
    <x v="39"/>
    <x v="0"/>
    <s v="Single"/>
    <s v="A+"/>
    <s v="Gazipura 27"/>
    <s v="1km -3km"/>
    <s v="Active"/>
    <n v="6000"/>
  </r>
  <r>
    <n v="340"/>
    <s v="ACX341"/>
    <s v="Rabaya Sultana"/>
    <x v="0"/>
    <s v="Line Operator"/>
    <x v="2"/>
    <x v="1"/>
    <d v="2024-07-11T00:00:00"/>
    <x v="40"/>
    <x v="1"/>
    <s v="Single"/>
    <s v="B+"/>
    <s v="Gazipura 27"/>
    <s v="1km -3km"/>
    <s v="Active"/>
    <n v="6000"/>
  </r>
  <r>
    <n v="341"/>
    <s v="ACX342"/>
    <s v="Sagar Modak"/>
    <x v="0"/>
    <s v="Line Operator"/>
    <x v="2"/>
    <x v="1"/>
    <d v="2024-07-11T00:00:00"/>
    <x v="40"/>
    <x v="0"/>
    <s v="Single"/>
    <s v="A+"/>
    <s v="Gazipura 27"/>
    <s v="1km -3km"/>
    <s v="Active"/>
    <n v="6000"/>
  </r>
  <r>
    <n v="342"/>
    <s v="ACX343"/>
    <s v="Sudip Modak"/>
    <x v="5"/>
    <s v="Line Operator"/>
    <x v="2"/>
    <x v="1"/>
    <d v="2024-07-11T00:00:00"/>
    <x v="40"/>
    <x v="0"/>
    <s v="Single"/>
    <s v="O+"/>
    <s v="Gazipura 27"/>
    <s v="1km -3km"/>
    <s v="Active"/>
    <n v="6000"/>
  </r>
  <r>
    <n v="343"/>
    <s v="ACX344"/>
    <s v="Neloy Kumar"/>
    <x v="3"/>
    <s v="Line Operator"/>
    <x v="2"/>
    <x v="1"/>
    <d v="2024-07-11T00:00:00"/>
    <x v="40"/>
    <x v="0"/>
    <s v="Single"/>
    <s v="B+"/>
    <s v="Gazipura 27"/>
    <s v="1km -3km"/>
    <s v="Active"/>
    <n v="6000"/>
  </r>
  <r>
    <n v="344"/>
    <s v="ACX345"/>
    <s v="Md. Omar Faruk"/>
    <x v="2"/>
    <s v="Line Operator"/>
    <x v="2"/>
    <x v="1"/>
    <d v="2024-07-11T00:00:00"/>
    <x v="40"/>
    <x v="0"/>
    <s v="Single"/>
    <s v="O+"/>
    <s v="Gacha"/>
    <s v="3km-5km"/>
    <s v="Active"/>
    <n v="6000"/>
  </r>
  <r>
    <n v="345"/>
    <s v="ACX346"/>
    <s v="Md. Tarmin Hosen Rana"/>
    <x v="3"/>
    <s v="Line Operator"/>
    <x v="2"/>
    <x v="1"/>
    <d v="2024-07-11T00:00:00"/>
    <x v="40"/>
    <x v="0"/>
    <s v="Single"/>
    <s v="O+"/>
    <s v="Hossen Market"/>
    <s v="1km -3km"/>
    <s v="Active"/>
    <n v="6000"/>
  </r>
  <r>
    <n v="346"/>
    <s v="ACX347"/>
    <s v="Md. Sobuz Ahmed Shuvo"/>
    <x v="2"/>
    <s v="Line Operator"/>
    <x v="2"/>
    <x v="1"/>
    <d v="2024-07-11T00:00:00"/>
    <x v="40"/>
    <x v="0"/>
    <s v="Single"/>
    <s v="O+"/>
    <s v="Bason"/>
    <s v="5km-10km"/>
    <s v="Active"/>
    <n v="6000"/>
  </r>
  <r>
    <n v="347"/>
    <s v="ACX348"/>
    <s v="Suvha Chandra Sarker"/>
    <x v="2"/>
    <s v="Line Operator"/>
    <x v="2"/>
    <x v="1"/>
    <d v="2024-07-12T00:00:00"/>
    <x v="41"/>
    <x v="0"/>
    <s v="Single"/>
    <s v="B+"/>
    <s v="Gazipur Sadar"/>
    <s v="10-15km"/>
    <s v="Active"/>
    <n v="6000"/>
  </r>
  <r>
    <n v="348"/>
    <s v="ACX349"/>
    <s v="Sima Roy"/>
    <x v="2"/>
    <s v="Line Operator"/>
    <x v="2"/>
    <x v="1"/>
    <d v="2024-07-14T00:00:00"/>
    <x v="42"/>
    <x v="1"/>
    <s v="Married"/>
    <s v="B+"/>
    <s v="Gazipura 27"/>
    <s v="1km -3km"/>
    <s v="Active"/>
    <n v="6000"/>
  </r>
  <r>
    <n v="349"/>
    <s v="ACX350"/>
    <s v="Rabeya Akter Tanjila"/>
    <x v="2"/>
    <s v="Line Operator"/>
    <x v="2"/>
    <x v="1"/>
    <d v="2024-07-15T00:00:00"/>
    <x v="43"/>
    <x v="1"/>
    <s v="Single"/>
    <s v="AB+"/>
    <s v="Ershad Nagar"/>
    <s v="1km -3km"/>
    <s v="Active"/>
    <n v="6000"/>
  </r>
  <r>
    <n v="350"/>
    <s v="ACX351"/>
    <s v="Md. Shanto Mia"/>
    <x v="5"/>
    <s v="Line Operator"/>
    <x v="2"/>
    <x v="1"/>
    <d v="2024-07-15T00:00:00"/>
    <x v="43"/>
    <x v="0"/>
    <s v="Single"/>
    <s v="B+"/>
    <s v="Gazipura 27"/>
    <s v="1km -3km"/>
    <s v="Active"/>
    <n v="6000"/>
  </r>
  <r>
    <n v="351"/>
    <s v="ACX352"/>
    <s v="Rakib Kazi"/>
    <x v="3"/>
    <s v="Line Operator"/>
    <x v="2"/>
    <x v="1"/>
    <d v="2024-07-15T00:00:00"/>
    <x v="43"/>
    <x v="0"/>
    <s v="Single"/>
    <s v="N/A"/>
    <s v="Ershad Nagar"/>
    <s v="1km -3km"/>
    <s v="Active"/>
    <n v="6000"/>
  </r>
  <r>
    <n v="352"/>
    <s v="ACX353"/>
    <s v="Aminul Islam Pappu"/>
    <x v="0"/>
    <s v="Line Operator"/>
    <x v="2"/>
    <x v="1"/>
    <d v="2024-07-15T00:00:00"/>
    <x v="43"/>
    <x v="0"/>
    <s v="Single"/>
    <s v="O+"/>
    <s v="Ershad Nagar"/>
    <s v="1km -3km"/>
    <s v="Active"/>
    <n v="6000"/>
  </r>
  <r>
    <n v="353"/>
    <s v="ACX354"/>
    <s v="Nazmul Akondo"/>
    <x v="0"/>
    <s v="Line Operator"/>
    <x v="2"/>
    <x v="1"/>
    <d v="2024-07-15T00:00:00"/>
    <x v="43"/>
    <x v="0"/>
    <s v="Single"/>
    <s v="A+"/>
    <s v="Board Bazar"/>
    <s v="3km-5km"/>
    <s v="Active"/>
    <n v="6000"/>
  </r>
  <r>
    <n v="354"/>
    <s v="ACX355"/>
    <s v="Md. Ripon Sheikh"/>
    <x v="5"/>
    <s v="Line Operator"/>
    <x v="2"/>
    <x v="1"/>
    <d v="2024-07-18T00:00:00"/>
    <x v="44"/>
    <x v="0"/>
    <s v="Married"/>
    <s v="O-"/>
    <s v="Gazipura 27"/>
    <s v="1km -3km"/>
    <s v="Active"/>
    <n v="6000"/>
  </r>
  <r>
    <n v="355"/>
    <s v="ACX356"/>
    <s v="Hamim Zubaed Shuvo"/>
    <x v="3"/>
    <s v="Line Operator"/>
    <x v="2"/>
    <x v="1"/>
    <d v="2024-07-19T00:00:00"/>
    <x v="45"/>
    <x v="0"/>
    <s v="Single"/>
    <s v="O+"/>
    <s v="Gazipura 27"/>
    <s v="1km -3km"/>
    <s v="Active"/>
    <n v="6000"/>
  </r>
  <r>
    <n v="356"/>
    <s v="ACX357"/>
    <s v="Md. Samiul Islam"/>
    <x v="2"/>
    <s v="Line Operator"/>
    <x v="2"/>
    <x v="1"/>
    <d v="2024-07-19T00:00:00"/>
    <x v="45"/>
    <x v="0"/>
    <s v="Single"/>
    <s v="O+"/>
    <s v="Gazipura 27"/>
    <s v="1km -3km"/>
    <s v="Active"/>
    <n v="6000"/>
  </r>
  <r>
    <n v="357"/>
    <s v="ACX358"/>
    <s v="Easrat Jahan"/>
    <x v="3"/>
    <s v="Line Operator"/>
    <x v="2"/>
    <x v="1"/>
    <d v="2024-07-19T00:00:00"/>
    <x v="45"/>
    <x v="1"/>
    <s v="Single"/>
    <s v="O+"/>
    <s v="Ershad Nagar"/>
    <s v="1km -3km"/>
    <s v="Active"/>
    <n v="6000"/>
  </r>
  <r>
    <n v="358"/>
    <s v="ACX359"/>
    <s v="Sadia Akter Nitu"/>
    <x v="0"/>
    <s v="Line Operator"/>
    <x v="2"/>
    <x v="1"/>
    <d v="2024-07-21T00:00:00"/>
    <x v="46"/>
    <x v="1"/>
    <s v="Single"/>
    <s v="N/A"/>
    <s v="Ershad Nagar"/>
    <s v="1km -3km"/>
    <s v="Active"/>
    <n v="6000"/>
  </r>
  <r>
    <n v="359"/>
    <s v="ACX360"/>
    <s v="Isahik Kazi"/>
    <x v="3"/>
    <s v="Line Operator"/>
    <x v="2"/>
    <x v="1"/>
    <d v="2024-07-21T00:00:00"/>
    <x v="46"/>
    <x v="0"/>
    <s v="Single"/>
    <s v="A+"/>
    <s v="Gazipura 27"/>
    <s v="1km -3km"/>
    <s v="Active"/>
    <n v="6000"/>
  </r>
  <r>
    <n v="360"/>
    <s v="ACX361"/>
    <s v="Md. Asharat Hossain"/>
    <x v="5"/>
    <s v="Line Operator"/>
    <x v="2"/>
    <x v="1"/>
    <d v="2024-07-23T00:00:00"/>
    <x v="47"/>
    <x v="0"/>
    <s v="Single"/>
    <s v="B+"/>
    <s v="Gazipura 27"/>
    <s v="1km -3km"/>
    <s v="Active"/>
    <n v="6000"/>
  </r>
  <r>
    <n v="361"/>
    <s v="ACX362"/>
    <s v="Mst. Asma Begum"/>
    <x v="2"/>
    <s v="Line Operator"/>
    <x v="2"/>
    <x v="1"/>
    <d v="2024-07-23T00:00:00"/>
    <x v="47"/>
    <x v="1"/>
    <s v="Single"/>
    <s v="B+"/>
    <s v="Gazipura 27"/>
    <s v="1km -3km"/>
    <s v="Active"/>
    <n v="6000"/>
  </r>
  <r>
    <n v="362"/>
    <s v="ACX363"/>
    <s v="Miss. Rima Khatun"/>
    <x v="0"/>
    <s v="Line Operator"/>
    <x v="2"/>
    <x v="1"/>
    <d v="2024-07-26T00:00:00"/>
    <x v="48"/>
    <x v="1"/>
    <s v="Married"/>
    <s v="AB+"/>
    <s v="Gazipura 27"/>
    <s v="1km -3km"/>
    <s v="Active"/>
    <n v="6000"/>
  </r>
  <r>
    <n v="363"/>
    <s v="ACX364"/>
    <s v="Md. Ariful Islam"/>
    <x v="3"/>
    <s v="Line Operator"/>
    <x v="2"/>
    <x v="1"/>
    <d v="2024-07-30T00:00:00"/>
    <x v="49"/>
    <x v="0"/>
    <s v="Single"/>
    <s v="A+"/>
    <s v="Gazipura 27"/>
    <s v="1km -3km"/>
    <s v="Active"/>
    <n v="6000"/>
  </r>
  <r>
    <n v="364"/>
    <s v="ACX365"/>
    <s v="Md. Nazmul Hassan"/>
    <x v="3"/>
    <s v="Line Operator"/>
    <x v="2"/>
    <x v="1"/>
    <d v="2024-08-01T00:00:00"/>
    <x v="50"/>
    <x v="0"/>
    <s v="Single"/>
    <s v="O+"/>
    <s v="Gazipura 27"/>
    <s v="1km -3km"/>
    <s v="Active"/>
    <n v="6000"/>
  </r>
  <r>
    <n v="365"/>
    <s v="ACX366"/>
    <s v="Reshma Rahman"/>
    <x v="0"/>
    <s v="Line Operator"/>
    <x v="2"/>
    <x v="1"/>
    <d v="2024-08-02T00:00:00"/>
    <x v="51"/>
    <x v="1"/>
    <s v="Single"/>
    <s v="A+"/>
    <s v="Ershad Nagar"/>
    <s v="1km -3km"/>
    <s v="Active"/>
    <n v="6000"/>
  </r>
  <r>
    <n v="366"/>
    <s v="ACX367"/>
    <s v="Tamanna Sultana Mim"/>
    <x v="0"/>
    <s v="Line Operator"/>
    <x v="2"/>
    <x v="1"/>
    <d v="2024-08-02T00:00:00"/>
    <x v="51"/>
    <x v="1"/>
    <s v="Married"/>
    <s v="B+"/>
    <s v="Sign board"/>
    <s v="3km-5km"/>
    <s v="Active"/>
    <n v="6000"/>
  </r>
  <r>
    <n v="367"/>
    <s v="ACX368"/>
    <s v="Kulsum Akter Mala"/>
    <x v="0"/>
    <s v="Line Operator"/>
    <x v="2"/>
    <x v="1"/>
    <d v="2024-08-02T00:00:00"/>
    <x v="51"/>
    <x v="1"/>
    <s v="Single"/>
    <s v="B+"/>
    <s v="Ershad Nagar"/>
    <s v="1km -3km"/>
    <s v="Active"/>
    <n v="6000"/>
  </r>
  <r>
    <n v="368"/>
    <s v="ACX369"/>
    <s v="Saruf Ahmed Antar"/>
    <x v="0"/>
    <s v="Line Operator"/>
    <x v="2"/>
    <x v="1"/>
    <d v="2024-08-02T00:00:00"/>
    <x v="51"/>
    <x v="0"/>
    <s v="Single"/>
    <s v="B+"/>
    <s v="Ershad Nagar"/>
    <s v="1km -3km"/>
    <s v="Active"/>
    <n v="6000"/>
  </r>
  <r>
    <n v="369"/>
    <s v="ACX370"/>
    <s v="Md. Saikhul Islam Siam"/>
    <x v="0"/>
    <s v="Line Operator"/>
    <x v="2"/>
    <x v="1"/>
    <d v="2024-08-02T00:00:00"/>
    <x v="51"/>
    <x v="0"/>
    <s v="Single"/>
    <s v="O+"/>
    <s v="Board Bazar"/>
    <s v="3km-5km"/>
    <s v="Active"/>
    <n v="6000"/>
  </r>
  <r>
    <n v="370"/>
    <s v="ACX371"/>
    <s v="Bishwajit Mandal"/>
    <x v="0"/>
    <s v="Line Operator"/>
    <x v="2"/>
    <x v="1"/>
    <d v="2024-08-02T00:00:00"/>
    <x v="51"/>
    <x v="0"/>
    <s v="Single"/>
    <s v="A+"/>
    <s v="Board Bazar"/>
    <s v="3km-5km"/>
    <s v="Active"/>
    <n v="6000"/>
  </r>
  <r>
    <n v="371"/>
    <s v="ACX372"/>
    <s v="Riaj Uddin"/>
    <x v="0"/>
    <s v="Line Operator"/>
    <x v="2"/>
    <x v="1"/>
    <d v="2024-08-02T00:00:00"/>
    <x v="51"/>
    <x v="0"/>
    <s v="Single"/>
    <s v="B+"/>
    <s v="Bonmala Road"/>
    <s v="3km-5km"/>
    <s v="Active"/>
    <n v="6000"/>
  </r>
  <r>
    <n v="372"/>
    <s v="ACX373"/>
    <s v="Akia Akter"/>
    <x v="0"/>
    <s v="Line Operator"/>
    <x v="2"/>
    <x v="1"/>
    <d v="2024-08-02T00:00:00"/>
    <x v="51"/>
    <x v="1"/>
    <s v="Single"/>
    <s v="A+"/>
    <s v="Ershad Nagar"/>
    <s v="1km -3km"/>
    <s v="Active"/>
    <n v="6000"/>
  </r>
  <r>
    <n v="373"/>
    <s v="ACX374"/>
    <s v="Md. Sojib Mia"/>
    <x v="0"/>
    <s v="Line Operator"/>
    <x v="2"/>
    <x v="1"/>
    <d v="2024-08-02T00:00:00"/>
    <x v="51"/>
    <x v="0"/>
    <s v="Single"/>
    <s v="B+"/>
    <s v="Gazipura 27"/>
    <s v="1km -3km"/>
    <s v="Active"/>
    <n v="6000"/>
  </r>
  <r>
    <n v="374"/>
    <s v="ACX375"/>
    <s v="Akash Ahmed"/>
    <x v="0"/>
    <s v="Line Operator"/>
    <x v="2"/>
    <x v="1"/>
    <d v="2024-08-02T00:00:00"/>
    <x v="51"/>
    <x v="0"/>
    <s v="Single"/>
    <s v="O+"/>
    <s v="Charagali"/>
    <s v="3km-5km"/>
    <s v="Active"/>
    <n v="6000"/>
  </r>
  <r>
    <n v="375"/>
    <s v="ACX376"/>
    <s v="Sahriar Hossain Fahim"/>
    <x v="2"/>
    <s v="Line Operator"/>
    <x v="2"/>
    <x v="1"/>
    <d v="2024-08-03T00:00:00"/>
    <x v="52"/>
    <x v="0"/>
    <s v="Single"/>
    <s v="O+"/>
    <s v="Hossen Market"/>
    <s v="1km -3km"/>
    <s v="Active"/>
    <n v="6000"/>
  </r>
  <r>
    <n v="376"/>
    <s v="ACX377"/>
    <s v="Sumaiya Akter Mim"/>
    <x v="5"/>
    <s v="Line Operator"/>
    <x v="2"/>
    <x v="1"/>
    <d v="2024-08-04T00:00:00"/>
    <x v="53"/>
    <x v="1"/>
    <s v="Single"/>
    <s v="N/A"/>
    <s v="Ershad Nagar"/>
    <s v="1km -3km"/>
    <s v="Active"/>
    <n v="6000"/>
  </r>
  <r>
    <n v="377"/>
    <s v="ACX378"/>
    <s v="Md. Azizul Hakim Akash"/>
    <x v="2"/>
    <s v="Line Operator"/>
    <x v="2"/>
    <x v="1"/>
    <d v="2024-08-04T00:00:00"/>
    <x v="53"/>
    <x v="0"/>
    <s v="Single"/>
    <s v="AB+"/>
    <s v="Board Bazar"/>
    <s v="3km-5km"/>
    <s v="Active"/>
    <n v="6000"/>
  </r>
  <r>
    <n v="378"/>
    <s v="ACX379"/>
    <s v="Md. Mehedi Hasan"/>
    <x v="3"/>
    <s v="Line Operator"/>
    <x v="2"/>
    <x v="1"/>
    <d v="2024-08-04T00:00:00"/>
    <x v="53"/>
    <x v="0"/>
    <s v="Single"/>
    <s v="A+"/>
    <s v="Gazipura 27"/>
    <s v="1km -3km"/>
    <s v="Active"/>
    <n v="6000"/>
  </r>
  <r>
    <n v="379"/>
    <s v="ACX380"/>
    <s v="Md. Safayet Hossain Rifat"/>
    <x v="2"/>
    <s v="Line Operator"/>
    <x v="2"/>
    <x v="1"/>
    <d v="2024-08-04T00:00:00"/>
    <x v="53"/>
    <x v="0"/>
    <s v="Single"/>
    <s v="O+"/>
    <s v="Hossen Market"/>
    <s v="1km -3km"/>
    <s v="Active"/>
    <n v="6000"/>
  </r>
  <r>
    <n v="380"/>
    <s v="ACX381"/>
    <s v="Dipta Halder"/>
    <x v="6"/>
    <s v="Line Operator"/>
    <x v="2"/>
    <x v="1"/>
    <d v="2024-08-04T00:00:00"/>
    <x v="53"/>
    <x v="0"/>
    <s v="Single"/>
    <s v="AB+"/>
    <s v="Ershad Nagar"/>
    <s v="1km -3km"/>
    <s v="Active"/>
    <n v="6000"/>
  </r>
  <r>
    <n v="381"/>
    <s v="ACX382"/>
    <s v="Md. Tarikul Islam Nahid"/>
    <x v="0"/>
    <s v="Line Operator"/>
    <x v="2"/>
    <x v="1"/>
    <d v="2024-08-04T00:00:00"/>
    <x v="53"/>
    <x v="0"/>
    <s v="Single"/>
    <s v="B-"/>
    <s v="Gazipur Sadar"/>
    <s v="10-15km"/>
    <s v="Active"/>
    <n v="6000"/>
  </r>
  <r>
    <n v="382"/>
    <s v="ACX383"/>
    <s v="Jonaky"/>
    <x v="0"/>
    <s v="Line Operator"/>
    <x v="2"/>
    <x v="1"/>
    <d v="2024-08-05T00:00:00"/>
    <x v="54"/>
    <x v="1"/>
    <s v="Single"/>
    <s v="B+"/>
    <s v="Board Bazar"/>
    <s v="3km-5km"/>
    <s v="Active"/>
    <n v="6000"/>
  </r>
  <r>
    <n v="383"/>
    <s v="ACX384"/>
    <s v="Nahid Khan"/>
    <x v="2"/>
    <s v="Line Operator"/>
    <x v="2"/>
    <x v="1"/>
    <d v="2024-08-05T00:00:00"/>
    <x v="54"/>
    <x v="0"/>
    <s v="Single"/>
    <s v="O-"/>
    <s v="Hossen Market"/>
    <s v="1km -3km"/>
    <s v="Active"/>
    <n v="6000"/>
  </r>
  <r>
    <n v="384"/>
    <s v="ACX385"/>
    <s v="Abu Hanif "/>
    <x v="3"/>
    <s v="Line Operator"/>
    <x v="2"/>
    <x v="1"/>
    <d v="2024-08-05T00:00:00"/>
    <x v="54"/>
    <x v="0"/>
    <s v="Single"/>
    <s v="B+"/>
    <s v="Gazipura 27"/>
    <s v="1km -3km"/>
    <s v="Active"/>
    <n v="6000"/>
  </r>
  <r>
    <n v="385"/>
    <s v="ACX386"/>
    <s v="Md. Jubail Islam"/>
    <x v="2"/>
    <s v="Line Operator"/>
    <x v="2"/>
    <x v="1"/>
    <d v="2024-08-05T00:00:00"/>
    <x v="54"/>
    <x v="0"/>
    <s v="Single"/>
    <s v="B+"/>
    <s v="Gazipura 27"/>
    <s v="1km -3km"/>
    <s v="Active"/>
    <n v="6000"/>
  </r>
  <r>
    <n v="386"/>
    <s v="ACX387"/>
    <s v="Adithy Roy"/>
    <x v="2"/>
    <s v="Line Operator"/>
    <x v="2"/>
    <x v="1"/>
    <d v="2024-08-05T00:00:00"/>
    <x v="54"/>
    <x v="1"/>
    <s v="Single"/>
    <s v="B+"/>
    <s v="Hossen Market"/>
    <s v="1km -3km"/>
    <s v="Active"/>
    <n v="6000"/>
  </r>
  <r>
    <n v="387"/>
    <s v="ACX388"/>
    <s v="Md. Nayon Mia"/>
    <x v="0"/>
    <s v="Line Operator"/>
    <x v="2"/>
    <x v="1"/>
    <d v="2024-08-05T00:00:00"/>
    <x v="54"/>
    <x v="0"/>
    <s v="Single"/>
    <s v="A+"/>
    <s v="Gazipura 27"/>
    <s v="1km -3km"/>
    <s v="Active"/>
    <n v="6000"/>
  </r>
  <r>
    <n v="388"/>
    <s v="ACX389"/>
    <s v="Nur Rahman"/>
    <x v="0"/>
    <s v="Line Operator"/>
    <x v="2"/>
    <x v="1"/>
    <d v="2024-08-05T00:00:00"/>
    <x v="54"/>
    <x v="0"/>
    <s v="Single"/>
    <s v="O+"/>
    <s v="Gazipur Sadar"/>
    <s v="10-15km"/>
    <s v="Active"/>
    <n v="6000"/>
  </r>
  <r>
    <n v="389"/>
    <s v="ACX390"/>
    <s v="Md. Jobber Hossain"/>
    <x v="0"/>
    <s v="Line Operator"/>
    <x v="2"/>
    <x v="1"/>
    <d v="2024-08-05T00:00:00"/>
    <x v="54"/>
    <x v="0"/>
    <s v="Single"/>
    <s v="B+"/>
    <s v="Boro Bari"/>
    <s v="3km-5km"/>
    <s v="Active"/>
    <n v="6000"/>
  </r>
  <r>
    <n v="390"/>
    <s v="ACX391"/>
    <s v="Mst. Rokeya Roni"/>
    <x v="2"/>
    <s v="Line Operator"/>
    <x v="2"/>
    <x v="1"/>
    <d v="2024-08-06T00:00:00"/>
    <x v="55"/>
    <x v="1"/>
    <s v="Single"/>
    <s v="O+"/>
    <s v="Gazipura 27"/>
    <s v="1km -3km"/>
    <s v="Active"/>
    <n v="6000"/>
  </r>
  <r>
    <n v="391"/>
    <s v="ACX392"/>
    <s v="Mahadul Islam"/>
    <x v="5"/>
    <s v="Line Operator"/>
    <x v="2"/>
    <x v="1"/>
    <d v="2024-08-06T00:00:00"/>
    <x v="55"/>
    <x v="0"/>
    <s v="Married"/>
    <s v="A+"/>
    <s v="Gazipura 27"/>
    <s v="1km -3km"/>
    <s v="Active"/>
    <n v="6000"/>
  </r>
  <r>
    <n v="392"/>
    <s v="ACX393"/>
    <s v="Lamya Islam Tanjila"/>
    <x v="2"/>
    <s v="Line Operator"/>
    <x v="2"/>
    <x v="1"/>
    <d v="2024-08-06T00:00:00"/>
    <x v="55"/>
    <x v="1"/>
    <s v="Single"/>
    <s v="O+"/>
    <s v="Gazipura 27"/>
    <s v="1km -3km"/>
    <s v="Active"/>
    <n v="6000"/>
  </r>
  <r>
    <n v="393"/>
    <s v="ACX394"/>
    <s v="Afsana Akter"/>
    <x v="3"/>
    <s v="Line Operator"/>
    <x v="2"/>
    <x v="1"/>
    <d v="2024-08-08T00:00:00"/>
    <x v="56"/>
    <x v="1"/>
    <s v="Single"/>
    <s v="B+"/>
    <s v="Gacha"/>
    <s v="3km-5km"/>
    <s v="Active"/>
    <n v="6000"/>
  </r>
  <r>
    <n v="394"/>
    <s v="ACX395"/>
    <s v="Md. Mosarof Hosen"/>
    <x v="2"/>
    <s v="Line Operator"/>
    <x v="2"/>
    <x v="1"/>
    <d v="2024-08-08T00:00:00"/>
    <x v="56"/>
    <x v="0"/>
    <s v="Single"/>
    <s v="A+"/>
    <s v="Board Bazar"/>
    <s v="3km-5km"/>
    <s v="Active"/>
    <n v="6000"/>
  </r>
  <r>
    <n v="395"/>
    <s v="ACX396"/>
    <s v="Muhammad Hossain Al Fahim"/>
    <x v="6"/>
    <s v="Senior Eecutive"/>
    <x v="1"/>
    <x v="1"/>
    <d v="2024-08-09T00:00:00"/>
    <x v="57"/>
    <x v="0"/>
    <s v="Married"/>
    <s v="O+"/>
    <s v="Bashundhara"/>
    <s v="10-15km"/>
    <s v="Active"/>
    <n v="6000"/>
  </r>
  <r>
    <n v="396"/>
    <s v="ACX397"/>
    <s v="Md. Rayhan Sarker"/>
    <x v="0"/>
    <s v="Line Operator"/>
    <x v="2"/>
    <x v="1"/>
    <d v="2024-08-10T00:00:00"/>
    <x v="58"/>
    <x v="0"/>
    <s v="Single"/>
    <s v="AB+"/>
    <s v="Boro Bari"/>
    <s v="3km-5km"/>
    <s v="Active"/>
    <n v="6000"/>
  </r>
  <r>
    <n v="397"/>
    <s v="ACX398"/>
    <s v="Suma Akter"/>
    <x v="0"/>
    <s v="Line Operator"/>
    <x v="2"/>
    <x v="1"/>
    <d v="2024-08-11T00:00:00"/>
    <x v="59"/>
    <x v="1"/>
    <s v="Single"/>
    <s v="AB-"/>
    <s v="Board Bazar"/>
    <s v="3km-5km"/>
    <s v="Active"/>
    <n v="6000"/>
  </r>
  <r>
    <n v="398"/>
    <s v="ACX399"/>
    <s v="Md. Shakil Hossain"/>
    <x v="2"/>
    <s v="Line Operator"/>
    <x v="2"/>
    <x v="1"/>
    <d v="2024-08-13T00:00:00"/>
    <x v="60"/>
    <x v="0"/>
    <s v="Single"/>
    <s v="O+"/>
    <s v="Gacha"/>
    <s v="3km-5km"/>
    <s v="Active"/>
    <n v="6000"/>
  </r>
  <r>
    <n v="399"/>
    <s v="ACX400"/>
    <s v="Mst. Somaiya Khanom Sumi"/>
    <x v="3"/>
    <s v="Line Operator"/>
    <x v="2"/>
    <x v="1"/>
    <d v="2024-08-13T00:00:00"/>
    <x v="60"/>
    <x v="1"/>
    <s v="Single"/>
    <s v="O+"/>
    <s v="Gazipura 27"/>
    <s v="1km -3km"/>
    <s v="Active"/>
    <n v="6000"/>
  </r>
  <r>
    <n v="400"/>
    <s v="ACX401"/>
    <s v="Tamim Banu"/>
    <x v="2"/>
    <s v="Line Operator"/>
    <x v="2"/>
    <x v="1"/>
    <d v="2024-08-13T00:00:00"/>
    <x v="60"/>
    <x v="1"/>
    <s v="Single"/>
    <s v="A+"/>
    <s v="Gazipur Sadar"/>
    <s v="10-15km"/>
    <s v="Active"/>
    <n v="6000"/>
  </r>
  <r>
    <n v="401"/>
    <s v="ACX402"/>
    <s v="Eshita Akter"/>
    <x v="2"/>
    <s v="Line Operator"/>
    <x v="2"/>
    <x v="1"/>
    <d v="2024-08-13T00:00:00"/>
    <x v="60"/>
    <x v="1"/>
    <s v="Single"/>
    <s v="B+"/>
    <s v="Gazipura 27"/>
    <s v="1km -3km"/>
    <s v="Active"/>
    <n v="30000"/>
  </r>
  <r>
    <n v="402"/>
    <s v="ACX403"/>
    <s v="Mst. Labony Akter"/>
    <x v="0"/>
    <s v="Line Operator"/>
    <x v="2"/>
    <x v="1"/>
    <d v="2024-08-13T00:00:00"/>
    <x v="60"/>
    <x v="1"/>
    <s v="Single"/>
    <s v="A+"/>
    <s v="Gacha"/>
    <s v="3km-5km"/>
    <s v="Active"/>
    <n v="30000"/>
  </r>
  <r>
    <n v="403"/>
    <s v="ACX404"/>
    <s v="Fareya Sultana"/>
    <x v="3"/>
    <s v="Line Operator"/>
    <x v="2"/>
    <x v="1"/>
    <d v="2024-08-13T00:00:00"/>
    <x v="60"/>
    <x v="1"/>
    <s v="Single"/>
    <s v="B+"/>
    <s v="Gazipura 27"/>
    <s v="1km -3km"/>
    <s v="Active"/>
    <n v="30000"/>
  </r>
  <r>
    <n v="404"/>
    <s v="ACX405"/>
    <s v="Md. Shahajalal"/>
    <x v="3"/>
    <s v="Line Operator"/>
    <x v="2"/>
    <x v="1"/>
    <d v="2024-08-13T00:00:00"/>
    <x v="60"/>
    <x v="0"/>
    <s v="Single"/>
    <s v="B+"/>
    <s v="Gazipura 27"/>
    <s v="1km -3km"/>
    <s v="Active"/>
    <n v="30000"/>
  </r>
  <r>
    <n v="405"/>
    <s v="ACX406"/>
    <s v="Md. Alamin Hossain"/>
    <x v="2"/>
    <s v="Line Operator"/>
    <x v="2"/>
    <x v="1"/>
    <d v="2024-08-15T00:00:00"/>
    <x v="61"/>
    <x v="0"/>
    <s v="Single"/>
    <s v="A+"/>
    <s v="Gazipura 27"/>
    <s v="1km -3km"/>
    <s v="Active"/>
    <n v="30000"/>
  </r>
  <r>
    <n v="406"/>
    <s v="ACX407"/>
    <s v="Abdullah Al Mamun"/>
    <x v="2"/>
    <s v="Line Operator"/>
    <x v="2"/>
    <x v="1"/>
    <d v="2024-08-31T00:00:00"/>
    <x v="62"/>
    <x v="0"/>
    <s v="Single"/>
    <s v="O+"/>
    <s v="Gazipura 27"/>
    <s v="1km -3km"/>
    <s v="Active"/>
    <n v="30000"/>
  </r>
  <r>
    <n v="407"/>
    <s v="ACX408"/>
    <s v="Md. Abdullah"/>
    <x v="1"/>
    <s v="Support Staff"/>
    <x v="0"/>
    <x v="1"/>
    <d v="2024-10-14T00:00:00"/>
    <x v="63"/>
    <x v="0"/>
    <s v="Single"/>
    <s v="B+"/>
    <s v="Tongi Bazar"/>
    <s v="5-10km"/>
    <s v="Active"/>
    <n v="30000"/>
  </r>
  <r>
    <n v="408"/>
    <s v="ACX409"/>
    <s v="Md. Abdullah Al Ripon"/>
    <x v="3"/>
    <s v="Manager"/>
    <x v="1"/>
    <x v="1"/>
    <d v="2024-10-29T00:00:00"/>
    <x v="64"/>
    <x v="0"/>
    <s v="Married"/>
    <s v="O+"/>
    <s v="Kaliakoir"/>
    <s v="20km-30km"/>
    <s v="Active"/>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54EE5B-84E9-4D2F-8F04-3F38DA835F68}" name="ptTotal"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location ref="P3:P4" firstHeaderRow="1" firstDataRow="1" firstDataCol="0"/>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Items count="1">
    <i/>
  </rowItems>
  <colItems count="1">
    <i/>
  </colItems>
  <dataFields count="1">
    <dataField name="Employees Cou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1CBF0-2038-4C2C-9A21-F56ED80564E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9">
  <location ref="CB4:CC7" firstHeaderRow="1" firstDataRow="1" firstDataCol="1"/>
  <pivotFields count="21">
    <pivotField dataField="1" showAll="0"/>
    <pivotField showAll="0"/>
    <pivotField showAll="0">
      <items count="364">
        <item x="32"/>
        <item x="360"/>
        <item x="339"/>
        <item x="124"/>
        <item x="341"/>
        <item x="277"/>
        <item x="209"/>
        <item x="348"/>
        <item x="329"/>
        <item x="327"/>
        <item x="168"/>
        <item x="143"/>
        <item x="236"/>
        <item x="148"/>
        <item x="33"/>
        <item x="308"/>
        <item x="50"/>
        <item x="53"/>
        <item x="116"/>
        <item x="7"/>
        <item x="57"/>
        <item x="117"/>
        <item x="273"/>
        <item x="114"/>
        <item x="170"/>
        <item x="156"/>
        <item x="283"/>
        <item x="276"/>
        <item x="325"/>
        <item x="240"/>
        <item x="230"/>
        <item x="79"/>
        <item x="234"/>
        <item x="335"/>
        <item x="291"/>
        <item x="257"/>
        <item x="312"/>
        <item x="294"/>
        <item x="121"/>
        <item x="355"/>
        <item x="109"/>
        <item x="357"/>
        <item x="231"/>
        <item x="159"/>
        <item x="289"/>
        <item x="87"/>
        <item x="89"/>
        <item x="80"/>
        <item x="205"/>
        <item x="155"/>
        <item x="311"/>
        <item x="63"/>
        <item x="142"/>
        <item x="44"/>
        <item x="256"/>
        <item x="287"/>
        <item x="224"/>
        <item x="314"/>
        <item x="127"/>
        <item x="132"/>
        <item x="265"/>
        <item x="237"/>
        <item x="158"/>
        <item x="281"/>
        <item x="337"/>
        <item x="255"/>
        <item x="78"/>
        <item x="220"/>
        <item x="46"/>
        <item x="131"/>
        <item x="280"/>
        <item x="104"/>
        <item x="207"/>
        <item x="147"/>
        <item x="129"/>
        <item x="284"/>
        <item x="52"/>
        <item x="322"/>
        <item x="347"/>
        <item x="6"/>
        <item x="278"/>
        <item x="248"/>
        <item x="346"/>
        <item x="70"/>
        <item x="85"/>
        <item x="47"/>
        <item x="191"/>
        <item x="74"/>
        <item x="153"/>
        <item x="227"/>
        <item x="11"/>
        <item x="196"/>
        <item x="3"/>
        <item x="83"/>
        <item x="1"/>
        <item x="118"/>
        <item x="244"/>
        <item x="361"/>
        <item x="362"/>
        <item x="200"/>
        <item x="21"/>
        <item x="262"/>
        <item x="110"/>
        <item x="359"/>
        <item x="194"/>
        <item x="140"/>
        <item x="187"/>
        <item x="9"/>
        <item x="221"/>
        <item x="318"/>
        <item x="204"/>
        <item x="315"/>
        <item x="332"/>
        <item x="293"/>
        <item x="62"/>
        <item x="144"/>
        <item x="179"/>
        <item x="268"/>
        <item x="98"/>
        <item x="81"/>
        <item x="113"/>
        <item x="181"/>
        <item x="245"/>
        <item x="84"/>
        <item x="17"/>
        <item x="120"/>
        <item x="274"/>
        <item x="223"/>
        <item x="344"/>
        <item x="340"/>
        <item x="15"/>
        <item x="99"/>
        <item x="250"/>
        <item x="72"/>
        <item x="243"/>
        <item x="184"/>
        <item x="4"/>
        <item x="285"/>
        <item x="217"/>
        <item x="333"/>
        <item x="141"/>
        <item x="59"/>
        <item x="295"/>
        <item x="185"/>
        <item x="349"/>
        <item x="112"/>
        <item x="279"/>
        <item x="58"/>
        <item x="61"/>
        <item x="96"/>
        <item x="101"/>
        <item x="342"/>
        <item x="319"/>
        <item x="100"/>
        <item x="111"/>
        <item x="225"/>
        <item x="300"/>
        <item x="190"/>
        <item x="163"/>
        <item x="8"/>
        <item x="208"/>
        <item x="115"/>
        <item x="154"/>
        <item x="351"/>
        <item x="14"/>
        <item x="310"/>
        <item x="151"/>
        <item x="215"/>
        <item x="334"/>
        <item x="2"/>
        <item x="271"/>
        <item x="324"/>
        <item x="19"/>
        <item x="48"/>
        <item x="37"/>
        <item x="358"/>
        <item x="123"/>
        <item x="128"/>
        <item x="86"/>
        <item x="5"/>
        <item x="222"/>
        <item x="150"/>
        <item x="306"/>
        <item x="82"/>
        <item x="241"/>
        <item x="122"/>
        <item x="302"/>
        <item x="249"/>
        <item x="328"/>
        <item x="180"/>
        <item x="261"/>
        <item x="216"/>
        <item x="336"/>
        <item x="233"/>
        <item x="301"/>
        <item x="226"/>
        <item x="60"/>
        <item x="264"/>
        <item x="195"/>
        <item x="24"/>
        <item x="26"/>
        <item x="25"/>
        <item x="211"/>
        <item x="213"/>
        <item x="188"/>
        <item x="75"/>
        <item x="206"/>
        <item x="67"/>
        <item x="43"/>
        <item x="317"/>
        <item x="218"/>
        <item x="38"/>
        <item x="139"/>
        <item x="219"/>
        <item x="97"/>
        <item x="260"/>
        <item x="235"/>
        <item x="161"/>
        <item x="125"/>
        <item x="210"/>
        <item x="157"/>
        <item x="106"/>
        <item x="192"/>
        <item x="146"/>
        <item x="254"/>
        <item x="316"/>
        <item x="270"/>
        <item x="45"/>
        <item x="356"/>
        <item x="165"/>
        <item x="108"/>
        <item x="197"/>
        <item x="186"/>
        <item x="16"/>
        <item x="102"/>
        <item x="345"/>
        <item x="160"/>
        <item x="275"/>
        <item x="353"/>
        <item x="239"/>
        <item x="350"/>
        <item x="259"/>
        <item x="282"/>
        <item x="242"/>
        <item x="92"/>
        <item x="175"/>
        <item x="137"/>
        <item x="94"/>
        <item x="10"/>
        <item x="126"/>
        <item x="269"/>
        <item x="338"/>
        <item x="309"/>
        <item x="29"/>
        <item x="27"/>
        <item x="22"/>
        <item x="77"/>
        <item x="214"/>
        <item x="299"/>
        <item x="138"/>
        <item x="42"/>
        <item x="103"/>
        <item x="343"/>
        <item x="228"/>
        <item x="136"/>
        <item x="23"/>
        <item x="238"/>
        <item x="253"/>
        <item x="73"/>
        <item x="174"/>
        <item x="296"/>
        <item x="305"/>
        <item x="105"/>
        <item x="182"/>
        <item x="34"/>
        <item x="91"/>
        <item x="307"/>
        <item x="65"/>
        <item x="229"/>
        <item x="68"/>
        <item x="13"/>
        <item x="145"/>
        <item x="20"/>
        <item x="134"/>
        <item x="18"/>
        <item x="320"/>
        <item x="251"/>
        <item x="252"/>
        <item x="258"/>
        <item x="326"/>
        <item x="286"/>
        <item x="290"/>
        <item x="246"/>
        <item x="203"/>
        <item x="54"/>
        <item x="266"/>
        <item x="35"/>
        <item x="88"/>
        <item x="292"/>
        <item x="288"/>
        <item x="212"/>
        <item x="313"/>
        <item x="76"/>
        <item x="297"/>
        <item x="149"/>
        <item x="40"/>
        <item x="330"/>
        <item x="263"/>
        <item x="202"/>
        <item x="119"/>
        <item x="12"/>
        <item x="95"/>
        <item x="323"/>
        <item x="166"/>
        <item x="173"/>
        <item x="41"/>
        <item x="272"/>
        <item x="232"/>
        <item x="189"/>
        <item x="178"/>
        <item x="69"/>
        <item x="135"/>
        <item x="0"/>
        <item x="162"/>
        <item x="28"/>
        <item x="31"/>
        <item x="152"/>
        <item x="304"/>
        <item x="169"/>
        <item x="49"/>
        <item x="90"/>
        <item x="51"/>
        <item x="66"/>
        <item x="298"/>
        <item x="30"/>
        <item x="177"/>
        <item x="130"/>
        <item x="352"/>
        <item x="193"/>
        <item x="183"/>
        <item x="331"/>
        <item x="55"/>
        <item x="56"/>
        <item x="198"/>
        <item x="107"/>
        <item x="167"/>
        <item x="64"/>
        <item x="303"/>
        <item x="164"/>
        <item x="172"/>
        <item x="171"/>
        <item x="321"/>
        <item x="354"/>
        <item x="133"/>
        <item x="39"/>
        <item x="247"/>
        <item x="71"/>
        <item x="199"/>
        <item x="201"/>
        <item x="93"/>
        <item x="36"/>
        <item x="267"/>
        <item x="176"/>
        <item t="default"/>
      </items>
    </pivotField>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axis="axisRow" showAll="0">
      <items count="3">
        <item x="1"/>
        <item x="0"/>
        <item t="default"/>
      </items>
    </pivotField>
    <pivotField showAll="0">
      <items count="10">
        <item x="6"/>
        <item x="1"/>
        <item x="8"/>
        <item x="3"/>
        <item x="7"/>
        <item x="0"/>
        <item x="5"/>
        <item x="4"/>
        <item x="2"/>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0"/>
  </rowFields>
  <rowItems count="3">
    <i>
      <x/>
    </i>
    <i>
      <x v="1"/>
    </i>
    <i t="grand">
      <x/>
    </i>
  </rowItems>
  <colItems count="1">
    <i/>
  </colItems>
  <dataFields count="1">
    <dataField name="Count of SL" fld="0" subtotal="count" baseField="10" baseItem="1"/>
  </dataFields>
  <chartFormats count="8">
    <chartFormat chart="78" format="0"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 chart="90" format="4" series="1">
      <pivotArea type="data" outline="0" fieldPosition="0">
        <references count="1">
          <reference field="4294967294" count="1" selected="0">
            <x v="0"/>
          </reference>
        </references>
      </pivotArea>
    </chartFormat>
    <chartFormat chart="90" format="5">
      <pivotArea type="data" outline="0" fieldPosition="0">
        <references count="2">
          <reference field="4294967294" count="1" selected="0">
            <x v="0"/>
          </reference>
          <reference field="10" count="1" selected="0">
            <x v="0"/>
          </reference>
        </references>
      </pivotArea>
    </chartFormat>
    <chartFormat chart="90" format="6">
      <pivotArea type="data" outline="0" fieldPosition="0">
        <references count="2">
          <reference field="4294967294" count="1" selected="0">
            <x v="0"/>
          </reference>
          <reference field="10" count="1" selected="0">
            <x v="1"/>
          </reference>
        </references>
      </pivotArea>
    </chartFormat>
    <chartFormat chart="108" format="6" series="1">
      <pivotArea type="data" outline="0" fieldPosition="0">
        <references count="1">
          <reference field="4294967294" count="1" selected="0">
            <x v="0"/>
          </reference>
        </references>
      </pivotArea>
    </chartFormat>
    <chartFormat chart="108" format="7">
      <pivotArea type="data" outline="0" fieldPosition="0">
        <references count="2">
          <reference field="4294967294" count="1" selected="0">
            <x v="0"/>
          </reference>
          <reference field="10" count="1" selected="0">
            <x v="0"/>
          </reference>
        </references>
      </pivotArea>
    </chartFormat>
    <chartFormat chart="108"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49F84-1CEF-47B6-ACA9-0D1D16BE7C7D}" name="ptWorkStatus"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2">
  <location ref="AN3:AO4"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axis="axisRow"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Fields count="1">
    <field x="14"/>
  </rowFields>
  <rowItems count="1">
    <i>
      <x/>
    </i>
  </rowItems>
  <colItems count="1">
    <i/>
  </colItems>
  <dataFields count="1">
    <dataField name="Employees Count" fld="6"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F3EB56-423D-49B2-9946-3CFD7027893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DJ39:DK47" firstHeaderRow="1" firstDataRow="1" firstDataCol="1"/>
  <pivotFields count="21">
    <pivotField showAll="0"/>
    <pivotField showAll="0"/>
    <pivotField showAll="0"/>
    <pivotField axis="axisRow" dataField="1" showAll="0">
      <items count="8">
        <item x="1"/>
        <item x="4"/>
        <item x="0"/>
        <item x="5"/>
        <item x="6"/>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8">
    <i>
      <x/>
    </i>
    <i>
      <x v="1"/>
    </i>
    <i>
      <x v="2"/>
    </i>
    <i>
      <x v="3"/>
    </i>
    <i>
      <x v="4"/>
    </i>
    <i>
      <x v="5"/>
    </i>
    <i>
      <x v="6"/>
    </i>
    <i t="grand">
      <x/>
    </i>
  </rowItems>
  <colItems count="1">
    <i/>
  </colItems>
  <dataFields count="1">
    <dataField name="Count of Depart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77D12-B6DF-45E8-BDA6-A308326E77D8}"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B28" firstHeaderRow="1" firstDataRow="1" firstDataCol="0"/>
  <pivotFields count="21">
    <pivotField showAll="0">
      <items count="4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showAll="0"/>
    <pivotField showAll="0"/>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dataField="1" showAll="0">
      <items count="51">
        <item x="32"/>
        <item x="8"/>
        <item x="24"/>
        <item x="27"/>
        <item x="19"/>
        <item x="44"/>
        <item x="25"/>
        <item x="29"/>
        <item x="31"/>
        <item x="2"/>
        <item x="4"/>
        <item x="6"/>
        <item x="34"/>
        <item x="41"/>
        <item x="33"/>
        <item x="30"/>
        <item x="21"/>
        <item x="9"/>
        <item x="37"/>
        <item x="23"/>
        <item x="16"/>
        <item x="1"/>
        <item x="15"/>
        <item x="43"/>
        <item x="12"/>
        <item x="49"/>
        <item x="13"/>
        <item x="10"/>
        <item x="40"/>
        <item x="3"/>
        <item x="7"/>
        <item x="35"/>
        <item x="20"/>
        <item x="38"/>
        <item x="17"/>
        <item x="26"/>
        <item x="39"/>
        <item x="11"/>
        <item x="36"/>
        <item x="28"/>
        <item x="47"/>
        <item x="48"/>
        <item x="14"/>
        <item x="46"/>
        <item x="42"/>
        <item x="45"/>
        <item x="18"/>
        <item x="5"/>
        <item x="22"/>
        <item x="0"/>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Basic Salary"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4995F-BF6D-49C1-A763-4C0E683BCA8E}" name="PivotTable2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B17:DD20"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Employee Type" fld="1" subtotal="count" baseField="0" baseItem="0"/>
    <dataField name="Count of Employee Type2" fld="2" subtotal="count" showDataAs="percentOfTotal" baseField="0" baseItem="0" numFmtId="10">
      <extLst>
        <ext xmlns:x14="http://schemas.microsoft.com/office/spreadsheetml/2009/9/main" uri="{E15A36E0-9728-4e99-A89B-3F7291B0FE68}">
          <x14:dataField sourceField="1" uniqueName="[__Xl2].[Measures].[Count of Employee Type]"/>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BAFD39-B780-4535-99E8-041F322D2D0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B24" firstHeaderRow="1" firstDataRow="1" firstDataCol="0"/>
  <pivotFields count="21">
    <pivotField showAll="0">
      <items count="4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showAll="0"/>
    <pivotField showAll="0"/>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dataField="1" showAll="0">
      <items count="51">
        <item x="32"/>
        <item x="8"/>
        <item x="24"/>
        <item x="27"/>
        <item x="19"/>
        <item x="44"/>
        <item x="25"/>
        <item x="29"/>
        <item x="31"/>
        <item x="2"/>
        <item x="4"/>
        <item x="6"/>
        <item x="34"/>
        <item x="41"/>
        <item x="33"/>
        <item x="30"/>
        <item x="21"/>
        <item x="9"/>
        <item x="37"/>
        <item x="23"/>
        <item x="16"/>
        <item x="1"/>
        <item x="15"/>
        <item x="43"/>
        <item x="12"/>
        <item x="49"/>
        <item x="13"/>
        <item x="10"/>
        <item x="40"/>
        <item x="3"/>
        <item x="7"/>
        <item x="35"/>
        <item x="20"/>
        <item x="38"/>
        <item x="17"/>
        <item x="26"/>
        <item x="39"/>
        <item x="11"/>
        <item x="36"/>
        <item x="28"/>
        <item x="47"/>
        <item x="48"/>
        <item x="14"/>
        <item x="46"/>
        <item x="42"/>
        <item x="45"/>
        <item x="18"/>
        <item x="5"/>
        <item x="22"/>
        <item x="0"/>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Basic Salar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7B1343-5DE1-45F4-A88A-DB017125C579}" name="ptStatusGroup"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BC3:BD5"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axis="axisRow" showAll="0">
      <items count="4">
        <item x="2"/>
        <item x="1"/>
        <item x="0"/>
        <item t="default"/>
      </items>
    </pivotField>
  </pivotFields>
  <rowFields count="1">
    <field x="17"/>
  </rowFields>
  <rowItems count="2">
    <i>
      <x/>
    </i>
    <i>
      <x v="2"/>
    </i>
  </rowItems>
  <colItems count="1">
    <i/>
  </colItems>
  <dataFields count="1">
    <dataField name="Employees 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7031CD-F5FC-495E-96D0-03F99C5BF8F5}" name="ptAvgByType"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AR3:AS4" firstHeaderRow="1" firstDataRow="1" firstDataCol="1"/>
  <pivotFields count="18">
    <pivotField showAll="0"/>
    <pivotField showAll="0"/>
    <pivotField showAll="0"/>
    <pivotField showAll="0"/>
    <pivotField showAll="0"/>
    <pivotField showAll="0"/>
    <pivotField axis="axisRow"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dataField="1" showAll="0"/>
    <pivotField showAll="0">
      <items count="14">
        <item x="11"/>
        <item x="4"/>
        <item x="0"/>
        <item x="7"/>
        <item x="9"/>
        <item x="8"/>
        <item x="3"/>
        <item x="2"/>
        <item x="10"/>
        <item x="1"/>
        <item x="12"/>
        <item x="6"/>
        <item x="5"/>
        <item t="default"/>
      </items>
    </pivotField>
    <pivotField showAll="0"/>
  </pivotFields>
  <rowFields count="1">
    <field x="6"/>
  </rowFields>
  <rowItems count="1">
    <i>
      <x/>
    </i>
  </rowItems>
  <colItems count="1">
    <i/>
  </colItems>
  <dataFields count="1">
    <dataField name="Average Salary" fld="1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424480-BCF8-4E13-927F-EF41AC20401E}" name="ptGender"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2">
  <location ref="I3:J5"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axis="axisRow"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Fields count="1">
    <field x="9"/>
  </rowFields>
  <rowItems count="2">
    <i>
      <x/>
    </i>
    <i>
      <x v="1"/>
    </i>
  </rowItems>
  <colItems count="1">
    <i/>
  </colItems>
  <dataFields count="1">
    <dataField name="Employees Count" fld="6"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32C809-B4A6-41F2-B24A-D0CC30051AD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CJ6:CR8" firstHeaderRow="1" firstDataRow="2" firstDataCol="1"/>
  <pivotFields count="21">
    <pivotField dataField="1" showAll="0"/>
    <pivotField showAll="0"/>
    <pivotField showAll="0"/>
    <pivotField axis="axisCol" showAll="0">
      <items count="8">
        <item x="1"/>
        <item x="4"/>
        <item x="0"/>
        <item x="5"/>
        <item x="6"/>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3"/>
  </colFields>
  <colItems count="8">
    <i>
      <x/>
    </i>
    <i>
      <x v="1"/>
    </i>
    <i>
      <x v="2"/>
    </i>
    <i>
      <x v="3"/>
    </i>
    <i>
      <x v="4"/>
    </i>
    <i>
      <x v="5"/>
    </i>
    <i>
      <x v="6"/>
    </i>
    <i t="grand">
      <x/>
    </i>
  </colItems>
  <dataFields count="1">
    <dataField name="Count of SL"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7D0E5B-008D-4708-92A2-63034F786E2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B3:AE12" firstHeaderRow="1" firstDataRow="2" firstDataCol="1"/>
  <pivotFields count="21">
    <pivotField dataField="1" showAll="0"/>
    <pivotField showAll="0"/>
    <pivotField showAll="0"/>
    <pivotField axis="axisRow" showAll="0">
      <items count="8">
        <item x="1"/>
        <item x="4"/>
        <item x="0"/>
        <item x="5"/>
        <item x="6"/>
        <item x="2"/>
        <item x="3"/>
        <item t="default"/>
      </items>
    </pivotField>
    <pivotField showAll="0"/>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8">
    <i>
      <x/>
    </i>
    <i>
      <x v="1"/>
    </i>
    <i>
      <x v="2"/>
    </i>
    <i>
      <x v="3"/>
    </i>
    <i>
      <x v="4"/>
    </i>
    <i>
      <x v="5"/>
    </i>
    <i>
      <x v="6"/>
    </i>
    <i t="grand">
      <x/>
    </i>
  </rowItems>
  <colFields count="1">
    <field x="9"/>
  </colFields>
  <colItems count="3">
    <i>
      <x/>
    </i>
    <i>
      <x v="1"/>
    </i>
    <i t="grand">
      <x/>
    </i>
  </colItems>
  <dataFields count="1">
    <dataField name="Count of SL" fld="0" subtotal="count" baseField="0" baseItem="0"/>
  </dataFields>
  <chartFormats count="4">
    <chartFormat chart="36" format="4" series="1">
      <pivotArea type="data" outline="0" fieldPosition="0">
        <references count="2">
          <reference field="4294967294" count="1" selected="0">
            <x v="0"/>
          </reference>
          <reference field="9" count="1" selected="0">
            <x v="0"/>
          </reference>
        </references>
      </pivotArea>
    </chartFormat>
    <chartFormat chart="36" format="5" series="1">
      <pivotArea type="data" outline="0" fieldPosition="0">
        <references count="2">
          <reference field="4294967294" count="1" selected="0">
            <x v="0"/>
          </reference>
          <reference field="9" count="1" selected="0">
            <x v="1"/>
          </reference>
        </references>
      </pivotArea>
    </chartFormat>
    <chartFormat chart="48" format="4" series="1">
      <pivotArea type="data" outline="0" fieldPosition="0">
        <references count="2">
          <reference field="4294967294" count="1" selected="0">
            <x v="0"/>
          </reference>
          <reference field="9" count="1" selected="0">
            <x v="0"/>
          </reference>
        </references>
      </pivotArea>
    </chartFormat>
    <chartFormat chart="4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A9F42B-B48C-4564-B861-4BBF1CD56790}" name="PivotTable1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1:H15"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name="Count of SL" fld="0" subtotal="count" baseField="0" baseItem="0"/>
    <dataField name="Count of SL2" fld="2" subtotal="count" showDataAs="percentOfTotal" baseField="1" baseItem="1" numFmtId="10">
      <extLst>
        <ext xmlns:x14="http://schemas.microsoft.com/office/spreadsheetml/2009/9/main" uri="{E15A36E0-9728-4e99-A89B-3F7291B0FE68}">
          <x14:dataField sourceField="0" uniqueName="[__Xl2].[Measures].[Count of SL]"/>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L2"/>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54909C-70FD-45DD-8272-180F667DA5CC}" name="PivotTable2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U20:CV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Working status"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699992-06EC-4578-8EC3-505B8288B282}" name="PivotTable32"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2">
  <location ref="DS100:DT103"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pageFields count="1">
    <pageField fld="1" hier="14" name="[tblHR].[Working status].[All]" cap="All"/>
  </pageFields>
  <dataFields count="1">
    <dataField name="Count of ID2" fld="0" subtotal="count" showDataAs="percentOfTotal" baseField="0" baseItem="0" numFmtId="10"/>
  </dataFields>
  <chartFormats count="6">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2" count="1" selected="0">
            <x v="0"/>
          </reference>
        </references>
      </pivotArea>
    </chartFormat>
    <chartFormat chart="46" format="7">
      <pivotArea type="data" outline="0" fieldPosition="0">
        <references count="2">
          <reference field="4294967294" count="1" selected="0">
            <x v="0"/>
          </reference>
          <reference field="2" count="1" selected="0">
            <x v="1"/>
          </reference>
        </references>
      </pivotArea>
    </chartFormat>
    <chartFormat chart="51" format="6" series="1">
      <pivotArea type="data" outline="0" fieldPosition="0">
        <references count="1">
          <reference field="4294967294" count="1" selected="0">
            <x v="0"/>
          </reference>
        </references>
      </pivotArea>
    </chartFormat>
    <chartFormat chart="51" format="7">
      <pivotArea type="data" outline="0" fieldPosition="0">
        <references count="2">
          <reference field="4294967294" count="1" selected="0">
            <x v="0"/>
          </reference>
          <reference field="2" count="1" selected="0">
            <x v="0"/>
          </reference>
        </references>
      </pivotArea>
    </chartFormat>
    <chartFormat chart="51" format="8">
      <pivotArea type="data" outline="0" fieldPosition="0">
        <references count="2">
          <reference field="4294967294" count="1" selected="0">
            <x v="0"/>
          </reference>
          <reference field="2"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F559A4-F84D-40DA-8B28-88B07C2D4E30}" name="PivotTable2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DR27:DS31"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pageFields count="1">
    <pageField fld="1" hier="14" name="[tblHR].[Working status].[All]" cap="All"/>
  </pageFields>
  <dataFields count="1">
    <dataField name="Count of ID" fld="0" subtotal="count" baseField="0" baseItem="0"/>
  </dataFields>
  <chartFormats count="13">
    <chartFormat chart="5"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 chart="23" format="7">
      <pivotArea type="data" outline="0" fieldPosition="0">
        <references count="2">
          <reference field="4294967294" count="1" selected="0">
            <x v="0"/>
          </reference>
          <reference field="2"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2" count="1" selected="0">
            <x v="0"/>
          </reference>
        </references>
      </pivotArea>
    </chartFormat>
    <chartFormat chart="24" format="10">
      <pivotArea type="data" outline="0" fieldPosition="0">
        <references count="2">
          <reference field="4294967294" count="1" selected="0">
            <x v="0"/>
          </reference>
          <reference field="2" count="1" selected="0">
            <x v="1"/>
          </reference>
        </references>
      </pivotArea>
    </chartFormat>
    <chartFormat chart="24" format="11">
      <pivotArea type="data" outline="0" fieldPosition="0">
        <references count="2">
          <reference field="4294967294" count="1" selected="0">
            <x v="0"/>
          </reference>
          <reference field="2" count="1" selected="0">
            <x v="2"/>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2" count="1" selected="0">
            <x v="0"/>
          </reference>
        </references>
      </pivotArea>
    </chartFormat>
    <chartFormat chart="38" format="10">
      <pivotArea type="data" outline="0" fieldPosition="0">
        <references count="2">
          <reference field="4294967294" count="1" selected="0">
            <x v="0"/>
          </reference>
          <reference field="2" count="1" selected="0">
            <x v="1"/>
          </reference>
        </references>
      </pivotArea>
    </chartFormat>
    <chartFormat chart="38" format="11">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6F4AA5-E5B6-42BF-91EE-05BD0C3A34BB}" name="ptMarital"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2">
  <location ref="AV3:AW5"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axis="axisRow" showAll="0">
      <items count="3">
        <item x="1"/>
        <item x="0"/>
        <item t="default"/>
      </items>
    </pivotField>
    <pivotField showAll="0"/>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Fields count="1">
    <field x="10"/>
  </rowFields>
  <rowItems count="2">
    <i>
      <x/>
    </i>
    <i>
      <x v="1"/>
    </i>
  </rowItems>
  <colItems count="1">
    <i/>
  </colItems>
  <dataFields count="1">
    <dataField name="Employees Count" fld="6"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1C3CEF-1B37-416A-96BC-FAC5D42C568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DI39:DI40" firstHeaderRow="1" firstDataRow="1" firstDataCol="0"/>
  <pivotFields count="21">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C0875F-862D-4783-9BD0-7449CCFF6CA1}" name="ptEmpType"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M3:M4" firstHeaderRow="1" firstDataRow="1" firstDataCol="0"/>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Items count="1">
    <i/>
  </rowItems>
  <colItems count="1">
    <i/>
  </colItems>
  <dataFields count="1">
    <dataField name="Employees 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122DA10-9E63-4720-83D4-D38C1B97D70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1">
    <pivotField dataField="1" showAll="0"/>
    <pivotField showAll="0"/>
    <pivotField showAll="0"/>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B040418-E603-431F-9C32-BCECBE64AD2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G3:AH6" firstHeaderRow="1" firstDataRow="1" firstDataCol="1"/>
  <pivotFields count="21">
    <pivotField dataField="1" showAll="0"/>
    <pivotField showAll="0"/>
    <pivotField showAll="0"/>
    <pivotField showAll="0">
      <items count="8">
        <item x="1"/>
        <item x="4"/>
        <item x="0"/>
        <item x="5"/>
        <item x="6"/>
        <item x="2"/>
        <item x="3"/>
        <item t="default"/>
      </items>
    </pivotField>
    <pivotField showAll="0"/>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Count of SL" fld="0" subtotal="count" baseField="0" baseItem="0"/>
  </dataFields>
  <chartFormats count="4">
    <chartFormat chart="48" format="0"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9" count="1" selected="0">
            <x v="0"/>
          </reference>
        </references>
      </pivotArea>
    </chartFormat>
    <chartFormat chart="51"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555143-C786-40AE-85C1-C115F5AC7F48}" name="PivotTable2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Y3:DA14" firstHeaderRow="0"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Distinct Count of Designation" fld="1" subtotal="count" baseField="0" baseItem="0">
      <extLst>
        <ext xmlns:x15="http://schemas.microsoft.com/office/spreadsheetml/2010/11/main" uri="{FABC7310-3BB5-11E1-824E-6D434824019B}">
          <x15:dataField isCountDistinct="1"/>
        </ext>
      </extLst>
    </dataField>
    <dataField name="Count of Designation"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E98553A-4D07-4FA1-AECF-7F322A481341}" name="PivotTable26"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CU45:CV56"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pageFields count="1">
    <pageField fld="1" hier="14" name="[tblHR].[Working status].[All]" cap="All"/>
  </pageFields>
  <dataFields count="1">
    <dataField name="Count of ID" fld="0" subtotal="count" baseField="0" baseItem="0"/>
  </dataFields>
  <chartFormats count="3">
    <chartFormat chart="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923501D-8CFF-4029-8CDD-BBC12B041661}" name="PivotTable31"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DR49:DU58" firstHeaderRow="1" firstDataRow="2"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s>
  <rowFields count="1">
    <field x="2"/>
  </rowFields>
  <rowItems count="8">
    <i>
      <x/>
    </i>
    <i>
      <x v="1"/>
    </i>
    <i>
      <x v="2"/>
    </i>
    <i>
      <x v="3"/>
    </i>
    <i>
      <x v="4"/>
    </i>
    <i>
      <x v="5"/>
    </i>
    <i>
      <x v="6"/>
    </i>
    <i t="grand">
      <x/>
    </i>
  </rowItems>
  <colFields count="1">
    <field x="3"/>
  </colFields>
  <colItems count="3">
    <i>
      <x/>
    </i>
    <i>
      <x v="1"/>
    </i>
    <i t="grand">
      <x/>
    </i>
  </colItems>
  <pageFields count="1">
    <pageField fld="1" hier="14" name="[tblHR].[Working status].[All]" cap="All"/>
  </pageFields>
  <dataFields count="1">
    <dataField name="Count of ID" fld="0" subtotal="count" baseField="0" baseItem="0"/>
  </dataFields>
  <chartFormats count="13">
    <chartFormat chart="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44" format="4" series="1">
      <pivotArea type="data" outline="0" fieldPosition="0">
        <references count="2">
          <reference field="4294967294" count="1" selected="0">
            <x v="0"/>
          </reference>
          <reference field="3" count="1" selected="0">
            <x v="0"/>
          </reference>
        </references>
      </pivotArea>
    </chartFormat>
    <chartFormat chart="44" format="5" series="1">
      <pivotArea type="data" outline="0" fieldPosition="0">
        <references count="2">
          <reference field="4294967294" count="1" selected="0">
            <x v="0"/>
          </reference>
          <reference field="3" count="1" selected="0">
            <x v="1"/>
          </reference>
        </references>
      </pivotArea>
    </chartFormat>
    <chartFormat chart="44" format="6">
      <pivotArea type="data" outline="0" fieldPosition="0">
        <references count="3">
          <reference field="4294967294" count="1" selected="0">
            <x v="0"/>
          </reference>
          <reference field="2" count="1" selected="0">
            <x v="0"/>
          </reference>
          <reference field="3" count="1" selected="0">
            <x v="1"/>
          </reference>
        </references>
      </pivotArea>
    </chartFormat>
    <chartFormat chart="44" format="7">
      <pivotArea type="data" outline="0" fieldPosition="0">
        <references count="3">
          <reference field="4294967294" count="1" selected="0">
            <x v="0"/>
          </reference>
          <reference field="2" count="1" selected="0">
            <x v="0"/>
          </reference>
          <reference field="3" count="1" selected="0">
            <x v="0"/>
          </reference>
        </references>
      </pivotArea>
    </chartFormat>
    <chartFormat chart="44" format="8">
      <pivotArea type="data" outline="0" fieldPosition="0">
        <references count="3">
          <reference field="4294967294" count="1" selected="0">
            <x v="0"/>
          </reference>
          <reference field="2" count="1" selected="0">
            <x v="1"/>
          </reference>
          <reference field="3" count="1" selected="0">
            <x v="0"/>
          </reference>
        </references>
      </pivotArea>
    </chartFormat>
    <chartFormat chart="44" format="9">
      <pivotArea type="data" outline="0" fieldPosition="0">
        <references count="3">
          <reference field="4294967294" count="1" selected="0">
            <x v="0"/>
          </reference>
          <reference field="2" count="1" selected="0">
            <x v="2"/>
          </reference>
          <reference field="3" count="1" selected="0">
            <x v="0"/>
          </reference>
        </references>
      </pivotArea>
    </chartFormat>
    <chartFormat chart="44" format="10">
      <pivotArea type="data" outline="0" fieldPosition="0">
        <references count="3">
          <reference field="4294967294" count="1" selected="0">
            <x v="0"/>
          </reference>
          <reference field="2" count="1" selected="0">
            <x v="4"/>
          </reference>
          <reference field="3" count="1" selected="0">
            <x v="1"/>
          </reference>
        </references>
      </pivotArea>
    </chartFormat>
    <chartFormat chart="44" format="11">
      <pivotArea type="data" outline="0" fieldPosition="0">
        <references count="3">
          <reference field="4294967294" count="1" selected="0">
            <x v="0"/>
          </reference>
          <reference field="2" count="1" selected="0">
            <x v="5"/>
          </reference>
          <reference field="3" count="1" selected="0">
            <x v="0"/>
          </reference>
        </references>
      </pivotArea>
    </chartFormat>
    <chartFormat chart="44" format="12">
      <pivotArea type="data" outline="0" fieldPosition="0">
        <references count="3">
          <reference field="4294967294" count="1" selected="0">
            <x v="0"/>
          </reference>
          <reference field="2" count="1" selected="0">
            <x v="6"/>
          </reference>
          <reference field="3" count="1" selected="0">
            <x v="0"/>
          </reference>
        </references>
      </pivotArea>
    </chartFormat>
    <chartFormat chart="49" format="4" series="1">
      <pivotArea type="data" outline="0" fieldPosition="0">
        <references count="2">
          <reference field="4294967294" count="1" selected="0">
            <x v="0"/>
          </reference>
          <reference field="3" count="1" selected="0">
            <x v="0"/>
          </reference>
        </references>
      </pivotArea>
    </chartFormat>
    <chartFormat chart="49" format="5" series="1">
      <pivotArea type="data" outline="0" fieldPosition="0">
        <references count="2">
          <reference field="4294967294" count="1" selected="0">
            <x v="0"/>
          </reference>
          <reference field="3"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6435E58-4DED-4733-B99D-9EAD281EEC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J3:AK6" firstHeaderRow="1" firstDataRow="1" firstDataCol="1"/>
  <pivotFields count="21">
    <pivotField dataField="1" showAll="0"/>
    <pivotField showAll="0"/>
    <pivotField showAll="0"/>
    <pivotField showAll="0">
      <items count="8">
        <item x="1"/>
        <item x="4"/>
        <item x="0"/>
        <item x="5"/>
        <item x="6"/>
        <item x="2"/>
        <item x="3"/>
        <item t="default"/>
      </items>
    </pivotField>
    <pivotField showAll="0"/>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3">
    <i>
      <x/>
    </i>
    <i>
      <x v="1"/>
    </i>
    <i t="grand">
      <x/>
    </i>
  </rowItems>
  <colItems count="1">
    <i/>
  </colItems>
  <dataFields count="1">
    <dataField name="Count of SL" fld="0" subtotal="count" baseField="0" baseItem="0"/>
  </dataFields>
  <chartFormats count="6">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9" count="1" selected="0">
            <x v="0"/>
          </reference>
        </references>
      </pivotArea>
    </chartFormat>
    <chartFormat chart="51" format="7">
      <pivotArea type="data" outline="0" fieldPosition="0">
        <references count="2">
          <reference field="4294967294" count="1" selected="0">
            <x v="0"/>
          </reference>
          <reference field="9" count="1" selected="0">
            <x v="1"/>
          </reference>
        </references>
      </pivotArea>
    </chartFormat>
    <chartFormat chart="61" format="8" series="1">
      <pivotArea type="data" outline="0" fieldPosition="0">
        <references count="1">
          <reference field="4294967294" count="1" selected="0">
            <x v="0"/>
          </reference>
        </references>
      </pivotArea>
    </chartFormat>
    <chartFormat chart="61" format="9">
      <pivotArea type="data" outline="0" fieldPosition="0">
        <references count="2">
          <reference field="4294967294" count="1" selected="0">
            <x v="0"/>
          </reference>
          <reference field="9" count="1" selected="0">
            <x v="0"/>
          </reference>
        </references>
      </pivotArea>
    </chartFormat>
    <chartFormat chart="61" format="10">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C8EA2DD-C2D7-4415-B157-91866CAB1672}" name="ptPayroll"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location ref="S3:S4" firstHeaderRow="1" firstDataRow="1" firstDataCol="0"/>
  <pivotFields count="18">
    <pivotField showAll="0"/>
    <pivotField showAll="0"/>
    <pivotField showAll="0"/>
    <pivotField showAll="0"/>
    <pivotField showAll="0"/>
    <pivotField showAll="0"/>
    <pivotField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dataField="1" showAll="0"/>
    <pivotField showAll="0">
      <items count="14">
        <item x="11"/>
        <item x="4"/>
        <item x="0"/>
        <item x="7"/>
        <item x="9"/>
        <item x="8"/>
        <item x="3"/>
        <item x="2"/>
        <item x="10"/>
        <item x="1"/>
        <item x="12"/>
        <item x="6"/>
        <item x="5"/>
        <item t="default"/>
      </items>
    </pivotField>
    <pivotField showAll="0"/>
  </pivotFields>
  <rowItems count="1">
    <i/>
  </rowItems>
  <colItems count="1">
    <i/>
  </colItems>
  <dataFields count="1">
    <dataField name="Total Payroll"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57A4900-46FF-4BE5-9C30-A0051974C96B}" name="ptBlood"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E3:F7"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axis="axisRow" showAll="0">
      <items count="10">
        <item x="6"/>
        <item x="1"/>
        <item x="8"/>
        <item x="3"/>
        <item x="7"/>
        <item x="0"/>
        <item x="5"/>
        <item x="4"/>
        <item x="2"/>
        <item t="default"/>
      </items>
    </pivotField>
    <pivotField showAll="0"/>
    <pivotField showAll="0"/>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Fields count="1">
    <field x="11"/>
  </rowFields>
  <rowItems count="4">
    <i>
      <x v="1"/>
    </i>
    <i>
      <x v="3"/>
    </i>
    <i>
      <x v="5"/>
    </i>
    <i>
      <x v="8"/>
    </i>
  </rowItems>
  <colItems count="1">
    <i/>
  </colItems>
  <dataFields count="1">
    <dataField name="Employees 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EF4094C-4F1F-465D-A1F5-894EEF9D4BE7}" name="PivotTable2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2">
  <location ref="DR69:DU78" firstHeaderRow="1" firstDataRow="2"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s>
  <rowFields count="1">
    <field x="2"/>
  </rowFields>
  <rowItems count="8">
    <i>
      <x/>
    </i>
    <i>
      <x v="1"/>
    </i>
    <i>
      <x v="2"/>
    </i>
    <i>
      <x v="3"/>
    </i>
    <i>
      <x v="4"/>
    </i>
    <i>
      <x v="5"/>
    </i>
    <i>
      <x v="6"/>
    </i>
    <i t="grand">
      <x/>
    </i>
  </rowItems>
  <colFields count="1">
    <field x="3"/>
  </colFields>
  <colItems count="3">
    <i>
      <x/>
    </i>
    <i>
      <x v="1"/>
    </i>
    <i t="grand">
      <x/>
    </i>
  </colItems>
  <pageFields count="1">
    <pageField fld="1" hier="14" name="[tblHR].[Working status].&amp;[Active]" cap="Active"/>
  </pageFields>
  <dataFields count="1">
    <dataField name="Count of ID" fld="0" subtotal="count" baseField="0" baseItem="0"/>
  </dataFields>
  <chartFormats count="11">
    <chartFormat chart="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54" format="4" series="1">
      <pivotArea type="data" outline="0" fieldPosition="0">
        <references count="2">
          <reference field="4294967294" count="1" selected="0">
            <x v="0"/>
          </reference>
          <reference field="3" count="1" selected="0">
            <x v="0"/>
          </reference>
        </references>
      </pivotArea>
    </chartFormat>
    <chartFormat chart="54" format="5" series="1">
      <pivotArea type="data" outline="0" fieldPosition="0">
        <references count="2">
          <reference field="4294967294" count="1" selected="0">
            <x v="0"/>
          </reference>
          <reference field="3" count="1" selected="0">
            <x v="1"/>
          </reference>
        </references>
      </pivotArea>
    </chartFormat>
    <chartFormat chart="54" format="6">
      <pivotArea type="data" outline="0" fieldPosition="0">
        <references count="3">
          <reference field="4294967294" count="1" selected="0">
            <x v="0"/>
          </reference>
          <reference field="2" count="1" selected="0">
            <x v="1"/>
          </reference>
          <reference field="3" count="1" selected="0">
            <x v="0"/>
          </reference>
        </references>
      </pivotArea>
    </chartFormat>
    <chartFormat chart="54" format="7">
      <pivotArea type="data" outline="0" fieldPosition="0">
        <references count="3">
          <reference field="4294967294" count="1" selected="0">
            <x v="0"/>
          </reference>
          <reference field="2" count="1" selected="0">
            <x v="0"/>
          </reference>
          <reference field="3" count="1" selected="0">
            <x v="1"/>
          </reference>
        </references>
      </pivotArea>
    </chartFormat>
    <chartFormat chart="54" format="8">
      <pivotArea type="data" outline="0" fieldPosition="0">
        <references count="3">
          <reference field="4294967294" count="1" selected="0">
            <x v="0"/>
          </reference>
          <reference field="2" count="1" selected="0">
            <x v="3"/>
          </reference>
          <reference field="3" count="1" selected="0">
            <x v="0"/>
          </reference>
        </references>
      </pivotArea>
    </chartFormat>
    <chartFormat chart="54" format="9">
      <pivotArea type="data" outline="0" fieldPosition="0">
        <references count="3">
          <reference field="4294967294" count="1" selected="0">
            <x v="0"/>
          </reference>
          <reference field="2" count="1" selected="0">
            <x v="4"/>
          </reference>
          <reference field="3" count="1" selected="0">
            <x v="1"/>
          </reference>
        </references>
      </pivotArea>
    </chartFormat>
    <chartFormat chart="54" format="10">
      <pivotArea type="data" outline="0" fieldPosition="0">
        <references count="3">
          <reference field="4294967294" count="1" selected="0">
            <x v="0"/>
          </reference>
          <reference field="2" count="1" selected="0">
            <x v="0"/>
          </reference>
          <reference field="3" count="1" selected="0">
            <x v="0"/>
          </reference>
        </references>
      </pivotArea>
    </chartFormat>
    <chartFormat chart="61" format="4" series="1">
      <pivotArea type="data" outline="0" fieldPosition="0">
        <references count="2">
          <reference field="4294967294" count="1" selected="0">
            <x v="0"/>
          </reference>
          <reference field="3" count="1" selected="0">
            <x v="0"/>
          </reference>
        </references>
      </pivotArea>
    </chartFormat>
    <chartFormat chart="61" format="5" series="1">
      <pivotArea type="data" outline="0" fieldPosition="0">
        <references count="2">
          <reference field="4294967294" count="1" selected="0">
            <x v="0"/>
          </reference>
          <reference field="3"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98326A1-1A4A-4958-A390-6057ED8B437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2">
  <location ref="BM3:BN7" firstHeaderRow="1" firstDataRow="1" firstDataCol="1"/>
  <pivotFields count="21">
    <pivotField dataField="1" showAll="0"/>
    <pivotField showAll="0"/>
    <pivotField showAll="0"/>
    <pivotField showAll="0">
      <items count="8">
        <item x="1"/>
        <item x="4"/>
        <item x="0"/>
        <item x="5"/>
        <item x="6"/>
        <item x="2"/>
        <item x="3"/>
        <item t="default"/>
      </items>
    </pivotField>
    <pivotField showAll="0"/>
    <pivotField axis="axisRow"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Count of SL" fld="0" subtotal="count" baseField="0" baseItem="0"/>
  </dataFields>
  <chartFormats count="14">
    <chartFormat chart="48" format="0"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0"/>
          </reference>
        </references>
      </pivotArea>
    </chartFormat>
    <chartFormat chart="57" format="6">
      <pivotArea type="data" outline="0" fieldPosition="0">
        <references count="2">
          <reference field="4294967294" count="1" selected="0">
            <x v="0"/>
          </reference>
          <reference field="5" count="1" selected="0">
            <x v="0"/>
          </reference>
        </references>
      </pivotArea>
    </chartFormat>
    <chartFormat chart="57" format="7">
      <pivotArea type="data" outline="0" fieldPosition="0">
        <references count="2">
          <reference field="4294967294" count="1" selected="0">
            <x v="0"/>
          </reference>
          <reference field="5" count="1" selected="0">
            <x v="1"/>
          </reference>
        </references>
      </pivotArea>
    </chartFormat>
    <chartFormat chart="57" format="8">
      <pivotArea type="data" outline="0" fieldPosition="0">
        <references count="2">
          <reference field="4294967294" count="1" selected="0">
            <x v="0"/>
          </reference>
          <reference field="5" count="1" selected="0">
            <x v="2"/>
          </reference>
        </references>
      </pivotArea>
    </chartFormat>
    <chartFormat chart="74" format="13" series="1">
      <pivotArea type="data" outline="0" fieldPosition="0">
        <references count="1">
          <reference field="4294967294" count="1" selected="0">
            <x v="0"/>
          </reference>
        </references>
      </pivotArea>
    </chartFormat>
    <chartFormat chart="74" format="14">
      <pivotArea type="data" outline="0" fieldPosition="0">
        <references count="2">
          <reference field="4294967294" count="1" selected="0">
            <x v="0"/>
          </reference>
          <reference field="5" count="1" selected="0">
            <x v="0"/>
          </reference>
        </references>
      </pivotArea>
    </chartFormat>
    <chartFormat chart="74" format="15">
      <pivotArea type="data" outline="0" fieldPosition="0">
        <references count="2">
          <reference field="4294967294" count="1" selected="0">
            <x v="0"/>
          </reference>
          <reference field="5" count="1" selected="0">
            <x v="1"/>
          </reference>
        </references>
      </pivotArea>
    </chartFormat>
    <chartFormat chart="74" format="16">
      <pivotArea type="data" outline="0" fieldPosition="0">
        <references count="2">
          <reference field="4294967294" count="1" selected="0">
            <x v="0"/>
          </reference>
          <reference field="5" count="1" selected="0">
            <x v="2"/>
          </reference>
        </references>
      </pivotArea>
    </chartFormat>
    <chartFormat chart="81" format="8" series="1">
      <pivotArea type="data" outline="0" fieldPosition="0">
        <references count="1">
          <reference field="4294967294" count="1" selected="0">
            <x v="0"/>
          </reference>
        </references>
      </pivotArea>
    </chartFormat>
    <chartFormat chart="81" format="9">
      <pivotArea type="data" outline="0" fieldPosition="0">
        <references count="2">
          <reference field="4294967294" count="1" selected="0">
            <x v="0"/>
          </reference>
          <reference field="5" count="1" selected="0">
            <x v="0"/>
          </reference>
        </references>
      </pivotArea>
    </chartFormat>
    <chartFormat chart="81" format="10">
      <pivotArea type="data" outline="0" fieldPosition="0">
        <references count="2">
          <reference field="4294967294" count="1" selected="0">
            <x v="0"/>
          </reference>
          <reference field="5" count="1" selected="0">
            <x v="1"/>
          </reference>
        </references>
      </pivotArea>
    </chartFormat>
    <chartFormat chart="81"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A30D84F-F3B2-4A56-83BC-034F745776FE}" name="PivotTable1"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AZ3:AZ4" firstHeaderRow="1" firstDataRow="1" firstDataCol="0"/>
  <pivotFields count="18">
    <pivotField showAll="0"/>
    <pivotField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28"/>
        <item t="default"/>
      </items>
    </pivotField>
    <pivotField showAll="0"/>
    <pivotField showAll="0"/>
    <pivotField showAll="0"/>
    <pivotField showAll="0"/>
    <pivotField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dataField="1"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Items count="1">
    <i/>
  </rowItems>
  <colItems count="1">
    <i/>
  </colItems>
  <dataFields count="1">
    <dataField name="Active Employee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B58FFD5-0B92-4F4A-9457-403C47596BB7}" name="ptDistance"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2">
  <location ref="A3:B6"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axis="axisRow" showAll="0">
      <items count="7">
        <item x="3"/>
        <item x="0"/>
        <item x="4"/>
        <item x="2"/>
        <item x="1"/>
        <item x="5"/>
        <item t="default"/>
      </items>
    </pivotField>
    <pivotField showAll="0">
      <items count="4">
        <item x="0"/>
        <item h="1" x="2"/>
        <item h="1" x="1"/>
        <item t="default"/>
      </items>
    </pivotField>
    <pivotField showAll="0"/>
    <pivotField showAll="0">
      <items count="14">
        <item x="11"/>
        <item x="4"/>
        <item x="0"/>
        <item x="7"/>
        <item x="9"/>
        <item x="8"/>
        <item x="3"/>
        <item x="2"/>
        <item x="10"/>
        <item x="1"/>
        <item x="12"/>
        <item x="6"/>
        <item x="5"/>
        <item t="default"/>
      </items>
    </pivotField>
    <pivotField showAll="0"/>
  </pivotFields>
  <rowFields count="1">
    <field x="13"/>
  </rowFields>
  <rowItems count="3">
    <i>
      <x v="1"/>
    </i>
    <i>
      <x v="3"/>
    </i>
    <i>
      <x v="4"/>
    </i>
  </rowItems>
  <colItems count="1">
    <i/>
  </colItems>
  <dataFields count="1">
    <dataField name="Employees Count" fld="6"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AF1FC4B-BCAC-4B35-896C-7DD143674139}" name="PivotTable2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CU66:CY75" firstHeaderRow="1" firstDataRow="2"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3">
        <item x="0"/>
        <item x="1"/>
        <item x="2"/>
      </items>
    </pivotField>
  </pivotFields>
  <rowFields count="1">
    <field x="2"/>
  </rowFields>
  <rowItems count="8">
    <i>
      <x/>
    </i>
    <i>
      <x v="1"/>
    </i>
    <i>
      <x v="2"/>
    </i>
    <i>
      <x v="3"/>
    </i>
    <i>
      <x v="4"/>
    </i>
    <i>
      <x v="5"/>
    </i>
    <i>
      <x v="6"/>
    </i>
    <i t="grand">
      <x/>
    </i>
  </rowItems>
  <colFields count="1">
    <field x="3"/>
  </colFields>
  <colItems count="4">
    <i>
      <x/>
    </i>
    <i>
      <x v="1"/>
    </i>
    <i>
      <x v="2"/>
    </i>
    <i t="grand">
      <x/>
    </i>
  </colItems>
  <pageFields count="1">
    <pageField fld="1" hier="14" name="[tblHR].[Working status].[All]" cap="All"/>
  </pageFields>
  <dataFields count="1">
    <dataField name="Count of ID" fld="0" subtotal="count" baseField="0" baseItem="0"/>
  </dataFields>
  <chartFormats count="5">
    <chartFormat chart="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5" format="6" series="1">
      <pivotArea type="data" outline="0" fieldPosition="0">
        <references count="2">
          <reference field="4294967294" count="1" selected="0">
            <x v="0"/>
          </reference>
          <reference field="3" count="1" selected="0">
            <x v="0"/>
          </reference>
        </references>
      </pivotArea>
    </chartFormat>
    <chartFormat chart="35" format="7" series="1">
      <pivotArea type="data" outline="0" fieldPosition="0">
        <references count="2">
          <reference field="4294967294" count="1" selected="0">
            <x v="0"/>
          </reference>
          <reference field="3" count="1" selected="0">
            <x v="1"/>
          </reference>
        </references>
      </pivotArea>
    </chartFormat>
    <chartFormat chart="35" format="8" series="1">
      <pivotArea type="data" outline="0" fieldPosition="0">
        <references count="2">
          <reference field="4294967294" count="1" selected="0">
            <x v="0"/>
          </reference>
          <reference field="3"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58DAB90-727E-45E2-B53C-B8E05D3B8581}" name="PivotTable30"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X17:CZ20"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Employee Type" fld="1" subtotal="count" baseField="0" baseItem="0"/>
    <dataField name="Count of Employee Type2" fld="2" subtotal="count" showDataAs="percentOfTotal" baseField="0" baseItem="0" numFmtId="10">
      <extLst>
        <ext xmlns:x14="http://schemas.microsoft.com/office/spreadsheetml/2009/9/main" uri="{E15A36E0-9728-4e99-A89B-3F7291B0FE68}">
          <x14:dataField sourceField="1" uniqueName="[__Xl2].[Measures].[Count of Employee Type]"/>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EA23816-CB62-4950-812B-8679B5A3092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BT3:BU14" firstHeaderRow="1" firstDataRow="1" firstDataCol="1"/>
  <pivotFields count="21">
    <pivotField showAll="0"/>
    <pivotField showAll="0"/>
    <pivotField showAll="0"/>
    <pivotField showAll="0">
      <items count="8">
        <item x="1"/>
        <item x="4"/>
        <item x="0"/>
        <item x="5"/>
        <item x="6"/>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11">
    <i>
      <x/>
    </i>
    <i>
      <x v="1"/>
    </i>
    <i>
      <x v="2"/>
    </i>
    <i>
      <x v="3"/>
    </i>
    <i>
      <x v="4"/>
    </i>
    <i>
      <x v="5"/>
    </i>
    <i>
      <x v="6"/>
    </i>
    <i>
      <x v="7"/>
    </i>
    <i>
      <x v="8"/>
    </i>
    <i>
      <x v="9"/>
    </i>
    <i t="grand">
      <x/>
    </i>
  </rowItems>
  <colItems count="1">
    <i/>
  </colItems>
  <dataFields count="1">
    <dataField name="Average of Basic Salary" fld="15" subtotal="average" baseField="0" baseItem="0"/>
  </dataFields>
  <chartFormats count="14">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 chart="57" format="5">
      <pivotArea type="data" outline="0" fieldPosition="0">
        <references count="2">
          <reference field="4294967294" count="1" selected="0">
            <x v="0"/>
          </reference>
          <reference field="4" count="1" selected="0">
            <x v="3"/>
          </reference>
        </references>
      </pivotArea>
    </chartFormat>
    <chartFormat chart="57" format="6">
      <pivotArea type="data" outline="0" fieldPosition="0">
        <references count="2">
          <reference field="4294967294" count="1" selected="0">
            <x v="0"/>
          </reference>
          <reference field="4" count="1" selected="0">
            <x v="4"/>
          </reference>
        </references>
      </pivotArea>
    </chartFormat>
    <chartFormat chart="57" format="7">
      <pivotArea type="data" outline="0" fieldPosition="0">
        <references count="2">
          <reference field="4294967294" count="1" selected="0">
            <x v="0"/>
          </reference>
          <reference field="4" count="1" selected="0">
            <x v="5"/>
          </reference>
        </references>
      </pivotArea>
    </chartFormat>
    <chartFormat chart="57" format="8">
      <pivotArea type="data" outline="0" fieldPosition="0">
        <references count="2">
          <reference field="4294967294" count="1" selected="0">
            <x v="0"/>
          </reference>
          <reference field="4" count="1" selected="0">
            <x v="6"/>
          </reference>
        </references>
      </pivotArea>
    </chartFormat>
    <chartFormat chart="62" format="14" series="1">
      <pivotArea type="data" outline="0" fieldPosition="0">
        <references count="1">
          <reference field="4294967294" count="1" selected="0">
            <x v="0"/>
          </reference>
        </references>
      </pivotArea>
    </chartFormat>
    <chartFormat chart="62" format="15">
      <pivotArea type="data" outline="0" fieldPosition="0">
        <references count="2">
          <reference field="4294967294" count="1" selected="0">
            <x v="0"/>
          </reference>
          <reference field="4" count="1" selected="0">
            <x v="3"/>
          </reference>
        </references>
      </pivotArea>
    </chartFormat>
    <chartFormat chart="62" format="16">
      <pivotArea type="data" outline="0" fieldPosition="0">
        <references count="2">
          <reference field="4294967294" count="1" selected="0">
            <x v="0"/>
          </reference>
          <reference field="4" count="1" selected="0">
            <x v="4"/>
          </reference>
        </references>
      </pivotArea>
    </chartFormat>
    <chartFormat chart="62" format="17">
      <pivotArea type="data" outline="0" fieldPosition="0">
        <references count="2">
          <reference field="4294967294" count="1" selected="0">
            <x v="0"/>
          </reference>
          <reference field="4" count="1" selected="0">
            <x v="5"/>
          </reference>
        </references>
      </pivotArea>
    </chartFormat>
    <chartFormat chart="62" format="18">
      <pivotArea type="data" outline="0" fieldPosition="0">
        <references count="2">
          <reference field="4294967294" count="1" selected="0">
            <x v="0"/>
          </reference>
          <reference field="4" count="1" selected="0">
            <x v="6"/>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C3F1D86-6E2A-45A3-89F7-42410E0B112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BG3:BJ15" firstHeaderRow="1" firstDataRow="2" firstDataCol="1"/>
  <pivotFields count="21">
    <pivotField dataField="1" showAll="0"/>
    <pivotField showAll="0"/>
    <pivotField showAll="0"/>
    <pivotField showAll="0">
      <items count="8">
        <item x="1"/>
        <item x="4"/>
        <item x="0"/>
        <item x="5"/>
        <item x="6"/>
        <item x="2"/>
        <item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11">
    <i>
      <x/>
    </i>
    <i>
      <x v="1"/>
    </i>
    <i>
      <x v="2"/>
    </i>
    <i>
      <x v="3"/>
    </i>
    <i>
      <x v="4"/>
    </i>
    <i>
      <x v="5"/>
    </i>
    <i>
      <x v="6"/>
    </i>
    <i>
      <x v="7"/>
    </i>
    <i>
      <x v="8"/>
    </i>
    <i>
      <x v="9"/>
    </i>
    <i t="grand">
      <x/>
    </i>
  </rowItems>
  <colFields count="1">
    <field x="9"/>
  </colFields>
  <colItems count="3">
    <i>
      <x/>
    </i>
    <i>
      <x v="1"/>
    </i>
    <i t="grand">
      <x/>
    </i>
  </colItems>
  <dataFields count="1">
    <dataField name="Count of SL" fld="0" subtotal="count" baseField="4" baseItem="0"/>
  </dataFields>
  <chartFormats count="9">
    <chartFormat chart="76" format="4" series="1">
      <pivotArea type="data" outline="0" fieldPosition="0">
        <references count="2">
          <reference field="4294967294" count="1" selected="0">
            <x v="0"/>
          </reference>
          <reference field="9" count="1" selected="0">
            <x v="0"/>
          </reference>
        </references>
      </pivotArea>
    </chartFormat>
    <chartFormat chart="76" format="5" series="1">
      <pivotArea type="data" outline="0" fieldPosition="0">
        <references count="2">
          <reference field="4294967294" count="1" selected="0">
            <x v="0"/>
          </reference>
          <reference field="9" count="1" selected="0">
            <x v="1"/>
          </reference>
        </references>
      </pivotArea>
    </chartFormat>
    <chartFormat chart="76" format="6">
      <pivotArea type="data" outline="0" fieldPosition="0">
        <references count="3">
          <reference field="4294967294" count="1" selected="0">
            <x v="0"/>
          </reference>
          <reference field="4" count="1" selected="0">
            <x v="5"/>
          </reference>
          <reference field="9" count="1" selected="0">
            <x v="0"/>
          </reference>
        </references>
      </pivotArea>
    </chartFormat>
    <chartFormat chart="76" format="7">
      <pivotArea type="data" outline="0" fieldPosition="0">
        <references count="3">
          <reference field="4294967294" count="1" selected="0">
            <x v="0"/>
          </reference>
          <reference field="4" count="1" selected="0">
            <x v="4"/>
          </reference>
          <reference field="9" count="1" selected="0">
            <x v="1"/>
          </reference>
        </references>
      </pivotArea>
    </chartFormat>
    <chartFormat chart="76" format="8">
      <pivotArea type="data" outline="0" fieldPosition="0">
        <references count="3">
          <reference field="4294967294" count="1" selected="0">
            <x v="0"/>
          </reference>
          <reference field="4" count="1" selected="0">
            <x v="3"/>
          </reference>
          <reference field="9" count="1" selected="0">
            <x v="1"/>
          </reference>
        </references>
      </pivotArea>
    </chartFormat>
    <chartFormat chart="76" format="9">
      <pivotArea type="data" outline="0" fieldPosition="0">
        <references count="3">
          <reference field="4294967294" count="1" selected="0">
            <x v="0"/>
          </reference>
          <reference field="4" count="1" selected="0">
            <x v="7"/>
          </reference>
          <reference field="9" count="1" selected="0">
            <x v="0"/>
          </reference>
        </references>
      </pivotArea>
    </chartFormat>
    <chartFormat chart="76" format="10">
      <pivotArea type="data" outline="0" fieldPosition="0">
        <references count="3">
          <reference field="4294967294" count="1" selected="0">
            <x v="0"/>
          </reference>
          <reference field="4" count="1" selected="0">
            <x v="7"/>
          </reference>
          <reference field="9" count="1" selected="0">
            <x v="1"/>
          </reference>
        </references>
      </pivotArea>
    </chartFormat>
    <chartFormat chart="83" format="4" series="1">
      <pivotArea type="data" outline="0" fieldPosition="0">
        <references count="2">
          <reference field="4294967294" count="1" selected="0">
            <x v="0"/>
          </reference>
          <reference field="9" count="1" selected="0">
            <x v="0"/>
          </reference>
        </references>
      </pivotArea>
    </chartFormat>
    <chartFormat chart="8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110E373-4FC5-4A62-99C0-D08690CF17F3}"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19" firstHeaderRow="1" firstDataRow="1" firstDataCol="1"/>
  <pivotFields count="21">
    <pivotField dataField="1" showAll="0"/>
    <pivotField showAll="0"/>
    <pivotField showAll="0"/>
    <pivotField showAll="0"/>
    <pivotField showAll="0"/>
    <pivotField showAll="0"/>
    <pivotField showAll="0"/>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4"/>
  </rowFields>
  <rowItems count="4">
    <i>
      <x/>
    </i>
    <i>
      <x v="1"/>
    </i>
    <i>
      <x v="2"/>
    </i>
    <i t="grand">
      <x/>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AE66C93-B2F3-447F-A322-C0E38F4014C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BX3:BY13" firstHeaderRow="1" firstDataRow="1" firstDataCol="1"/>
  <pivotFields count="21">
    <pivotField dataField="1" showAll="0"/>
    <pivotField showAll="0"/>
    <pivotField showAll="0">
      <items count="364">
        <item x="32"/>
        <item x="360"/>
        <item x="339"/>
        <item x="124"/>
        <item x="341"/>
        <item x="277"/>
        <item x="209"/>
        <item x="348"/>
        <item x="329"/>
        <item x="327"/>
        <item x="168"/>
        <item x="143"/>
        <item x="236"/>
        <item x="148"/>
        <item x="33"/>
        <item x="308"/>
        <item x="50"/>
        <item x="53"/>
        <item x="116"/>
        <item x="7"/>
        <item x="57"/>
        <item x="117"/>
        <item x="273"/>
        <item x="114"/>
        <item x="170"/>
        <item x="156"/>
        <item x="283"/>
        <item x="276"/>
        <item x="325"/>
        <item x="240"/>
        <item x="230"/>
        <item x="79"/>
        <item x="234"/>
        <item x="335"/>
        <item x="291"/>
        <item x="257"/>
        <item x="312"/>
        <item x="294"/>
        <item x="121"/>
        <item x="355"/>
        <item x="109"/>
        <item x="357"/>
        <item x="231"/>
        <item x="159"/>
        <item x="289"/>
        <item x="87"/>
        <item x="89"/>
        <item x="80"/>
        <item x="205"/>
        <item x="155"/>
        <item x="311"/>
        <item x="63"/>
        <item x="142"/>
        <item x="44"/>
        <item x="256"/>
        <item x="287"/>
        <item x="224"/>
        <item x="314"/>
        <item x="127"/>
        <item x="132"/>
        <item x="265"/>
        <item x="237"/>
        <item x="158"/>
        <item x="281"/>
        <item x="337"/>
        <item x="255"/>
        <item x="78"/>
        <item x="220"/>
        <item x="46"/>
        <item x="131"/>
        <item x="280"/>
        <item x="104"/>
        <item x="207"/>
        <item x="147"/>
        <item x="129"/>
        <item x="284"/>
        <item x="52"/>
        <item x="322"/>
        <item x="347"/>
        <item x="6"/>
        <item x="278"/>
        <item x="248"/>
        <item x="346"/>
        <item x="70"/>
        <item x="85"/>
        <item x="47"/>
        <item x="191"/>
        <item x="74"/>
        <item x="153"/>
        <item x="227"/>
        <item x="11"/>
        <item x="196"/>
        <item x="3"/>
        <item x="83"/>
        <item x="1"/>
        <item x="118"/>
        <item x="244"/>
        <item x="361"/>
        <item x="362"/>
        <item x="200"/>
        <item x="21"/>
        <item x="262"/>
        <item x="110"/>
        <item x="359"/>
        <item x="194"/>
        <item x="140"/>
        <item x="187"/>
        <item x="9"/>
        <item x="221"/>
        <item x="318"/>
        <item x="204"/>
        <item x="315"/>
        <item x="332"/>
        <item x="293"/>
        <item x="62"/>
        <item x="144"/>
        <item x="179"/>
        <item x="268"/>
        <item x="98"/>
        <item x="81"/>
        <item x="113"/>
        <item x="181"/>
        <item x="245"/>
        <item x="84"/>
        <item x="17"/>
        <item x="120"/>
        <item x="274"/>
        <item x="223"/>
        <item x="344"/>
        <item x="340"/>
        <item x="15"/>
        <item x="99"/>
        <item x="250"/>
        <item x="72"/>
        <item x="243"/>
        <item x="184"/>
        <item x="4"/>
        <item x="285"/>
        <item x="217"/>
        <item x="333"/>
        <item x="141"/>
        <item x="59"/>
        <item x="295"/>
        <item x="185"/>
        <item x="349"/>
        <item x="112"/>
        <item x="279"/>
        <item x="58"/>
        <item x="61"/>
        <item x="96"/>
        <item x="101"/>
        <item x="342"/>
        <item x="319"/>
        <item x="100"/>
        <item x="111"/>
        <item x="225"/>
        <item x="300"/>
        <item x="190"/>
        <item x="163"/>
        <item x="8"/>
        <item x="208"/>
        <item x="115"/>
        <item x="154"/>
        <item x="351"/>
        <item x="14"/>
        <item x="310"/>
        <item x="151"/>
        <item x="215"/>
        <item x="334"/>
        <item x="2"/>
        <item x="271"/>
        <item x="324"/>
        <item x="19"/>
        <item x="48"/>
        <item x="37"/>
        <item x="358"/>
        <item x="123"/>
        <item x="128"/>
        <item x="86"/>
        <item x="5"/>
        <item x="222"/>
        <item x="150"/>
        <item x="306"/>
        <item x="82"/>
        <item x="241"/>
        <item x="122"/>
        <item x="302"/>
        <item x="249"/>
        <item x="328"/>
        <item x="180"/>
        <item x="261"/>
        <item x="216"/>
        <item x="336"/>
        <item x="233"/>
        <item x="301"/>
        <item x="226"/>
        <item x="60"/>
        <item x="264"/>
        <item x="195"/>
        <item x="24"/>
        <item x="26"/>
        <item x="25"/>
        <item x="211"/>
        <item x="213"/>
        <item x="188"/>
        <item x="75"/>
        <item x="206"/>
        <item x="67"/>
        <item x="43"/>
        <item x="317"/>
        <item x="218"/>
        <item x="38"/>
        <item x="139"/>
        <item x="219"/>
        <item x="97"/>
        <item x="260"/>
        <item x="235"/>
        <item x="161"/>
        <item x="125"/>
        <item x="210"/>
        <item x="157"/>
        <item x="106"/>
        <item x="192"/>
        <item x="146"/>
        <item x="254"/>
        <item x="316"/>
        <item x="270"/>
        <item x="45"/>
        <item x="356"/>
        <item x="165"/>
        <item x="108"/>
        <item x="197"/>
        <item x="186"/>
        <item x="16"/>
        <item x="102"/>
        <item x="345"/>
        <item x="160"/>
        <item x="275"/>
        <item x="353"/>
        <item x="239"/>
        <item x="350"/>
        <item x="259"/>
        <item x="282"/>
        <item x="242"/>
        <item x="92"/>
        <item x="175"/>
        <item x="137"/>
        <item x="94"/>
        <item x="10"/>
        <item x="126"/>
        <item x="269"/>
        <item x="338"/>
        <item x="309"/>
        <item x="29"/>
        <item x="27"/>
        <item x="22"/>
        <item x="77"/>
        <item x="214"/>
        <item x="299"/>
        <item x="138"/>
        <item x="42"/>
        <item x="103"/>
        <item x="343"/>
        <item x="228"/>
        <item x="136"/>
        <item x="23"/>
        <item x="238"/>
        <item x="253"/>
        <item x="73"/>
        <item x="174"/>
        <item x="296"/>
        <item x="305"/>
        <item x="105"/>
        <item x="182"/>
        <item x="34"/>
        <item x="91"/>
        <item x="307"/>
        <item x="65"/>
        <item x="229"/>
        <item x="68"/>
        <item x="13"/>
        <item x="145"/>
        <item x="20"/>
        <item x="134"/>
        <item x="18"/>
        <item x="320"/>
        <item x="251"/>
        <item x="252"/>
        <item x="258"/>
        <item x="326"/>
        <item x="286"/>
        <item x="290"/>
        <item x="246"/>
        <item x="203"/>
        <item x="54"/>
        <item x="266"/>
        <item x="35"/>
        <item x="88"/>
        <item x="292"/>
        <item x="288"/>
        <item x="212"/>
        <item x="313"/>
        <item x="76"/>
        <item x="297"/>
        <item x="149"/>
        <item x="40"/>
        <item x="330"/>
        <item x="263"/>
        <item x="202"/>
        <item x="119"/>
        <item x="12"/>
        <item x="95"/>
        <item x="323"/>
        <item x="166"/>
        <item x="173"/>
        <item x="41"/>
        <item x="272"/>
        <item x="232"/>
        <item x="189"/>
        <item x="178"/>
        <item x="69"/>
        <item x="135"/>
        <item x="0"/>
        <item x="162"/>
        <item x="28"/>
        <item x="31"/>
        <item x="152"/>
        <item x="304"/>
        <item x="169"/>
        <item x="49"/>
        <item x="90"/>
        <item x="51"/>
        <item x="66"/>
        <item x="298"/>
        <item x="30"/>
        <item x="177"/>
        <item x="130"/>
        <item x="352"/>
        <item x="193"/>
        <item x="183"/>
        <item x="331"/>
        <item x="55"/>
        <item x="56"/>
        <item x="198"/>
        <item x="107"/>
        <item x="167"/>
        <item x="64"/>
        <item x="303"/>
        <item x="164"/>
        <item x="172"/>
        <item x="171"/>
        <item x="321"/>
        <item x="354"/>
        <item x="133"/>
        <item x="39"/>
        <item x="247"/>
        <item x="71"/>
        <item x="199"/>
        <item x="201"/>
        <item x="93"/>
        <item x="36"/>
        <item x="267"/>
        <item x="176"/>
        <item t="default"/>
      </items>
    </pivotField>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axis="axisRow" showAll="0">
      <items count="10">
        <item x="6"/>
        <item x="1"/>
        <item x="8"/>
        <item x="3"/>
        <item x="7"/>
        <item x="0"/>
        <item x="5"/>
        <item x="4"/>
        <item x="2"/>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10">
    <i>
      <x/>
    </i>
    <i>
      <x v="1"/>
    </i>
    <i>
      <x v="2"/>
    </i>
    <i>
      <x v="3"/>
    </i>
    <i>
      <x v="4"/>
    </i>
    <i>
      <x v="5"/>
    </i>
    <i>
      <x v="6"/>
    </i>
    <i>
      <x v="7"/>
    </i>
    <i>
      <x v="8"/>
    </i>
    <i t="grand">
      <x/>
    </i>
  </rowItems>
  <colItems count="1">
    <i/>
  </colItems>
  <dataFields count="1">
    <dataField name="Sum of SL" fld="0" baseField="0" baseItem="0"/>
  </dataFields>
  <chartFormats count="2">
    <chartFormat chart="81" format="2"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842F4908-145D-4719-973D-CA128F011C2C}" name="ptJoinMonth"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chartFormat="1">
  <location ref="U3:V8" firstHeaderRow="1" firstDataRow="1" firstDataCol="1"/>
  <pivotFields count="18">
    <pivotField showAll="0"/>
    <pivotField showAll="0"/>
    <pivotField showAll="0"/>
    <pivotField showAll="0"/>
    <pivotField showAll="0"/>
    <pivotField showAll="0"/>
    <pivotField dataField="1"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showAll="0"/>
    <pivotField axis="axisRow" showAll="0">
      <items count="14">
        <item x="11"/>
        <item x="4"/>
        <item x="0"/>
        <item x="7"/>
        <item x="9"/>
        <item x="8"/>
        <item x="3"/>
        <item x="2"/>
        <item x="10"/>
        <item x="1"/>
        <item x="12"/>
        <item x="6"/>
        <item x="5"/>
        <item t="default"/>
      </items>
    </pivotField>
    <pivotField showAll="0"/>
  </pivotFields>
  <rowFields count="1">
    <field x="16"/>
  </rowFields>
  <rowItems count="5">
    <i>
      <x v="1"/>
    </i>
    <i>
      <x v="2"/>
    </i>
    <i>
      <x v="6"/>
    </i>
    <i>
      <x v="7"/>
    </i>
    <i>
      <x v="12"/>
    </i>
  </rowItems>
  <colItems count="1">
    <i/>
  </colItems>
  <dataFields count="1">
    <dataField name="Employees 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9B9B877-352B-4290-A5B9-7A535767E06C}" name="PivotTable2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4">
  <location ref="DT88:DU91"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pageFields count="1">
    <pageField fld="1" hier="14" name="[tblHR].[Working status].&amp;[Active]" cap="Active"/>
  </pageFields>
  <dataFields count="1">
    <dataField name="Count of ID2" fld="0" subtotal="count" showDataAs="percentOfTotal" baseField="0" baseItem="0" numFmtId="10"/>
  </dataFields>
  <chartFormats count="7">
    <chartFormat chart="45" format="7" series="1">
      <pivotArea type="data" outline="0" fieldPosition="0">
        <references count="1">
          <reference field="4294967294" count="1" selected="0">
            <x v="0"/>
          </reference>
        </references>
      </pivotArea>
    </chartFormat>
    <chartFormat chart="62" format="7" series="1">
      <pivotArea type="data" outline="0" fieldPosition="0">
        <references count="1">
          <reference field="4294967294" count="1" selected="0">
            <x v="0"/>
          </reference>
        </references>
      </pivotArea>
    </chartFormat>
    <chartFormat chart="62" format="8">
      <pivotArea type="data" outline="0" fieldPosition="0">
        <references count="2">
          <reference field="4294967294" count="1" selected="0">
            <x v="0"/>
          </reference>
          <reference field="2" count="1" selected="0">
            <x v="0"/>
          </reference>
        </references>
      </pivotArea>
    </chartFormat>
    <chartFormat chart="62" format="9">
      <pivotArea type="data" outline="0" fieldPosition="0">
        <references count="2">
          <reference field="4294967294" count="1" selected="0">
            <x v="0"/>
          </reference>
          <reference field="2" count="1" selected="0">
            <x v="1"/>
          </reference>
        </references>
      </pivotArea>
    </chartFormat>
    <chartFormat chart="63" format="6" series="1">
      <pivotArea type="data" outline="0" fieldPosition="0">
        <references count="1">
          <reference field="4294967294" count="1" selected="0">
            <x v="0"/>
          </reference>
        </references>
      </pivotArea>
    </chartFormat>
    <chartFormat chart="63" format="7">
      <pivotArea type="data" outline="0" fieldPosition="0">
        <references count="2">
          <reference field="4294967294" count="1" selected="0">
            <x v="0"/>
          </reference>
          <reference field="2" count="1" selected="0">
            <x v="0"/>
          </reference>
        </references>
      </pivotArea>
    </chartFormat>
    <chartFormat chart="63" format="8">
      <pivotArea type="data" outline="0" fieldPosition="0">
        <references count="2">
          <reference field="4294967294" count="1" selected="0">
            <x v="0"/>
          </reference>
          <reference field="2"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4E8DC06-B915-46A9-A0E6-0F6BDAD9EACE}" name="PivotTable29"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U14:CV18"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 Category"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caption="Count of Employee Category"/>
    <pivotHierarchy dragToData="1" caption="Distinct Count of Employee Catego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6BE5F5B-D584-4C58-A30C-71380F9A89F6}"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ED15:EH25" firstHeaderRow="1" firstDataRow="2" firstDataCol="1" rowPageCount="1" colPageCount="1"/>
  <pivotFields count="19">
    <pivotField showAll="0"/>
    <pivotField showAll="0"/>
    <pivotField showAll="0"/>
    <pivotField showAll="0">
      <items count="8">
        <item x="1"/>
        <item x="4"/>
        <item x="0"/>
        <item x="5"/>
        <item x="6"/>
        <item x="2"/>
        <item x="3"/>
        <item t="default"/>
      </items>
    </pivotField>
    <pivotField showAll="0"/>
    <pivotField axis="axisCol" showAll="0">
      <items count="4">
        <item x="2"/>
        <item x="1"/>
        <item x="0"/>
        <item t="default"/>
      </items>
    </pivotField>
    <pivotField showAll="0">
      <items count="3">
        <item x="0"/>
        <item x="1"/>
        <item t="default"/>
      </items>
    </pivotField>
    <pivotField numFmtId="164" showAll="0"/>
    <pivotField numFmtId="16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5">
        <item h="1" sd="0" x="0"/>
        <item sd="0" x="1"/>
        <item h="1" sd="0" x="2"/>
        <item h="1" sd="0" x="3"/>
        <item t="default"/>
      </items>
    </pivotField>
  </pivotFields>
  <rowFields count="1">
    <field x="16"/>
  </rowFields>
  <rowItems count="9">
    <i>
      <x v="3"/>
    </i>
    <i>
      <x v="5"/>
    </i>
    <i>
      <x v="6"/>
    </i>
    <i>
      <x v="7"/>
    </i>
    <i>
      <x v="8"/>
    </i>
    <i>
      <x v="9"/>
    </i>
    <i>
      <x v="11"/>
    </i>
    <i>
      <x v="12"/>
    </i>
    <i t="grand">
      <x/>
    </i>
  </rowItems>
  <colFields count="1">
    <field x="5"/>
  </colFields>
  <colItems count="4">
    <i>
      <x/>
    </i>
    <i>
      <x v="1"/>
    </i>
    <i>
      <x v="2"/>
    </i>
    <i t="grand">
      <x/>
    </i>
  </colItems>
  <pageFields count="1">
    <pageField fld="18" hier="-1"/>
  </pageFields>
  <dataFields count="1">
    <dataField name="Average of Baisc Salary" fld="15" subtotal="average" baseField="0" baseItem="0"/>
  </dataFields>
  <chartFormats count="7">
    <chartFormat chart="22" format="11" series="1">
      <pivotArea type="data" outline="0" fieldPosition="0">
        <references count="1">
          <reference field="4294967294" count="1" selected="0">
            <x v="0"/>
          </reference>
        </references>
      </pivotArea>
    </chartFormat>
    <chartFormat chart="22" format="30" series="1">
      <pivotArea type="data" outline="0" fieldPosition="0">
        <references count="2">
          <reference field="4294967294" count="1" selected="0">
            <x v="0"/>
          </reference>
          <reference field="5" count="1" selected="0">
            <x v="1"/>
          </reference>
        </references>
      </pivotArea>
    </chartFormat>
    <chartFormat chart="22" format="31" series="1">
      <pivotArea type="data" outline="0" fieldPosition="0">
        <references count="2">
          <reference field="4294967294" count="1" selected="0">
            <x v="0"/>
          </reference>
          <reference field="5" count="1" selected="0">
            <x v="2"/>
          </reference>
        </references>
      </pivotArea>
    </chartFormat>
    <chartFormat chart="22" format="32" series="1">
      <pivotArea type="data" outline="0" fieldPosition="0">
        <references count="2">
          <reference field="4294967294" count="1" selected="0">
            <x v="0"/>
          </reference>
          <reference field="5" count="1" selected="0">
            <x v="0"/>
          </reference>
        </references>
      </pivotArea>
    </chartFormat>
    <chartFormat chart="31" format="23" series="1">
      <pivotArea type="data" outline="0" fieldPosition="0">
        <references count="2">
          <reference field="4294967294" count="1" selected="0">
            <x v="0"/>
          </reference>
          <reference field="5" count="1" selected="0">
            <x v="0"/>
          </reference>
        </references>
      </pivotArea>
    </chartFormat>
    <chartFormat chart="31" format="24" series="1">
      <pivotArea type="data" outline="0" fieldPosition="0">
        <references count="2">
          <reference field="4294967294" count="1" selected="0">
            <x v="0"/>
          </reference>
          <reference field="5" count="1" selected="0">
            <x v="1"/>
          </reference>
        </references>
      </pivotArea>
    </chartFormat>
    <chartFormat chart="31" format="25"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C7494555-5B90-4C76-A928-B381D9DA30E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BQ3:BR7" firstHeaderRow="1" firstDataRow="1" firstDataCol="1"/>
  <pivotFields count="21">
    <pivotField dataField="1" showAll="0"/>
    <pivotField showAll="0"/>
    <pivotField showAll="0"/>
    <pivotField showAll="0">
      <items count="8">
        <item x="1"/>
        <item x="4"/>
        <item x="0"/>
        <item x="5"/>
        <item x="6"/>
        <item x="2"/>
        <item x="3"/>
        <item t="default"/>
      </items>
    </pivotField>
    <pivotField showAll="0"/>
    <pivotField showAll="0">
      <items count="4">
        <item x="2"/>
        <item x="1"/>
        <item x="0"/>
        <item t="default"/>
      </items>
    </pivotField>
    <pivotField showAll="0">
      <items count="3">
        <item x="0"/>
        <item x="1"/>
        <item t="default"/>
      </items>
    </pivotField>
    <pivotField numFmtId="14" showAll="0"/>
    <pivotField numFmtId="1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4">
    <i>
      <x/>
    </i>
    <i>
      <x v="1"/>
    </i>
    <i>
      <x v="2"/>
    </i>
    <i t="grand">
      <x/>
    </i>
  </rowItems>
  <colItems count="1">
    <i/>
  </colItems>
  <dataFields count="1">
    <dataField name="Count of SL" fld="0" subtotal="count" baseField="0" baseItem="0"/>
  </dataFields>
  <chartFormats count="8">
    <chartFormat chart="48" format="0"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0"/>
          </reference>
        </references>
      </pivotArea>
    </chartFormat>
    <chartFormat chart="105" format="2" series="1">
      <pivotArea type="data" outline="0" fieldPosition="0">
        <references count="1">
          <reference field="4294967294" count="1" selected="0">
            <x v="0"/>
          </reference>
        </references>
      </pivotArea>
    </chartFormat>
    <chartFormat chart="105" format="3">
      <pivotArea type="data" outline="0" fieldPosition="0">
        <references count="2">
          <reference field="4294967294" count="1" selected="0">
            <x v="0"/>
          </reference>
          <reference field="14" count="1" selected="0">
            <x v="1"/>
          </reference>
        </references>
      </pivotArea>
    </chartFormat>
    <chartFormat chart="105" format="4">
      <pivotArea type="data" outline="0" fieldPosition="0">
        <references count="2">
          <reference field="4294967294" count="1" selected="0">
            <x v="0"/>
          </reference>
          <reference field="14" count="1" selected="0">
            <x v="2"/>
          </reference>
        </references>
      </pivotArea>
    </chartFormat>
    <chartFormat chart="1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30AA16F4-88B4-4DD2-A354-187D45DFB329}" name="PivotTable1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U4:CW12"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Distinct Count of Department" fld="1" subtotal="count" baseField="0" baseItem="0">
      <extLst>
        <ext xmlns:x15="http://schemas.microsoft.com/office/spreadsheetml/2010/11/main" uri="{FABC7310-3BB5-11E1-824E-6D434824019B}">
          <x15:dataField isCountDistinct="1"/>
        </ext>
      </extLst>
    </dataField>
    <dataField name="Count of Department"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D02E667-D0F7-4A9D-A230-613F08BD616F}"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G48:EH56" firstHeaderRow="1" firstDataRow="1" firstDataCol="1" rowPageCount="1" colPageCount="1"/>
  <pivotFields count="19">
    <pivotField showAll="0"/>
    <pivotField showAll="0"/>
    <pivotField showAll="0"/>
    <pivotField axis="axisRow" showAll="0">
      <items count="8">
        <item x="1"/>
        <item x="4"/>
        <item x="0"/>
        <item x="5"/>
        <item x="6"/>
        <item x="2"/>
        <item x="3"/>
        <item t="default"/>
      </items>
    </pivotField>
    <pivotField showAll="0"/>
    <pivotField showAll="0">
      <items count="4">
        <item x="2"/>
        <item x="1"/>
        <item x="0"/>
        <item t="default"/>
      </items>
    </pivotField>
    <pivotField showAll="0">
      <items count="3">
        <item x="0"/>
        <item x="1"/>
        <item t="default"/>
      </items>
    </pivotField>
    <pivotField numFmtId="164" showAll="0"/>
    <pivotField numFmtId="164"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pivotField showAll="0"/>
    <pivotField showAll="0"/>
    <pivotField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5">
        <item sd="0" x="0"/>
        <item sd="0" x="1"/>
        <item sd="0" x="2"/>
        <item sd="0" x="3"/>
        <item t="default"/>
      </items>
    </pivotField>
  </pivotFields>
  <rowFields count="1">
    <field x="3"/>
  </rowFields>
  <rowItems count="8">
    <i>
      <x/>
    </i>
    <i>
      <x v="1"/>
    </i>
    <i>
      <x v="2"/>
    </i>
    <i>
      <x v="3"/>
    </i>
    <i>
      <x v="4"/>
    </i>
    <i>
      <x v="5"/>
    </i>
    <i>
      <x v="6"/>
    </i>
    <i t="grand">
      <x/>
    </i>
  </rowItems>
  <colItems count="1">
    <i/>
  </colItems>
  <pageFields count="1">
    <pageField fld="18" hier="-1"/>
  </pageFields>
  <dataFields count="1">
    <dataField name="Sum of Baisc Salary" fld="15" baseField="5" baseItem="0"/>
  </dataFields>
  <chartFormats count="2">
    <chartFormat chart="19" format="3"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F33E9EE9-1A5E-46DA-8606-59F6D66FDA35}" name="PivotTable28"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DR11:DS19" firstHeaderRow="1" firstDataRow="1" firstDataCol="1" rowPageCount="1" colPageCount="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14" name="[tblHR].[Working status].&amp;[Active]" cap="Active"/>
  </pageFields>
  <dataFields count="1">
    <dataField name="Count of I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Designation"/>
    <pivotHierarchy dragToData="1"/>
    <pivotHierarchy dragToData="1" caption="Distinct Count of Employee Category"/>
    <pivotHierarchy dragToData="1" caption="Count of Employee Type"/>
    <pivotHierarchy dragToData="1" caption="Distinct Count of Employee Typ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_dashboard_HR.xlsx!tblHR">
        <x15:activeTabTopLevelEntity name="[tbl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E7AA8D52-1C7E-4072-B3E9-7517B82302CD}" name="ptAvgSalary" cacheId="0" applyNumberFormats="0" applyBorderFormats="0" applyFontFormats="0" applyPatternFormats="0" applyAlignmentFormats="0" applyWidthHeightFormats="1" dataCaption="Values" showMissing="0" updatedVersion="8" minRefreshableVersion="3" useAutoFormatting="1" rowGrandTotals="0" colGrandTotals="0" itemPrintTitles="1" createdVersion="8" indent="0" outline="1" outlineData="1" multipleFieldFilters="0">
  <location ref="Y3:Y4" firstHeaderRow="1" firstDataRow="1" firstDataCol="0"/>
  <pivotFields count="18">
    <pivotField showAll="0"/>
    <pivotField showAll="0"/>
    <pivotField showAll="0"/>
    <pivotField showAll="0"/>
    <pivotField showAll="0"/>
    <pivotField showAll="0"/>
    <pivotField showAll="0">
      <items count="3">
        <item x="0"/>
        <item h="1" x="1"/>
        <item t="default"/>
      </items>
    </pivotField>
    <pivotField numFmtId="14" showAll="0"/>
    <pivotField numFmtId="14" showAll="0"/>
    <pivotField showAll="0">
      <items count="3">
        <item x="1"/>
        <item x="0"/>
        <item t="default"/>
      </items>
    </pivotField>
    <pivotField showAll="0"/>
    <pivotField showAll="0"/>
    <pivotField showAll="0"/>
    <pivotField showAll="0"/>
    <pivotField showAll="0">
      <items count="4">
        <item x="0"/>
        <item h="1" x="2"/>
        <item h="1" x="1"/>
        <item t="default"/>
      </items>
    </pivotField>
    <pivotField dataField="1" showAll="0"/>
    <pivotField showAll="0">
      <items count="14">
        <item x="11"/>
        <item x="4"/>
        <item x="0"/>
        <item x="7"/>
        <item x="9"/>
        <item x="8"/>
        <item x="3"/>
        <item x="2"/>
        <item x="10"/>
        <item x="1"/>
        <item x="12"/>
        <item x="6"/>
        <item x="5"/>
        <item t="default"/>
      </items>
    </pivotField>
    <pivotField showAll="0"/>
  </pivotFields>
  <rowItems count="1">
    <i/>
  </rowItems>
  <colItems count="1">
    <i/>
  </colItems>
  <dataFields count="1">
    <dataField name="Average Salary"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7FCE5E8-7090-4D2C-AE2B-45ADA40F37FB}"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E0AC970D-03B4-4697-ACA8-ED891CCF6B20}" autoFormatId="16" applyNumberFormats="0" applyBorderFormats="0" applyFontFormats="0" applyPatternFormats="0" applyAlignmentFormats="0" applyWidthHeightFormats="0">
  <queryTableRefresh nextId="19" unboundColumnsRight="2">
    <queryTableFields count="18">
      <queryTableField id="1" name="SL" tableColumnId="1"/>
      <queryTableField id="2" name="ID" tableColumnId="2"/>
      <queryTableField id="3" name="Name" tableColumnId="3"/>
      <queryTableField id="4" name="Department" tableColumnId="4"/>
      <queryTableField id="5" name="Designation" tableColumnId="5"/>
      <queryTableField id="6" name="Employee Category" tableColumnId="6"/>
      <queryTableField id="7" name="Employee Type" tableColumnId="7"/>
      <queryTableField id="8" name="Date of confirmation" tableColumnId="8"/>
      <queryTableField id="9" name="Date of Join" tableColumnId="9"/>
      <queryTableField id="10" name="Gender" tableColumnId="10"/>
      <queryTableField id="11" name="Marital Status" tableColumnId="11"/>
      <queryTableField id="12" name="Blood Group" tableColumnId="12"/>
      <queryTableField id="13" name="Present Address" tableColumnId="13"/>
      <queryTableField id="14" name="Distance" tableColumnId="14"/>
      <queryTableField id="15" name="Working status" tableColumnId="15"/>
      <queryTableField id="16" name="Baisc Salary"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Month" xr10:uid="{9591BA91-790E-4ED0-8701-7B9E3BCFA0FE}" sourceName="Join Month">
  <pivotTables>
    <pivotTable tabId="78" name="ptGender"/>
    <pivotTable tabId="78" name="ptEmpType"/>
    <pivotTable tabId="78" name="ptDistance"/>
    <pivotTable tabId="78" name="ptBlood"/>
    <pivotTable tabId="78" name="ptAvgSalary"/>
    <pivotTable tabId="78" name="ptTotal"/>
    <pivotTable tabId="78" name="ptPayroll"/>
    <pivotTable tabId="78" name="ptJoinMonth"/>
    <pivotTable tabId="78" name="ptAvgByType"/>
    <pivotTable tabId="78" name="ptWorkStatus"/>
    <pivotTable tabId="78" name="PivotTable1"/>
    <pivotTable tabId="78" name="ptStatusGroup"/>
    <pivotTable tabId="78" name="ptMarital"/>
  </pivotTables>
  <data>
    <tabular pivotCacheId="1378959438">
      <items count="13">
        <i x="4" s="1"/>
        <i x="0" s="1"/>
        <i x="3" s="1"/>
        <i x="2" s="1"/>
        <i x="5" s="1"/>
        <i x="11" s="1" nd="1"/>
        <i x="7" s="1" nd="1"/>
        <i x="9" s="1" nd="1"/>
        <i x="8" s="1" nd="1"/>
        <i x="10" s="1" nd="1"/>
        <i x="1" s="1" nd="1"/>
        <i x="12"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1B2DFC26-C644-463D-B21E-6AF032B5FD87}" sourceName="Employee Type">
  <pivotTables>
    <pivotTable tabId="78" name="ptGender"/>
    <pivotTable tabId="78" name="ptEmpType"/>
    <pivotTable tabId="78" name="ptDistance"/>
    <pivotTable tabId="78" name="ptBlood"/>
    <pivotTable tabId="78" name="ptAvgSalary"/>
    <pivotTable tabId="78" name="ptTotal"/>
    <pivotTable tabId="78" name="ptPayroll"/>
    <pivotTable tabId="78" name="ptJoinMonth"/>
    <pivotTable tabId="78" name="ptAvgByType"/>
    <pivotTable tabId="78" name="ptWorkStatus"/>
    <pivotTable tabId="78" name="PivotTable1"/>
    <pivotTable tabId="78" name="ptStatusGroup"/>
    <pivotTable tabId="78" name="ptMarital"/>
  </pivotTables>
  <data>
    <tabular pivotCacheId="1378959438">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6C1CA336-F392-45B2-A4E8-23475F555611}" sourceName="Working status">
  <pivotTables>
    <pivotTable tabId="78" name="ptGender"/>
    <pivotTable tabId="78" name="ptEmpType"/>
    <pivotTable tabId="78" name="ptDistance"/>
    <pivotTable tabId="78" name="ptBlood"/>
    <pivotTable tabId="78" name="ptAvgSalary"/>
    <pivotTable tabId="78" name="ptTotal"/>
    <pivotTable tabId="78" name="ptPayroll"/>
    <pivotTable tabId="78" name="ptJoinMonth"/>
    <pivotTable tabId="78" name="ptAvgByType"/>
    <pivotTable tabId="78" name="ptWorkStatus"/>
    <pivotTable tabId="78" name="PivotTable1"/>
    <pivotTable tabId="78" name="ptStatusGroup"/>
    <pivotTable tabId="78" name="ptMarital"/>
  </pivotTables>
  <data>
    <tabular pivotCacheId="1378959438">
      <items count="3">
        <i x="0" s="1"/>
        <i x="2"/>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FEA986-9671-4601-80B8-0927181F24F2}" sourceName="Gender">
  <pivotTables>
    <pivotTable tabId="78" name="ptGender"/>
    <pivotTable tabId="78" name="ptEmpType"/>
    <pivotTable tabId="78" name="ptDistance"/>
    <pivotTable tabId="78" name="ptBlood"/>
    <pivotTable tabId="78" name="ptAvgSalary"/>
    <pivotTable tabId="78" name="ptTotal"/>
    <pivotTable tabId="78" name="ptPayroll"/>
    <pivotTable tabId="78" name="ptJoinMonth"/>
    <pivotTable tabId="78" name="ptAvgByType"/>
    <pivotTable tabId="78" name="ptWorkStatus"/>
    <pivotTable tabId="78" name="PivotTable1"/>
    <pivotTable tabId="78" name="ptStatusGroup"/>
    <pivotTable tabId="78" name="ptMarital"/>
  </pivotTables>
  <data>
    <tabular pivotCacheId="137895943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Join" xr10:uid="{401A7753-83F4-4956-A267-BDBFB818AA94}" sourceName="Years (Date of Join)">
  <pivotTables>
    <pivotTable tabId="78" name="PivotTable34"/>
  </pivotTables>
  <data>
    <tabular pivotCacheId="1126268047">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of Join)" xr10:uid="{3EA704EF-336A-4DA5-9EEE-0E7E5F12C843}" cache="Slicer_Years__Date_of_Join" caption="Years (Date of Join)" columnCount="4" showCaption="0" style="Slicer Style 2 2 2 2 2 2 2 2 2 2 2 2 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Join_Month" xr10:uid="{39885F7C-1CD5-4716-9BD6-FC1CAABB296D}" cache="Slicer_Join_Month" caption="Join Month" columnCount="4" showCaption="0" style="SlicerStyleLight2" rowHeight="257175"/>
  <slicer name="sl_Employee_Type" xr10:uid="{9542C373-C018-497B-9F51-D6ED996BC5BB}" cache="Slicer_Employee_Type" caption="Employee Type" showCaption="0" style="SlicerStyleLight2" rowHeight="257175"/>
  <slicer name="sl_Working_status" xr10:uid="{D0E28F7F-26AA-4387-B9D1-FE11732EAA07}" cache="Slicer_Working_status" caption="Working status" showCaption="0" style="SlicerStyleLight2" rowHeight="257175"/>
  <slicer name="sl_Gender" xr10:uid="{1CAA9C4C-3CFE-4CD9-A05D-494A6D2C3FFC}" cache="Slicer_Gender" caption="Gender" showCaption="0"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F2689-F120-41D9-99B6-5EF48E4171ED}" name="Assignment__2" displayName="Assignment__2" ref="A1:A29" tableType="queryTable" totalsRowShown="0">
  <autoFilter ref="A1:A29" xr:uid="{7EDF2689-F120-41D9-99B6-5EF48E4171ED}"/>
  <tableColumns count="1">
    <tableColumn id="1" xr3:uid="{00803A80-4EAA-4EBE-BA1B-E42A040382C8}" uniqueName="1" name="Column1" queryTableFieldId="1"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924AD-ADB8-4C20-BEE7-0DFF319255E2}" name="Table1" displayName="Table1" ref="A1:P410" totalsRowShown="0" headerRowDxfId="33" dataDxfId="32">
  <autoFilter ref="A1:P410" xr:uid="{D25924AD-ADB8-4C20-BEE7-0DFF319255E2}"/>
  <tableColumns count="16">
    <tableColumn id="1" xr3:uid="{F0A8DFAF-87B5-4688-9B2F-E5E50BC6B439}" name="SL" dataDxfId="31"/>
    <tableColumn id="2" xr3:uid="{63D86C6C-3E0B-4C93-BBC9-805714B8B94F}" name="ID" dataDxfId="30"/>
    <tableColumn id="3" xr3:uid="{D071EA37-ED63-4A51-B1F1-CC2E0CCE27C1}" name="Name" dataDxfId="29"/>
    <tableColumn id="4" xr3:uid="{4986AC75-6ABC-4736-8631-D15E5E962BA6}" name="Department" dataDxfId="28"/>
    <tableColumn id="5" xr3:uid="{29A3283F-73E8-4069-9434-E282E371BFE7}" name="Designation" dataDxfId="27"/>
    <tableColumn id="6" xr3:uid="{F0BE3970-8B3C-441C-94E1-17CCA31FF69E}" name="Employee Category" dataDxfId="26"/>
    <tableColumn id="7" xr3:uid="{3C2DD249-FECB-4B6D-9684-788978C28C7A}" name="Employee Type" dataDxfId="25"/>
    <tableColumn id="8" xr3:uid="{74C5AC67-ABD2-4DE6-A15D-BB34109B91C4}" name="Date of confirmation" dataDxfId="24"/>
    <tableColumn id="9" xr3:uid="{AC1B96E4-E99F-476D-AD00-E49141D71EF7}" name="Date of Join" dataDxfId="23"/>
    <tableColumn id="10" xr3:uid="{D151A81A-007E-4F22-AEB0-C88E6ED4F7A6}" name="Gender" dataDxfId="22"/>
    <tableColumn id="11" xr3:uid="{F6E44B8F-D5B1-48F3-98C4-43E74554FF97}" name="Marital Status" dataDxfId="21"/>
    <tableColumn id="12" xr3:uid="{4886A3FD-6C72-45CE-B6F8-3ABB8B4760FB}" name="Blood Group" dataDxfId="20"/>
    <tableColumn id="13" xr3:uid="{9FB0A111-18BF-4895-954E-84BB446DF0A7}" name="Present Address" dataDxfId="19"/>
    <tableColumn id="14" xr3:uid="{AF0ECA8E-E9AA-4E1F-A110-83D60DD48317}" name="Distance" dataDxfId="18"/>
    <tableColumn id="15" xr3:uid="{BB6C4154-31D2-4E08-9746-839A2DB54677}" name="Working status" dataDxfId="17"/>
    <tableColumn id="16" xr3:uid="{3513F26A-D8D4-4B7D-86F0-BE96409D6802}" name="Baisc Salary"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F1FB54-DB2D-404C-81E6-374FE0CBD451}" name="tblHR" displayName="tblHR" ref="A1:R410" tableType="queryTable" totalsRowShown="0">
  <autoFilter ref="A1:R410" xr:uid="{E7F1FB54-DB2D-404C-81E6-374FE0CBD451}"/>
  <tableColumns count="18">
    <tableColumn id="1" xr3:uid="{D28019C7-6110-4CCC-A6B9-784A53F77FA3}" uniqueName="1" name="SL" queryTableFieldId="1"/>
    <tableColumn id="2" xr3:uid="{C33EBB09-E66D-4DE7-9E89-BB200E39F68C}" uniqueName="2" name="ID" queryTableFieldId="2" dataDxfId="15"/>
    <tableColumn id="3" xr3:uid="{503A4829-AF41-4C45-8E7D-BCAE10B9CCB0}" uniqueName="3" name="Name" queryTableFieldId="3" dataDxfId="14"/>
    <tableColumn id="4" xr3:uid="{71496C27-7FA9-4B2E-8C34-538D19824E25}" uniqueName="4" name="Department" queryTableFieldId="4" dataDxfId="13"/>
    <tableColumn id="5" xr3:uid="{2C16E76D-D1AC-4305-8B9C-C93D581CFA37}" uniqueName="5" name="Designation" queryTableFieldId="5" dataDxfId="12"/>
    <tableColumn id="6" xr3:uid="{0B02D22F-7D27-4F54-83FB-44E5362C61C3}" uniqueName="6" name="Employee Category" queryTableFieldId="6" dataDxfId="11"/>
    <tableColumn id="7" xr3:uid="{03EE2003-120F-4D77-9594-202E575884D8}" uniqueName="7" name="Employee Type" queryTableFieldId="7" dataDxfId="10"/>
    <tableColumn id="8" xr3:uid="{BBA775B1-B97A-435E-AC39-F62E36455A94}" uniqueName="8" name="Date of confirmation" queryTableFieldId="8" dataDxfId="9"/>
    <tableColumn id="9" xr3:uid="{CFCF0F4C-90D1-44E0-97F3-841B553CD519}" uniqueName="9" name="Date of Join" queryTableFieldId="9" dataDxfId="8"/>
    <tableColumn id="10" xr3:uid="{D2A7E093-EF28-4368-AEC6-2792F481E16B}" uniqueName="10" name="Gender" queryTableFieldId="10" dataDxfId="7"/>
    <tableColumn id="11" xr3:uid="{AF496BA4-6787-4F16-B161-262CEA1E2316}" uniqueName="11" name="Marital Status" queryTableFieldId="11" dataDxfId="6"/>
    <tableColumn id="12" xr3:uid="{7F9C2EE2-52B1-44C3-890B-CA4D8AD0A95A}" uniqueName="12" name="Blood Group" queryTableFieldId="12" dataDxfId="5"/>
    <tableColumn id="13" xr3:uid="{14D9EAFA-D074-490F-BF73-F5F1621E4D31}" uniqueName="13" name="Present Address" queryTableFieldId="13" dataDxfId="4"/>
    <tableColumn id="14" xr3:uid="{B7604A2E-7129-48C8-937E-B39A35D818FE}" uniqueName="14" name="Distance" queryTableFieldId="14" dataDxfId="3"/>
    <tableColumn id="15" xr3:uid="{12FD1AAC-9D85-45C2-8774-0D206053C995}" uniqueName="15" name="Working status" queryTableFieldId="15" dataDxfId="2"/>
    <tableColumn id="16" xr3:uid="{F53BDE6F-018B-441A-B9E5-026DE0B9FFA7}" uniqueName="16" name="Basic Salary" queryTableFieldId="16"/>
    <tableColumn id="17" xr3:uid="{30768E14-2C58-47CF-8991-79ABEB7C8FFA}" uniqueName="17" name="Join Month" queryTableFieldId="17" dataDxfId="1">
      <calculatedColumnFormula>TEXT(tblHR[[#This Row],[Date of Join]],"mmm-yy")</calculatedColumnFormula>
    </tableColumn>
    <tableColumn id="18" xr3:uid="{F222AB25-82EA-4AD0-BCF3-0825A2F2F513}" uniqueName="18" name="Status Group" queryTableFieldId="18" dataDxfId="0">
      <calculatedColumnFormula>IF(tblHR[[#This Row],[Working status]]="Active","Active","Exit")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ADFC1E-19AA-459F-8B90-10191BFDE119}">
  <we:reference id="wa200010215" version="1.0.0.0" store="en-US" storeType="OMEX"/>
  <we:alternateReferences>
    <we:reference id="wa200010215" version="1.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drawing" Target="../drawings/drawing8.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1CB2-6B8B-4149-A046-30E931E4E14D}">
  <sheetPr codeName="Sheet13"/>
  <dimension ref="D7:T61"/>
  <sheetViews>
    <sheetView showGridLines="0" showRowColHeaders="0" zoomScale="97" zoomScaleNormal="97" workbookViewId="0"/>
  </sheetViews>
  <sheetFormatPr defaultRowHeight="15" x14ac:dyDescent="0.25"/>
  <cols>
    <col min="17" max="17" width="14.85546875" bestFit="1" customWidth="1"/>
  </cols>
  <sheetData>
    <row r="7" spans="4:4" ht="15.75" x14ac:dyDescent="0.25">
      <c r="D7" s="10"/>
    </row>
    <row r="22" spans="11:11" x14ac:dyDescent="0.25">
      <c r="K22" s="11"/>
    </row>
    <row r="58" spans="16:20" x14ac:dyDescent="0.25">
      <c r="P58">
        <f>GETPIVOTDATA("SL",Master_Pivot!$B$11)</f>
        <v>409</v>
      </c>
      <c r="R58">
        <f>GETPIVOTDATA("SL",Master_Pivot!$B$15,"Working status","Active")</f>
        <v>407</v>
      </c>
      <c r="T58">
        <f>GETPIVOTDATA("SL",Master_Pivot!$B$15,"Working status","Fire")</f>
        <v>1</v>
      </c>
    </row>
    <row r="59" spans="16:20" x14ac:dyDescent="0.25">
      <c r="T59">
        <f>GETPIVOTDATA("SL",Master_Pivot!$B$15,"Working status","Resigned")</f>
        <v>1</v>
      </c>
    </row>
    <row r="60" spans="16:20" x14ac:dyDescent="0.25">
      <c r="Q60">
        <f>GETPIVOTDATA("Basic Salary",Master_Pivot!$B$23)</f>
        <v>6532800</v>
      </c>
    </row>
    <row r="61" spans="16:20" x14ac:dyDescent="0.25">
      <c r="R61">
        <f>GETPIVOTDATA("Basic Salary",Master_Pivot!$B$27)</f>
        <v>16011.764705882353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1D21-641E-4F31-9D48-AAB6B6EBC0F9}">
  <dimension ref="D7:T75"/>
  <sheetViews>
    <sheetView showGridLines="0" showRowColHeaders="0" zoomScale="97" zoomScaleNormal="97" workbookViewId="0"/>
  </sheetViews>
  <sheetFormatPr defaultRowHeight="15" x14ac:dyDescent="0.25"/>
  <cols>
    <col min="17" max="17" width="14.85546875" bestFit="1" customWidth="1"/>
  </cols>
  <sheetData>
    <row r="7" spans="4:4" ht="15.75" x14ac:dyDescent="0.25">
      <c r="D7" s="10"/>
    </row>
    <row r="22" spans="11:11" x14ac:dyDescent="0.25">
      <c r="K22" s="11"/>
    </row>
    <row r="58" spans="16:20" x14ac:dyDescent="0.25">
      <c r="P58">
        <f>GETPIVOTDATA("SL",Master_Pivot!$B$11)</f>
        <v>409</v>
      </c>
      <c r="R58">
        <f>GETPIVOTDATA("SL",Master_Pivot!$B$15,"Working status","Active")</f>
        <v>407</v>
      </c>
      <c r="T58">
        <f>GETPIVOTDATA("SL",Master_Pivot!$B$15,"Working status","Fire")</f>
        <v>1</v>
      </c>
    </row>
    <row r="59" spans="16:20" x14ac:dyDescent="0.25">
      <c r="T59">
        <f>GETPIVOTDATA("SL",Master_Pivot!$B$15,"Working status","Resigned")</f>
        <v>1</v>
      </c>
    </row>
    <row r="60" spans="16:20" x14ac:dyDescent="0.25">
      <c r="Q60">
        <f>GETPIVOTDATA("Basic Salary",Master_Pivot!$B$23)</f>
        <v>6532800</v>
      </c>
    </row>
    <row r="61" spans="16:20" x14ac:dyDescent="0.25">
      <c r="R61">
        <f>GETPIVOTDATA("Basic Salary",Master_Pivot!$B$27)</f>
        <v>16011.764705882353</v>
      </c>
    </row>
    <row r="70" spans="10:12" x14ac:dyDescent="0.25">
      <c r="J70">
        <f>GETPIVOTDATA("[__Xl2].[Measures].[Count of SL]",Master_Pivot!$F$11,"[tblHR].[Employee Category]","[tblHR].[Employee Category].&amp;[Direct]")*100</f>
        <v>92.420537897310524</v>
      </c>
      <c r="L70" s="13">
        <f>Master_Pivot!DD18</f>
        <v>0.33740831295843521</v>
      </c>
    </row>
    <row r="71" spans="10:12" x14ac:dyDescent="0.25">
      <c r="J71">
        <f>GETPIVOTDATA("[Measures].[Distinct Count of Designation]",Master_Pivot!$CY$3)</f>
        <v>10</v>
      </c>
    </row>
    <row r="72" spans="10:12" x14ac:dyDescent="0.25">
      <c r="J72" s="13">
        <f>Master_Pivot!$CZ$18</f>
        <v>5.3789731051344741E-2</v>
      </c>
      <c r="L72" s="13"/>
    </row>
    <row r="73" spans="10:12" x14ac:dyDescent="0.25">
      <c r="J73">
        <f>GETPIVOTDATA("[__Xl2].[Measures].[Count of Employee Type]",Master_Pivot!$DB$17,"[tblHR].[Gender]","[tblHR].[Gender].&amp;[Female]")</f>
        <v>0.33740831295843521</v>
      </c>
    </row>
    <row r="74" spans="10:12" x14ac:dyDescent="0.25">
      <c r="J74" s="13" cm="1">
        <f t="array" ref="J74:J75">Master_Pivot!DD18:DD19</f>
        <v>0.33740831295843521</v>
      </c>
    </row>
    <row r="75" spans="10:12" x14ac:dyDescent="0.25">
      <c r="J75">
        <v>0.66259168704156479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0A13-22F0-4942-94C7-32EA4D975D3C}">
  <dimension ref="D7:T61"/>
  <sheetViews>
    <sheetView showGridLines="0" showRowColHeaders="0" tabSelected="1" zoomScale="97" zoomScaleNormal="97" workbookViewId="0"/>
  </sheetViews>
  <sheetFormatPr defaultRowHeight="15" x14ac:dyDescent="0.25"/>
  <cols>
    <col min="17" max="17" width="14.85546875" bestFit="1" customWidth="1"/>
  </cols>
  <sheetData>
    <row r="7" spans="4:4" ht="15.75" x14ac:dyDescent="0.25">
      <c r="D7" s="10"/>
    </row>
    <row r="22" spans="11:11" x14ac:dyDescent="0.25">
      <c r="K22" s="11"/>
    </row>
    <row r="58" spans="16:20" x14ac:dyDescent="0.25">
      <c r="P58">
        <f>GETPIVOTDATA("SL",Master_Pivot!$B$11)</f>
        <v>409</v>
      </c>
      <c r="R58">
        <f>GETPIVOTDATA("SL",Master_Pivot!$B$15,"Working status","Active")</f>
        <v>407</v>
      </c>
      <c r="T58">
        <f>GETPIVOTDATA("SL",Master_Pivot!$B$15,"Working status","Fire")</f>
        <v>1</v>
      </c>
    </row>
    <row r="59" spans="16:20" x14ac:dyDescent="0.25">
      <c r="T59">
        <f>GETPIVOTDATA("SL",Master_Pivot!$B$15,"Working status","Resigned")</f>
        <v>1</v>
      </c>
    </row>
    <row r="60" spans="16:20" x14ac:dyDescent="0.25">
      <c r="Q60">
        <f>GETPIVOTDATA("Basic Salary",Master_Pivot!$B$23)</f>
        <v>6532800</v>
      </c>
    </row>
    <row r="61" spans="16:20" x14ac:dyDescent="0.25">
      <c r="R61">
        <f>GETPIVOTDATA("Basic Salary",Master_Pivot!$B$27)</f>
        <v>16011.764705882353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8C90-6D80-4B98-B1F4-64D6935AC132}">
  <sheetPr codeName="Sheet8"/>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440E-E717-4D6A-B3A9-EC4A998481AD}">
  <sheetPr codeName="Sheet9"/>
  <dimension ref="A1"/>
  <sheetViews>
    <sheetView workbookViewId="0">
      <selection activeCell="J6" sqref="J6"/>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22ED-EA01-4AE9-A13B-6AF37AF34645}">
  <sheetPr codeName="Sheet3"/>
  <dimension ref="A1:P30"/>
  <sheetViews>
    <sheetView showGridLines="0" zoomScale="40" zoomScaleNormal="40" workbookViewId="0">
      <selection activeCell="AC22" sqref="AC22"/>
    </sheetView>
  </sheetViews>
  <sheetFormatPr defaultRowHeight="18.75" x14ac:dyDescent="0.3"/>
  <cols>
    <col min="2" max="2" width="9.140625" customWidth="1"/>
    <col min="5" max="5" width="9.140625" customWidth="1"/>
    <col min="8" max="8" width="9.140625" style="4"/>
  </cols>
  <sheetData>
    <row r="1" spans="1:16" s="5" customFormat="1" ht="31.5" x14ac:dyDescent="0.5">
      <c r="A1" s="22"/>
      <c r="B1" s="22"/>
      <c r="C1" s="22"/>
      <c r="D1" s="22"/>
      <c r="E1" s="22"/>
      <c r="F1" s="22"/>
      <c r="G1" s="22"/>
      <c r="H1" s="22"/>
      <c r="I1" s="22"/>
      <c r="J1" s="22"/>
      <c r="K1" s="22"/>
      <c r="L1" s="22"/>
      <c r="M1" s="22"/>
      <c r="N1" s="22"/>
      <c r="O1" s="22"/>
      <c r="P1" s="22"/>
    </row>
    <row r="2" spans="1:16" s="5" customFormat="1" ht="31.5" x14ac:dyDescent="0.5">
      <c r="A2" s="22"/>
      <c r="B2" s="22"/>
      <c r="C2" s="22"/>
      <c r="D2" s="22"/>
      <c r="E2" s="22"/>
      <c r="F2" s="22"/>
      <c r="G2" s="22"/>
      <c r="H2" s="22"/>
      <c r="I2" s="22"/>
      <c r="J2" s="22"/>
      <c r="K2" s="22"/>
      <c r="L2" s="22"/>
      <c r="M2" s="22"/>
      <c r="N2" s="22"/>
      <c r="O2" s="22"/>
      <c r="P2" s="22"/>
    </row>
    <row r="3" spans="1:16" s="5" customFormat="1" ht="31.5" x14ac:dyDescent="0.5"/>
    <row r="4" spans="1:16" s="5" customFormat="1" ht="31.5" x14ac:dyDescent="0.5"/>
    <row r="5" spans="1:16" s="5" customFormat="1" ht="31.5" x14ac:dyDescent="0.5"/>
    <row r="6" spans="1:16" s="5" customFormat="1" ht="31.5" x14ac:dyDescent="0.5"/>
    <row r="7" spans="1:16" s="5" customFormat="1" ht="31.5" x14ac:dyDescent="0.5"/>
    <row r="8" spans="1:16" s="5" customFormat="1" ht="31.5" x14ac:dyDescent="0.5"/>
    <row r="9" spans="1:16" s="5" customFormat="1" ht="31.5" x14ac:dyDescent="0.5">
      <c r="O9" s="6"/>
    </row>
    <row r="10" spans="1:16" s="5" customFormat="1" ht="31.5" x14ac:dyDescent="0.5"/>
    <row r="11" spans="1:16" s="5" customFormat="1" ht="31.5" x14ac:dyDescent="0.5"/>
    <row r="12" spans="1:16" s="5" customFormat="1" ht="31.5" x14ac:dyDescent="0.5"/>
    <row r="13" spans="1:16" s="5" customFormat="1" ht="31.5" x14ac:dyDescent="0.5"/>
    <row r="14" spans="1:16" s="5" customFormat="1" ht="31.5" x14ac:dyDescent="0.5"/>
    <row r="15" spans="1:16" s="5" customFormat="1" ht="31.5" x14ac:dyDescent="0.5"/>
    <row r="16" spans="1:16" s="5" customFormat="1" ht="31.5" x14ac:dyDescent="0.5"/>
    <row r="17" s="5" customFormat="1" ht="31.5" x14ac:dyDescent="0.5"/>
    <row r="18" s="5" customFormat="1" ht="31.5" x14ac:dyDescent="0.5"/>
    <row r="19" s="5" customFormat="1" ht="31.5" x14ac:dyDescent="0.5"/>
    <row r="20" s="5" customFormat="1" ht="31.5" x14ac:dyDescent="0.5"/>
    <row r="21" s="5" customFormat="1" ht="31.5" x14ac:dyDescent="0.5"/>
    <row r="22" s="5" customFormat="1" ht="31.5" x14ac:dyDescent="0.5"/>
    <row r="23" s="5" customFormat="1" ht="31.5" x14ac:dyDescent="0.5"/>
    <row r="24" s="5" customFormat="1" ht="31.5" x14ac:dyDescent="0.5"/>
    <row r="25" s="5" customFormat="1" ht="31.5" x14ac:dyDescent="0.5"/>
    <row r="26" s="5" customFormat="1" ht="31.5" x14ac:dyDescent="0.5"/>
    <row r="27" s="5" customFormat="1" ht="31.5" x14ac:dyDescent="0.5"/>
    <row r="28" s="5" customFormat="1" ht="31.5" x14ac:dyDescent="0.5"/>
    <row r="29" s="5" customFormat="1" ht="31.5" x14ac:dyDescent="0.5"/>
    <row r="30" s="5" customFormat="1" ht="31.5" x14ac:dyDescent="0.5"/>
  </sheetData>
  <mergeCells count="1">
    <mergeCell ref="A1:P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280B-ECEC-40C8-9C2E-D5F1BAE90D63}">
  <sheetPr codeName="Sheet4"/>
  <dimension ref="A1"/>
  <sheetViews>
    <sheetView topLeftCell="F4" workbookViewId="0">
      <selection activeCell="H9" sqref="H9"/>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C98E-1FE8-4C86-BD75-4360E42FB27A}">
  <sheetPr codeName="Sheet5"/>
  <dimension ref="A1"/>
  <sheetViews>
    <sheetView workbookViewId="0">
      <selection activeCell="H16" sqref="H16"/>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F0C3-6B94-46D5-A5A0-9DB6E0E10576}">
  <dimension ref="A3:ET149"/>
  <sheetViews>
    <sheetView topLeftCell="A25" zoomScale="85" zoomScaleNormal="85" workbookViewId="0">
      <selection activeCell="ER173" sqref="ER173"/>
    </sheetView>
  </sheetViews>
  <sheetFormatPr defaultRowHeight="15" x14ac:dyDescent="0.25"/>
  <cols>
    <col min="19" max="19" width="32.42578125" customWidth="1"/>
    <col min="20" max="20" width="15.7109375" customWidth="1"/>
  </cols>
  <sheetData>
    <row r="3" spans="1:138" x14ac:dyDescent="0.25">
      <c r="A3" s="1" t="s">
        <v>4</v>
      </c>
      <c r="B3" t="s">
        <v>908</v>
      </c>
      <c r="E3" s="1" t="s">
        <v>4</v>
      </c>
      <c r="F3" t="s">
        <v>908</v>
      </c>
      <c r="I3" s="1" t="s">
        <v>4</v>
      </c>
      <c r="J3" t="s">
        <v>908</v>
      </c>
      <c r="M3" t="s">
        <v>908</v>
      </c>
      <c r="P3" t="s">
        <v>908</v>
      </c>
      <c r="S3" t="s">
        <v>914</v>
      </c>
      <c r="U3" s="1" t="s">
        <v>4</v>
      </c>
      <c r="V3" t="s">
        <v>908</v>
      </c>
      <c r="Y3" t="s">
        <v>909</v>
      </c>
      <c r="AB3" s="1" t="s">
        <v>2</v>
      </c>
      <c r="AC3" s="1" t="s">
        <v>3</v>
      </c>
      <c r="AG3" s="1" t="s">
        <v>4</v>
      </c>
      <c r="AH3" t="s">
        <v>2</v>
      </c>
      <c r="AJ3" s="1" t="s">
        <v>4</v>
      </c>
      <c r="AK3" t="s">
        <v>2</v>
      </c>
      <c r="AN3" s="1" t="s">
        <v>4</v>
      </c>
      <c r="AO3" t="s">
        <v>908</v>
      </c>
      <c r="AR3" s="1" t="s">
        <v>4</v>
      </c>
      <c r="AS3" t="s">
        <v>909</v>
      </c>
      <c r="AV3" s="1" t="s">
        <v>4</v>
      </c>
      <c r="AW3" t="s">
        <v>908</v>
      </c>
      <c r="AZ3" t="s">
        <v>915</v>
      </c>
      <c r="BC3" s="1" t="s">
        <v>4</v>
      </c>
      <c r="BD3" t="s">
        <v>908</v>
      </c>
      <c r="BG3" s="1" t="s">
        <v>2</v>
      </c>
      <c r="BH3" s="1" t="s">
        <v>3</v>
      </c>
      <c r="BM3" s="1" t="s">
        <v>4</v>
      </c>
      <c r="BN3" t="s">
        <v>2</v>
      </c>
      <c r="BQ3" s="1" t="s">
        <v>4</v>
      </c>
      <c r="BR3" t="s">
        <v>2</v>
      </c>
      <c r="BT3" s="1" t="s">
        <v>4</v>
      </c>
      <c r="BU3" t="s">
        <v>21</v>
      </c>
      <c r="BX3" s="1" t="s">
        <v>4</v>
      </c>
      <c r="BY3" t="s">
        <v>919</v>
      </c>
      <c r="CL3" t="s">
        <v>920</v>
      </c>
      <c r="CY3" s="1" t="s">
        <v>4</v>
      </c>
      <c r="CZ3" t="s">
        <v>925</v>
      </c>
      <c r="DA3" t="s">
        <v>924</v>
      </c>
    </row>
    <row r="4" spans="1:138" x14ac:dyDescent="0.25">
      <c r="A4" s="2" t="s">
        <v>66</v>
      </c>
      <c r="B4">
        <v>17</v>
      </c>
      <c r="E4" s="2" t="s">
        <v>70</v>
      </c>
      <c r="F4">
        <v>3</v>
      </c>
      <c r="I4" s="2" t="s">
        <v>5</v>
      </c>
      <c r="J4">
        <v>1</v>
      </c>
      <c r="M4">
        <v>21</v>
      </c>
      <c r="P4">
        <v>21</v>
      </c>
      <c r="S4">
        <v>370626</v>
      </c>
      <c r="U4" s="2" t="s">
        <v>910</v>
      </c>
      <c r="V4">
        <v>2</v>
      </c>
      <c r="Y4">
        <v>18531.3</v>
      </c>
      <c r="AB4" s="1" t="s">
        <v>4</v>
      </c>
      <c r="AC4" t="s">
        <v>5</v>
      </c>
      <c r="AD4" t="s">
        <v>6</v>
      </c>
      <c r="AE4" t="s">
        <v>7</v>
      </c>
      <c r="AG4" s="2" t="s">
        <v>5</v>
      </c>
      <c r="AH4" s="12">
        <v>138</v>
      </c>
      <c r="AJ4" s="2" t="s">
        <v>5</v>
      </c>
      <c r="AK4" s="12">
        <v>138</v>
      </c>
      <c r="AN4" s="2" t="s">
        <v>17</v>
      </c>
      <c r="AO4">
        <v>21</v>
      </c>
      <c r="AR4" s="2" t="s">
        <v>62</v>
      </c>
      <c r="AS4">
        <v>18531.3</v>
      </c>
      <c r="AV4" s="2" t="s">
        <v>73</v>
      </c>
      <c r="AW4">
        <v>12</v>
      </c>
      <c r="AZ4">
        <v>21</v>
      </c>
      <c r="BC4" s="2" t="s">
        <v>17</v>
      </c>
      <c r="BD4">
        <v>20</v>
      </c>
      <c r="BG4" s="1" t="s">
        <v>4</v>
      </c>
      <c r="BH4" t="s">
        <v>5</v>
      </c>
      <c r="BI4" t="s">
        <v>6</v>
      </c>
      <c r="BJ4" t="s">
        <v>7</v>
      </c>
      <c r="BM4" s="2" t="s">
        <v>29</v>
      </c>
      <c r="BN4" s="12">
        <v>378</v>
      </c>
      <c r="BQ4" s="2" t="s">
        <v>17</v>
      </c>
      <c r="BR4" s="12">
        <v>407</v>
      </c>
      <c r="BT4" s="2" t="s">
        <v>32</v>
      </c>
      <c r="BU4" s="12">
        <v>12600</v>
      </c>
      <c r="BX4" s="2" t="s">
        <v>170</v>
      </c>
      <c r="BY4" s="12">
        <v>488</v>
      </c>
      <c r="CB4" s="1" t="s">
        <v>4</v>
      </c>
      <c r="CC4" t="s">
        <v>2</v>
      </c>
      <c r="CL4">
        <f>COUNTA(_xlfn.UNIQUE(tblHR[[#All],[Department]]))</f>
        <v>8</v>
      </c>
      <c r="CU4" s="1" t="s">
        <v>4</v>
      </c>
      <c r="CV4" t="s">
        <v>923</v>
      </c>
      <c r="CW4" t="s">
        <v>922</v>
      </c>
      <c r="CY4" s="2" t="s">
        <v>32</v>
      </c>
      <c r="CZ4" s="12">
        <v>1</v>
      </c>
      <c r="DA4" s="12">
        <v>5</v>
      </c>
    </row>
    <row r="5" spans="1:138" x14ac:dyDescent="0.25">
      <c r="A5" s="2" t="s">
        <v>80</v>
      </c>
      <c r="B5">
        <v>3</v>
      </c>
      <c r="E5" s="2" t="s">
        <v>91</v>
      </c>
      <c r="F5">
        <v>3</v>
      </c>
      <c r="I5" s="2" t="s">
        <v>6</v>
      </c>
      <c r="J5">
        <v>20</v>
      </c>
      <c r="U5" s="2" t="s">
        <v>57</v>
      </c>
      <c r="V5">
        <v>1</v>
      </c>
      <c r="AB5" s="2" t="s">
        <v>22</v>
      </c>
      <c r="AC5">
        <v>1</v>
      </c>
      <c r="AD5">
        <v>3</v>
      </c>
      <c r="AE5">
        <v>4</v>
      </c>
      <c r="AG5" s="2" t="s">
        <v>6</v>
      </c>
      <c r="AH5" s="12">
        <v>271</v>
      </c>
      <c r="AJ5" s="2" t="s">
        <v>6</v>
      </c>
      <c r="AK5" s="12">
        <v>271</v>
      </c>
      <c r="AV5" s="2" t="s">
        <v>63</v>
      </c>
      <c r="AW5">
        <v>9</v>
      </c>
      <c r="BC5" s="2" t="s">
        <v>58</v>
      </c>
      <c r="BD5">
        <v>1</v>
      </c>
      <c r="BG5" s="2" t="s">
        <v>32</v>
      </c>
      <c r="BH5" s="12"/>
      <c r="BI5" s="12">
        <v>5</v>
      </c>
      <c r="BJ5" s="12">
        <v>5</v>
      </c>
      <c r="BM5" s="2" t="s">
        <v>30</v>
      </c>
      <c r="BN5" s="12">
        <v>24</v>
      </c>
      <c r="BQ5" s="2" t="s">
        <v>18</v>
      </c>
      <c r="BR5" s="12">
        <v>1</v>
      </c>
      <c r="BT5" s="2" t="s">
        <v>33</v>
      </c>
      <c r="BU5" s="12">
        <v>12500</v>
      </c>
      <c r="BX5" s="2" t="s">
        <v>70</v>
      </c>
      <c r="BY5" s="12">
        <v>18348</v>
      </c>
      <c r="CB5" s="2" t="s">
        <v>73</v>
      </c>
      <c r="CC5" s="12">
        <v>69</v>
      </c>
      <c r="CU5" s="2" t="s">
        <v>22</v>
      </c>
      <c r="CV5" s="12">
        <v>1</v>
      </c>
      <c r="CW5" s="12">
        <v>4</v>
      </c>
      <c r="CY5" s="2" t="s">
        <v>33</v>
      </c>
      <c r="CZ5" s="12">
        <v>1</v>
      </c>
      <c r="DA5" s="12">
        <v>2</v>
      </c>
    </row>
    <row r="6" spans="1:138" x14ac:dyDescent="0.25">
      <c r="A6" s="2" t="s">
        <v>76</v>
      </c>
      <c r="B6">
        <v>1</v>
      </c>
      <c r="E6" s="2" t="s">
        <v>64</v>
      </c>
      <c r="F6">
        <v>6</v>
      </c>
      <c r="U6" s="2" t="s">
        <v>911</v>
      </c>
      <c r="V6">
        <v>11</v>
      </c>
      <c r="AB6" s="2" t="s">
        <v>23</v>
      </c>
      <c r="AC6">
        <v>1</v>
      </c>
      <c r="AE6">
        <v>1</v>
      </c>
      <c r="AG6" s="2" t="s">
        <v>7</v>
      </c>
      <c r="AH6" s="12">
        <v>409</v>
      </c>
      <c r="AJ6" s="2" t="s">
        <v>7</v>
      </c>
      <c r="AK6" s="12">
        <v>409</v>
      </c>
      <c r="BG6" s="2" t="s">
        <v>33</v>
      </c>
      <c r="BH6" s="12"/>
      <c r="BI6" s="12">
        <v>2</v>
      </c>
      <c r="BJ6" s="12">
        <v>2</v>
      </c>
      <c r="BM6" s="2" t="s">
        <v>31</v>
      </c>
      <c r="BN6" s="12">
        <v>7</v>
      </c>
      <c r="BQ6" s="2" t="s">
        <v>19</v>
      </c>
      <c r="BR6" s="12">
        <v>1</v>
      </c>
      <c r="BT6" s="2" t="s">
        <v>34</v>
      </c>
      <c r="BU6" s="12">
        <v>30000</v>
      </c>
      <c r="BX6" s="2" t="s">
        <v>538</v>
      </c>
      <c r="BY6" s="12">
        <v>635</v>
      </c>
      <c r="CB6" s="2" t="s">
        <v>63</v>
      </c>
      <c r="CC6" s="12">
        <v>340</v>
      </c>
      <c r="CK6" s="1" t="s">
        <v>3</v>
      </c>
      <c r="CU6" s="2" t="s">
        <v>23</v>
      </c>
      <c r="CV6" s="12">
        <v>1</v>
      </c>
      <c r="CW6" s="12">
        <v>1</v>
      </c>
      <c r="CY6" s="2" t="s">
        <v>34</v>
      </c>
      <c r="CZ6" s="12">
        <v>1</v>
      </c>
      <c r="DA6" s="12">
        <v>2</v>
      </c>
    </row>
    <row r="7" spans="1:138" x14ac:dyDescent="0.25">
      <c r="E7" s="2" t="s">
        <v>74</v>
      </c>
      <c r="F7">
        <v>9</v>
      </c>
      <c r="U7" s="2" t="s">
        <v>912</v>
      </c>
      <c r="V7">
        <v>6</v>
      </c>
      <c r="AB7" s="2" t="s">
        <v>24</v>
      </c>
      <c r="AC7">
        <v>32</v>
      </c>
      <c r="AD7">
        <v>61</v>
      </c>
      <c r="AE7">
        <v>93</v>
      </c>
      <c r="BG7" s="2" t="s">
        <v>34</v>
      </c>
      <c r="BH7" s="12"/>
      <c r="BI7" s="12">
        <v>2</v>
      </c>
      <c r="BJ7" s="12">
        <v>2</v>
      </c>
      <c r="BM7" s="2" t="s">
        <v>7</v>
      </c>
      <c r="BN7" s="12">
        <v>409</v>
      </c>
      <c r="BQ7" s="2" t="s">
        <v>7</v>
      </c>
      <c r="BR7" s="12">
        <v>409</v>
      </c>
      <c r="BT7" s="2" t="s">
        <v>35</v>
      </c>
      <c r="BU7" s="12">
        <v>5653.9333333333334</v>
      </c>
      <c r="BX7" s="2" t="s">
        <v>91</v>
      </c>
      <c r="BY7" s="12">
        <v>6728</v>
      </c>
      <c r="CB7" s="2" t="s">
        <v>7</v>
      </c>
      <c r="CC7" s="12">
        <v>409</v>
      </c>
      <c r="CK7" t="s">
        <v>22</v>
      </c>
      <c r="CL7" t="s">
        <v>23</v>
      </c>
      <c r="CM7" t="s">
        <v>24</v>
      </c>
      <c r="CN7" t="s">
        <v>25</v>
      </c>
      <c r="CO7" t="s">
        <v>26</v>
      </c>
      <c r="CP7" t="s">
        <v>27</v>
      </c>
      <c r="CQ7" t="s">
        <v>28</v>
      </c>
      <c r="CR7" t="s">
        <v>7</v>
      </c>
      <c r="CU7" s="2" t="s">
        <v>24</v>
      </c>
      <c r="CV7" s="12">
        <v>1</v>
      </c>
      <c r="CW7" s="12">
        <v>93</v>
      </c>
      <c r="CY7" s="2" t="s">
        <v>35</v>
      </c>
      <c r="CZ7" s="12">
        <v>1</v>
      </c>
      <c r="DA7" s="12">
        <v>15</v>
      </c>
    </row>
    <row r="8" spans="1:138" x14ac:dyDescent="0.25">
      <c r="U8" s="2" t="s">
        <v>913</v>
      </c>
      <c r="V8">
        <v>1</v>
      </c>
      <c r="AB8" s="2" t="s">
        <v>25</v>
      </c>
      <c r="AC8">
        <v>5</v>
      </c>
      <c r="AD8">
        <v>23</v>
      </c>
      <c r="AE8">
        <v>28</v>
      </c>
      <c r="BG8" s="2" t="s">
        <v>35</v>
      </c>
      <c r="BH8" s="12">
        <v>5</v>
      </c>
      <c r="BI8" s="12">
        <v>10</v>
      </c>
      <c r="BJ8" s="12">
        <v>15</v>
      </c>
      <c r="BT8" s="2" t="s">
        <v>36</v>
      </c>
      <c r="BU8" s="12">
        <v>10363.636363636364</v>
      </c>
      <c r="BX8" s="2" t="s">
        <v>177</v>
      </c>
      <c r="BY8" s="12">
        <v>1180</v>
      </c>
      <c r="CJ8" t="s">
        <v>2</v>
      </c>
      <c r="CK8" s="12">
        <v>4</v>
      </c>
      <c r="CL8" s="12">
        <v>1</v>
      </c>
      <c r="CM8" s="12">
        <v>93</v>
      </c>
      <c r="CN8" s="12">
        <v>28</v>
      </c>
      <c r="CO8" s="12">
        <v>3</v>
      </c>
      <c r="CP8" s="12">
        <v>154</v>
      </c>
      <c r="CQ8" s="12">
        <v>126</v>
      </c>
      <c r="CR8" s="12">
        <v>409</v>
      </c>
      <c r="CU8" s="2" t="s">
        <v>25</v>
      </c>
      <c r="CV8" s="12">
        <v>1</v>
      </c>
      <c r="CW8" s="12">
        <v>28</v>
      </c>
      <c r="CY8" s="2" t="s">
        <v>36</v>
      </c>
      <c r="CZ8" s="12">
        <v>1</v>
      </c>
      <c r="DA8" s="12">
        <v>11</v>
      </c>
    </row>
    <row r="9" spans="1:138" x14ac:dyDescent="0.25">
      <c r="AB9" s="2" t="s">
        <v>26</v>
      </c>
      <c r="AD9">
        <v>3</v>
      </c>
      <c r="AE9">
        <v>3</v>
      </c>
      <c r="BG9" s="2" t="s">
        <v>36</v>
      </c>
      <c r="BH9" s="12">
        <v>1</v>
      </c>
      <c r="BI9" s="12">
        <v>10</v>
      </c>
      <c r="BJ9" s="12">
        <v>11</v>
      </c>
      <c r="BT9" s="2" t="s">
        <v>37</v>
      </c>
      <c r="BU9" s="12">
        <v>16767.138121546963</v>
      </c>
      <c r="BX9" s="2" t="s">
        <v>64</v>
      </c>
      <c r="BY9" s="12">
        <v>26260</v>
      </c>
      <c r="CU9" s="2" t="s">
        <v>26</v>
      </c>
      <c r="CV9" s="12">
        <v>1</v>
      </c>
      <c r="CW9" s="12">
        <v>3</v>
      </c>
      <c r="CY9" s="2" t="s">
        <v>37</v>
      </c>
      <c r="CZ9" s="12">
        <v>1</v>
      </c>
      <c r="DA9" s="12">
        <v>363</v>
      </c>
      <c r="DR9" s="1" t="s">
        <v>56</v>
      </c>
      <c r="DS9" t="s" vm="1">
        <v>17</v>
      </c>
    </row>
    <row r="10" spans="1:138" x14ac:dyDescent="0.25">
      <c r="AB10" s="2" t="s">
        <v>27</v>
      </c>
      <c r="AC10">
        <v>53</v>
      </c>
      <c r="AD10">
        <v>101</v>
      </c>
      <c r="AE10">
        <v>154</v>
      </c>
      <c r="BG10" s="2" t="s">
        <v>37</v>
      </c>
      <c r="BH10" s="12">
        <v>130</v>
      </c>
      <c r="BI10" s="12">
        <v>233</v>
      </c>
      <c r="BJ10" s="12">
        <v>363</v>
      </c>
      <c r="BT10" s="2" t="s">
        <v>38</v>
      </c>
      <c r="BU10" s="12">
        <v>10000</v>
      </c>
      <c r="BX10" s="2" t="s">
        <v>144</v>
      </c>
      <c r="BY10" s="12">
        <v>6343</v>
      </c>
      <c r="CU10" s="2" t="s">
        <v>27</v>
      </c>
      <c r="CV10" s="12">
        <v>1</v>
      </c>
      <c r="CW10" s="12">
        <v>154</v>
      </c>
      <c r="CY10" s="2" t="s">
        <v>38</v>
      </c>
      <c r="CZ10" s="12">
        <v>1</v>
      </c>
      <c r="DA10" s="12">
        <v>2</v>
      </c>
    </row>
    <row r="11" spans="1:138" x14ac:dyDescent="0.25">
      <c r="B11" t="s">
        <v>16</v>
      </c>
      <c r="F11" s="1" t="s">
        <v>4</v>
      </c>
      <c r="G11" t="s">
        <v>2</v>
      </c>
      <c r="H11" t="s">
        <v>933</v>
      </c>
      <c r="AB11" s="2" t="s">
        <v>28</v>
      </c>
      <c r="AC11">
        <v>46</v>
      </c>
      <c r="AD11">
        <v>80</v>
      </c>
      <c r="AE11">
        <v>126</v>
      </c>
      <c r="BG11" s="2" t="s">
        <v>38</v>
      </c>
      <c r="BH11" s="12"/>
      <c r="BI11" s="12">
        <v>2</v>
      </c>
      <c r="BJ11" s="12">
        <v>2</v>
      </c>
      <c r="BT11" s="2" t="s">
        <v>39</v>
      </c>
      <c r="BU11" s="12">
        <v>9057.4</v>
      </c>
      <c r="BX11" s="2" t="s">
        <v>105</v>
      </c>
      <c r="BY11" s="12">
        <v>863</v>
      </c>
      <c r="CU11" s="2" t="s">
        <v>28</v>
      </c>
      <c r="CV11" s="12">
        <v>1</v>
      </c>
      <c r="CW11" s="12">
        <v>126</v>
      </c>
      <c r="CY11" s="2" t="s">
        <v>39</v>
      </c>
      <c r="CZ11" s="12">
        <v>1</v>
      </c>
      <c r="DA11" s="12">
        <v>5</v>
      </c>
      <c r="DR11" s="1" t="s">
        <v>4</v>
      </c>
      <c r="DS11" t="s">
        <v>932</v>
      </c>
    </row>
    <row r="12" spans="1:138" x14ac:dyDescent="0.25">
      <c r="B12">
        <v>409</v>
      </c>
      <c r="F12" s="2" t="s">
        <v>926</v>
      </c>
      <c r="G12" s="12">
        <v>378</v>
      </c>
      <c r="H12" s="13">
        <v>0.92420537897310517</v>
      </c>
      <c r="AB12" s="2" t="s">
        <v>7</v>
      </c>
      <c r="AC12">
        <v>138</v>
      </c>
      <c r="AD12">
        <v>271</v>
      </c>
      <c r="AE12">
        <v>409</v>
      </c>
      <c r="BG12" s="2" t="s">
        <v>39</v>
      </c>
      <c r="BH12" s="12">
        <v>2</v>
      </c>
      <c r="BI12" s="12">
        <v>3</v>
      </c>
      <c r="BJ12" s="12">
        <v>5</v>
      </c>
      <c r="BT12" s="2" t="s">
        <v>40</v>
      </c>
      <c r="BU12" s="12">
        <v>7000</v>
      </c>
      <c r="BX12" s="2" t="s">
        <v>74</v>
      </c>
      <c r="BY12" s="12">
        <v>23000</v>
      </c>
      <c r="CU12" s="2" t="s">
        <v>7</v>
      </c>
      <c r="CV12" s="12">
        <v>7</v>
      </c>
      <c r="CW12" s="12">
        <v>409</v>
      </c>
      <c r="CY12" s="2" t="s">
        <v>40</v>
      </c>
      <c r="CZ12" s="12">
        <v>1</v>
      </c>
      <c r="DA12" s="12">
        <v>3</v>
      </c>
      <c r="DR12" s="2" t="s">
        <v>22</v>
      </c>
      <c r="DS12" s="12">
        <v>3</v>
      </c>
    </row>
    <row r="13" spans="1:138" x14ac:dyDescent="0.25">
      <c r="F13" s="2" t="s">
        <v>927</v>
      </c>
      <c r="G13" s="12">
        <v>24</v>
      </c>
      <c r="H13" s="13">
        <v>5.8679706601466992E-2</v>
      </c>
      <c r="BG13" s="2" t="s">
        <v>40</v>
      </c>
      <c r="BH13" s="12"/>
      <c r="BI13" s="12">
        <v>3</v>
      </c>
      <c r="BJ13" s="12">
        <v>3</v>
      </c>
      <c r="BT13" s="2" t="s">
        <v>41</v>
      </c>
      <c r="BU13" s="12">
        <v>30000</v>
      </c>
      <c r="BX13" s="2" t="s">
        <v>7</v>
      </c>
      <c r="BY13" s="12">
        <v>83845</v>
      </c>
      <c r="CY13" s="2" t="s">
        <v>41</v>
      </c>
      <c r="CZ13" s="12">
        <v>1</v>
      </c>
      <c r="DA13" s="12">
        <v>1</v>
      </c>
      <c r="DR13" s="2" t="s">
        <v>23</v>
      </c>
      <c r="DS13" s="12">
        <v>1</v>
      </c>
      <c r="ED13" s="1" t="s">
        <v>0</v>
      </c>
      <c r="EE13" t="s">
        <v>943</v>
      </c>
    </row>
    <row r="14" spans="1:138" x14ac:dyDescent="0.25">
      <c r="F14" s="2" t="s">
        <v>928</v>
      </c>
      <c r="G14" s="12">
        <v>7</v>
      </c>
      <c r="H14" s="13">
        <v>1.7114914425427872E-2</v>
      </c>
      <c r="BG14" s="2" t="s">
        <v>41</v>
      </c>
      <c r="BH14" s="12"/>
      <c r="BI14" s="12">
        <v>1</v>
      </c>
      <c r="BJ14" s="12">
        <v>1</v>
      </c>
      <c r="BT14" s="2" t="s">
        <v>7</v>
      </c>
      <c r="BU14" s="12">
        <v>16011.764705882353</v>
      </c>
      <c r="CU14" s="1" t="s">
        <v>4</v>
      </c>
      <c r="CV14" t="s">
        <v>929</v>
      </c>
      <c r="CY14" s="2" t="s">
        <v>7</v>
      </c>
      <c r="CZ14" s="12">
        <v>10</v>
      </c>
      <c r="DA14" s="12">
        <v>409</v>
      </c>
      <c r="DR14" s="2" t="s">
        <v>24</v>
      </c>
      <c r="DS14" s="12">
        <v>93</v>
      </c>
    </row>
    <row r="15" spans="1:138" x14ac:dyDescent="0.25">
      <c r="B15" s="1" t="s">
        <v>4</v>
      </c>
      <c r="C15" t="s">
        <v>16</v>
      </c>
      <c r="F15" s="2" t="s">
        <v>7</v>
      </c>
      <c r="G15" s="12">
        <v>409</v>
      </c>
      <c r="H15" s="13">
        <v>1</v>
      </c>
      <c r="BG15" s="2" t="s">
        <v>7</v>
      </c>
      <c r="BH15" s="12">
        <v>138</v>
      </c>
      <c r="BI15" s="12">
        <v>271</v>
      </c>
      <c r="BJ15" s="12">
        <v>409</v>
      </c>
      <c r="CU15" s="2" t="s">
        <v>926</v>
      </c>
      <c r="CV15" s="12">
        <v>378</v>
      </c>
      <c r="DR15" s="2" t="s">
        <v>25</v>
      </c>
      <c r="DS15" s="12">
        <v>28</v>
      </c>
      <c r="ED15" s="1" t="s">
        <v>941</v>
      </c>
      <c r="EE15" s="1" t="s">
        <v>3</v>
      </c>
    </row>
    <row r="16" spans="1:138" x14ac:dyDescent="0.25">
      <c r="B16" s="2" t="s">
        <v>17</v>
      </c>
      <c r="C16">
        <v>407</v>
      </c>
      <c r="CU16" s="2" t="s">
        <v>927</v>
      </c>
      <c r="CV16" s="12">
        <v>24</v>
      </c>
      <c r="DR16" s="2" t="s">
        <v>26</v>
      </c>
      <c r="DS16" s="12">
        <v>3</v>
      </c>
      <c r="ED16" s="1" t="s">
        <v>4</v>
      </c>
      <c r="EE16" t="s">
        <v>939</v>
      </c>
      <c r="EF16" t="s">
        <v>938</v>
      </c>
      <c r="EG16" t="s">
        <v>31</v>
      </c>
      <c r="EH16" t="s">
        <v>7</v>
      </c>
    </row>
    <row r="17" spans="2:148" x14ac:dyDescent="0.25">
      <c r="B17" s="2" t="s">
        <v>18</v>
      </c>
      <c r="C17">
        <v>1</v>
      </c>
      <c r="CU17" s="2" t="s">
        <v>928</v>
      </c>
      <c r="CV17" s="12">
        <v>7</v>
      </c>
      <c r="CX17" s="1" t="s">
        <v>4</v>
      </c>
      <c r="CY17" t="s">
        <v>930</v>
      </c>
      <c r="CZ17" t="s">
        <v>934</v>
      </c>
      <c r="DB17" s="1" t="s">
        <v>4</v>
      </c>
      <c r="DC17" t="s">
        <v>930</v>
      </c>
      <c r="DD17" t="s">
        <v>934</v>
      </c>
      <c r="DR17" s="2" t="s">
        <v>27</v>
      </c>
      <c r="DS17" s="12">
        <v>153</v>
      </c>
      <c r="ED17" s="2" t="s">
        <v>8</v>
      </c>
      <c r="EE17" s="12"/>
      <c r="EF17" s="12"/>
      <c r="EG17" s="12">
        <v>10000</v>
      </c>
      <c r="EH17" s="12">
        <v>10000</v>
      </c>
      <c r="EP17" s="19"/>
      <c r="EQ17" s="19"/>
      <c r="ER17" s="19"/>
    </row>
    <row r="18" spans="2:148" x14ac:dyDescent="0.25">
      <c r="B18" s="2" t="s">
        <v>19</v>
      </c>
      <c r="C18">
        <v>1</v>
      </c>
      <c r="CU18" s="2" t="s">
        <v>7</v>
      </c>
      <c r="CV18" s="12">
        <v>409</v>
      </c>
      <c r="CX18" s="2" t="s">
        <v>62</v>
      </c>
      <c r="CY18" s="12">
        <v>22</v>
      </c>
      <c r="CZ18" s="13">
        <v>5.3789731051344741E-2</v>
      </c>
      <c r="DB18" s="2" t="s">
        <v>5</v>
      </c>
      <c r="DC18" s="12">
        <v>138</v>
      </c>
      <c r="DD18" s="13">
        <v>0.33740831295843521</v>
      </c>
      <c r="DR18" s="2" t="s">
        <v>28</v>
      </c>
      <c r="DS18" s="12">
        <v>126</v>
      </c>
      <c r="ED18" s="2" t="s">
        <v>9</v>
      </c>
      <c r="EE18" s="12"/>
      <c r="EF18" s="12">
        <v>2500</v>
      </c>
      <c r="EG18" s="12">
        <v>500</v>
      </c>
      <c r="EH18" s="12">
        <v>1500</v>
      </c>
      <c r="EP18" s="20" t="s">
        <v>938</v>
      </c>
      <c r="EQ18" s="20" t="s">
        <v>31</v>
      </c>
      <c r="ER18" s="20" t="s">
        <v>7</v>
      </c>
    </row>
    <row r="19" spans="2:148" x14ac:dyDescent="0.25">
      <c r="B19" s="2" t="s">
        <v>7</v>
      </c>
      <c r="C19">
        <v>409</v>
      </c>
      <c r="CX19" s="2" t="s">
        <v>69</v>
      </c>
      <c r="CY19" s="12">
        <v>387</v>
      </c>
      <c r="CZ19" s="13">
        <v>0.94621026894865523</v>
      </c>
      <c r="DB19" s="2" t="s">
        <v>6</v>
      </c>
      <c r="DC19" s="12">
        <v>271</v>
      </c>
      <c r="DD19" s="13">
        <v>0.66259168704156479</v>
      </c>
      <c r="DR19" s="2" t="s">
        <v>7</v>
      </c>
      <c r="DS19" s="12">
        <v>407</v>
      </c>
      <c r="ED19" s="2" t="s">
        <v>10</v>
      </c>
      <c r="EE19" s="12"/>
      <c r="EF19" s="12">
        <v>44393.833333333336</v>
      </c>
      <c r="EG19" s="12">
        <v>523</v>
      </c>
      <c r="EH19" s="12">
        <v>38126.571428571428</v>
      </c>
      <c r="EP19" s="12">
        <v>6000</v>
      </c>
      <c r="EQ19" s="12"/>
      <c r="ER19" s="12">
        <v>12810.81081081081</v>
      </c>
    </row>
    <row r="20" spans="2:148" x14ac:dyDescent="0.25">
      <c r="CU20" s="1" t="s">
        <v>4</v>
      </c>
      <c r="CV20" t="s">
        <v>931</v>
      </c>
      <c r="CX20" s="2" t="s">
        <v>7</v>
      </c>
      <c r="CY20" s="12">
        <v>409</v>
      </c>
      <c r="CZ20" s="13">
        <v>1</v>
      </c>
      <c r="DB20" s="2" t="s">
        <v>7</v>
      </c>
      <c r="DC20" s="12">
        <v>409</v>
      </c>
      <c r="DD20" s="13">
        <v>1</v>
      </c>
      <c r="ED20" s="2" t="s">
        <v>11</v>
      </c>
      <c r="EE20" s="12">
        <v>7396.6</v>
      </c>
      <c r="EF20" s="12">
        <v>8420.8333333333339</v>
      </c>
      <c r="EG20" s="12">
        <v>10000</v>
      </c>
      <c r="EH20" s="12">
        <v>8125.666666666667</v>
      </c>
      <c r="EP20" s="12">
        <v>6000</v>
      </c>
      <c r="EQ20" s="12"/>
      <c r="ER20" s="12">
        <v>8790.6976744186049</v>
      </c>
    </row>
    <row r="21" spans="2:148" x14ac:dyDescent="0.25">
      <c r="CU21" s="2" t="s">
        <v>17</v>
      </c>
      <c r="CV21" s="12">
        <v>407</v>
      </c>
      <c r="ED21" s="2" t="s">
        <v>12</v>
      </c>
      <c r="EE21" s="12"/>
      <c r="EF21" s="12">
        <v>8116</v>
      </c>
      <c r="EG21" s="12"/>
      <c r="EH21" s="12">
        <v>8116</v>
      </c>
      <c r="EP21" s="12"/>
      <c r="EQ21" s="12">
        <v>10000</v>
      </c>
      <c r="ER21" s="12">
        <v>20000</v>
      </c>
    </row>
    <row r="22" spans="2:148" x14ac:dyDescent="0.25">
      <c r="CU22" s="2" t="s">
        <v>18</v>
      </c>
      <c r="CV22" s="12">
        <v>1</v>
      </c>
      <c r="ED22" s="2" t="s">
        <v>13</v>
      </c>
      <c r="EE22" s="12"/>
      <c r="EF22" s="12">
        <v>10000</v>
      </c>
      <c r="EG22" s="12"/>
      <c r="EH22" s="12">
        <v>10000</v>
      </c>
      <c r="EL22" s="19"/>
      <c r="EP22" s="12"/>
      <c r="EQ22" s="12">
        <v>30000</v>
      </c>
      <c r="ER22" s="12">
        <v>30000</v>
      </c>
    </row>
    <row r="23" spans="2:148" x14ac:dyDescent="0.25">
      <c r="B23" t="s">
        <v>20</v>
      </c>
      <c r="CU23" s="2" t="s">
        <v>19</v>
      </c>
      <c r="CV23" s="12">
        <v>1</v>
      </c>
      <c r="ED23" s="2" t="s">
        <v>14</v>
      </c>
      <c r="EE23" s="12"/>
      <c r="EF23" s="12">
        <v>15816.5</v>
      </c>
      <c r="EG23" s="12"/>
      <c r="EH23" s="12">
        <v>15816.5</v>
      </c>
      <c r="EP23" s="12">
        <v>16250</v>
      </c>
      <c r="EQ23" s="12">
        <v>500</v>
      </c>
      <c r="ER23" s="12">
        <v>11000</v>
      </c>
    </row>
    <row r="24" spans="2:148" x14ac:dyDescent="0.25">
      <c r="B24">
        <v>6532800</v>
      </c>
      <c r="CU24" s="2" t="s">
        <v>7</v>
      </c>
      <c r="CV24" s="12">
        <v>409</v>
      </c>
      <c r="ED24" s="2" t="s">
        <v>15</v>
      </c>
      <c r="EE24" s="12">
        <v>18067.988372093023</v>
      </c>
      <c r="EF24" s="12">
        <v>5000</v>
      </c>
      <c r="EG24" s="12">
        <v>10000</v>
      </c>
      <c r="EH24" s="12">
        <v>17906.645038167939</v>
      </c>
      <c r="EP24" s="12">
        <v>44393.833333333336</v>
      </c>
      <c r="EQ24" s="12">
        <v>523</v>
      </c>
      <c r="ER24" s="12">
        <v>38126.571428571428</v>
      </c>
    </row>
    <row r="25" spans="2:148" x14ac:dyDescent="0.25">
      <c r="DR25" s="1" t="s">
        <v>56</v>
      </c>
      <c r="DS25" t="s" vm="2">
        <v>936</v>
      </c>
      <c r="ED25" s="2" t="s">
        <v>7</v>
      </c>
      <c r="EE25" s="12">
        <v>17865.110266159696</v>
      </c>
      <c r="EF25" s="12">
        <v>19362.650000000001</v>
      </c>
      <c r="EG25" s="12">
        <v>6837.166666666667</v>
      </c>
      <c r="EH25" s="12">
        <v>17739.792387543253</v>
      </c>
      <c r="EP25" s="12">
        <v>8420.8333333333339</v>
      </c>
      <c r="EQ25" s="12">
        <v>10000</v>
      </c>
      <c r="ER25" s="12">
        <v>8125.666666666667</v>
      </c>
    </row>
    <row r="26" spans="2:148" x14ac:dyDescent="0.25">
      <c r="EP26" s="12">
        <v>8116</v>
      </c>
      <c r="EQ26" s="12"/>
      <c r="ER26" s="12">
        <v>8116</v>
      </c>
    </row>
    <row r="27" spans="2:148" x14ac:dyDescent="0.25">
      <c r="B27" t="s">
        <v>21</v>
      </c>
      <c r="DR27" s="1" t="s">
        <v>4</v>
      </c>
      <c r="DS27" t="s">
        <v>932</v>
      </c>
      <c r="EP27" s="12">
        <v>10000</v>
      </c>
      <c r="EQ27" s="12"/>
      <c r="ER27" s="12">
        <v>10000</v>
      </c>
    </row>
    <row r="28" spans="2:148" x14ac:dyDescent="0.25">
      <c r="B28">
        <v>16011.764705882353</v>
      </c>
      <c r="DR28" s="2" t="s">
        <v>926</v>
      </c>
      <c r="DS28" s="12">
        <v>378</v>
      </c>
      <c r="EP28" s="12">
        <v>15816.5</v>
      </c>
      <c r="EQ28" s="12"/>
      <c r="ER28" s="12">
        <v>15816.5</v>
      </c>
    </row>
    <row r="29" spans="2:148" x14ac:dyDescent="0.25">
      <c r="DR29" s="2" t="s">
        <v>927</v>
      </c>
      <c r="DS29" s="12">
        <v>24</v>
      </c>
      <c r="EP29" s="12">
        <v>5000</v>
      </c>
      <c r="EQ29" s="12">
        <v>10000</v>
      </c>
      <c r="ER29" s="12">
        <v>17906.645038167939</v>
      </c>
    </row>
    <row r="30" spans="2:148" x14ac:dyDescent="0.25">
      <c r="DR30" s="2" t="s">
        <v>928</v>
      </c>
      <c r="DS30" s="12">
        <v>7</v>
      </c>
      <c r="EP30" s="21">
        <v>18135.541666666668</v>
      </c>
      <c r="EQ30" s="21">
        <v>10146.142857142857</v>
      </c>
      <c r="ER30" s="21">
        <v>15997.066014669927</v>
      </c>
    </row>
    <row r="31" spans="2:148" x14ac:dyDescent="0.25">
      <c r="DR31" s="2" t="s">
        <v>7</v>
      </c>
      <c r="DS31" s="12">
        <v>409</v>
      </c>
    </row>
    <row r="39" spans="99:138" x14ac:dyDescent="0.25">
      <c r="DI39" t="s">
        <v>921</v>
      </c>
      <c r="DJ39" s="1" t="s">
        <v>4</v>
      </c>
      <c r="DK39" t="s">
        <v>922</v>
      </c>
    </row>
    <row r="40" spans="99:138" x14ac:dyDescent="0.25">
      <c r="DI40" s="12">
        <v>409</v>
      </c>
      <c r="DJ40" s="2" t="s">
        <v>22</v>
      </c>
      <c r="DK40" s="12">
        <v>4</v>
      </c>
    </row>
    <row r="41" spans="99:138" x14ac:dyDescent="0.25">
      <c r="DJ41" s="2" t="s">
        <v>23</v>
      </c>
      <c r="DK41" s="12">
        <v>1</v>
      </c>
    </row>
    <row r="42" spans="99:138" x14ac:dyDescent="0.25">
      <c r="DJ42" s="2" t="s">
        <v>24</v>
      </c>
      <c r="DK42" s="12">
        <v>93</v>
      </c>
    </row>
    <row r="43" spans="99:138" x14ac:dyDescent="0.25">
      <c r="CU43" s="1" t="s">
        <v>56</v>
      </c>
      <c r="CV43" t="s" vm="2">
        <v>936</v>
      </c>
      <c r="DJ43" s="2" t="s">
        <v>25</v>
      </c>
      <c r="DK43" s="12">
        <v>28</v>
      </c>
    </row>
    <row r="44" spans="99:138" x14ac:dyDescent="0.25">
      <c r="DJ44" s="2" t="s">
        <v>26</v>
      </c>
      <c r="DK44" s="12">
        <v>3</v>
      </c>
    </row>
    <row r="45" spans="99:138" x14ac:dyDescent="0.25">
      <c r="CU45" s="1" t="s">
        <v>4</v>
      </c>
      <c r="CV45" t="s">
        <v>932</v>
      </c>
      <c r="DJ45" s="2" t="s">
        <v>27</v>
      </c>
      <c r="DK45" s="12">
        <v>154</v>
      </c>
    </row>
    <row r="46" spans="99:138" x14ac:dyDescent="0.25">
      <c r="CU46" s="2" t="s">
        <v>32</v>
      </c>
      <c r="CV46" s="12">
        <v>5</v>
      </c>
      <c r="DJ46" s="2" t="s">
        <v>28</v>
      </c>
      <c r="DK46" s="12">
        <v>126</v>
      </c>
      <c r="EG46" s="1" t="s">
        <v>0</v>
      </c>
      <c r="EH46" t="s">
        <v>1</v>
      </c>
    </row>
    <row r="47" spans="99:138" x14ac:dyDescent="0.25">
      <c r="CU47" s="2" t="s">
        <v>33</v>
      </c>
      <c r="CV47" s="12">
        <v>2</v>
      </c>
      <c r="DJ47" s="2" t="s">
        <v>7</v>
      </c>
      <c r="DK47" s="12">
        <v>409</v>
      </c>
      <c r="DR47" s="1" t="s">
        <v>56</v>
      </c>
      <c r="DS47" t="s" vm="2">
        <v>936</v>
      </c>
    </row>
    <row r="48" spans="99:138" x14ac:dyDescent="0.25">
      <c r="CU48" s="2" t="s">
        <v>34</v>
      </c>
      <c r="CV48" s="12">
        <v>2</v>
      </c>
      <c r="EG48" s="1" t="s">
        <v>4</v>
      </c>
      <c r="EH48" t="s">
        <v>942</v>
      </c>
    </row>
    <row r="49" spans="99:150" x14ac:dyDescent="0.25">
      <c r="CU49" s="2" t="s">
        <v>35</v>
      </c>
      <c r="CV49" s="12">
        <v>15</v>
      </c>
      <c r="DR49" s="1" t="s">
        <v>932</v>
      </c>
      <c r="DS49" s="1" t="s">
        <v>3</v>
      </c>
      <c r="EG49" s="2" t="s">
        <v>22</v>
      </c>
      <c r="EH49" s="12">
        <v>69500</v>
      </c>
      <c r="EK49" s="19"/>
      <c r="EL49" s="19"/>
      <c r="EM49" s="19"/>
    </row>
    <row r="50" spans="99:150" x14ac:dyDescent="0.25">
      <c r="CU50" s="2" t="s">
        <v>36</v>
      </c>
      <c r="CV50" s="12">
        <v>11</v>
      </c>
      <c r="DR50" s="1" t="s">
        <v>4</v>
      </c>
      <c r="DS50" t="s">
        <v>62</v>
      </c>
      <c r="DT50" t="s">
        <v>69</v>
      </c>
      <c r="DU50" t="s">
        <v>7</v>
      </c>
      <c r="EG50" s="2" t="s">
        <v>23</v>
      </c>
      <c r="EH50" s="12">
        <v>56</v>
      </c>
      <c r="EK50" s="20" t="s">
        <v>938</v>
      </c>
      <c r="EL50" s="20" t="s">
        <v>31</v>
      </c>
      <c r="EM50" s="20" t="s">
        <v>7</v>
      </c>
    </row>
    <row r="51" spans="99:150" x14ac:dyDescent="0.25">
      <c r="CU51" s="2" t="s">
        <v>37</v>
      </c>
      <c r="CV51" s="12">
        <v>363</v>
      </c>
      <c r="DR51" s="2" t="s">
        <v>22</v>
      </c>
      <c r="DS51" s="12">
        <v>1</v>
      </c>
      <c r="DT51" s="12">
        <v>3</v>
      </c>
      <c r="DU51" s="12">
        <v>4</v>
      </c>
      <c r="EG51" s="2" t="s">
        <v>24</v>
      </c>
      <c r="EH51" s="12">
        <v>967084</v>
      </c>
      <c r="EK51" s="12">
        <v>6000</v>
      </c>
      <c r="EL51" s="12"/>
      <c r="EM51" s="12">
        <v>12810.81081081081</v>
      </c>
      <c r="ER51" s="19"/>
      <c r="ES51" s="19"/>
      <c r="ET51" s="19"/>
    </row>
    <row r="52" spans="99:150" x14ac:dyDescent="0.25">
      <c r="CU52" s="2" t="s">
        <v>38</v>
      </c>
      <c r="CV52" s="12">
        <v>2</v>
      </c>
      <c r="DR52" s="2" t="s">
        <v>23</v>
      </c>
      <c r="DS52" s="12">
        <v>1</v>
      </c>
      <c r="DT52" s="12"/>
      <c r="DU52" s="12">
        <v>1</v>
      </c>
      <c r="EG52" s="2" t="s">
        <v>25</v>
      </c>
      <c r="EH52" s="12">
        <v>247672</v>
      </c>
      <c r="EK52" s="12">
        <v>6000</v>
      </c>
      <c r="EL52" s="12"/>
      <c r="EM52" s="12">
        <v>8790.6976744186049</v>
      </c>
      <c r="ER52" s="20" t="s">
        <v>938</v>
      </c>
      <c r="ES52" s="20" t="s">
        <v>31</v>
      </c>
      <c r="ET52" s="20" t="s">
        <v>7</v>
      </c>
    </row>
    <row r="53" spans="99:150" x14ac:dyDescent="0.25">
      <c r="CU53" s="2" t="s">
        <v>39</v>
      </c>
      <c r="CV53" s="12">
        <v>5</v>
      </c>
      <c r="DR53" s="2" t="s">
        <v>24</v>
      </c>
      <c r="DS53" s="12">
        <v>3</v>
      </c>
      <c r="DT53" s="12">
        <v>90</v>
      </c>
      <c r="DU53" s="12">
        <v>93</v>
      </c>
      <c r="EG53" s="2" t="s">
        <v>26</v>
      </c>
      <c r="EH53" s="12">
        <v>39000</v>
      </c>
      <c r="EK53" s="12"/>
      <c r="EL53" s="12">
        <v>10000</v>
      </c>
      <c r="EM53" s="12">
        <v>20000</v>
      </c>
      <c r="ER53" s="12"/>
      <c r="ES53" s="12">
        <v>10000</v>
      </c>
      <c r="ET53" s="12">
        <v>10000</v>
      </c>
    </row>
    <row r="54" spans="99:150" x14ac:dyDescent="0.25">
      <c r="CU54" s="2" t="s">
        <v>40</v>
      </c>
      <c r="CV54" s="12">
        <v>3</v>
      </c>
      <c r="DR54" s="2" t="s">
        <v>25</v>
      </c>
      <c r="DS54" s="12"/>
      <c r="DT54" s="12">
        <v>28</v>
      </c>
      <c r="DU54" s="12">
        <v>28</v>
      </c>
      <c r="EG54" s="2" t="s">
        <v>27</v>
      </c>
      <c r="EH54" s="12">
        <v>3924057</v>
      </c>
      <c r="EK54" s="12"/>
      <c r="EL54" s="12">
        <v>30000</v>
      </c>
      <c r="EM54" s="12">
        <v>30000</v>
      </c>
      <c r="ER54" s="12">
        <v>2500</v>
      </c>
      <c r="ES54" s="12">
        <v>500</v>
      </c>
      <c r="ET54" s="12">
        <v>1500</v>
      </c>
    </row>
    <row r="55" spans="99:150" x14ac:dyDescent="0.25">
      <c r="CU55" s="2" t="s">
        <v>41</v>
      </c>
      <c r="CV55" s="12">
        <v>1</v>
      </c>
      <c r="DR55" s="2" t="s">
        <v>26</v>
      </c>
      <c r="DS55" s="12"/>
      <c r="DT55" s="12">
        <v>3</v>
      </c>
      <c r="DU55" s="12">
        <v>3</v>
      </c>
      <c r="EG55" s="2" t="s">
        <v>28</v>
      </c>
      <c r="EH55" s="12">
        <v>1295431</v>
      </c>
      <c r="EK55" s="12">
        <v>16250</v>
      </c>
      <c r="EL55" s="12">
        <v>500</v>
      </c>
      <c r="EM55" s="12">
        <v>11000</v>
      </c>
      <c r="ER55" s="12">
        <v>44393.833333333336</v>
      </c>
      <c r="ES55" s="12">
        <v>523</v>
      </c>
      <c r="ET55" s="12">
        <v>38126.571428571428</v>
      </c>
    </row>
    <row r="56" spans="99:150" x14ac:dyDescent="0.25">
      <c r="CU56" s="2" t="s">
        <v>7</v>
      </c>
      <c r="CV56" s="12">
        <v>409</v>
      </c>
      <c r="DR56" s="2" t="s">
        <v>27</v>
      </c>
      <c r="DS56" s="12">
        <v>8</v>
      </c>
      <c r="DT56" s="12">
        <v>146</v>
      </c>
      <c r="DU56" s="12">
        <v>154</v>
      </c>
      <c r="EG56" s="2" t="s">
        <v>7</v>
      </c>
      <c r="EH56" s="12">
        <v>6542800</v>
      </c>
      <c r="EK56" s="12">
        <v>44393.833333333336</v>
      </c>
      <c r="EL56" s="12">
        <v>523</v>
      </c>
      <c r="EM56" s="12">
        <v>38126.571428571428</v>
      </c>
      <c r="ER56" s="12">
        <v>8420.8333333333339</v>
      </c>
      <c r="ES56" s="12">
        <v>10000</v>
      </c>
      <c r="ET56" s="12">
        <v>8125.666666666667</v>
      </c>
    </row>
    <row r="57" spans="99:150" x14ac:dyDescent="0.25">
      <c r="DR57" s="2" t="s">
        <v>28</v>
      </c>
      <c r="DS57" s="12">
        <v>9</v>
      </c>
      <c r="DT57" s="12">
        <v>117</v>
      </c>
      <c r="DU57" s="12">
        <v>126</v>
      </c>
      <c r="EK57" s="12">
        <v>8420.8333333333339</v>
      </c>
      <c r="EL57" s="12">
        <v>10000</v>
      </c>
      <c r="EM57" s="12">
        <v>8125.666666666667</v>
      </c>
      <c r="ER57" s="12">
        <v>8116</v>
      </c>
      <c r="ES57" s="12"/>
      <c r="ET57" s="12">
        <v>8116</v>
      </c>
    </row>
    <row r="58" spans="99:150" x14ac:dyDescent="0.25">
      <c r="DR58" s="2" t="s">
        <v>7</v>
      </c>
      <c r="DS58" s="12">
        <v>22</v>
      </c>
      <c r="DT58" s="12">
        <v>387</v>
      </c>
      <c r="DU58" s="12">
        <v>409</v>
      </c>
      <c r="EK58" s="12">
        <v>8116</v>
      </c>
      <c r="EL58" s="12"/>
      <c r="EM58" s="12">
        <v>8116</v>
      </c>
      <c r="ER58" s="12">
        <v>10000</v>
      </c>
      <c r="ES58" s="12"/>
      <c r="ET58" s="12">
        <v>10000</v>
      </c>
    </row>
    <row r="59" spans="99:150" x14ac:dyDescent="0.25">
      <c r="EK59" s="12">
        <v>10000</v>
      </c>
      <c r="EL59" s="12"/>
      <c r="EM59" s="12">
        <v>10000</v>
      </c>
      <c r="ER59" s="12">
        <v>15816.5</v>
      </c>
      <c r="ES59" s="12"/>
      <c r="ET59" s="12">
        <v>15816.5</v>
      </c>
    </row>
    <row r="60" spans="99:150" x14ac:dyDescent="0.25">
      <c r="EK60" s="12">
        <v>15816.5</v>
      </c>
      <c r="EL60" s="12"/>
      <c r="EM60" s="12">
        <v>15816.5</v>
      </c>
      <c r="ER60" s="12">
        <v>5000</v>
      </c>
      <c r="ES60" s="12">
        <v>10000</v>
      </c>
      <c r="ET60" s="12">
        <v>17906.645038167939</v>
      </c>
    </row>
    <row r="61" spans="99:150" x14ac:dyDescent="0.25">
      <c r="EK61" s="12">
        <v>5000</v>
      </c>
      <c r="EL61" s="12">
        <v>10000</v>
      </c>
      <c r="EM61" s="12">
        <v>17906.645038167939</v>
      </c>
      <c r="ER61" s="21">
        <v>19362.650000000001</v>
      </c>
      <c r="ES61" s="21">
        <v>6837.166666666667</v>
      </c>
      <c r="ET61" s="21">
        <v>17739.792387543253</v>
      </c>
    </row>
    <row r="62" spans="99:150" x14ac:dyDescent="0.25">
      <c r="EK62" s="21">
        <v>18135.541666666668</v>
      </c>
      <c r="EL62" s="21">
        <v>10146.142857142857</v>
      </c>
      <c r="EM62" s="21">
        <v>15997.066014669927</v>
      </c>
    </row>
    <row r="64" spans="99:150" x14ac:dyDescent="0.25">
      <c r="CU64" s="1" t="s">
        <v>56</v>
      </c>
      <c r="CV64" t="s" vm="2">
        <v>936</v>
      </c>
    </row>
    <row r="66" spans="99:125" x14ac:dyDescent="0.25">
      <c r="CU66" s="1" t="s">
        <v>932</v>
      </c>
      <c r="CV66" s="1" t="s">
        <v>3</v>
      </c>
    </row>
    <row r="67" spans="99:125" x14ac:dyDescent="0.25">
      <c r="CU67" s="1" t="s">
        <v>4</v>
      </c>
      <c r="CV67" t="s">
        <v>926</v>
      </c>
      <c r="CW67" t="s">
        <v>927</v>
      </c>
      <c r="CX67" t="s">
        <v>928</v>
      </c>
      <c r="CY67" t="s">
        <v>7</v>
      </c>
      <c r="DR67" s="1" t="s">
        <v>56</v>
      </c>
      <c r="DS67" t="s" vm="1">
        <v>17</v>
      </c>
    </row>
    <row r="68" spans="99:125" x14ac:dyDescent="0.25">
      <c r="CU68" s="2" t="s">
        <v>22</v>
      </c>
      <c r="CV68" s="12">
        <v>1</v>
      </c>
      <c r="CW68" s="12">
        <v>2</v>
      </c>
      <c r="CX68" s="12">
        <v>1</v>
      </c>
      <c r="CY68" s="12">
        <v>4</v>
      </c>
    </row>
    <row r="69" spans="99:125" x14ac:dyDescent="0.25">
      <c r="CU69" s="2" t="s">
        <v>23</v>
      </c>
      <c r="CV69" s="12">
        <v>1</v>
      </c>
      <c r="CW69" s="12"/>
      <c r="CX69" s="12"/>
      <c r="CY69" s="12">
        <v>1</v>
      </c>
      <c r="DR69" s="1" t="s">
        <v>932</v>
      </c>
      <c r="DS69" s="1" t="s">
        <v>3</v>
      </c>
    </row>
    <row r="70" spans="99:125" x14ac:dyDescent="0.25">
      <c r="CU70" s="2" t="s">
        <v>24</v>
      </c>
      <c r="CV70" s="12">
        <v>89</v>
      </c>
      <c r="CW70" s="12">
        <v>3</v>
      </c>
      <c r="CX70" s="12">
        <v>1</v>
      </c>
      <c r="CY70" s="12">
        <v>93</v>
      </c>
      <c r="DR70" s="1" t="s">
        <v>4</v>
      </c>
      <c r="DS70" t="s">
        <v>5</v>
      </c>
      <c r="DT70" t="s">
        <v>6</v>
      </c>
      <c r="DU70" t="s">
        <v>7</v>
      </c>
    </row>
    <row r="71" spans="99:125" x14ac:dyDescent="0.25">
      <c r="CU71" s="2" t="s">
        <v>25</v>
      </c>
      <c r="CV71" s="12">
        <v>26</v>
      </c>
      <c r="CW71" s="12">
        <v>2</v>
      </c>
      <c r="CX71" s="12"/>
      <c r="CY71" s="12">
        <v>28</v>
      </c>
      <c r="DR71" s="2" t="s">
        <v>22</v>
      </c>
      <c r="DS71" s="12">
        <v>1</v>
      </c>
      <c r="DT71" s="12">
        <v>2</v>
      </c>
      <c r="DU71" s="12">
        <v>3</v>
      </c>
    </row>
    <row r="72" spans="99:125" x14ac:dyDescent="0.25">
      <c r="CU72" s="2" t="s">
        <v>26</v>
      </c>
      <c r="CV72" s="12">
        <v>2</v>
      </c>
      <c r="CW72" s="12">
        <v>1</v>
      </c>
      <c r="CX72" s="12"/>
      <c r="CY72" s="12">
        <v>3</v>
      </c>
      <c r="DR72" s="2" t="s">
        <v>23</v>
      </c>
      <c r="DS72" s="12">
        <v>1</v>
      </c>
      <c r="DT72" s="12"/>
      <c r="DU72" s="12">
        <v>1</v>
      </c>
    </row>
    <row r="73" spans="99:125" x14ac:dyDescent="0.25">
      <c r="CU73" s="2" t="s">
        <v>27</v>
      </c>
      <c r="CV73" s="12">
        <v>145</v>
      </c>
      <c r="CW73" s="12">
        <v>6</v>
      </c>
      <c r="CX73" s="12">
        <v>3</v>
      </c>
      <c r="CY73" s="12">
        <v>154</v>
      </c>
      <c r="DR73" s="2" t="s">
        <v>24</v>
      </c>
      <c r="DS73" s="12">
        <v>32</v>
      </c>
      <c r="DT73" s="12">
        <v>61</v>
      </c>
      <c r="DU73" s="12">
        <v>93</v>
      </c>
    </row>
    <row r="74" spans="99:125" x14ac:dyDescent="0.25">
      <c r="CU74" s="2" t="s">
        <v>28</v>
      </c>
      <c r="CV74" s="12">
        <v>114</v>
      </c>
      <c r="CW74" s="12">
        <v>10</v>
      </c>
      <c r="CX74" s="12">
        <v>2</v>
      </c>
      <c r="CY74" s="12">
        <v>126</v>
      </c>
      <c r="DR74" s="2" t="s">
        <v>25</v>
      </c>
      <c r="DS74" s="12">
        <v>5</v>
      </c>
      <c r="DT74" s="12">
        <v>23</v>
      </c>
      <c r="DU74" s="12">
        <v>28</v>
      </c>
    </row>
    <row r="75" spans="99:125" x14ac:dyDescent="0.25">
      <c r="CU75" s="2" t="s">
        <v>7</v>
      </c>
      <c r="CV75" s="12">
        <v>378</v>
      </c>
      <c r="CW75" s="12">
        <v>24</v>
      </c>
      <c r="CX75" s="12">
        <v>7</v>
      </c>
      <c r="CY75" s="12">
        <v>409</v>
      </c>
      <c r="DR75" s="2" t="s">
        <v>26</v>
      </c>
      <c r="DS75" s="12"/>
      <c r="DT75" s="12">
        <v>3</v>
      </c>
      <c r="DU75" s="12">
        <v>3</v>
      </c>
    </row>
    <row r="76" spans="99:125" x14ac:dyDescent="0.25">
      <c r="DR76" s="2" t="s">
        <v>27</v>
      </c>
      <c r="DS76" s="12">
        <v>53</v>
      </c>
      <c r="DT76" s="12">
        <v>100</v>
      </c>
      <c r="DU76" s="12">
        <v>153</v>
      </c>
    </row>
    <row r="77" spans="99:125" x14ac:dyDescent="0.25">
      <c r="DR77" s="2" t="s">
        <v>28</v>
      </c>
      <c r="DS77" s="12">
        <v>46</v>
      </c>
      <c r="DT77" s="12">
        <v>80</v>
      </c>
      <c r="DU77" s="12">
        <v>126</v>
      </c>
    </row>
    <row r="78" spans="99:125" x14ac:dyDescent="0.25">
      <c r="DR78" s="2" t="s">
        <v>7</v>
      </c>
      <c r="DS78" s="12">
        <v>138</v>
      </c>
      <c r="DT78" s="12">
        <v>269</v>
      </c>
      <c r="DU78" s="12">
        <v>407</v>
      </c>
    </row>
    <row r="86" spans="124:125" x14ac:dyDescent="0.25">
      <c r="DT86" s="1" t="s">
        <v>56</v>
      </c>
      <c r="DU86" t="s" vm="1">
        <v>17</v>
      </c>
    </row>
    <row r="88" spans="124:125" x14ac:dyDescent="0.25">
      <c r="DT88" s="1" t="s">
        <v>4</v>
      </c>
      <c r="DU88" t="s">
        <v>935</v>
      </c>
    </row>
    <row r="89" spans="124:125" x14ac:dyDescent="0.25">
      <c r="DT89" s="2" t="s">
        <v>62</v>
      </c>
      <c r="DU89" s="13">
        <v>5.1597051597051594E-2</v>
      </c>
    </row>
    <row r="90" spans="124:125" x14ac:dyDescent="0.25">
      <c r="DT90" s="2" t="s">
        <v>69</v>
      </c>
      <c r="DU90" s="13">
        <v>0.94840294840294836</v>
      </c>
    </row>
    <row r="91" spans="124:125" x14ac:dyDescent="0.25">
      <c r="DT91" s="2" t="s">
        <v>7</v>
      </c>
      <c r="DU91" s="13">
        <v>1</v>
      </c>
    </row>
    <row r="98" spans="123:124" x14ac:dyDescent="0.25">
      <c r="DS98" s="1" t="s">
        <v>56</v>
      </c>
      <c r="DT98" t="s" vm="2">
        <v>936</v>
      </c>
    </row>
    <row r="100" spans="123:124" x14ac:dyDescent="0.25">
      <c r="DS100" s="1" t="s">
        <v>4</v>
      </c>
      <c r="DT100" t="s">
        <v>935</v>
      </c>
    </row>
    <row r="101" spans="123:124" x14ac:dyDescent="0.25">
      <c r="DS101" s="2" t="s">
        <v>62</v>
      </c>
      <c r="DT101" s="13">
        <v>5.3789731051344741E-2</v>
      </c>
    </row>
    <row r="102" spans="123:124" x14ac:dyDescent="0.25">
      <c r="DS102" s="2" t="s">
        <v>69</v>
      </c>
      <c r="DT102" s="13">
        <v>0.94621026894865523</v>
      </c>
    </row>
    <row r="103" spans="123:124" x14ac:dyDescent="0.25">
      <c r="DS103" s="2" t="s">
        <v>7</v>
      </c>
      <c r="DT103" s="13">
        <v>1</v>
      </c>
    </row>
    <row r="137" spans="34:36" x14ac:dyDescent="0.25">
      <c r="AH137" s="20"/>
      <c r="AI137" s="20"/>
      <c r="AJ137" s="20"/>
    </row>
    <row r="138" spans="34:36" x14ac:dyDescent="0.25">
      <c r="AH138" s="12"/>
      <c r="AI138" s="12"/>
      <c r="AJ138" s="12"/>
    </row>
    <row r="139" spans="34:36" x14ac:dyDescent="0.25">
      <c r="AH139" s="12"/>
      <c r="AI139" s="12"/>
      <c r="AJ139" s="12"/>
    </row>
    <row r="140" spans="34:36" x14ac:dyDescent="0.25">
      <c r="AH140" s="12"/>
      <c r="AI140" s="12"/>
      <c r="AJ140" s="12"/>
    </row>
    <row r="141" spans="34:36" x14ac:dyDescent="0.25">
      <c r="AH141" s="12"/>
      <c r="AI141" s="12"/>
      <c r="AJ141" s="12"/>
    </row>
    <row r="142" spans="34:36" x14ac:dyDescent="0.25">
      <c r="AH142" s="12"/>
      <c r="AI142" s="12"/>
      <c r="AJ142" s="12"/>
    </row>
    <row r="143" spans="34:36" x14ac:dyDescent="0.25">
      <c r="AH143" s="12"/>
      <c r="AI143" s="12"/>
      <c r="AJ143" s="12"/>
    </row>
    <row r="144" spans="34:36" x14ac:dyDescent="0.25">
      <c r="AH144" s="12"/>
      <c r="AI144" s="12"/>
      <c r="AJ144" s="12"/>
    </row>
    <row r="145" spans="34:36" x14ac:dyDescent="0.25">
      <c r="AH145" s="12"/>
      <c r="AI145" s="12"/>
      <c r="AJ145" s="12"/>
    </row>
    <row r="146" spans="34:36" x14ac:dyDescent="0.25">
      <c r="AH146" s="12"/>
      <c r="AI146" s="12"/>
      <c r="AJ146" s="12"/>
    </row>
    <row r="147" spans="34:36" x14ac:dyDescent="0.25">
      <c r="AH147" s="12"/>
      <c r="AI147" s="12"/>
      <c r="AJ147" s="12"/>
    </row>
    <row r="148" spans="34:36" x14ac:dyDescent="0.25">
      <c r="AH148" s="12"/>
      <c r="AI148" s="12"/>
      <c r="AJ148" s="12"/>
    </row>
    <row r="149" spans="34:36" x14ac:dyDescent="0.25">
      <c r="AH149" s="21"/>
      <c r="AI149" s="21"/>
      <c r="AJ149" s="21"/>
    </row>
  </sheetData>
  <pageMargins left="0.7" right="0.7" top="0.75" bottom="0.75" header="0.3" footer="0.3"/>
  <drawing r:id="rId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77DA-469F-4228-86D4-AC2B0471FD28}">
  <sheetPr codeName="Sheet6"/>
  <dimension ref="A1:A29"/>
  <sheetViews>
    <sheetView workbookViewId="0">
      <selection activeCell="A41" sqref="A41"/>
    </sheetView>
  </sheetViews>
  <sheetFormatPr defaultRowHeight="15" x14ac:dyDescent="0.25"/>
  <cols>
    <col min="1" max="1" width="133.28515625" customWidth="1"/>
  </cols>
  <sheetData>
    <row r="1" spans="1:1" x14ac:dyDescent="0.25">
      <c r="A1" t="s">
        <v>880</v>
      </c>
    </row>
    <row r="2" spans="1:1" x14ac:dyDescent="0.25">
      <c r="A2" t="s">
        <v>881</v>
      </c>
    </row>
    <row r="3" spans="1:1" x14ac:dyDescent="0.25">
      <c r="A3" t="s">
        <v>882</v>
      </c>
    </row>
    <row r="4" spans="1:1" x14ac:dyDescent="0.25">
      <c r="A4" t="s">
        <v>883</v>
      </c>
    </row>
    <row r="5" spans="1:1" x14ac:dyDescent="0.25">
      <c r="A5" t="s">
        <v>884</v>
      </c>
    </row>
    <row r="6" spans="1:1" x14ac:dyDescent="0.25">
      <c r="A6" t="s">
        <v>885</v>
      </c>
    </row>
    <row r="7" spans="1:1" x14ac:dyDescent="0.25">
      <c r="A7" t="s">
        <v>886</v>
      </c>
    </row>
    <row r="8" spans="1:1" x14ac:dyDescent="0.25">
      <c r="A8" t="s">
        <v>887</v>
      </c>
    </row>
    <row r="9" spans="1:1" x14ac:dyDescent="0.25">
      <c r="A9" t="s">
        <v>888</v>
      </c>
    </row>
    <row r="10" spans="1:1" x14ac:dyDescent="0.25">
      <c r="A10" t="s">
        <v>889</v>
      </c>
    </row>
    <row r="11" spans="1:1" x14ac:dyDescent="0.25">
      <c r="A11" t="s">
        <v>890</v>
      </c>
    </row>
    <row r="12" spans="1:1" x14ac:dyDescent="0.25">
      <c r="A12" t="s">
        <v>891</v>
      </c>
    </row>
    <row r="13" spans="1:1" x14ac:dyDescent="0.25">
      <c r="A13" t="s">
        <v>892</v>
      </c>
    </row>
    <row r="14" spans="1:1" x14ac:dyDescent="0.25">
      <c r="A14" t="s">
        <v>893</v>
      </c>
    </row>
    <row r="15" spans="1:1" x14ac:dyDescent="0.25">
      <c r="A15" t="s">
        <v>894</v>
      </c>
    </row>
    <row r="16" spans="1:1" x14ac:dyDescent="0.25">
      <c r="A16" t="s">
        <v>895</v>
      </c>
    </row>
    <row r="17" spans="1:1" x14ac:dyDescent="0.25">
      <c r="A17" t="s">
        <v>896</v>
      </c>
    </row>
    <row r="18" spans="1:1" x14ac:dyDescent="0.25">
      <c r="A18" t="s">
        <v>897</v>
      </c>
    </row>
    <row r="19" spans="1:1" x14ac:dyDescent="0.25">
      <c r="A19" t="s">
        <v>898</v>
      </c>
    </row>
    <row r="20" spans="1:1" x14ac:dyDescent="0.25">
      <c r="A20" t="s">
        <v>899</v>
      </c>
    </row>
    <row r="22" spans="1:1" x14ac:dyDescent="0.25">
      <c r="A22" t="s">
        <v>900</v>
      </c>
    </row>
    <row r="23" spans="1:1" x14ac:dyDescent="0.25">
      <c r="A23" t="s">
        <v>901</v>
      </c>
    </row>
    <row r="24" spans="1:1" x14ac:dyDescent="0.25">
      <c r="A24" t="s">
        <v>902</v>
      </c>
    </row>
    <row r="25" spans="1:1" x14ac:dyDescent="0.25">
      <c r="A25" t="s">
        <v>903</v>
      </c>
    </row>
    <row r="26" spans="1:1" x14ac:dyDescent="0.25">
      <c r="A26" t="s">
        <v>904</v>
      </c>
    </row>
    <row r="27" spans="1:1" x14ac:dyDescent="0.25">
      <c r="A27" t="s">
        <v>905</v>
      </c>
    </row>
    <row r="28" spans="1:1" x14ac:dyDescent="0.25">
      <c r="A28" t="s">
        <v>906</v>
      </c>
    </row>
    <row r="29" spans="1:1" x14ac:dyDescent="0.25">
      <c r="A29" t="s">
        <v>907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EE3D-02BB-41AD-A596-9DB3DD0B6C46}">
  <sheetPr codeName="Sheet19"/>
  <dimension ref="A1"/>
  <sheetViews>
    <sheetView workbookViewId="0">
      <selection activeCell="J25" sqref="J25"/>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2551-028E-425B-9B6F-9323BA87E711}">
  <sheetPr codeName="Sheet7"/>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ACE4-0AF6-4807-8C86-D9957C365D4C}">
  <sheetPr codeName="Sheet10"/>
  <dimension ref="A1:A45"/>
  <sheetViews>
    <sheetView showGridLines="0" topLeftCell="A8" zoomScale="70" zoomScaleNormal="70" workbookViewId="0">
      <selection activeCell="M11" sqref="M11"/>
    </sheetView>
  </sheetViews>
  <sheetFormatPr defaultRowHeight="15" x14ac:dyDescent="0.25"/>
  <cols>
    <col min="1" max="1" width="3.7109375" style="8" customWidth="1"/>
    <col min="2" max="16" width="12.7109375" style="8" customWidth="1"/>
    <col min="17" max="17" width="3.7109375" style="8" customWidth="1"/>
    <col min="18" max="16384" width="9.140625" style="8"/>
  </cols>
  <sheetData>
    <row r="1" ht="24" customHeight="1" x14ac:dyDescent="0.25"/>
    <row r="2" ht="24" customHeight="1" x14ac:dyDescent="0.25"/>
    <row r="3" ht="24" customHeight="1" x14ac:dyDescent="0.25"/>
    <row r="4" ht="24" customHeight="1" x14ac:dyDescent="0.25"/>
    <row r="5" ht="24" customHeight="1" x14ac:dyDescent="0.25"/>
    <row r="6" ht="24" customHeight="1" x14ac:dyDescent="0.25"/>
    <row r="7" ht="24" customHeight="1" x14ac:dyDescent="0.25"/>
    <row r="8" ht="24" customHeight="1" x14ac:dyDescent="0.25"/>
    <row r="9" ht="24" customHeight="1" x14ac:dyDescent="0.25"/>
    <row r="10" ht="24" customHeight="1" x14ac:dyDescent="0.25"/>
    <row r="11" ht="24" customHeight="1" x14ac:dyDescent="0.25"/>
    <row r="12" ht="24" customHeight="1" x14ac:dyDescent="0.25"/>
    <row r="13" ht="24" customHeight="1" x14ac:dyDescent="0.25"/>
    <row r="14" ht="24" customHeight="1" x14ac:dyDescent="0.25"/>
    <row r="15" ht="24" customHeight="1" x14ac:dyDescent="0.25"/>
    <row r="16"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row r="33" ht="24" customHeight="1" x14ac:dyDescent="0.25"/>
    <row r="34" ht="24" customHeight="1" x14ac:dyDescent="0.25"/>
    <row r="35" ht="24" customHeight="1" x14ac:dyDescent="0.25"/>
    <row r="36" ht="24" customHeight="1" x14ac:dyDescent="0.25"/>
    <row r="37" ht="24" customHeight="1" x14ac:dyDescent="0.25"/>
    <row r="38" ht="24" customHeight="1" x14ac:dyDescent="0.25"/>
    <row r="39" ht="24" customHeight="1" x14ac:dyDescent="0.25"/>
    <row r="40" ht="24" customHeight="1" x14ac:dyDescent="0.25"/>
    <row r="41" ht="24" customHeight="1" x14ac:dyDescent="0.25"/>
    <row r="42" ht="24" customHeight="1" x14ac:dyDescent="0.25"/>
    <row r="43" ht="24" customHeight="1" x14ac:dyDescent="0.25"/>
    <row r="44" ht="24" customHeight="1" x14ac:dyDescent="0.25"/>
    <row r="45" ht="24" customHeight="1"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1317-529B-4E0D-BF84-E06036AF5CE3}">
  <sheetPr codeName="Sheet26"/>
  <dimension ref="A1:A34"/>
  <sheetViews>
    <sheetView showGridLines="0" zoomScaleNormal="100" workbookViewId="0"/>
  </sheetViews>
  <sheetFormatPr defaultRowHeight="15" x14ac:dyDescent="0.25"/>
  <cols>
    <col min="1" max="1" width="2.7109375" style="9" customWidth="1"/>
    <col min="2" max="14" width="10.7109375" style="9" customWidth="1"/>
    <col min="15" max="15" width="2.7109375" style="9" customWidth="1"/>
    <col min="16" max="16384" width="9.140625" style="9"/>
  </cols>
  <sheetData>
    <row r="1" ht="20.100000000000001" customHeight="1" x14ac:dyDescent="0.25"/>
    <row r="2" ht="20.100000000000001" customHeight="1" x14ac:dyDescent="0.25"/>
    <row r="3" ht="20.100000000000001" customHeight="1" x14ac:dyDescent="0.25"/>
    <row r="4" ht="20.100000000000001" customHeight="1" x14ac:dyDescent="0.25"/>
    <row r="5" ht="20.100000000000001" customHeight="1" x14ac:dyDescent="0.25"/>
    <row r="6" ht="20.100000000000001" customHeight="1" x14ac:dyDescent="0.25"/>
    <row r="7" ht="20.100000000000001" customHeight="1" x14ac:dyDescent="0.25"/>
    <row r="8" ht="20.100000000000001" customHeight="1" x14ac:dyDescent="0.25"/>
    <row r="9" ht="20.100000000000001" customHeight="1" x14ac:dyDescent="0.25"/>
    <row r="10" ht="20.100000000000001" customHeight="1" x14ac:dyDescent="0.25"/>
    <row r="11" ht="20.100000000000001" customHeight="1" x14ac:dyDescent="0.25"/>
    <row r="12" ht="20.100000000000001" customHeight="1" x14ac:dyDescent="0.25"/>
    <row r="13" ht="20.100000000000001" customHeight="1" x14ac:dyDescent="0.25"/>
    <row r="14" ht="20.100000000000001" customHeight="1" x14ac:dyDescent="0.25"/>
    <row r="15" ht="20.100000000000001" customHeight="1" x14ac:dyDescent="0.25"/>
    <row r="16"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5EFB-6B41-4494-8916-3F09C13BC4AA}">
  <sheetPr codeName="Sheet27"/>
  <dimension ref="A1:A34"/>
  <sheetViews>
    <sheetView showGridLines="0" topLeftCell="A10" zoomScale="115" zoomScaleNormal="115" workbookViewId="0">
      <selection activeCell="S18" sqref="S18"/>
    </sheetView>
  </sheetViews>
  <sheetFormatPr defaultRowHeight="15" x14ac:dyDescent="0.25"/>
  <cols>
    <col min="1" max="1" width="2.7109375" style="9" customWidth="1"/>
    <col min="2" max="14" width="10.7109375" style="9" customWidth="1"/>
    <col min="15" max="15" width="2.7109375" style="9" customWidth="1"/>
    <col min="16" max="16384" width="9.140625" style="9"/>
  </cols>
  <sheetData>
    <row r="1" ht="20.100000000000001" customHeight="1" x14ac:dyDescent="0.25"/>
    <row r="2" ht="20.100000000000001" customHeight="1" x14ac:dyDescent="0.25"/>
    <row r="3" ht="20.100000000000001" customHeight="1" x14ac:dyDescent="0.25"/>
    <row r="4" ht="20.100000000000001" customHeight="1" x14ac:dyDescent="0.25"/>
    <row r="5" ht="20.100000000000001" customHeight="1" x14ac:dyDescent="0.25"/>
    <row r="6" ht="20.100000000000001" customHeight="1" x14ac:dyDescent="0.25"/>
    <row r="7" ht="20.100000000000001" customHeight="1" x14ac:dyDescent="0.25"/>
    <row r="8" ht="20.100000000000001" customHeight="1" x14ac:dyDescent="0.25"/>
    <row r="9" ht="20.100000000000001" customHeight="1" x14ac:dyDescent="0.25"/>
    <row r="10" ht="20.100000000000001" customHeight="1" x14ac:dyDescent="0.25"/>
    <row r="11" ht="20.100000000000001" customHeight="1" x14ac:dyDescent="0.25"/>
    <row r="12" ht="20.100000000000001" customHeight="1" x14ac:dyDescent="0.25"/>
    <row r="13" ht="20.100000000000001" customHeight="1" x14ac:dyDescent="0.25"/>
    <row r="14" ht="20.100000000000001" customHeight="1" x14ac:dyDescent="0.25"/>
    <row r="15" ht="20.100000000000001" customHeight="1" x14ac:dyDescent="0.25"/>
    <row r="16"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863A-E0DA-4331-B2D7-0032128E3B3B}">
  <sheetPr codeName="Sheet16"/>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1A3F-9C66-4A92-8A53-CD3998F1AEDC}">
  <dimension ref="A1:P410"/>
  <sheetViews>
    <sheetView workbookViewId="0">
      <selection activeCell="C28" sqref="C28"/>
    </sheetView>
  </sheetViews>
  <sheetFormatPr defaultRowHeight="15" x14ac:dyDescent="0.25"/>
  <cols>
    <col min="4" max="4" width="13.85546875" customWidth="1"/>
    <col min="5" max="5" width="13.7109375" customWidth="1"/>
    <col min="6" max="6" width="20.28515625" customWidth="1"/>
    <col min="7" max="7" width="16.7109375" customWidth="1"/>
    <col min="8" max="8" width="21.42578125" customWidth="1"/>
    <col min="9" max="9" width="13.5703125" customWidth="1"/>
    <col min="10" max="10" width="9.85546875" customWidth="1"/>
    <col min="11" max="11" width="15.42578125" customWidth="1"/>
    <col min="12" max="12" width="14.28515625" customWidth="1"/>
    <col min="13" max="13" width="17.5703125" customWidth="1"/>
    <col min="14" max="14" width="10.7109375" customWidth="1"/>
    <col min="15" max="15" width="16.42578125" customWidth="1"/>
    <col min="16" max="16" width="14.7109375" customWidth="1"/>
  </cols>
  <sheetData>
    <row r="1" spans="1:16" x14ac:dyDescent="0.25">
      <c r="A1" s="14" t="s">
        <v>42</v>
      </c>
      <c r="B1" s="14" t="s">
        <v>43</v>
      </c>
      <c r="C1" s="14" t="s">
        <v>44</v>
      </c>
      <c r="D1" s="14" t="s">
        <v>45</v>
      </c>
      <c r="E1" s="14" t="s">
        <v>46</v>
      </c>
      <c r="F1" s="14" t="s">
        <v>47</v>
      </c>
      <c r="G1" s="14" t="s">
        <v>48</v>
      </c>
      <c r="H1" s="17" t="s">
        <v>49</v>
      </c>
      <c r="I1" s="17" t="s">
        <v>50</v>
      </c>
      <c r="J1" s="14" t="s">
        <v>51</v>
      </c>
      <c r="K1" s="14" t="s">
        <v>52</v>
      </c>
      <c r="L1" s="14" t="s">
        <v>53</v>
      </c>
      <c r="M1" s="14" t="s">
        <v>54</v>
      </c>
      <c r="N1" s="14" t="s">
        <v>55</v>
      </c>
      <c r="O1" s="14" t="s">
        <v>56</v>
      </c>
      <c r="P1" s="18" t="s">
        <v>937</v>
      </c>
    </row>
    <row r="2" spans="1:16" x14ac:dyDescent="0.25">
      <c r="A2" s="14">
        <v>1</v>
      </c>
      <c r="B2" s="14" t="s">
        <v>60</v>
      </c>
      <c r="C2" s="15" t="s">
        <v>61</v>
      </c>
      <c r="D2" s="15" t="s">
        <v>24</v>
      </c>
      <c r="E2" s="15" t="s">
        <v>37</v>
      </c>
      <c r="F2" s="15" t="s">
        <v>31</v>
      </c>
      <c r="G2" s="15" t="s">
        <v>62</v>
      </c>
      <c r="H2" s="16">
        <v>45171</v>
      </c>
      <c r="I2" s="16">
        <v>44991</v>
      </c>
      <c r="J2" s="15" t="s">
        <v>6</v>
      </c>
      <c r="K2" s="15" t="s">
        <v>63</v>
      </c>
      <c r="L2" s="15" t="s">
        <v>64</v>
      </c>
      <c r="M2" s="15" t="s">
        <v>65</v>
      </c>
      <c r="N2" s="15" t="s">
        <v>66</v>
      </c>
      <c r="O2" s="15" t="s">
        <v>17</v>
      </c>
      <c r="P2" s="18">
        <v>10000</v>
      </c>
    </row>
    <row r="3" spans="1:16" x14ac:dyDescent="0.25">
      <c r="A3" s="14">
        <f t="shared" ref="A3:A66" si="0">ROW(A1)</f>
        <v>1</v>
      </c>
      <c r="B3" s="14" t="s">
        <v>67</v>
      </c>
      <c r="C3" s="15" t="s">
        <v>68</v>
      </c>
      <c r="D3" s="15" t="s">
        <v>22</v>
      </c>
      <c r="E3" s="15" t="s">
        <v>37</v>
      </c>
      <c r="F3" s="15" t="s">
        <v>938</v>
      </c>
      <c r="G3" s="15" t="s">
        <v>69</v>
      </c>
      <c r="H3" s="16">
        <v>45232</v>
      </c>
      <c r="I3" s="16">
        <v>45052</v>
      </c>
      <c r="J3" s="15" t="s">
        <v>6</v>
      </c>
      <c r="K3" s="15" t="s">
        <v>63</v>
      </c>
      <c r="L3" s="15" t="s">
        <v>70</v>
      </c>
      <c r="M3" s="15" t="s">
        <v>65</v>
      </c>
      <c r="N3" s="15" t="s">
        <v>66</v>
      </c>
      <c r="O3" s="15" t="s">
        <v>19</v>
      </c>
      <c r="P3" s="18">
        <v>2500</v>
      </c>
    </row>
    <row r="4" spans="1:16" x14ac:dyDescent="0.25">
      <c r="A4" s="14">
        <f t="shared" si="0"/>
        <v>2</v>
      </c>
      <c r="B4" s="14" t="s">
        <v>71</v>
      </c>
      <c r="C4" s="15" t="s">
        <v>72</v>
      </c>
      <c r="D4" s="15" t="s">
        <v>27</v>
      </c>
      <c r="E4" s="15" t="s">
        <v>37</v>
      </c>
      <c r="F4" s="15" t="s">
        <v>31</v>
      </c>
      <c r="G4" s="15" t="s">
        <v>62</v>
      </c>
      <c r="H4" s="16">
        <v>45246</v>
      </c>
      <c r="I4" s="16">
        <v>45066</v>
      </c>
      <c r="J4" s="15" t="s">
        <v>6</v>
      </c>
      <c r="K4" s="15" t="s">
        <v>73</v>
      </c>
      <c r="L4" s="15" t="s">
        <v>74</v>
      </c>
      <c r="M4" s="15" t="s">
        <v>75</v>
      </c>
      <c r="N4" s="15" t="s">
        <v>76</v>
      </c>
      <c r="O4" s="15" t="s">
        <v>18</v>
      </c>
      <c r="P4" s="18">
        <v>500</v>
      </c>
    </row>
    <row r="5" spans="1:16" x14ac:dyDescent="0.25">
      <c r="A5" s="14">
        <f t="shared" si="0"/>
        <v>3</v>
      </c>
      <c r="B5" s="14" t="s">
        <v>77</v>
      </c>
      <c r="C5" s="15" t="s">
        <v>78</v>
      </c>
      <c r="D5" s="15" t="s">
        <v>28</v>
      </c>
      <c r="E5" s="15" t="s">
        <v>38</v>
      </c>
      <c r="F5" s="15" t="s">
        <v>938</v>
      </c>
      <c r="G5" s="15" t="s">
        <v>62</v>
      </c>
      <c r="H5" s="16">
        <v>45258</v>
      </c>
      <c r="I5" s="16">
        <v>45078</v>
      </c>
      <c r="J5" s="15" t="s">
        <v>6</v>
      </c>
      <c r="K5" s="15" t="s">
        <v>73</v>
      </c>
      <c r="L5" s="15" t="s">
        <v>70</v>
      </c>
      <c r="M5" s="15" t="s">
        <v>79</v>
      </c>
      <c r="N5" s="15" t="s">
        <v>80</v>
      </c>
      <c r="O5" s="15" t="s">
        <v>17</v>
      </c>
      <c r="P5" s="18">
        <v>10000</v>
      </c>
    </row>
    <row r="6" spans="1:16" x14ac:dyDescent="0.25">
      <c r="A6" s="14">
        <f t="shared" si="0"/>
        <v>4</v>
      </c>
      <c r="B6" s="14" t="s">
        <v>81</v>
      </c>
      <c r="C6" s="15" t="s">
        <v>82</v>
      </c>
      <c r="D6" s="15" t="s">
        <v>27</v>
      </c>
      <c r="E6" s="15" t="s">
        <v>37</v>
      </c>
      <c r="F6" s="15" t="s">
        <v>938</v>
      </c>
      <c r="G6" s="15" t="s">
        <v>69</v>
      </c>
      <c r="H6" s="16">
        <v>45269</v>
      </c>
      <c r="I6" s="16">
        <v>45089</v>
      </c>
      <c r="J6" s="15" t="s">
        <v>6</v>
      </c>
      <c r="K6" s="15" t="s">
        <v>63</v>
      </c>
      <c r="L6" s="15" t="s">
        <v>74</v>
      </c>
      <c r="M6" s="15" t="s">
        <v>83</v>
      </c>
      <c r="N6" s="15" t="s">
        <v>84</v>
      </c>
      <c r="O6" s="15" t="s">
        <v>17</v>
      </c>
      <c r="P6" s="18">
        <v>10000</v>
      </c>
    </row>
    <row r="7" spans="1:16" x14ac:dyDescent="0.25">
      <c r="A7" s="14">
        <f t="shared" si="0"/>
        <v>5</v>
      </c>
      <c r="B7" s="14" t="s">
        <v>85</v>
      </c>
      <c r="C7" s="15" t="s">
        <v>86</v>
      </c>
      <c r="D7" s="15" t="s">
        <v>28</v>
      </c>
      <c r="E7" s="15" t="s">
        <v>37</v>
      </c>
      <c r="F7" s="15" t="s">
        <v>938</v>
      </c>
      <c r="G7" s="15" t="s">
        <v>62</v>
      </c>
      <c r="H7" s="16">
        <v>45269</v>
      </c>
      <c r="I7" s="16">
        <v>45089</v>
      </c>
      <c r="J7" s="15" t="s">
        <v>6</v>
      </c>
      <c r="K7" s="15" t="s">
        <v>63</v>
      </c>
      <c r="L7" s="15" t="s">
        <v>64</v>
      </c>
      <c r="M7" s="15" t="s">
        <v>65</v>
      </c>
      <c r="N7" s="15" t="s">
        <v>66</v>
      </c>
      <c r="O7" s="15" t="s">
        <v>17</v>
      </c>
      <c r="P7" s="18">
        <v>10000</v>
      </c>
    </row>
    <row r="8" spans="1:16" x14ac:dyDescent="0.25">
      <c r="A8" s="14">
        <f t="shared" si="0"/>
        <v>6</v>
      </c>
      <c r="B8" s="14" t="s">
        <v>87</v>
      </c>
      <c r="C8" s="15" t="s">
        <v>88</v>
      </c>
      <c r="D8" s="15" t="s">
        <v>27</v>
      </c>
      <c r="E8" s="15" t="s">
        <v>37</v>
      </c>
      <c r="F8" s="15" t="s">
        <v>938</v>
      </c>
      <c r="G8" s="15" t="s">
        <v>62</v>
      </c>
      <c r="H8" s="16">
        <v>45272</v>
      </c>
      <c r="I8" s="16">
        <v>45092</v>
      </c>
      <c r="J8" s="15" t="s">
        <v>6</v>
      </c>
      <c r="K8" s="15" t="s">
        <v>73</v>
      </c>
      <c r="L8" s="15" t="s">
        <v>74</v>
      </c>
      <c r="M8" s="15" t="s">
        <v>65</v>
      </c>
      <c r="N8" s="15" t="s">
        <v>66</v>
      </c>
      <c r="O8" s="15" t="s">
        <v>17</v>
      </c>
      <c r="P8" s="18">
        <v>10000</v>
      </c>
    </row>
    <row r="9" spans="1:16" x14ac:dyDescent="0.25">
      <c r="A9" s="14">
        <f t="shared" si="0"/>
        <v>7</v>
      </c>
      <c r="B9" s="14" t="s">
        <v>89</v>
      </c>
      <c r="C9" s="15" t="s">
        <v>90</v>
      </c>
      <c r="D9" s="15" t="s">
        <v>28</v>
      </c>
      <c r="E9" s="15" t="s">
        <v>37</v>
      </c>
      <c r="F9" s="15" t="s">
        <v>31</v>
      </c>
      <c r="G9" s="15" t="s">
        <v>62</v>
      </c>
      <c r="H9" s="16">
        <v>45277</v>
      </c>
      <c r="I9" s="16">
        <v>45097</v>
      </c>
      <c r="J9" s="15" t="s">
        <v>6</v>
      </c>
      <c r="K9" s="15" t="s">
        <v>63</v>
      </c>
      <c r="L9" s="15" t="s">
        <v>91</v>
      </c>
      <c r="M9" s="15" t="s">
        <v>65</v>
      </c>
      <c r="N9" s="15" t="s">
        <v>66</v>
      </c>
      <c r="O9" s="15" t="s">
        <v>17</v>
      </c>
      <c r="P9" s="18">
        <v>523</v>
      </c>
    </row>
    <row r="10" spans="1:16" x14ac:dyDescent="0.25">
      <c r="A10" s="14">
        <f t="shared" si="0"/>
        <v>8</v>
      </c>
      <c r="B10" s="14" t="s">
        <v>92</v>
      </c>
      <c r="C10" s="15" t="s">
        <v>93</v>
      </c>
      <c r="D10" s="15" t="s">
        <v>28</v>
      </c>
      <c r="E10" s="15" t="s">
        <v>37</v>
      </c>
      <c r="F10" s="15" t="s">
        <v>938</v>
      </c>
      <c r="G10" s="15" t="s">
        <v>62</v>
      </c>
      <c r="H10" s="16">
        <v>45277</v>
      </c>
      <c r="I10" s="16">
        <v>45097</v>
      </c>
      <c r="J10" s="15" t="s">
        <v>6</v>
      </c>
      <c r="K10" s="15" t="s">
        <v>63</v>
      </c>
      <c r="L10" s="15" t="s">
        <v>70</v>
      </c>
      <c r="M10" s="15" t="s">
        <v>65</v>
      </c>
      <c r="N10" s="15" t="s">
        <v>66</v>
      </c>
      <c r="O10" s="15" t="s">
        <v>17</v>
      </c>
      <c r="P10" s="18">
        <v>10000</v>
      </c>
    </row>
    <row r="11" spans="1:16" x14ac:dyDescent="0.25">
      <c r="A11" s="14">
        <f t="shared" si="0"/>
        <v>9</v>
      </c>
      <c r="B11" s="14" t="s">
        <v>94</v>
      </c>
      <c r="C11" s="15" t="s">
        <v>95</v>
      </c>
      <c r="D11" s="15" t="s">
        <v>27</v>
      </c>
      <c r="E11" s="15" t="s">
        <v>37</v>
      </c>
      <c r="F11" s="15" t="s">
        <v>938</v>
      </c>
      <c r="G11" s="15" t="s">
        <v>62</v>
      </c>
      <c r="H11" s="16">
        <v>45278</v>
      </c>
      <c r="I11" s="16">
        <v>45098</v>
      </c>
      <c r="J11" s="15" t="s">
        <v>6</v>
      </c>
      <c r="K11" s="15" t="s">
        <v>73</v>
      </c>
      <c r="L11" s="15" t="s">
        <v>74</v>
      </c>
      <c r="M11" s="15" t="s">
        <v>65</v>
      </c>
      <c r="N11" s="15" t="s">
        <v>66</v>
      </c>
      <c r="O11" s="15" t="s">
        <v>17</v>
      </c>
      <c r="P11" s="18">
        <v>216363</v>
      </c>
    </row>
    <row r="12" spans="1:16" x14ac:dyDescent="0.25">
      <c r="A12" s="14">
        <f t="shared" si="0"/>
        <v>10</v>
      </c>
      <c r="B12" s="14" t="s">
        <v>96</v>
      </c>
      <c r="C12" s="15" t="s">
        <v>97</v>
      </c>
      <c r="D12" s="15" t="s">
        <v>27</v>
      </c>
      <c r="E12" s="15" t="s">
        <v>37</v>
      </c>
      <c r="F12" s="15" t="s">
        <v>31</v>
      </c>
      <c r="G12" s="15" t="s">
        <v>62</v>
      </c>
      <c r="H12" s="16">
        <v>45288</v>
      </c>
      <c r="I12" s="16">
        <v>45108</v>
      </c>
      <c r="J12" s="15" t="s">
        <v>6</v>
      </c>
      <c r="K12" s="15" t="s">
        <v>73</v>
      </c>
      <c r="L12" s="15" t="s">
        <v>74</v>
      </c>
      <c r="M12" s="15" t="s">
        <v>79</v>
      </c>
      <c r="N12" s="15" t="s">
        <v>80</v>
      </c>
      <c r="O12" s="15" t="s">
        <v>17</v>
      </c>
      <c r="P12" s="18">
        <v>10000</v>
      </c>
    </row>
    <row r="13" spans="1:16" x14ac:dyDescent="0.25">
      <c r="A13" s="14">
        <f t="shared" si="0"/>
        <v>11</v>
      </c>
      <c r="B13" s="14" t="s">
        <v>98</v>
      </c>
      <c r="C13" s="15" t="s">
        <v>99</v>
      </c>
      <c r="D13" s="15" t="s">
        <v>27</v>
      </c>
      <c r="E13" s="15" t="s">
        <v>37</v>
      </c>
      <c r="F13" s="15" t="s">
        <v>938</v>
      </c>
      <c r="G13" s="15" t="s">
        <v>62</v>
      </c>
      <c r="H13" s="16">
        <v>45297</v>
      </c>
      <c r="I13" s="16">
        <v>45117</v>
      </c>
      <c r="J13" s="15" t="s">
        <v>6</v>
      </c>
      <c r="K13" s="15" t="s">
        <v>73</v>
      </c>
      <c r="L13" s="15" t="s">
        <v>91</v>
      </c>
      <c r="M13" s="15" t="s">
        <v>65</v>
      </c>
      <c r="N13" s="15" t="s">
        <v>66</v>
      </c>
      <c r="O13" s="15" t="s">
        <v>17</v>
      </c>
      <c r="P13" s="18">
        <v>10000</v>
      </c>
    </row>
    <row r="14" spans="1:16" x14ac:dyDescent="0.25">
      <c r="A14" s="14">
        <f t="shared" si="0"/>
        <v>12</v>
      </c>
      <c r="B14" s="14" t="s">
        <v>100</v>
      </c>
      <c r="C14" s="15" t="s">
        <v>101</v>
      </c>
      <c r="D14" s="15" t="s">
        <v>28</v>
      </c>
      <c r="E14" s="15" t="s">
        <v>37</v>
      </c>
      <c r="F14" s="15" t="s">
        <v>938</v>
      </c>
      <c r="G14" s="15" t="s">
        <v>62</v>
      </c>
      <c r="H14" s="16">
        <v>45297</v>
      </c>
      <c r="I14" s="16">
        <v>45117</v>
      </c>
      <c r="J14" s="15" t="s">
        <v>6</v>
      </c>
      <c r="K14" s="15" t="s">
        <v>73</v>
      </c>
      <c r="L14" s="15" t="s">
        <v>64</v>
      </c>
      <c r="M14" s="15" t="s">
        <v>102</v>
      </c>
      <c r="N14" s="15" t="s">
        <v>76</v>
      </c>
      <c r="O14" s="15" t="s">
        <v>17</v>
      </c>
      <c r="P14" s="18">
        <v>525</v>
      </c>
    </row>
    <row r="15" spans="1:16" x14ac:dyDescent="0.25">
      <c r="A15" s="14">
        <f t="shared" si="0"/>
        <v>13</v>
      </c>
      <c r="B15" s="14" t="s">
        <v>103</v>
      </c>
      <c r="C15" s="15" t="s">
        <v>104</v>
      </c>
      <c r="D15" s="15" t="s">
        <v>28</v>
      </c>
      <c r="E15" s="15" t="s">
        <v>37</v>
      </c>
      <c r="F15" s="15" t="s">
        <v>938</v>
      </c>
      <c r="G15" s="15" t="s">
        <v>69</v>
      </c>
      <c r="H15" s="16">
        <v>45297</v>
      </c>
      <c r="I15" s="16">
        <v>45117</v>
      </c>
      <c r="J15" s="15" t="s">
        <v>6</v>
      </c>
      <c r="K15" s="15" t="s">
        <v>73</v>
      </c>
      <c r="L15" s="15" t="s">
        <v>105</v>
      </c>
      <c r="M15" s="15" t="s">
        <v>65</v>
      </c>
      <c r="N15" s="15" t="s">
        <v>66</v>
      </c>
      <c r="O15" s="15" t="s">
        <v>17</v>
      </c>
      <c r="P15" s="18">
        <v>10000</v>
      </c>
    </row>
    <row r="16" spans="1:16" x14ac:dyDescent="0.25">
      <c r="A16" s="14">
        <f t="shared" si="0"/>
        <v>14</v>
      </c>
      <c r="B16" s="14" t="s">
        <v>106</v>
      </c>
      <c r="C16" s="15" t="s">
        <v>107</v>
      </c>
      <c r="D16" s="15" t="s">
        <v>27</v>
      </c>
      <c r="E16" s="15" t="s">
        <v>37</v>
      </c>
      <c r="F16" s="15" t="s">
        <v>939</v>
      </c>
      <c r="G16" s="15" t="s">
        <v>62</v>
      </c>
      <c r="H16" s="16">
        <v>45297</v>
      </c>
      <c r="I16" s="16">
        <v>45117</v>
      </c>
      <c r="J16" s="15" t="s">
        <v>6</v>
      </c>
      <c r="K16" s="15" t="s">
        <v>63</v>
      </c>
      <c r="L16" s="15" t="s">
        <v>64</v>
      </c>
      <c r="M16" s="15" t="s">
        <v>65</v>
      </c>
      <c r="N16" s="15" t="s">
        <v>66</v>
      </c>
      <c r="O16" s="15" t="s">
        <v>17</v>
      </c>
      <c r="P16" s="18">
        <v>15265</v>
      </c>
    </row>
    <row r="17" spans="1:16" x14ac:dyDescent="0.25">
      <c r="A17" s="14">
        <f t="shared" si="0"/>
        <v>15</v>
      </c>
      <c r="B17" s="14" t="s">
        <v>108</v>
      </c>
      <c r="C17" s="15" t="s">
        <v>109</v>
      </c>
      <c r="D17" s="15" t="s">
        <v>24</v>
      </c>
      <c r="E17" s="15" t="s">
        <v>37</v>
      </c>
      <c r="F17" s="15" t="s">
        <v>938</v>
      </c>
      <c r="G17" s="15" t="s">
        <v>62</v>
      </c>
      <c r="H17" s="16">
        <v>45297</v>
      </c>
      <c r="I17" s="16">
        <v>45117</v>
      </c>
      <c r="J17" s="15" t="s">
        <v>6</v>
      </c>
      <c r="K17" s="15" t="s">
        <v>73</v>
      </c>
      <c r="L17" s="15" t="s">
        <v>74</v>
      </c>
      <c r="M17" s="15" t="s">
        <v>65</v>
      </c>
      <c r="N17" s="15" t="s">
        <v>66</v>
      </c>
      <c r="O17" s="15" t="s">
        <v>17</v>
      </c>
      <c r="P17" s="18">
        <v>10000</v>
      </c>
    </row>
    <row r="18" spans="1:16" x14ac:dyDescent="0.25">
      <c r="A18" s="14">
        <f t="shared" si="0"/>
        <v>16</v>
      </c>
      <c r="B18" s="14" t="s">
        <v>110</v>
      </c>
      <c r="C18" s="15" t="s">
        <v>111</v>
      </c>
      <c r="D18" s="15" t="s">
        <v>23</v>
      </c>
      <c r="E18" s="15" t="s">
        <v>37</v>
      </c>
      <c r="F18" s="15" t="s">
        <v>939</v>
      </c>
      <c r="G18" s="15" t="s">
        <v>62</v>
      </c>
      <c r="H18" s="16">
        <v>45297</v>
      </c>
      <c r="I18" s="16">
        <v>45117</v>
      </c>
      <c r="J18" s="15" t="s">
        <v>5</v>
      </c>
      <c r="K18" s="15" t="s">
        <v>73</v>
      </c>
      <c r="L18" s="15" t="s">
        <v>74</v>
      </c>
      <c r="M18" s="15" t="s">
        <v>65</v>
      </c>
      <c r="N18" s="15" t="s">
        <v>66</v>
      </c>
      <c r="O18" s="15" t="s">
        <v>17</v>
      </c>
      <c r="P18" s="18">
        <v>56</v>
      </c>
    </row>
    <row r="19" spans="1:16" x14ac:dyDescent="0.25">
      <c r="A19" s="14">
        <f t="shared" si="0"/>
        <v>17</v>
      </c>
      <c r="B19" s="14" t="s">
        <v>112</v>
      </c>
      <c r="C19" s="15" t="s">
        <v>113</v>
      </c>
      <c r="D19" s="15" t="s">
        <v>24</v>
      </c>
      <c r="E19" s="15" t="s">
        <v>37</v>
      </c>
      <c r="F19" s="15" t="s">
        <v>938</v>
      </c>
      <c r="G19" s="15" t="s">
        <v>62</v>
      </c>
      <c r="H19" s="16">
        <v>45297</v>
      </c>
      <c r="I19" s="16">
        <v>45117</v>
      </c>
      <c r="J19" s="15" t="s">
        <v>6</v>
      </c>
      <c r="K19" s="15" t="s">
        <v>73</v>
      </c>
      <c r="L19" s="15" t="s">
        <v>64</v>
      </c>
      <c r="M19" s="15" t="s">
        <v>65</v>
      </c>
      <c r="N19" s="15" t="s">
        <v>66</v>
      </c>
      <c r="O19" s="15" t="s">
        <v>17</v>
      </c>
      <c r="P19" s="18">
        <v>10000</v>
      </c>
    </row>
    <row r="20" spans="1:16" x14ac:dyDescent="0.25">
      <c r="A20" s="14">
        <f t="shared" si="0"/>
        <v>18</v>
      </c>
      <c r="B20" s="14" t="s">
        <v>114</v>
      </c>
      <c r="C20" s="15" t="s">
        <v>115</v>
      </c>
      <c r="D20" s="15" t="s">
        <v>22</v>
      </c>
      <c r="E20" s="15" t="s">
        <v>37</v>
      </c>
      <c r="F20" s="15" t="s">
        <v>938</v>
      </c>
      <c r="G20" s="15" t="s">
        <v>62</v>
      </c>
      <c r="H20" s="16">
        <v>45297</v>
      </c>
      <c r="I20" s="16">
        <v>45117</v>
      </c>
      <c r="J20" s="15" t="s">
        <v>6</v>
      </c>
      <c r="K20" s="15" t="s">
        <v>63</v>
      </c>
      <c r="L20" s="15" t="s">
        <v>91</v>
      </c>
      <c r="M20" s="15" t="s">
        <v>65</v>
      </c>
      <c r="N20" s="15" t="s">
        <v>66</v>
      </c>
      <c r="O20" s="15" t="s">
        <v>17</v>
      </c>
      <c r="P20" s="18">
        <v>10000</v>
      </c>
    </row>
    <row r="21" spans="1:16" x14ac:dyDescent="0.25">
      <c r="A21" s="14">
        <f t="shared" si="0"/>
        <v>19</v>
      </c>
      <c r="B21" s="14" t="s">
        <v>116</v>
      </c>
      <c r="C21" s="15" t="s">
        <v>117</v>
      </c>
      <c r="D21" s="15" t="s">
        <v>27</v>
      </c>
      <c r="E21" s="15" t="s">
        <v>37</v>
      </c>
      <c r="F21" s="15" t="s">
        <v>939</v>
      </c>
      <c r="G21" s="15" t="s">
        <v>62</v>
      </c>
      <c r="H21" s="16">
        <v>45297</v>
      </c>
      <c r="I21" s="16">
        <v>45117</v>
      </c>
      <c r="J21" s="15" t="s">
        <v>6</v>
      </c>
      <c r="K21" s="15" t="s">
        <v>63</v>
      </c>
      <c r="L21" s="15" t="s">
        <v>74</v>
      </c>
      <c r="M21" s="15" t="s">
        <v>65</v>
      </c>
      <c r="N21" s="15" t="s">
        <v>66</v>
      </c>
      <c r="O21" s="15" t="s">
        <v>17</v>
      </c>
      <c r="P21" s="18">
        <v>1662</v>
      </c>
    </row>
    <row r="22" spans="1:16" x14ac:dyDescent="0.25">
      <c r="A22" s="14">
        <f t="shared" si="0"/>
        <v>20</v>
      </c>
      <c r="B22" s="14" t="s">
        <v>118</v>
      </c>
      <c r="C22" s="15" t="s">
        <v>119</v>
      </c>
      <c r="D22" s="15" t="s">
        <v>28</v>
      </c>
      <c r="E22" s="15" t="s">
        <v>37</v>
      </c>
      <c r="F22" s="15" t="s">
        <v>939</v>
      </c>
      <c r="G22" s="15" t="s">
        <v>62</v>
      </c>
      <c r="H22" s="16">
        <v>45297</v>
      </c>
      <c r="I22" s="16">
        <v>45117</v>
      </c>
      <c r="J22" s="15" t="s">
        <v>6</v>
      </c>
      <c r="K22" s="15" t="s">
        <v>63</v>
      </c>
      <c r="L22" s="15" t="s">
        <v>74</v>
      </c>
      <c r="M22" s="15" t="s">
        <v>65</v>
      </c>
      <c r="N22" s="15" t="s">
        <v>66</v>
      </c>
      <c r="O22" s="15" t="s">
        <v>17</v>
      </c>
      <c r="P22" s="18">
        <v>10000</v>
      </c>
    </row>
    <row r="23" spans="1:16" x14ac:dyDescent="0.25">
      <c r="A23" s="14">
        <f t="shared" si="0"/>
        <v>21</v>
      </c>
      <c r="B23" s="14" t="s">
        <v>120</v>
      </c>
      <c r="C23" s="15" t="s">
        <v>121</v>
      </c>
      <c r="D23" s="15" t="s">
        <v>27</v>
      </c>
      <c r="E23" s="15" t="s">
        <v>37</v>
      </c>
      <c r="F23" s="15" t="s">
        <v>939</v>
      </c>
      <c r="G23" s="15" t="s">
        <v>62</v>
      </c>
      <c r="H23" s="16">
        <v>45298</v>
      </c>
      <c r="I23" s="16">
        <v>45118</v>
      </c>
      <c r="J23" s="15" t="s">
        <v>6</v>
      </c>
      <c r="K23" s="15" t="s">
        <v>63</v>
      </c>
      <c r="L23" s="15" t="s">
        <v>74</v>
      </c>
      <c r="M23" s="15" t="s">
        <v>65</v>
      </c>
      <c r="N23" s="15" t="s">
        <v>66</v>
      </c>
      <c r="O23" s="15" t="s">
        <v>17</v>
      </c>
      <c r="P23" s="18">
        <v>10000</v>
      </c>
    </row>
    <row r="24" spans="1:16" x14ac:dyDescent="0.25">
      <c r="A24" s="14">
        <f t="shared" si="0"/>
        <v>22</v>
      </c>
      <c r="B24" s="14" t="s">
        <v>122</v>
      </c>
      <c r="C24" s="15" t="s">
        <v>123</v>
      </c>
      <c r="D24" s="15" t="s">
        <v>28</v>
      </c>
      <c r="E24" s="15" t="s">
        <v>37</v>
      </c>
      <c r="F24" s="15" t="s">
        <v>938</v>
      </c>
      <c r="G24" s="15" t="s">
        <v>62</v>
      </c>
      <c r="H24" s="16">
        <v>45323</v>
      </c>
      <c r="I24" s="16">
        <v>45143</v>
      </c>
      <c r="J24" s="15" t="s">
        <v>6</v>
      </c>
      <c r="K24" s="15" t="s">
        <v>73</v>
      </c>
      <c r="L24" s="15" t="s">
        <v>74</v>
      </c>
      <c r="M24" s="15" t="s">
        <v>65</v>
      </c>
      <c r="N24" s="15" t="s">
        <v>66</v>
      </c>
      <c r="O24" s="15" t="s">
        <v>17</v>
      </c>
      <c r="P24" s="18">
        <v>6232</v>
      </c>
    </row>
    <row r="25" spans="1:16" x14ac:dyDescent="0.25">
      <c r="A25" s="14">
        <f t="shared" si="0"/>
        <v>23</v>
      </c>
      <c r="B25" s="14" t="s">
        <v>124</v>
      </c>
      <c r="C25" s="15" t="s">
        <v>125</v>
      </c>
      <c r="D25" s="15" t="s">
        <v>28</v>
      </c>
      <c r="E25" s="15" t="s">
        <v>37</v>
      </c>
      <c r="F25" s="15" t="s">
        <v>938</v>
      </c>
      <c r="G25" s="15" t="s">
        <v>62</v>
      </c>
      <c r="H25" s="16">
        <v>45323</v>
      </c>
      <c r="I25" s="16">
        <v>45143</v>
      </c>
      <c r="J25" s="15" t="s">
        <v>6</v>
      </c>
      <c r="K25" s="15" t="s">
        <v>73</v>
      </c>
      <c r="L25" s="15" t="s">
        <v>70</v>
      </c>
      <c r="M25" s="15" t="s">
        <v>126</v>
      </c>
      <c r="N25" s="15" t="s">
        <v>80</v>
      </c>
      <c r="O25" s="15" t="s">
        <v>17</v>
      </c>
      <c r="P25" s="18">
        <v>10000</v>
      </c>
    </row>
    <row r="26" spans="1:16" x14ac:dyDescent="0.25">
      <c r="A26" s="14">
        <f t="shared" si="0"/>
        <v>24</v>
      </c>
      <c r="B26" s="14" t="s">
        <v>127</v>
      </c>
      <c r="C26" s="15" t="s">
        <v>128</v>
      </c>
      <c r="D26" s="15" t="s">
        <v>28</v>
      </c>
      <c r="E26" s="15" t="s">
        <v>37</v>
      </c>
      <c r="F26" s="15" t="s">
        <v>938</v>
      </c>
      <c r="G26" s="15" t="s">
        <v>62</v>
      </c>
      <c r="H26" s="16">
        <v>45356</v>
      </c>
      <c r="I26" s="16">
        <v>45176</v>
      </c>
      <c r="J26" s="15" t="s">
        <v>6</v>
      </c>
      <c r="K26" s="15" t="s">
        <v>73</v>
      </c>
      <c r="L26" s="15" t="s">
        <v>64</v>
      </c>
      <c r="M26" s="15" t="s">
        <v>65</v>
      </c>
      <c r="N26" s="15" t="s">
        <v>66</v>
      </c>
      <c r="O26" s="15" t="s">
        <v>17</v>
      </c>
      <c r="P26" s="18">
        <v>10000</v>
      </c>
    </row>
    <row r="27" spans="1:16" x14ac:dyDescent="0.25">
      <c r="A27" s="14">
        <f t="shared" si="0"/>
        <v>25</v>
      </c>
      <c r="B27" s="14" t="s">
        <v>129</v>
      </c>
      <c r="C27" s="15" t="s">
        <v>130</v>
      </c>
      <c r="D27" s="15" t="s">
        <v>24</v>
      </c>
      <c r="E27" s="15" t="s">
        <v>37</v>
      </c>
      <c r="F27" s="15" t="s">
        <v>938</v>
      </c>
      <c r="G27" s="15" t="s">
        <v>69</v>
      </c>
      <c r="H27" s="16">
        <v>45430</v>
      </c>
      <c r="I27" s="16">
        <v>45250</v>
      </c>
      <c r="J27" s="15" t="s">
        <v>6</v>
      </c>
      <c r="K27" s="15" t="s">
        <v>73</v>
      </c>
      <c r="L27" s="15" t="s">
        <v>74</v>
      </c>
      <c r="M27" s="15" t="s">
        <v>131</v>
      </c>
      <c r="N27" s="15" t="s">
        <v>132</v>
      </c>
      <c r="O27" s="15" t="s">
        <v>17</v>
      </c>
      <c r="P27" s="18">
        <v>21633</v>
      </c>
    </row>
    <row r="28" spans="1:16" x14ac:dyDescent="0.25">
      <c r="A28" s="14">
        <f t="shared" si="0"/>
        <v>26</v>
      </c>
      <c r="B28" s="14" t="s">
        <v>133</v>
      </c>
      <c r="C28" s="15" t="s">
        <v>134</v>
      </c>
      <c r="D28" s="15" t="s">
        <v>27</v>
      </c>
      <c r="E28" s="15" t="s">
        <v>37</v>
      </c>
      <c r="F28" s="15" t="s">
        <v>938</v>
      </c>
      <c r="G28" s="15" t="s">
        <v>69</v>
      </c>
      <c r="H28" s="16">
        <v>45430</v>
      </c>
      <c r="I28" s="16">
        <v>45250</v>
      </c>
      <c r="J28" s="15" t="s">
        <v>6</v>
      </c>
      <c r="K28" s="15" t="s">
        <v>73</v>
      </c>
      <c r="L28" s="15" t="s">
        <v>74</v>
      </c>
      <c r="M28" s="15" t="s">
        <v>102</v>
      </c>
      <c r="N28" s="15" t="s">
        <v>76</v>
      </c>
      <c r="O28" s="15" t="s">
        <v>17</v>
      </c>
      <c r="P28" s="18">
        <v>10000</v>
      </c>
    </row>
    <row r="29" spans="1:16" x14ac:dyDescent="0.25">
      <c r="A29" s="14">
        <f t="shared" si="0"/>
        <v>27</v>
      </c>
      <c r="B29" s="14" t="s">
        <v>135</v>
      </c>
      <c r="C29" s="15" t="s">
        <v>136</v>
      </c>
      <c r="D29" s="15" t="s">
        <v>28</v>
      </c>
      <c r="E29" s="15" t="s">
        <v>37</v>
      </c>
      <c r="F29" s="15" t="s">
        <v>31</v>
      </c>
      <c r="G29" s="15" t="s">
        <v>69</v>
      </c>
      <c r="H29" s="16">
        <v>45442</v>
      </c>
      <c r="I29" s="16">
        <v>45262</v>
      </c>
      <c r="J29" s="15" t="s">
        <v>6</v>
      </c>
      <c r="K29" s="15" t="s">
        <v>73</v>
      </c>
      <c r="L29" s="15" t="s">
        <v>91</v>
      </c>
      <c r="M29" s="15" t="s">
        <v>79</v>
      </c>
      <c r="N29" s="15" t="s">
        <v>80</v>
      </c>
      <c r="O29" s="15" t="s">
        <v>17</v>
      </c>
      <c r="P29" s="18">
        <v>10000</v>
      </c>
    </row>
    <row r="30" spans="1:16" x14ac:dyDescent="0.25">
      <c r="A30" s="14">
        <f t="shared" si="0"/>
        <v>28</v>
      </c>
      <c r="B30" s="14" t="s">
        <v>940</v>
      </c>
      <c r="C30" s="15" t="s">
        <v>137</v>
      </c>
      <c r="D30" s="15" t="s">
        <v>28</v>
      </c>
      <c r="E30" s="15" t="s">
        <v>37</v>
      </c>
      <c r="F30" s="15" t="s">
        <v>938</v>
      </c>
      <c r="G30" s="15" t="s">
        <v>69</v>
      </c>
      <c r="H30" s="16">
        <v>45449</v>
      </c>
      <c r="I30" s="16">
        <v>45269</v>
      </c>
      <c r="J30" s="15" t="s">
        <v>6</v>
      </c>
      <c r="K30" s="15" t="s">
        <v>63</v>
      </c>
      <c r="L30" s="15" t="s">
        <v>70</v>
      </c>
      <c r="M30" s="15" t="s">
        <v>65</v>
      </c>
      <c r="N30" s="15" t="s">
        <v>66</v>
      </c>
      <c r="O30" s="15" t="s">
        <v>17</v>
      </c>
      <c r="P30" s="18">
        <v>5000</v>
      </c>
    </row>
    <row r="31" spans="1:16" x14ac:dyDescent="0.25">
      <c r="A31" s="14">
        <f t="shared" si="0"/>
        <v>29</v>
      </c>
      <c r="B31" s="14" t="s">
        <v>138</v>
      </c>
      <c r="C31" s="15" t="s">
        <v>139</v>
      </c>
      <c r="D31" s="15" t="s">
        <v>27</v>
      </c>
      <c r="E31" s="15" t="s">
        <v>37</v>
      </c>
      <c r="F31" s="15" t="s">
        <v>31</v>
      </c>
      <c r="G31" s="15" t="s">
        <v>69</v>
      </c>
      <c r="H31" s="16">
        <v>45450</v>
      </c>
      <c r="I31" s="16">
        <v>45270</v>
      </c>
      <c r="J31" s="15" t="s">
        <v>6</v>
      </c>
      <c r="K31" s="15" t="s">
        <v>63</v>
      </c>
      <c r="L31" s="15" t="s">
        <v>64</v>
      </c>
      <c r="M31" s="15" t="s">
        <v>65</v>
      </c>
      <c r="N31" s="15" t="s">
        <v>66</v>
      </c>
      <c r="O31" s="15" t="s">
        <v>17</v>
      </c>
      <c r="P31" s="18">
        <v>10000</v>
      </c>
    </row>
    <row r="32" spans="1:16" x14ac:dyDescent="0.25">
      <c r="A32" s="14">
        <f t="shared" si="0"/>
        <v>30</v>
      </c>
      <c r="B32" s="14" t="s">
        <v>140</v>
      </c>
      <c r="C32" s="15" t="s">
        <v>141</v>
      </c>
      <c r="D32" s="15" t="s">
        <v>27</v>
      </c>
      <c r="E32" s="15" t="s">
        <v>37</v>
      </c>
      <c r="F32" s="15" t="s">
        <v>939</v>
      </c>
      <c r="G32" s="15" t="s">
        <v>69</v>
      </c>
      <c r="H32" s="16">
        <v>45450</v>
      </c>
      <c r="I32" s="16">
        <v>45270</v>
      </c>
      <c r="J32" s="15" t="s">
        <v>6</v>
      </c>
      <c r="K32" s="15" t="s">
        <v>63</v>
      </c>
      <c r="L32" s="15" t="s">
        <v>91</v>
      </c>
      <c r="M32" s="15" t="s">
        <v>126</v>
      </c>
      <c r="N32" s="15" t="s">
        <v>80</v>
      </c>
      <c r="O32" s="15" t="s">
        <v>17</v>
      </c>
      <c r="P32" s="18">
        <v>6211</v>
      </c>
    </row>
    <row r="33" spans="1:16" x14ac:dyDescent="0.25">
      <c r="A33" s="14">
        <f t="shared" si="0"/>
        <v>31</v>
      </c>
      <c r="B33" s="14" t="s">
        <v>142</v>
      </c>
      <c r="C33" s="15" t="s">
        <v>143</v>
      </c>
      <c r="D33" s="15" t="s">
        <v>27</v>
      </c>
      <c r="E33" s="15" t="s">
        <v>37</v>
      </c>
      <c r="F33" s="15" t="s">
        <v>939</v>
      </c>
      <c r="G33" s="15" t="s">
        <v>69</v>
      </c>
      <c r="H33" s="16">
        <v>45450</v>
      </c>
      <c r="I33" s="16">
        <v>45270</v>
      </c>
      <c r="J33" s="15" t="s">
        <v>6</v>
      </c>
      <c r="K33" s="15" t="s">
        <v>63</v>
      </c>
      <c r="L33" s="15" t="s">
        <v>144</v>
      </c>
      <c r="M33" s="15" t="s">
        <v>145</v>
      </c>
      <c r="N33" s="15" t="s">
        <v>80</v>
      </c>
      <c r="O33" s="15" t="s">
        <v>17</v>
      </c>
      <c r="P33" s="18">
        <v>36352</v>
      </c>
    </row>
    <row r="34" spans="1:16" x14ac:dyDescent="0.25">
      <c r="A34" s="14">
        <f t="shared" si="0"/>
        <v>32</v>
      </c>
      <c r="B34" s="14" t="s">
        <v>146</v>
      </c>
      <c r="C34" s="15" t="s">
        <v>147</v>
      </c>
      <c r="D34" s="15" t="s">
        <v>27</v>
      </c>
      <c r="E34" s="15" t="s">
        <v>37</v>
      </c>
      <c r="F34" s="15" t="s">
        <v>939</v>
      </c>
      <c r="G34" s="15" t="s">
        <v>69</v>
      </c>
      <c r="H34" s="16">
        <v>45450</v>
      </c>
      <c r="I34" s="16">
        <v>45270</v>
      </c>
      <c r="J34" s="15" t="s">
        <v>6</v>
      </c>
      <c r="K34" s="15" t="s">
        <v>63</v>
      </c>
      <c r="L34" s="15" t="s">
        <v>144</v>
      </c>
      <c r="M34" s="15" t="s">
        <v>148</v>
      </c>
      <c r="N34" s="15" t="s">
        <v>66</v>
      </c>
      <c r="O34" s="15" t="s">
        <v>17</v>
      </c>
      <c r="P34" s="18">
        <v>2581</v>
      </c>
    </row>
    <row r="35" spans="1:16" x14ac:dyDescent="0.25">
      <c r="A35" s="14">
        <f t="shared" si="0"/>
        <v>33</v>
      </c>
      <c r="B35" s="14" t="s">
        <v>149</v>
      </c>
      <c r="C35" s="15" t="s">
        <v>150</v>
      </c>
      <c r="D35" s="15" t="s">
        <v>27</v>
      </c>
      <c r="E35" s="15" t="s">
        <v>37</v>
      </c>
      <c r="F35" s="15" t="s">
        <v>939</v>
      </c>
      <c r="G35" s="15" t="s">
        <v>69</v>
      </c>
      <c r="H35" s="16">
        <v>45450</v>
      </c>
      <c r="I35" s="16">
        <v>45270</v>
      </c>
      <c r="J35" s="15" t="s">
        <v>6</v>
      </c>
      <c r="K35" s="15" t="s">
        <v>63</v>
      </c>
      <c r="L35" s="15" t="s">
        <v>64</v>
      </c>
      <c r="M35" s="15" t="s">
        <v>126</v>
      </c>
      <c r="N35" s="15" t="s">
        <v>80</v>
      </c>
      <c r="O35" s="15" t="s">
        <v>17</v>
      </c>
      <c r="P35" s="18">
        <v>2365</v>
      </c>
    </row>
    <row r="36" spans="1:16" x14ac:dyDescent="0.25">
      <c r="A36" s="14">
        <f t="shared" si="0"/>
        <v>34</v>
      </c>
      <c r="B36" s="14" t="s">
        <v>151</v>
      </c>
      <c r="C36" s="15" t="s">
        <v>152</v>
      </c>
      <c r="D36" s="15" t="s">
        <v>27</v>
      </c>
      <c r="E36" s="15" t="s">
        <v>37</v>
      </c>
      <c r="F36" s="15" t="s">
        <v>939</v>
      </c>
      <c r="G36" s="15" t="s">
        <v>69</v>
      </c>
      <c r="H36" s="16">
        <v>45450</v>
      </c>
      <c r="I36" s="16">
        <v>45270</v>
      </c>
      <c r="J36" s="15" t="s">
        <v>6</v>
      </c>
      <c r="K36" s="15" t="s">
        <v>73</v>
      </c>
      <c r="L36" s="15" t="s">
        <v>64</v>
      </c>
      <c r="M36" s="15" t="s">
        <v>153</v>
      </c>
      <c r="N36" s="15" t="s">
        <v>80</v>
      </c>
      <c r="O36" s="15" t="s">
        <v>17</v>
      </c>
      <c r="P36" s="18">
        <v>10000</v>
      </c>
    </row>
    <row r="37" spans="1:16" x14ac:dyDescent="0.25">
      <c r="A37" s="14">
        <f t="shared" si="0"/>
        <v>35</v>
      </c>
      <c r="B37" s="14" t="s">
        <v>154</v>
      </c>
      <c r="C37" s="15" t="s">
        <v>155</v>
      </c>
      <c r="D37" s="15" t="s">
        <v>24</v>
      </c>
      <c r="E37" s="15" t="s">
        <v>37</v>
      </c>
      <c r="F37" s="15" t="s">
        <v>939</v>
      </c>
      <c r="G37" s="15" t="s">
        <v>69</v>
      </c>
      <c r="H37" s="16">
        <v>45450</v>
      </c>
      <c r="I37" s="16">
        <v>45270</v>
      </c>
      <c r="J37" s="15" t="s">
        <v>6</v>
      </c>
      <c r="K37" s="15" t="s">
        <v>63</v>
      </c>
      <c r="L37" s="15" t="s">
        <v>64</v>
      </c>
      <c r="M37" s="15" t="s">
        <v>65</v>
      </c>
      <c r="N37" s="15" t="s">
        <v>66</v>
      </c>
      <c r="O37" s="15" t="s">
        <v>17</v>
      </c>
      <c r="P37" s="18">
        <v>10000</v>
      </c>
    </row>
    <row r="38" spans="1:16" x14ac:dyDescent="0.25">
      <c r="A38" s="14">
        <f t="shared" si="0"/>
        <v>36</v>
      </c>
      <c r="B38" s="14" t="s">
        <v>156</v>
      </c>
      <c r="C38" s="15" t="s">
        <v>157</v>
      </c>
      <c r="D38" s="15" t="s">
        <v>27</v>
      </c>
      <c r="E38" s="15" t="s">
        <v>37</v>
      </c>
      <c r="F38" s="15" t="s">
        <v>939</v>
      </c>
      <c r="G38" s="15" t="s">
        <v>69</v>
      </c>
      <c r="H38" s="16">
        <v>45450</v>
      </c>
      <c r="I38" s="16">
        <v>45270</v>
      </c>
      <c r="J38" s="15" t="s">
        <v>6</v>
      </c>
      <c r="K38" s="15" t="s">
        <v>63</v>
      </c>
      <c r="L38" s="15" t="s">
        <v>144</v>
      </c>
      <c r="M38" s="15" t="s">
        <v>65</v>
      </c>
      <c r="N38" s="15" t="s">
        <v>66</v>
      </c>
      <c r="O38" s="15" t="s">
        <v>17</v>
      </c>
      <c r="P38" s="18">
        <v>16554</v>
      </c>
    </row>
    <row r="39" spans="1:16" x14ac:dyDescent="0.25">
      <c r="A39" s="14">
        <f t="shared" si="0"/>
        <v>37</v>
      </c>
      <c r="B39" s="14" t="s">
        <v>158</v>
      </c>
      <c r="C39" s="15" t="s">
        <v>159</v>
      </c>
      <c r="D39" s="15" t="s">
        <v>27</v>
      </c>
      <c r="E39" s="15" t="s">
        <v>37</v>
      </c>
      <c r="F39" s="15" t="s">
        <v>939</v>
      </c>
      <c r="G39" s="15" t="s">
        <v>69</v>
      </c>
      <c r="H39" s="16">
        <v>45450</v>
      </c>
      <c r="I39" s="16">
        <v>45270</v>
      </c>
      <c r="J39" s="15" t="s">
        <v>6</v>
      </c>
      <c r="K39" s="15" t="s">
        <v>63</v>
      </c>
      <c r="L39" s="15" t="s">
        <v>91</v>
      </c>
      <c r="M39" s="15" t="s">
        <v>65</v>
      </c>
      <c r="N39" s="15" t="s">
        <v>66</v>
      </c>
      <c r="O39" s="15" t="s">
        <v>17</v>
      </c>
      <c r="P39" s="18">
        <v>10000</v>
      </c>
    </row>
    <row r="40" spans="1:16" x14ac:dyDescent="0.25">
      <c r="A40" s="14">
        <f t="shared" si="0"/>
        <v>38</v>
      </c>
      <c r="B40" s="14" t="s">
        <v>160</v>
      </c>
      <c r="C40" s="15" t="s">
        <v>161</v>
      </c>
      <c r="D40" s="15" t="s">
        <v>27</v>
      </c>
      <c r="E40" s="15" t="s">
        <v>37</v>
      </c>
      <c r="F40" s="15" t="s">
        <v>939</v>
      </c>
      <c r="G40" s="15" t="s">
        <v>69</v>
      </c>
      <c r="H40" s="16">
        <v>45450</v>
      </c>
      <c r="I40" s="16">
        <v>45270</v>
      </c>
      <c r="J40" s="15" t="s">
        <v>6</v>
      </c>
      <c r="K40" s="15" t="s">
        <v>73</v>
      </c>
      <c r="L40" s="15" t="s">
        <v>70</v>
      </c>
      <c r="M40" s="15" t="s">
        <v>65</v>
      </c>
      <c r="N40" s="15" t="s">
        <v>66</v>
      </c>
      <c r="O40" s="15" t="s">
        <v>17</v>
      </c>
      <c r="P40" s="18">
        <v>10000</v>
      </c>
    </row>
    <row r="41" spans="1:16" x14ac:dyDescent="0.25">
      <c r="A41" s="14">
        <f t="shared" si="0"/>
        <v>39</v>
      </c>
      <c r="B41" s="14" t="s">
        <v>162</v>
      </c>
      <c r="C41" s="15" t="s">
        <v>163</v>
      </c>
      <c r="D41" s="15" t="s">
        <v>27</v>
      </c>
      <c r="E41" s="15" t="s">
        <v>37</v>
      </c>
      <c r="F41" s="15" t="s">
        <v>939</v>
      </c>
      <c r="G41" s="15" t="s">
        <v>69</v>
      </c>
      <c r="H41" s="16">
        <v>45450</v>
      </c>
      <c r="I41" s="16">
        <v>45270</v>
      </c>
      <c r="J41" s="15" t="s">
        <v>6</v>
      </c>
      <c r="K41" s="15" t="s">
        <v>73</v>
      </c>
      <c r="L41" s="15" t="s">
        <v>64</v>
      </c>
      <c r="M41" s="15" t="s">
        <v>65</v>
      </c>
      <c r="N41" s="15" t="s">
        <v>66</v>
      </c>
      <c r="O41" s="15" t="s">
        <v>17</v>
      </c>
      <c r="P41" s="18">
        <v>10000</v>
      </c>
    </row>
    <row r="42" spans="1:16" x14ac:dyDescent="0.25">
      <c r="A42" s="14">
        <f t="shared" si="0"/>
        <v>40</v>
      </c>
      <c r="B42" s="14" t="s">
        <v>164</v>
      </c>
      <c r="C42" s="15" t="s">
        <v>165</v>
      </c>
      <c r="D42" s="15" t="s">
        <v>28</v>
      </c>
      <c r="E42" s="15" t="s">
        <v>37</v>
      </c>
      <c r="F42" s="15" t="s">
        <v>939</v>
      </c>
      <c r="G42" s="15" t="s">
        <v>69</v>
      </c>
      <c r="H42" s="16">
        <v>45450</v>
      </c>
      <c r="I42" s="16">
        <v>45270</v>
      </c>
      <c r="J42" s="15" t="s">
        <v>5</v>
      </c>
      <c r="K42" s="15" t="s">
        <v>73</v>
      </c>
      <c r="L42" s="15" t="s">
        <v>70</v>
      </c>
      <c r="M42" s="15" t="s">
        <v>65</v>
      </c>
      <c r="N42" s="15" t="s">
        <v>66</v>
      </c>
      <c r="O42" s="15" t="s">
        <v>17</v>
      </c>
      <c r="P42" s="18">
        <v>165146</v>
      </c>
    </row>
    <row r="43" spans="1:16" x14ac:dyDescent="0.25">
      <c r="A43" s="14">
        <f t="shared" si="0"/>
        <v>41</v>
      </c>
      <c r="B43" s="14" t="s">
        <v>166</v>
      </c>
      <c r="C43" s="15" t="s">
        <v>167</v>
      </c>
      <c r="D43" s="15" t="s">
        <v>24</v>
      </c>
      <c r="E43" s="15" t="s">
        <v>37</v>
      </c>
      <c r="F43" s="15" t="s">
        <v>939</v>
      </c>
      <c r="G43" s="15" t="s">
        <v>69</v>
      </c>
      <c r="H43" s="16">
        <v>45450</v>
      </c>
      <c r="I43" s="16">
        <v>45270</v>
      </c>
      <c r="J43" s="15" t="s">
        <v>6</v>
      </c>
      <c r="K43" s="15" t="s">
        <v>63</v>
      </c>
      <c r="L43" s="15" t="s">
        <v>74</v>
      </c>
      <c r="M43" s="15" t="s">
        <v>126</v>
      </c>
      <c r="N43" s="15" t="s">
        <v>80</v>
      </c>
      <c r="O43" s="15" t="s">
        <v>17</v>
      </c>
      <c r="P43" s="18">
        <v>10000</v>
      </c>
    </row>
    <row r="44" spans="1:16" x14ac:dyDescent="0.25">
      <c r="A44" s="14">
        <f t="shared" si="0"/>
        <v>42</v>
      </c>
      <c r="B44" s="14" t="s">
        <v>168</v>
      </c>
      <c r="C44" s="15" t="s">
        <v>169</v>
      </c>
      <c r="D44" s="15" t="s">
        <v>24</v>
      </c>
      <c r="E44" s="15" t="s">
        <v>37</v>
      </c>
      <c r="F44" s="15" t="s">
        <v>939</v>
      </c>
      <c r="G44" s="15" t="s">
        <v>69</v>
      </c>
      <c r="H44" s="16">
        <v>45450</v>
      </c>
      <c r="I44" s="16">
        <v>45270</v>
      </c>
      <c r="J44" s="15" t="s">
        <v>6</v>
      </c>
      <c r="K44" s="15" t="s">
        <v>63</v>
      </c>
      <c r="L44" s="15" t="s">
        <v>170</v>
      </c>
      <c r="M44" s="15" t="s">
        <v>65</v>
      </c>
      <c r="N44" s="15" t="s">
        <v>66</v>
      </c>
      <c r="O44" s="15" t="s">
        <v>17</v>
      </c>
      <c r="P44" s="18">
        <v>10000</v>
      </c>
    </row>
    <row r="45" spans="1:16" x14ac:dyDescent="0.25">
      <c r="A45" s="14">
        <f t="shared" si="0"/>
        <v>43</v>
      </c>
      <c r="B45" s="14" t="s">
        <v>171</v>
      </c>
      <c r="C45" s="15" t="s">
        <v>172</v>
      </c>
      <c r="D45" s="15" t="s">
        <v>24</v>
      </c>
      <c r="E45" s="15" t="s">
        <v>37</v>
      </c>
      <c r="F45" s="15" t="s">
        <v>939</v>
      </c>
      <c r="G45" s="15" t="s">
        <v>69</v>
      </c>
      <c r="H45" s="16">
        <v>45450</v>
      </c>
      <c r="I45" s="16">
        <v>45270</v>
      </c>
      <c r="J45" s="15" t="s">
        <v>6</v>
      </c>
      <c r="K45" s="15" t="s">
        <v>63</v>
      </c>
      <c r="L45" s="15" t="s">
        <v>64</v>
      </c>
      <c r="M45" s="15" t="s">
        <v>65</v>
      </c>
      <c r="N45" s="15" t="s">
        <v>66</v>
      </c>
      <c r="O45" s="15" t="s">
        <v>17</v>
      </c>
      <c r="P45" s="18">
        <v>215</v>
      </c>
    </row>
    <row r="46" spans="1:16" x14ac:dyDescent="0.25">
      <c r="A46" s="14">
        <f t="shared" si="0"/>
        <v>44</v>
      </c>
      <c r="B46" s="14" t="s">
        <v>173</v>
      </c>
      <c r="C46" s="15" t="s">
        <v>174</v>
      </c>
      <c r="D46" s="15" t="s">
        <v>27</v>
      </c>
      <c r="E46" s="15" t="s">
        <v>37</v>
      </c>
      <c r="F46" s="15" t="s">
        <v>939</v>
      </c>
      <c r="G46" s="15" t="s">
        <v>69</v>
      </c>
      <c r="H46" s="16">
        <v>45450</v>
      </c>
      <c r="I46" s="16">
        <v>45270</v>
      </c>
      <c r="J46" s="15" t="s">
        <v>6</v>
      </c>
      <c r="K46" s="15" t="s">
        <v>63</v>
      </c>
      <c r="L46" s="15" t="s">
        <v>74</v>
      </c>
      <c r="M46" s="15" t="s">
        <v>65</v>
      </c>
      <c r="N46" s="15" t="s">
        <v>66</v>
      </c>
      <c r="O46" s="15" t="s">
        <v>17</v>
      </c>
      <c r="P46" s="18">
        <v>10000</v>
      </c>
    </row>
    <row r="47" spans="1:16" x14ac:dyDescent="0.25">
      <c r="A47" s="14">
        <f t="shared" si="0"/>
        <v>45</v>
      </c>
      <c r="B47" s="14" t="s">
        <v>175</v>
      </c>
      <c r="C47" s="15" t="s">
        <v>176</v>
      </c>
      <c r="D47" s="15" t="s">
        <v>27</v>
      </c>
      <c r="E47" s="15" t="s">
        <v>37</v>
      </c>
      <c r="F47" s="15" t="s">
        <v>939</v>
      </c>
      <c r="G47" s="15" t="s">
        <v>69</v>
      </c>
      <c r="H47" s="16">
        <v>45450</v>
      </c>
      <c r="I47" s="16">
        <v>45270</v>
      </c>
      <c r="J47" s="15" t="s">
        <v>5</v>
      </c>
      <c r="K47" s="15" t="s">
        <v>63</v>
      </c>
      <c r="L47" s="15" t="s">
        <v>177</v>
      </c>
      <c r="M47" s="15" t="s">
        <v>126</v>
      </c>
      <c r="N47" s="15" t="s">
        <v>80</v>
      </c>
      <c r="O47" s="15" t="s">
        <v>17</v>
      </c>
      <c r="P47" s="18">
        <v>10000</v>
      </c>
    </row>
    <row r="48" spans="1:16" x14ac:dyDescent="0.25">
      <c r="A48" s="14">
        <f t="shared" si="0"/>
        <v>46</v>
      </c>
      <c r="B48" s="14" t="s">
        <v>178</v>
      </c>
      <c r="C48" s="15" t="s">
        <v>179</v>
      </c>
      <c r="D48" s="15" t="s">
        <v>27</v>
      </c>
      <c r="E48" s="15" t="s">
        <v>37</v>
      </c>
      <c r="F48" s="15" t="s">
        <v>939</v>
      </c>
      <c r="G48" s="15" t="s">
        <v>69</v>
      </c>
      <c r="H48" s="16">
        <v>45450</v>
      </c>
      <c r="I48" s="16">
        <v>45270</v>
      </c>
      <c r="J48" s="15" t="s">
        <v>6</v>
      </c>
      <c r="K48" s="15" t="s">
        <v>63</v>
      </c>
      <c r="L48" s="15" t="s">
        <v>64</v>
      </c>
      <c r="M48" s="15" t="s">
        <v>102</v>
      </c>
      <c r="N48" s="15" t="s">
        <v>76</v>
      </c>
      <c r="O48" s="15" t="s">
        <v>17</v>
      </c>
      <c r="P48" s="18">
        <v>16365</v>
      </c>
    </row>
    <row r="49" spans="1:16" x14ac:dyDescent="0.25">
      <c r="A49" s="14">
        <f t="shared" si="0"/>
        <v>47</v>
      </c>
      <c r="B49" s="14" t="s">
        <v>180</v>
      </c>
      <c r="C49" s="15" t="s">
        <v>181</v>
      </c>
      <c r="D49" s="15" t="s">
        <v>27</v>
      </c>
      <c r="E49" s="15" t="s">
        <v>37</v>
      </c>
      <c r="F49" s="15" t="s">
        <v>939</v>
      </c>
      <c r="G49" s="15" t="s">
        <v>69</v>
      </c>
      <c r="H49" s="16">
        <v>45450</v>
      </c>
      <c r="I49" s="16">
        <v>45270</v>
      </c>
      <c r="J49" s="15" t="s">
        <v>5</v>
      </c>
      <c r="K49" s="15" t="s">
        <v>63</v>
      </c>
      <c r="L49" s="15" t="s">
        <v>64</v>
      </c>
      <c r="M49" s="15" t="s">
        <v>153</v>
      </c>
      <c r="N49" s="15" t="s">
        <v>80</v>
      </c>
      <c r="O49" s="15" t="s">
        <v>17</v>
      </c>
      <c r="P49" s="18">
        <v>10000</v>
      </c>
    </row>
    <row r="50" spans="1:16" x14ac:dyDescent="0.25">
      <c r="A50" s="14">
        <f t="shared" si="0"/>
        <v>48</v>
      </c>
      <c r="B50" s="14" t="s">
        <v>182</v>
      </c>
      <c r="C50" s="15" t="s">
        <v>183</v>
      </c>
      <c r="D50" s="15" t="s">
        <v>27</v>
      </c>
      <c r="E50" s="15" t="s">
        <v>37</v>
      </c>
      <c r="F50" s="15" t="s">
        <v>939</v>
      </c>
      <c r="G50" s="15" t="s">
        <v>69</v>
      </c>
      <c r="H50" s="16">
        <v>45450</v>
      </c>
      <c r="I50" s="16">
        <v>45270</v>
      </c>
      <c r="J50" s="15" t="s">
        <v>6</v>
      </c>
      <c r="K50" s="15" t="s">
        <v>63</v>
      </c>
      <c r="L50" s="15" t="s">
        <v>144</v>
      </c>
      <c r="M50" s="15" t="s">
        <v>65</v>
      </c>
      <c r="N50" s="15" t="s">
        <v>66</v>
      </c>
      <c r="O50" s="15" t="s">
        <v>17</v>
      </c>
      <c r="P50" s="18">
        <v>10000</v>
      </c>
    </row>
    <row r="51" spans="1:16" x14ac:dyDescent="0.25">
      <c r="A51" s="14">
        <f t="shared" si="0"/>
        <v>49</v>
      </c>
      <c r="B51" s="14" t="s">
        <v>184</v>
      </c>
      <c r="C51" s="15" t="s">
        <v>185</v>
      </c>
      <c r="D51" s="15" t="s">
        <v>27</v>
      </c>
      <c r="E51" s="15" t="s">
        <v>37</v>
      </c>
      <c r="F51" s="15" t="s">
        <v>939</v>
      </c>
      <c r="G51" s="15" t="s">
        <v>69</v>
      </c>
      <c r="H51" s="16">
        <v>45450</v>
      </c>
      <c r="I51" s="16">
        <v>45270</v>
      </c>
      <c r="J51" s="15" t="s">
        <v>5</v>
      </c>
      <c r="K51" s="15" t="s">
        <v>63</v>
      </c>
      <c r="L51" s="15" t="s">
        <v>74</v>
      </c>
      <c r="M51" s="15" t="s">
        <v>126</v>
      </c>
      <c r="N51" s="15" t="s">
        <v>80</v>
      </c>
      <c r="O51" s="15" t="s">
        <v>17</v>
      </c>
      <c r="P51" s="18">
        <v>1636</v>
      </c>
    </row>
    <row r="52" spans="1:16" x14ac:dyDescent="0.25">
      <c r="A52" s="14">
        <f t="shared" si="0"/>
        <v>50</v>
      </c>
      <c r="B52" s="14" t="s">
        <v>186</v>
      </c>
      <c r="C52" s="15" t="s">
        <v>187</v>
      </c>
      <c r="D52" s="15" t="s">
        <v>27</v>
      </c>
      <c r="E52" s="15" t="s">
        <v>37</v>
      </c>
      <c r="F52" s="15" t="s">
        <v>939</v>
      </c>
      <c r="G52" s="15" t="s">
        <v>69</v>
      </c>
      <c r="H52" s="16">
        <v>45450</v>
      </c>
      <c r="I52" s="16">
        <v>45270</v>
      </c>
      <c r="J52" s="15" t="s">
        <v>5</v>
      </c>
      <c r="K52" s="15" t="s">
        <v>63</v>
      </c>
      <c r="L52" s="15" t="s">
        <v>74</v>
      </c>
      <c r="M52" s="15" t="s">
        <v>65</v>
      </c>
      <c r="N52" s="15" t="s">
        <v>66</v>
      </c>
      <c r="O52" s="15" t="s">
        <v>17</v>
      </c>
      <c r="P52" s="18">
        <v>10000</v>
      </c>
    </row>
    <row r="53" spans="1:16" x14ac:dyDescent="0.25">
      <c r="A53" s="14">
        <f t="shared" si="0"/>
        <v>51</v>
      </c>
      <c r="B53" s="14" t="s">
        <v>188</v>
      </c>
      <c r="C53" s="15" t="s">
        <v>189</v>
      </c>
      <c r="D53" s="15" t="s">
        <v>24</v>
      </c>
      <c r="E53" s="15" t="s">
        <v>37</v>
      </c>
      <c r="F53" s="15" t="s">
        <v>939</v>
      </c>
      <c r="G53" s="15" t="s">
        <v>69</v>
      </c>
      <c r="H53" s="16">
        <v>45450</v>
      </c>
      <c r="I53" s="16">
        <v>45270</v>
      </c>
      <c r="J53" s="15" t="s">
        <v>5</v>
      </c>
      <c r="K53" s="15" t="s">
        <v>63</v>
      </c>
      <c r="L53" s="15" t="s">
        <v>74</v>
      </c>
      <c r="M53" s="15" t="s">
        <v>65</v>
      </c>
      <c r="N53" s="15" t="s">
        <v>66</v>
      </c>
      <c r="O53" s="15" t="s">
        <v>17</v>
      </c>
      <c r="P53" s="18">
        <v>10000</v>
      </c>
    </row>
    <row r="54" spans="1:16" x14ac:dyDescent="0.25">
      <c r="A54" s="14">
        <f t="shared" si="0"/>
        <v>52</v>
      </c>
      <c r="B54" s="14" t="s">
        <v>190</v>
      </c>
      <c r="C54" s="15" t="s">
        <v>191</v>
      </c>
      <c r="D54" s="15" t="s">
        <v>27</v>
      </c>
      <c r="E54" s="15" t="s">
        <v>37</v>
      </c>
      <c r="F54" s="15" t="s">
        <v>939</v>
      </c>
      <c r="G54" s="15" t="s">
        <v>69</v>
      </c>
      <c r="H54" s="16">
        <v>45450</v>
      </c>
      <c r="I54" s="16">
        <v>45270</v>
      </c>
      <c r="J54" s="15" t="s">
        <v>5</v>
      </c>
      <c r="K54" s="15" t="s">
        <v>63</v>
      </c>
      <c r="L54" s="15" t="s">
        <v>74</v>
      </c>
      <c r="M54" s="15" t="s">
        <v>126</v>
      </c>
      <c r="N54" s="15" t="s">
        <v>80</v>
      </c>
      <c r="O54" s="15" t="s">
        <v>17</v>
      </c>
      <c r="P54" s="18">
        <v>2163263</v>
      </c>
    </row>
    <row r="55" spans="1:16" x14ac:dyDescent="0.25">
      <c r="A55" s="14">
        <f t="shared" si="0"/>
        <v>53</v>
      </c>
      <c r="B55" s="14" t="s">
        <v>192</v>
      </c>
      <c r="C55" s="15" t="s">
        <v>193</v>
      </c>
      <c r="D55" s="15" t="s">
        <v>27</v>
      </c>
      <c r="E55" s="15" t="s">
        <v>37</v>
      </c>
      <c r="F55" s="15" t="s">
        <v>939</v>
      </c>
      <c r="G55" s="15" t="s">
        <v>69</v>
      </c>
      <c r="H55" s="16">
        <v>45450</v>
      </c>
      <c r="I55" s="16">
        <v>45270</v>
      </c>
      <c r="J55" s="15" t="s">
        <v>5</v>
      </c>
      <c r="K55" s="15" t="s">
        <v>73</v>
      </c>
      <c r="L55" s="15" t="s">
        <v>64</v>
      </c>
      <c r="M55" s="15" t="s">
        <v>65</v>
      </c>
      <c r="N55" s="15" t="s">
        <v>66</v>
      </c>
      <c r="O55" s="15" t="s">
        <v>17</v>
      </c>
      <c r="P55" s="18">
        <v>10000</v>
      </c>
    </row>
    <row r="56" spans="1:16" x14ac:dyDescent="0.25">
      <c r="A56" s="14">
        <f t="shared" si="0"/>
        <v>54</v>
      </c>
      <c r="B56" s="14" t="s">
        <v>194</v>
      </c>
      <c r="C56" s="15" t="s">
        <v>195</v>
      </c>
      <c r="D56" s="15" t="s">
        <v>27</v>
      </c>
      <c r="E56" s="15" t="s">
        <v>37</v>
      </c>
      <c r="F56" s="15" t="s">
        <v>939</v>
      </c>
      <c r="G56" s="15" t="s">
        <v>69</v>
      </c>
      <c r="H56" s="16">
        <v>45450</v>
      </c>
      <c r="I56" s="16">
        <v>45270</v>
      </c>
      <c r="J56" s="15" t="s">
        <v>5</v>
      </c>
      <c r="K56" s="15" t="s">
        <v>63</v>
      </c>
      <c r="L56" s="15" t="s">
        <v>70</v>
      </c>
      <c r="M56" s="15" t="s">
        <v>65</v>
      </c>
      <c r="N56" s="15" t="s">
        <v>66</v>
      </c>
      <c r="O56" s="15" t="s">
        <v>17</v>
      </c>
      <c r="P56" s="18">
        <v>10000</v>
      </c>
    </row>
    <row r="57" spans="1:16" x14ac:dyDescent="0.25">
      <c r="A57" s="14">
        <f t="shared" si="0"/>
        <v>55</v>
      </c>
      <c r="B57" s="14" t="s">
        <v>196</v>
      </c>
      <c r="C57" s="15" t="s">
        <v>197</v>
      </c>
      <c r="D57" s="15" t="s">
        <v>27</v>
      </c>
      <c r="E57" s="15" t="s">
        <v>35</v>
      </c>
      <c r="F57" s="15" t="s">
        <v>939</v>
      </c>
      <c r="G57" s="15" t="s">
        <v>69</v>
      </c>
      <c r="H57" s="16">
        <v>45450</v>
      </c>
      <c r="I57" s="16">
        <v>45270</v>
      </c>
      <c r="J57" s="15" t="s">
        <v>5</v>
      </c>
      <c r="K57" s="15" t="s">
        <v>63</v>
      </c>
      <c r="L57" s="15" t="s">
        <v>64</v>
      </c>
      <c r="M57" s="15" t="s">
        <v>65</v>
      </c>
      <c r="N57" s="15" t="s">
        <v>66</v>
      </c>
      <c r="O57" s="15" t="s">
        <v>17</v>
      </c>
      <c r="P57" s="18">
        <v>2362</v>
      </c>
    </row>
    <row r="58" spans="1:16" x14ac:dyDescent="0.25">
      <c r="A58" s="14">
        <f t="shared" si="0"/>
        <v>56</v>
      </c>
      <c r="B58" s="14" t="s">
        <v>198</v>
      </c>
      <c r="C58" s="15" t="s">
        <v>199</v>
      </c>
      <c r="D58" s="15" t="s">
        <v>28</v>
      </c>
      <c r="E58" s="15" t="s">
        <v>35</v>
      </c>
      <c r="F58" s="15" t="s">
        <v>939</v>
      </c>
      <c r="G58" s="15" t="s">
        <v>69</v>
      </c>
      <c r="H58" s="16">
        <v>45450</v>
      </c>
      <c r="I58" s="16">
        <v>45270</v>
      </c>
      <c r="J58" s="15" t="s">
        <v>5</v>
      </c>
      <c r="K58" s="15" t="s">
        <v>63</v>
      </c>
      <c r="L58" s="15" t="s">
        <v>64</v>
      </c>
      <c r="M58" s="15" t="s">
        <v>200</v>
      </c>
      <c r="N58" s="15" t="s">
        <v>84</v>
      </c>
      <c r="O58" s="15" t="s">
        <v>17</v>
      </c>
      <c r="P58" s="18">
        <v>10000</v>
      </c>
    </row>
    <row r="59" spans="1:16" x14ac:dyDescent="0.25">
      <c r="A59" s="14">
        <f t="shared" si="0"/>
        <v>57</v>
      </c>
      <c r="B59" s="14" t="s">
        <v>201</v>
      </c>
      <c r="C59" s="15" t="s">
        <v>202</v>
      </c>
      <c r="D59" s="15" t="s">
        <v>27</v>
      </c>
      <c r="E59" s="15" t="s">
        <v>39</v>
      </c>
      <c r="F59" s="15" t="s">
        <v>939</v>
      </c>
      <c r="G59" s="15" t="s">
        <v>69</v>
      </c>
      <c r="H59" s="16">
        <v>45450</v>
      </c>
      <c r="I59" s="16">
        <v>45270</v>
      </c>
      <c r="J59" s="15" t="s">
        <v>5</v>
      </c>
      <c r="K59" s="15" t="s">
        <v>73</v>
      </c>
      <c r="L59" s="15" t="s">
        <v>70</v>
      </c>
      <c r="M59" s="15" t="s">
        <v>65</v>
      </c>
      <c r="N59" s="15" t="s">
        <v>66</v>
      </c>
      <c r="O59" s="15" t="s">
        <v>17</v>
      </c>
      <c r="P59" s="18">
        <v>10000</v>
      </c>
    </row>
    <row r="60" spans="1:16" x14ac:dyDescent="0.25">
      <c r="A60" s="14">
        <f t="shared" si="0"/>
        <v>58</v>
      </c>
      <c r="B60" s="14" t="s">
        <v>203</v>
      </c>
      <c r="C60" s="15" t="s">
        <v>204</v>
      </c>
      <c r="D60" s="15" t="s">
        <v>24</v>
      </c>
      <c r="E60" s="15" t="s">
        <v>39</v>
      </c>
      <c r="F60" s="15" t="s">
        <v>939</v>
      </c>
      <c r="G60" s="15" t="s">
        <v>69</v>
      </c>
      <c r="H60" s="16">
        <v>45450</v>
      </c>
      <c r="I60" s="16">
        <v>45270</v>
      </c>
      <c r="J60" s="15" t="s">
        <v>5</v>
      </c>
      <c r="K60" s="15" t="s">
        <v>73</v>
      </c>
      <c r="L60" s="15" t="s">
        <v>70</v>
      </c>
      <c r="M60" s="15" t="s">
        <v>65</v>
      </c>
      <c r="N60" s="15" t="s">
        <v>66</v>
      </c>
      <c r="O60" s="15" t="s">
        <v>17</v>
      </c>
      <c r="P60" s="18">
        <v>132</v>
      </c>
    </row>
    <row r="61" spans="1:16" x14ac:dyDescent="0.25">
      <c r="A61" s="14">
        <f t="shared" si="0"/>
        <v>59</v>
      </c>
      <c r="B61" s="14" t="s">
        <v>205</v>
      </c>
      <c r="C61" s="15" t="s">
        <v>206</v>
      </c>
      <c r="D61" s="15" t="s">
        <v>24</v>
      </c>
      <c r="E61" s="15" t="s">
        <v>40</v>
      </c>
      <c r="F61" s="15" t="s">
        <v>939</v>
      </c>
      <c r="G61" s="15" t="s">
        <v>69</v>
      </c>
      <c r="H61" s="16">
        <v>45450</v>
      </c>
      <c r="I61" s="16">
        <v>45270</v>
      </c>
      <c r="J61" s="15" t="s">
        <v>6</v>
      </c>
      <c r="K61" s="15" t="s">
        <v>63</v>
      </c>
      <c r="L61" s="15" t="s">
        <v>70</v>
      </c>
      <c r="M61" s="15" t="s">
        <v>65</v>
      </c>
      <c r="N61" s="15" t="s">
        <v>66</v>
      </c>
      <c r="O61" s="15" t="s">
        <v>17</v>
      </c>
      <c r="P61" s="18">
        <v>10000</v>
      </c>
    </row>
    <row r="62" spans="1:16" x14ac:dyDescent="0.25">
      <c r="A62" s="14">
        <f t="shared" si="0"/>
        <v>60</v>
      </c>
      <c r="B62" s="14" t="s">
        <v>207</v>
      </c>
      <c r="C62" s="15" t="s">
        <v>208</v>
      </c>
      <c r="D62" s="15" t="s">
        <v>27</v>
      </c>
      <c r="E62" s="15" t="s">
        <v>35</v>
      </c>
      <c r="F62" s="15" t="s">
        <v>939</v>
      </c>
      <c r="G62" s="15" t="s">
        <v>69</v>
      </c>
      <c r="H62" s="16">
        <v>45450</v>
      </c>
      <c r="I62" s="16">
        <v>45270</v>
      </c>
      <c r="J62" s="15" t="s">
        <v>6</v>
      </c>
      <c r="K62" s="15" t="s">
        <v>73</v>
      </c>
      <c r="L62" s="15" t="s">
        <v>74</v>
      </c>
      <c r="M62" s="15" t="s">
        <v>65</v>
      </c>
      <c r="N62" s="15" t="s">
        <v>66</v>
      </c>
      <c r="O62" s="15" t="s">
        <v>17</v>
      </c>
      <c r="P62" s="18">
        <v>10000</v>
      </c>
    </row>
    <row r="63" spans="1:16" x14ac:dyDescent="0.25">
      <c r="A63" s="14">
        <f t="shared" si="0"/>
        <v>61</v>
      </c>
      <c r="B63" s="14" t="s">
        <v>209</v>
      </c>
      <c r="C63" s="15" t="s">
        <v>210</v>
      </c>
      <c r="D63" s="15" t="s">
        <v>27</v>
      </c>
      <c r="E63" s="15" t="s">
        <v>35</v>
      </c>
      <c r="F63" s="15" t="s">
        <v>939</v>
      </c>
      <c r="G63" s="15" t="s">
        <v>69</v>
      </c>
      <c r="H63" s="16">
        <v>45450</v>
      </c>
      <c r="I63" s="16">
        <v>45270</v>
      </c>
      <c r="J63" s="15" t="s">
        <v>5</v>
      </c>
      <c r="K63" s="15" t="s">
        <v>63</v>
      </c>
      <c r="L63" s="15" t="s">
        <v>74</v>
      </c>
      <c r="M63" s="15" t="s">
        <v>65</v>
      </c>
      <c r="N63" s="15" t="s">
        <v>66</v>
      </c>
      <c r="O63" s="15" t="s">
        <v>17</v>
      </c>
      <c r="P63" s="18">
        <v>232</v>
      </c>
    </row>
    <row r="64" spans="1:16" x14ac:dyDescent="0.25">
      <c r="A64" s="14">
        <f t="shared" si="0"/>
        <v>62</v>
      </c>
      <c r="B64" s="14" t="s">
        <v>211</v>
      </c>
      <c r="C64" s="15" t="s">
        <v>212</v>
      </c>
      <c r="D64" s="15" t="s">
        <v>27</v>
      </c>
      <c r="E64" s="15" t="s">
        <v>35</v>
      </c>
      <c r="F64" s="15" t="s">
        <v>939</v>
      </c>
      <c r="G64" s="15" t="s">
        <v>69</v>
      </c>
      <c r="H64" s="16">
        <v>45450</v>
      </c>
      <c r="I64" s="16">
        <v>45270</v>
      </c>
      <c r="J64" s="15" t="s">
        <v>5</v>
      </c>
      <c r="K64" s="15" t="s">
        <v>63</v>
      </c>
      <c r="L64" s="15" t="s">
        <v>74</v>
      </c>
      <c r="M64" s="15" t="s">
        <v>126</v>
      </c>
      <c r="N64" s="15" t="s">
        <v>80</v>
      </c>
      <c r="O64" s="15" t="s">
        <v>17</v>
      </c>
      <c r="P64" s="18">
        <v>10000</v>
      </c>
    </row>
    <row r="65" spans="1:16" x14ac:dyDescent="0.25">
      <c r="A65" s="14">
        <f t="shared" si="0"/>
        <v>63</v>
      </c>
      <c r="B65" s="14" t="s">
        <v>213</v>
      </c>
      <c r="C65" s="15" t="s">
        <v>214</v>
      </c>
      <c r="D65" s="15" t="s">
        <v>28</v>
      </c>
      <c r="E65" s="15" t="s">
        <v>35</v>
      </c>
      <c r="F65" s="15" t="s">
        <v>939</v>
      </c>
      <c r="G65" s="15" t="s">
        <v>69</v>
      </c>
      <c r="H65" s="16">
        <v>45450</v>
      </c>
      <c r="I65" s="16">
        <v>45270</v>
      </c>
      <c r="J65" s="15" t="s">
        <v>5</v>
      </c>
      <c r="K65" s="15" t="s">
        <v>63</v>
      </c>
      <c r="L65" s="15" t="s">
        <v>144</v>
      </c>
      <c r="M65" s="15" t="s">
        <v>126</v>
      </c>
      <c r="N65" s="15" t="s">
        <v>80</v>
      </c>
      <c r="O65" s="15" t="s">
        <v>17</v>
      </c>
      <c r="P65" s="18">
        <v>10000</v>
      </c>
    </row>
    <row r="66" spans="1:16" x14ac:dyDescent="0.25">
      <c r="A66" s="14">
        <f t="shared" si="0"/>
        <v>64</v>
      </c>
      <c r="B66" s="14" t="s">
        <v>215</v>
      </c>
      <c r="C66" s="15" t="s">
        <v>216</v>
      </c>
      <c r="D66" s="15" t="s">
        <v>27</v>
      </c>
      <c r="E66" s="15" t="s">
        <v>35</v>
      </c>
      <c r="F66" s="15" t="s">
        <v>939</v>
      </c>
      <c r="G66" s="15" t="s">
        <v>69</v>
      </c>
      <c r="H66" s="16">
        <v>45450</v>
      </c>
      <c r="I66" s="16">
        <v>45270</v>
      </c>
      <c r="J66" s="15" t="s">
        <v>6</v>
      </c>
      <c r="K66" s="15" t="s">
        <v>63</v>
      </c>
      <c r="L66" s="15" t="s">
        <v>74</v>
      </c>
      <c r="M66" s="15" t="s">
        <v>217</v>
      </c>
      <c r="N66" s="15" t="s">
        <v>76</v>
      </c>
      <c r="O66" s="15" t="s">
        <v>17</v>
      </c>
      <c r="P66" s="18">
        <v>215</v>
      </c>
    </row>
    <row r="67" spans="1:16" x14ac:dyDescent="0.25">
      <c r="A67" s="14">
        <f t="shared" ref="A67:A130" si="1">ROW(A65)</f>
        <v>65</v>
      </c>
      <c r="B67" s="14" t="s">
        <v>218</v>
      </c>
      <c r="C67" s="15" t="s">
        <v>219</v>
      </c>
      <c r="D67" s="15" t="s">
        <v>24</v>
      </c>
      <c r="E67" s="15" t="s">
        <v>33</v>
      </c>
      <c r="F67" s="15" t="s">
        <v>939</v>
      </c>
      <c r="G67" s="15" t="s">
        <v>69</v>
      </c>
      <c r="H67" s="16">
        <v>45450</v>
      </c>
      <c r="I67" s="16">
        <v>45270</v>
      </c>
      <c r="J67" s="15" t="s">
        <v>6</v>
      </c>
      <c r="K67" s="15" t="s">
        <v>63</v>
      </c>
      <c r="L67" s="15" t="s">
        <v>64</v>
      </c>
      <c r="M67" s="15" t="s">
        <v>65</v>
      </c>
      <c r="N67" s="15" t="s">
        <v>66</v>
      </c>
      <c r="O67" s="15" t="s">
        <v>17</v>
      </c>
      <c r="P67" s="18">
        <v>20000</v>
      </c>
    </row>
    <row r="68" spans="1:16" x14ac:dyDescent="0.25">
      <c r="A68" s="14">
        <f t="shared" si="1"/>
        <v>66</v>
      </c>
      <c r="B68" s="14" t="s">
        <v>220</v>
      </c>
      <c r="C68" s="15" t="s">
        <v>221</v>
      </c>
      <c r="D68" s="15" t="s">
        <v>24</v>
      </c>
      <c r="E68" s="15" t="s">
        <v>39</v>
      </c>
      <c r="F68" s="15" t="s">
        <v>939</v>
      </c>
      <c r="G68" s="15" t="s">
        <v>69</v>
      </c>
      <c r="H68" s="16">
        <v>45450</v>
      </c>
      <c r="I68" s="16">
        <v>45270</v>
      </c>
      <c r="J68" s="15" t="s">
        <v>6</v>
      </c>
      <c r="K68" s="15" t="s">
        <v>63</v>
      </c>
      <c r="L68" s="15" t="s">
        <v>70</v>
      </c>
      <c r="M68" s="15" t="s">
        <v>65</v>
      </c>
      <c r="N68" s="15" t="s">
        <v>66</v>
      </c>
      <c r="O68" s="15" t="s">
        <v>17</v>
      </c>
      <c r="P68" s="18">
        <v>155</v>
      </c>
    </row>
    <row r="69" spans="1:16" x14ac:dyDescent="0.25">
      <c r="A69" s="14">
        <f t="shared" si="1"/>
        <v>67</v>
      </c>
      <c r="B69" s="14" t="s">
        <v>222</v>
      </c>
      <c r="C69" s="15" t="s">
        <v>223</v>
      </c>
      <c r="D69" s="15" t="s">
        <v>24</v>
      </c>
      <c r="E69" s="15" t="s">
        <v>32</v>
      </c>
      <c r="F69" s="15" t="s">
        <v>939</v>
      </c>
      <c r="G69" s="15" t="s">
        <v>69</v>
      </c>
      <c r="H69" s="16">
        <v>45450</v>
      </c>
      <c r="I69" s="16">
        <v>45270</v>
      </c>
      <c r="J69" s="15" t="s">
        <v>6</v>
      </c>
      <c r="K69" s="15" t="s">
        <v>73</v>
      </c>
      <c r="L69" s="15" t="s">
        <v>74</v>
      </c>
      <c r="M69" s="15" t="s">
        <v>65</v>
      </c>
      <c r="N69" s="15" t="s">
        <v>66</v>
      </c>
      <c r="O69" s="15" t="s">
        <v>17</v>
      </c>
      <c r="P69" s="18">
        <v>20000</v>
      </c>
    </row>
    <row r="70" spans="1:16" x14ac:dyDescent="0.25">
      <c r="A70" s="14">
        <f t="shared" si="1"/>
        <v>68</v>
      </c>
      <c r="B70" s="14" t="s">
        <v>224</v>
      </c>
      <c r="C70" s="15" t="s">
        <v>225</v>
      </c>
      <c r="D70" s="15" t="s">
        <v>24</v>
      </c>
      <c r="E70" s="15" t="s">
        <v>36</v>
      </c>
      <c r="F70" s="15" t="s">
        <v>939</v>
      </c>
      <c r="G70" s="15" t="s">
        <v>69</v>
      </c>
      <c r="H70" s="16">
        <v>45450</v>
      </c>
      <c r="I70" s="16">
        <v>45270</v>
      </c>
      <c r="J70" s="15" t="s">
        <v>6</v>
      </c>
      <c r="K70" s="15" t="s">
        <v>63</v>
      </c>
      <c r="L70" s="15" t="s">
        <v>74</v>
      </c>
      <c r="M70" s="15" t="s">
        <v>65</v>
      </c>
      <c r="N70" s="15" t="s">
        <v>66</v>
      </c>
      <c r="O70" s="15" t="s">
        <v>17</v>
      </c>
      <c r="P70" s="18">
        <v>20000</v>
      </c>
    </row>
    <row r="71" spans="1:16" x14ac:dyDescent="0.25">
      <c r="A71" s="14">
        <f t="shared" si="1"/>
        <v>69</v>
      </c>
      <c r="B71" s="14" t="s">
        <v>226</v>
      </c>
      <c r="C71" s="15" t="s">
        <v>227</v>
      </c>
      <c r="D71" s="15" t="s">
        <v>25</v>
      </c>
      <c r="E71" s="15" t="s">
        <v>37</v>
      </c>
      <c r="F71" s="15" t="s">
        <v>939</v>
      </c>
      <c r="G71" s="15" t="s">
        <v>69</v>
      </c>
      <c r="H71" s="16">
        <v>45450</v>
      </c>
      <c r="I71" s="16">
        <v>45270</v>
      </c>
      <c r="J71" s="15" t="s">
        <v>6</v>
      </c>
      <c r="K71" s="15" t="s">
        <v>63</v>
      </c>
      <c r="L71" s="15" t="s">
        <v>74</v>
      </c>
      <c r="M71" s="15" t="s">
        <v>65</v>
      </c>
      <c r="N71" s="15" t="s">
        <v>66</v>
      </c>
      <c r="O71" s="15" t="s">
        <v>17</v>
      </c>
      <c r="P71" s="18">
        <v>26526</v>
      </c>
    </row>
    <row r="72" spans="1:16" x14ac:dyDescent="0.25">
      <c r="A72" s="14">
        <f t="shared" si="1"/>
        <v>70</v>
      </c>
      <c r="B72" s="14" t="s">
        <v>228</v>
      </c>
      <c r="C72" s="15" t="s">
        <v>229</v>
      </c>
      <c r="D72" s="15" t="s">
        <v>24</v>
      </c>
      <c r="E72" s="15" t="s">
        <v>37</v>
      </c>
      <c r="F72" s="15" t="s">
        <v>939</v>
      </c>
      <c r="G72" s="15" t="s">
        <v>69</v>
      </c>
      <c r="H72" s="16">
        <v>45450</v>
      </c>
      <c r="I72" s="16">
        <v>45270</v>
      </c>
      <c r="J72" s="15" t="s">
        <v>6</v>
      </c>
      <c r="K72" s="15" t="s">
        <v>73</v>
      </c>
      <c r="L72" s="15" t="s">
        <v>91</v>
      </c>
      <c r="M72" s="15" t="s">
        <v>126</v>
      </c>
      <c r="N72" s="15" t="s">
        <v>80</v>
      </c>
      <c r="O72" s="15" t="s">
        <v>17</v>
      </c>
      <c r="P72" s="18">
        <v>10000</v>
      </c>
    </row>
    <row r="73" spans="1:16" x14ac:dyDescent="0.25">
      <c r="A73" s="14">
        <f t="shared" si="1"/>
        <v>71</v>
      </c>
      <c r="B73" s="14" t="s">
        <v>230</v>
      </c>
      <c r="C73" s="15" t="s">
        <v>231</v>
      </c>
      <c r="D73" s="15" t="s">
        <v>25</v>
      </c>
      <c r="E73" s="15" t="s">
        <v>37</v>
      </c>
      <c r="F73" s="15" t="s">
        <v>939</v>
      </c>
      <c r="G73" s="15" t="s">
        <v>69</v>
      </c>
      <c r="H73" s="16">
        <v>45450</v>
      </c>
      <c r="I73" s="16">
        <v>45270</v>
      </c>
      <c r="J73" s="15" t="s">
        <v>6</v>
      </c>
      <c r="K73" s="15" t="s">
        <v>63</v>
      </c>
      <c r="L73" s="15" t="s">
        <v>70</v>
      </c>
      <c r="M73" s="15" t="s">
        <v>65</v>
      </c>
      <c r="N73" s="15" t="s">
        <v>66</v>
      </c>
      <c r="O73" s="15" t="s">
        <v>17</v>
      </c>
      <c r="P73" s="18">
        <v>10000</v>
      </c>
    </row>
    <row r="74" spans="1:16" x14ac:dyDescent="0.25">
      <c r="A74" s="14">
        <f t="shared" si="1"/>
        <v>72</v>
      </c>
      <c r="B74" s="14" t="s">
        <v>232</v>
      </c>
      <c r="C74" s="15" t="s">
        <v>233</v>
      </c>
      <c r="D74" s="15" t="s">
        <v>24</v>
      </c>
      <c r="E74" s="15" t="s">
        <v>37</v>
      </c>
      <c r="F74" s="15" t="s">
        <v>939</v>
      </c>
      <c r="G74" s="15" t="s">
        <v>69</v>
      </c>
      <c r="H74" s="16">
        <v>45450</v>
      </c>
      <c r="I74" s="16">
        <v>45270</v>
      </c>
      <c r="J74" s="15" t="s">
        <v>6</v>
      </c>
      <c r="K74" s="15" t="s">
        <v>63</v>
      </c>
      <c r="L74" s="15" t="s">
        <v>64</v>
      </c>
      <c r="M74" s="15" t="s">
        <v>126</v>
      </c>
      <c r="N74" s="15" t="s">
        <v>80</v>
      </c>
      <c r="O74" s="15" t="s">
        <v>17</v>
      </c>
      <c r="P74" s="18">
        <v>262</v>
      </c>
    </row>
    <row r="75" spans="1:16" x14ac:dyDescent="0.25">
      <c r="A75" s="14">
        <f t="shared" si="1"/>
        <v>73</v>
      </c>
      <c r="B75" s="14" t="s">
        <v>234</v>
      </c>
      <c r="C75" s="15" t="s">
        <v>235</v>
      </c>
      <c r="D75" s="15" t="s">
        <v>27</v>
      </c>
      <c r="E75" s="15" t="s">
        <v>37</v>
      </c>
      <c r="F75" s="15" t="s">
        <v>939</v>
      </c>
      <c r="G75" s="15" t="s">
        <v>69</v>
      </c>
      <c r="H75" s="16">
        <v>45451</v>
      </c>
      <c r="I75" s="16">
        <v>45271</v>
      </c>
      <c r="J75" s="15" t="s">
        <v>5</v>
      </c>
      <c r="K75" s="15" t="s">
        <v>63</v>
      </c>
      <c r="L75" s="15" t="s">
        <v>74</v>
      </c>
      <c r="M75" s="15" t="s">
        <v>153</v>
      </c>
      <c r="N75" s="15" t="s">
        <v>80</v>
      </c>
      <c r="O75" s="15" t="s">
        <v>17</v>
      </c>
      <c r="P75" s="18">
        <v>10000</v>
      </c>
    </row>
    <row r="76" spans="1:16" x14ac:dyDescent="0.25">
      <c r="A76" s="14">
        <f t="shared" si="1"/>
        <v>74</v>
      </c>
      <c r="B76" s="14" t="s">
        <v>236</v>
      </c>
      <c r="C76" s="15" t="s">
        <v>237</v>
      </c>
      <c r="D76" s="15" t="s">
        <v>28</v>
      </c>
      <c r="E76" s="15" t="s">
        <v>37</v>
      </c>
      <c r="F76" s="15" t="s">
        <v>939</v>
      </c>
      <c r="G76" s="15" t="s">
        <v>69</v>
      </c>
      <c r="H76" s="16">
        <v>45451</v>
      </c>
      <c r="I76" s="16">
        <v>45271</v>
      </c>
      <c r="J76" s="15" t="s">
        <v>6</v>
      </c>
      <c r="K76" s="15" t="s">
        <v>63</v>
      </c>
      <c r="L76" s="15" t="s">
        <v>74</v>
      </c>
      <c r="M76" s="15" t="s">
        <v>126</v>
      </c>
      <c r="N76" s="15" t="s">
        <v>80</v>
      </c>
      <c r="O76" s="15" t="s">
        <v>17</v>
      </c>
      <c r="P76" s="18">
        <v>10000</v>
      </c>
    </row>
    <row r="77" spans="1:16" x14ac:dyDescent="0.25">
      <c r="A77" s="14">
        <f t="shared" si="1"/>
        <v>75</v>
      </c>
      <c r="B77" s="14" t="s">
        <v>238</v>
      </c>
      <c r="C77" s="15" t="s">
        <v>239</v>
      </c>
      <c r="D77" s="15" t="s">
        <v>28</v>
      </c>
      <c r="E77" s="15" t="s">
        <v>37</v>
      </c>
      <c r="F77" s="15" t="s">
        <v>939</v>
      </c>
      <c r="G77" s="15" t="s">
        <v>69</v>
      </c>
      <c r="H77" s="16">
        <v>45451</v>
      </c>
      <c r="I77" s="16">
        <v>45271</v>
      </c>
      <c r="J77" s="15" t="s">
        <v>6</v>
      </c>
      <c r="K77" s="15" t="s">
        <v>63</v>
      </c>
      <c r="L77" s="15" t="s">
        <v>91</v>
      </c>
      <c r="M77" s="15" t="s">
        <v>126</v>
      </c>
      <c r="N77" s="15" t="s">
        <v>80</v>
      </c>
      <c r="O77" s="15" t="s">
        <v>17</v>
      </c>
      <c r="P77" s="18">
        <v>1626</v>
      </c>
    </row>
    <row r="78" spans="1:16" x14ac:dyDescent="0.25">
      <c r="A78" s="14">
        <f t="shared" si="1"/>
        <v>76</v>
      </c>
      <c r="B78" s="14" t="s">
        <v>240</v>
      </c>
      <c r="C78" s="15" t="s">
        <v>241</v>
      </c>
      <c r="D78" s="15" t="s">
        <v>27</v>
      </c>
      <c r="E78" s="15" t="s">
        <v>37</v>
      </c>
      <c r="F78" s="15" t="s">
        <v>939</v>
      </c>
      <c r="G78" s="15" t="s">
        <v>69</v>
      </c>
      <c r="H78" s="16">
        <v>45451</v>
      </c>
      <c r="I78" s="16">
        <v>45271</v>
      </c>
      <c r="J78" s="15" t="s">
        <v>6</v>
      </c>
      <c r="K78" s="15" t="s">
        <v>63</v>
      </c>
      <c r="L78" s="15" t="s">
        <v>64</v>
      </c>
      <c r="M78" s="15" t="s">
        <v>242</v>
      </c>
      <c r="N78" s="15" t="s">
        <v>66</v>
      </c>
      <c r="O78" s="15" t="s">
        <v>17</v>
      </c>
      <c r="P78" s="18">
        <v>10000</v>
      </c>
    </row>
    <row r="79" spans="1:16" x14ac:dyDescent="0.25">
      <c r="A79" s="14">
        <f t="shared" si="1"/>
        <v>77</v>
      </c>
      <c r="B79" s="14" t="s">
        <v>243</v>
      </c>
      <c r="C79" s="15" t="s">
        <v>244</v>
      </c>
      <c r="D79" s="15" t="s">
        <v>27</v>
      </c>
      <c r="E79" s="15" t="s">
        <v>37</v>
      </c>
      <c r="F79" s="15" t="s">
        <v>939</v>
      </c>
      <c r="G79" s="15" t="s">
        <v>69</v>
      </c>
      <c r="H79" s="16">
        <v>45451</v>
      </c>
      <c r="I79" s="16">
        <v>45271</v>
      </c>
      <c r="J79" s="15" t="s">
        <v>6</v>
      </c>
      <c r="K79" s="15" t="s">
        <v>63</v>
      </c>
      <c r="L79" s="15" t="s">
        <v>74</v>
      </c>
      <c r="M79" s="15" t="s">
        <v>242</v>
      </c>
      <c r="N79" s="15" t="s">
        <v>66</v>
      </c>
      <c r="O79" s="15" t="s">
        <v>17</v>
      </c>
      <c r="P79" s="18">
        <v>10000</v>
      </c>
    </row>
    <row r="80" spans="1:16" x14ac:dyDescent="0.25">
      <c r="A80" s="14">
        <f t="shared" si="1"/>
        <v>78</v>
      </c>
      <c r="B80" s="14" t="s">
        <v>245</v>
      </c>
      <c r="C80" s="15" t="s">
        <v>246</v>
      </c>
      <c r="D80" s="15" t="s">
        <v>28</v>
      </c>
      <c r="E80" s="15" t="s">
        <v>37</v>
      </c>
      <c r="F80" s="15" t="s">
        <v>939</v>
      </c>
      <c r="G80" s="15" t="s">
        <v>69</v>
      </c>
      <c r="H80" s="16">
        <v>45451</v>
      </c>
      <c r="I80" s="16">
        <v>45271</v>
      </c>
      <c r="J80" s="15" t="s">
        <v>6</v>
      </c>
      <c r="K80" s="15" t="s">
        <v>63</v>
      </c>
      <c r="L80" s="15" t="s">
        <v>144</v>
      </c>
      <c r="M80" s="15" t="s">
        <v>247</v>
      </c>
      <c r="N80" s="15" t="s">
        <v>80</v>
      </c>
      <c r="O80" s="15" t="s">
        <v>17</v>
      </c>
      <c r="P80" s="18">
        <v>266</v>
      </c>
    </row>
    <row r="81" spans="1:16" x14ac:dyDescent="0.25">
      <c r="A81" s="14">
        <f t="shared" si="1"/>
        <v>79</v>
      </c>
      <c r="B81" s="14" t="s">
        <v>248</v>
      </c>
      <c r="C81" s="15" t="s">
        <v>249</v>
      </c>
      <c r="D81" s="15" t="s">
        <v>28</v>
      </c>
      <c r="E81" s="15" t="s">
        <v>37</v>
      </c>
      <c r="F81" s="15" t="s">
        <v>939</v>
      </c>
      <c r="G81" s="15" t="s">
        <v>69</v>
      </c>
      <c r="H81" s="16">
        <v>45451</v>
      </c>
      <c r="I81" s="16">
        <v>45271</v>
      </c>
      <c r="J81" s="15" t="s">
        <v>6</v>
      </c>
      <c r="K81" s="15" t="s">
        <v>63</v>
      </c>
      <c r="L81" s="15" t="s">
        <v>70</v>
      </c>
      <c r="M81" s="15" t="s">
        <v>242</v>
      </c>
      <c r="N81" s="15" t="s">
        <v>66</v>
      </c>
      <c r="O81" s="15" t="s">
        <v>17</v>
      </c>
      <c r="P81" s="18">
        <v>10000</v>
      </c>
    </row>
    <row r="82" spans="1:16" x14ac:dyDescent="0.25">
      <c r="A82" s="14">
        <f t="shared" si="1"/>
        <v>80</v>
      </c>
      <c r="B82" s="14" t="s">
        <v>250</v>
      </c>
      <c r="C82" s="15" t="s">
        <v>251</v>
      </c>
      <c r="D82" s="15" t="s">
        <v>28</v>
      </c>
      <c r="E82" s="15" t="s">
        <v>38</v>
      </c>
      <c r="F82" s="15" t="s">
        <v>939</v>
      </c>
      <c r="G82" s="15" t="s">
        <v>69</v>
      </c>
      <c r="H82" s="16">
        <v>45451</v>
      </c>
      <c r="I82" s="16">
        <v>45271</v>
      </c>
      <c r="J82" s="15" t="s">
        <v>6</v>
      </c>
      <c r="K82" s="15" t="s">
        <v>73</v>
      </c>
      <c r="L82" s="15" t="s">
        <v>144</v>
      </c>
      <c r="M82" s="15" t="s">
        <v>65</v>
      </c>
      <c r="N82" s="15" t="s">
        <v>66</v>
      </c>
      <c r="O82" s="15" t="s">
        <v>17</v>
      </c>
      <c r="P82" s="18">
        <v>10000</v>
      </c>
    </row>
    <row r="83" spans="1:16" x14ac:dyDescent="0.25">
      <c r="A83" s="14">
        <f t="shared" si="1"/>
        <v>81</v>
      </c>
      <c r="B83" s="14" t="s">
        <v>252</v>
      </c>
      <c r="C83" s="15" t="s">
        <v>253</v>
      </c>
      <c r="D83" s="15" t="s">
        <v>28</v>
      </c>
      <c r="E83" s="15" t="s">
        <v>37</v>
      </c>
      <c r="F83" s="15" t="s">
        <v>939</v>
      </c>
      <c r="G83" s="15" t="s">
        <v>69</v>
      </c>
      <c r="H83" s="16">
        <v>45451</v>
      </c>
      <c r="I83" s="16">
        <v>45271</v>
      </c>
      <c r="J83" s="15" t="s">
        <v>6</v>
      </c>
      <c r="K83" s="15" t="s">
        <v>63</v>
      </c>
      <c r="L83" s="15" t="s">
        <v>144</v>
      </c>
      <c r="M83" s="15" t="s">
        <v>65</v>
      </c>
      <c r="N83" s="15" t="s">
        <v>66</v>
      </c>
      <c r="O83" s="15" t="s">
        <v>17</v>
      </c>
      <c r="P83" s="18">
        <v>16</v>
      </c>
    </row>
    <row r="84" spans="1:16" x14ac:dyDescent="0.25">
      <c r="A84" s="14">
        <f t="shared" si="1"/>
        <v>82</v>
      </c>
      <c r="B84" s="14" t="s">
        <v>254</v>
      </c>
      <c r="C84" s="15" t="s">
        <v>255</v>
      </c>
      <c r="D84" s="15" t="s">
        <v>28</v>
      </c>
      <c r="E84" s="15" t="s">
        <v>37</v>
      </c>
      <c r="F84" s="15" t="s">
        <v>939</v>
      </c>
      <c r="G84" s="15" t="s">
        <v>69</v>
      </c>
      <c r="H84" s="16">
        <v>45451</v>
      </c>
      <c r="I84" s="16">
        <v>45271</v>
      </c>
      <c r="J84" s="15" t="s">
        <v>6</v>
      </c>
      <c r="K84" s="15" t="s">
        <v>63</v>
      </c>
      <c r="L84" s="15" t="s">
        <v>70</v>
      </c>
      <c r="M84" s="15" t="s">
        <v>65</v>
      </c>
      <c r="N84" s="15" t="s">
        <v>66</v>
      </c>
      <c r="O84" s="15" t="s">
        <v>17</v>
      </c>
      <c r="P84" s="18">
        <v>1000</v>
      </c>
    </row>
    <row r="85" spans="1:16" x14ac:dyDescent="0.25">
      <c r="A85" s="14">
        <f t="shared" si="1"/>
        <v>83</v>
      </c>
      <c r="B85" s="14" t="s">
        <v>256</v>
      </c>
      <c r="C85" s="15" t="s">
        <v>257</v>
      </c>
      <c r="D85" s="15" t="s">
        <v>27</v>
      </c>
      <c r="E85" s="15" t="s">
        <v>37</v>
      </c>
      <c r="F85" s="15" t="s">
        <v>939</v>
      </c>
      <c r="G85" s="15" t="s">
        <v>69</v>
      </c>
      <c r="H85" s="16">
        <v>45451</v>
      </c>
      <c r="I85" s="16">
        <v>45271</v>
      </c>
      <c r="J85" s="15" t="s">
        <v>6</v>
      </c>
      <c r="K85" s="15" t="s">
        <v>63</v>
      </c>
      <c r="L85" s="15" t="s">
        <v>70</v>
      </c>
      <c r="M85" s="15" t="s">
        <v>65</v>
      </c>
      <c r="N85" s="15" t="s">
        <v>66</v>
      </c>
      <c r="O85" s="15" t="s">
        <v>17</v>
      </c>
      <c r="P85" s="18">
        <v>1000</v>
      </c>
    </row>
    <row r="86" spans="1:16" x14ac:dyDescent="0.25">
      <c r="A86" s="14">
        <f t="shared" si="1"/>
        <v>84</v>
      </c>
      <c r="B86" s="14" t="s">
        <v>258</v>
      </c>
      <c r="C86" s="15" t="s">
        <v>259</v>
      </c>
      <c r="D86" s="15" t="s">
        <v>28</v>
      </c>
      <c r="E86" s="15" t="s">
        <v>37</v>
      </c>
      <c r="F86" s="15" t="s">
        <v>939</v>
      </c>
      <c r="G86" s="15" t="s">
        <v>69</v>
      </c>
      <c r="H86" s="16">
        <v>45451</v>
      </c>
      <c r="I86" s="16">
        <v>45271</v>
      </c>
      <c r="J86" s="15" t="s">
        <v>6</v>
      </c>
      <c r="K86" s="15" t="s">
        <v>63</v>
      </c>
      <c r="L86" s="15" t="s">
        <v>64</v>
      </c>
      <c r="M86" s="15" t="s">
        <v>65</v>
      </c>
      <c r="N86" s="15" t="s">
        <v>66</v>
      </c>
      <c r="O86" s="15" t="s">
        <v>17</v>
      </c>
      <c r="P86" s="18">
        <v>616</v>
      </c>
    </row>
    <row r="87" spans="1:16" x14ac:dyDescent="0.25">
      <c r="A87" s="14">
        <f t="shared" si="1"/>
        <v>85</v>
      </c>
      <c r="B87" s="14" t="s">
        <v>260</v>
      </c>
      <c r="C87" s="15" t="s">
        <v>261</v>
      </c>
      <c r="D87" s="15" t="s">
        <v>27</v>
      </c>
      <c r="E87" s="15" t="s">
        <v>37</v>
      </c>
      <c r="F87" s="15" t="s">
        <v>939</v>
      </c>
      <c r="G87" s="15" t="s">
        <v>69</v>
      </c>
      <c r="H87" s="16">
        <v>45451</v>
      </c>
      <c r="I87" s="16">
        <v>45271</v>
      </c>
      <c r="J87" s="15" t="s">
        <v>6</v>
      </c>
      <c r="K87" s="15" t="s">
        <v>63</v>
      </c>
      <c r="L87" s="15" t="s">
        <v>91</v>
      </c>
      <c r="M87" s="15" t="s">
        <v>65</v>
      </c>
      <c r="N87" s="15" t="s">
        <v>66</v>
      </c>
      <c r="O87" s="15" t="s">
        <v>17</v>
      </c>
      <c r="P87" s="18">
        <v>1000</v>
      </c>
    </row>
    <row r="88" spans="1:16" x14ac:dyDescent="0.25">
      <c r="A88" s="14">
        <f t="shared" si="1"/>
        <v>86</v>
      </c>
      <c r="B88" s="14" t="s">
        <v>262</v>
      </c>
      <c r="C88" s="15" t="s">
        <v>263</v>
      </c>
      <c r="D88" s="15" t="s">
        <v>27</v>
      </c>
      <c r="E88" s="15" t="s">
        <v>37</v>
      </c>
      <c r="F88" s="15" t="s">
        <v>939</v>
      </c>
      <c r="G88" s="15" t="s">
        <v>69</v>
      </c>
      <c r="H88" s="16">
        <v>45451</v>
      </c>
      <c r="I88" s="16">
        <v>45271</v>
      </c>
      <c r="J88" s="15" t="s">
        <v>6</v>
      </c>
      <c r="K88" s="15" t="s">
        <v>63</v>
      </c>
      <c r="L88" s="15" t="s">
        <v>91</v>
      </c>
      <c r="M88" s="15" t="s">
        <v>126</v>
      </c>
      <c r="N88" s="15" t="s">
        <v>80</v>
      </c>
      <c r="O88" s="15" t="s">
        <v>17</v>
      </c>
      <c r="P88" s="18">
        <v>1000</v>
      </c>
    </row>
    <row r="89" spans="1:16" x14ac:dyDescent="0.25">
      <c r="A89" s="14">
        <f t="shared" si="1"/>
        <v>87</v>
      </c>
      <c r="B89" s="14" t="s">
        <v>264</v>
      </c>
      <c r="C89" s="15" t="s">
        <v>265</v>
      </c>
      <c r="D89" s="15" t="s">
        <v>27</v>
      </c>
      <c r="E89" s="15" t="s">
        <v>37</v>
      </c>
      <c r="F89" s="15" t="s">
        <v>939</v>
      </c>
      <c r="G89" s="15" t="s">
        <v>69</v>
      </c>
      <c r="H89" s="16">
        <v>45451</v>
      </c>
      <c r="I89" s="16">
        <v>45271</v>
      </c>
      <c r="J89" s="15" t="s">
        <v>6</v>
      </c>
      <c r="K89" s="15" t="s">
        <v>63</v>
      </c>
      <c r="L89" s="15" t="s">
        <v>144</v>
      </c>
      <c r="M89" s="15" t="s">
        <v>145</v>
      </c>
      <c r="N89" s="15" t="s">
        <v>80</v>
      </c>
      <c r="O89" s="15" t="s">
        <v>17</v>
      </c>
      <c r="P89" s="18">
        <v>1662</v>
      </c>
    </row>
    <row r="90" spans="1:16" x14ac:dyDescent="0.25">
      <c r="A90" s="14">
        <f t="shared" si="1"/>
        <v>88</v>
      </c>
      <c r="B90" s="14" t="s">
        <v>266</v>
      </c>
      <c r="C90" s="15" t="s">
        <v>267</v>
      </c>
      <c r="D90" s="15" t="s">
        <v>28</v>
      </c>
      <c r="E90" s="15" t="s">
        <v>37</v>
      </c>
      <c r="F90" s="15" t="s">
        <v>939</v>
      </c>
      <c r="G90" s="15" t="s">
        <v>69</v>
      </c>
      <c r="H90" s="16">
        <v>45451</v>
      </c>
      <c r="I90" s="16">
        <v>45271</v>
      </c>
      <c r="J90" s="15" t="s">
        <v>6</v>
      </c>
      <c r="K90" s="15" t="s">
        <v>63</v>
      </c>
      <c r="L90" s="15" t="s">
        <v>70</v>
      </c>
      <c r="M90" s="15" t="s">
        <v>65</v>
      </c>
      <c r="N90" s="15" t="s">
        <v>66</v>
      </c>
      <c r="O90" s="15" t="s">
        <v>17</v>
      </c>
      <c r="P90" s="18">
        <v>10000</v>
      </c>
    </row>
    <row r="91" spans="1:16" x14ac:dyDescent="0.25">
      <c r="A91" s="14">
        <f t="shared" si="1"/>
        <v>89</v>
      </c>
      <c r="B91" s="14" t="s">
        <v>268</v>
      </c>
      <c r="C91" s="15" t="s">
        <v>269</v>
      </c>
      <c r="D91" s="15" t="s">
        <v>27</v>
      </c>
      <c r="E91" s="15" t="s">
        <v>37</v>
      </c>
      <c r="F91" s="15" t="s">
        <v>939</v>
      </c>
      <c r="G91" s="15" t="s">
        <v>69</v>
      </c>
      <c r="H91" s="16">
        <v>45451</v>
      </c>
      <c r="I91" s="16">
        <v>45271</v>
      </c>
      <c r="J91" s="15" t="s">
        <v>6</v>
      </c>
      <c r="K91" s="15" t="s">
        <v>63</v>
      </c>
      <c r="L91" s="15" t="s">
        <v>74</v>
      </c>
      <c r="M91" s="15" t="s">
        <v>65</v>
      </c>
      <c r="N91" s="15" t="s">
        <v>66</v>
      </c>
      <c r="O91" s="15" t="s">
        <v>17</v>
      </c>
      <c r="P91" s="18">
        <v>16326</v>
      </c>
    </row>
    <row r="92" spans="1:16" x14ac:dyDescent="0.25">
      <c r="A92" s="14">
        <f t="shared" si="1"/>
        <v>90</v>
      </c>
      <c r="B92" s="14" t="s">
        <v>270</v>
      </c>
      <c r="C92" s="15" t="s">
        <v>183</v>
      </c>
      <c r="D92" s="15" t="s">
        <v>27</v>
      </c>
      <c r="E92" s="15" t="s">
        <v>37</v>
      </c>
      <c r="F92" s="15" t="s">
        <v>939</v>
      </c>
      <c r="G92" s="15" t="s">
        <v>69</v>
      </c>
      <c r="H92" s="16">
        <v>45451</v>
      </c>
      <c r="I92" s="16">
        <v>45271</v>
      </c>
      <c r="J92" s="15" t="s">
        <v>6</v>
      </c>
      <c r="K92" s="15" t="s">
        <v>73</v>
      </c>
      <c r="L92" s="15" t="s">
        <v>144</v>
      </c>
      <c r="M92" s="15" t="s">
        <v>65</v>
      </c>
      <c r="N92" s="15" t="s">
        <v>66</v>
      </c>
      <c r="O92" s="15" t="s">
        <v>17</v>
      </c>
      <c r="P92" s="18">
        <v>10000</v>
      </c>
    </row>
    <row r="93" spans="1:16" x14ac:dyDescent="0.25">
      <c r="A93" s="14">
        <f t="shared" si="1"/>
        <v>91</v>
      </c>
      <c r="B93" s="14" t="s">
        <v>271</v>
      </c>
      <c r="C93" s="15" t="s">
        <v>272</v>
      </c>
      <c r="D93" s="15" t="s">
        <v>28</v>
      </c>
      <c r="E93" s="15" t="s">
        <v>37</v>
      </c>
      <c r="F93" s="15" t="s">
        <v>939</v>
      </c>
      <c r="G93" s="15" t="s">
        <v>69</v>
      </c>
      <c r="H93" s="16">
        <v>45451</v>
      </c>
      <c r="I93" s="16">
        <v>45271</v>
      </c>
      <c r="J93" s="15" t="s">
        <v>6</v>
      </c>
      <c r="K93" s="15" t="s">
        <v>63</v>
      </c>
      <c r="L93" s="15" t="s">
        <v>74</v>
      </c>
      <c r="M93" s="15" t="s">
        <v>65</v>
      </c>
      <c r="N93" s="15" t="s">
        <v>66</v>
      </c>
      <c r="O93" s="15" t="s">
        <v>17</v>
      </c>
      <c r="P93" s="18">
        <v>26265</v>
      </c>
    </row>
    <row r="94" spans="1:16" x14ac:dyDescent="0.25">
      <c r="A94" s="14">
        <f t="shared" si="1"/>
        <v>92</v>
      </c>
      <c r="B94" s="14" t="s">
        <v>273</v>
      </c>
      <c r="C94" s="15" t="s">
        <v>274</v>
      </c>
      <c r="D94" s="15" t="s">
        <v>24</v>
      </c>
      <c r="E94" s="15" t="s">
        <v>37</v>
      </c>
      <c r="F94" s="15" t="s">
        <v>939</v>
      </c>
      <c r="G94" s="15" t="s">
        <v>69</v>
      </c>
      <c r="H94" s="16">
        <v>45451</v>
      </c>
      <c r="I94" s="16">
        <v>45271</v>
      </c>
      <c r="J94" s="15" t="s">
        <v>6</v>
      </c>
      <c r="K94" s="15" t="s">
        <v>63</v>
      </c>
      <c r="L94" s="15" t="s">
        <v>74</v>
      </c>
      <c r="M94" s="15" t="s">
        <v>65</v>
      </c>
      <c r="N94" s="15" t="s">
        <v>66</v>
      </c>
      <c r="O94" s="15" t="s">
        <v>17</v>
      </c>
      <c r="P94" s="18">
        <v>2162</v>
      </c>
    </row>
    <row r="95" spans="1:16" x14ac:dyDescent="0.25">
      <c r="A95" s="14">
        <f t="shared" si="1"/>
        <v>93</v>
      </c>
      <c r="B95" s="14" t="s">
        <v>275</v>
      </c>
      <c r="C95" s="15" t="s">
        <v>276</v>
      </c>
      <c r="D95" s="15" t="s">
        <v>24</v>
      </c>
      <c r="E95" s="15" t="s">
        <v>37</v>
      </c>
      <c r="F95" s="15" t="s">
        <v>939</v>
      </c>
      <c r="G95" s="15" t="s">
        <v>69</v>
      </c>
      <c r="H95" s="16">
        <v>45451</v>
      </c>
      <c r="I95" s="16">
        <v>45271</v>
      </c>
      <c r="J95" s="15" t="s">
        <v>5</v>
      </c>
      <c r="K95" s="15" t="s">
        <v>63</v>
      </c>
      <c r="L95" s="15" t="s">
        <v>74</v>
      </c>
      <c r="M95" s="15" t="s">
        <v>126</v>
      </c>
      <c r="N95" s="15" t="s">
        <v>80</v>
      </c>
      <c r="O95" s="15" t="s">
        <v>17</v>
      </c>
      <c r="P95" s="18">
        <v>10000</v>
      </c>
    </row>
    <row r="96" spans="1:16" x14ac:dyDescent="0.25">
      <c r="A96" s="14">
        <f t="shared" si="1"/>
        <v>94</v>
      </c>
      <c r="B96" s="14" t="s">
        <v>277</v>
      </c>
      <c r="C96" s="15" t="s">
        <v>278</v>
      </c>
      <c r="D96" s="15" t="s">
        <v>25</v>
      </c>
      <c r="E96" s="15" t="s">
        <v>37</v>
      </c>
      <c r="F96" s="15" t="s">
        <v>939</v>
      </c>
      <c r="G96" s="15" t="s">
        <v>69</v>
      </c>
      <c r="H96" s="16">
        <v>45451</v>
      </c>
      <c r="I96" s="16">
        <v>45271</v>
      </c>
      <c r="J96" s="15" t="s">
        <v>5</v>
      </c>
      <c r="K96" s="15" t="s">
        <v>63</v>
      </c>
      <c r="L96" s="15" t="s">
        <v>70</v>
      </c>
      <c r="M96" s="15" t="s">
        <v>65</v>
      </c>
      <c r="N96" s="15" t="s">
        <v>66</v>
      </c>
      <c r="O96" s="15" t="s">
        <v>17</v>
      </c>
      <c r="P96" s="18">
        <v>16521</v>
      </c>
    </row>
    <row r="97" spans="1:16" x14ac:dyDescent="0.25">
      <c r="A97" s="14">
        <f t="shared" si="1"/>
        <v>95</v>
      </c>
      <c r="B97" s="14" t="s">
        <v>279</v>
      </c>
      <c r="C97" s="15" t="s">
        <v>280</v>
      </c>
      <c r="D97" s="15" t="s">
        <v>25</v>
      </c>
      <c r="E97" s="15" t="s">
        <v>37</v>
      </c>
      <c r="F97" s="15" t="s">
        <v>939</v>
      </c>
      <c r="G97" s="15" t="s">
        <v>69</v>
      </c>
      <c r="H97" s="16">
        <v>45451</v>
      </c>
      <c r="I97" s="16">
        <v>45271</v>
      </c>
      <c r="J97" s="15" t="s">
        <v>5</v>
      </c>
      <c r="K97" s="15" t="s">
        <v>63</v>
      </c>
      <c r="L97" s="15" t="s">
        <v>64</v>
      </c>
      <c r="M97" s="15" t="s">
        <v>281</v>
      </c>
      <c r="N97" s="15" t="s">
        <v>80</v>
      </c>
      <c r="O97" s="15" t="s">
        <v>17</v>
      </c>
      <c r="P97" s="18">
        <v>21625</v>
      </c>
    </row>
    <row r="98" spans="1:16" x14ac:dyDescent="0.25">
      <c r="A98" s="14">
        <f t="shared" si="1"/>
        <v>96</v>
      </c>
      <c r="B98" s="14" t="s">
        <v>282</v>
      </c>
      <c r="C98" s="15" t="s">
        <v>189</v>
      </c>
      <c r="D98" s="15" t="s">
        <v>24</v>
      </c>
      <c r="E98" s="15" t="s">
        <v>37</v>
      </c>
      <c r="F98" s="15" t="s">
        <v>939</v>
      </c>
      <c r="G98" s="15" t="s">
        <v>69</v>
      </c>
      <c r="H98" s="16">
        <v>45451</v>
      </c>
      <c r="I98" s="16">
        <v>45271</v>
      </c>
      <c r="J98" s="15" t="s">
        <v>5</v>
      </c>
      <c r="K98" s="15" t="s">
        <v>63</v>
      </c>
      <c r="L98" s="15" t="s">
        <v>64</v>
      </c>
      <c r="M98" s="15" t="s">
        <v>102</v>
      </c>
      <c r="N98" s="15" t="s">
        <v>76</v>
      </c>
      <c r="O98" s="15" t="s">
        <v>17</v>
      </c>
      <c r="P98" s="18">
        <v>6526</v>
      </c>
    </row>
    <row r="99" spans="1:16" x14ac:dyDescent="0.25">
      <c r="A99" s="14">
        <f t="shared" si="1"/>
        <v>97</v>
      </c>
      <c r="B99" s="14" t="s">
        <v>283</v>
      </c>
      <c r="C99" s="15" t="s">
        <v>191</v>
      </c>
      <c r="D99" s="15" t="s">
        <v>24</v>
      </c>
      <c r="E99" s="15" t="s">
        <v>37</v>
      </c>
      <c r="F99" s="15" t="s">
        <v>939</v>
      </c>
      <c r="G99" s="15" t="s">
        <v>69</v>
      </c>
      <c r="H99" s="16">
        <v>45451</v>
      </c>
      <c r="I99" s="16">
        <v>45271</v>
      </c>
      <c r="J99" s="15" t="s">
        <v>5</v>
      </c>
      <c r="K99" s="15" t="s">
        <v>63</v>
      </c>
      <c r="L99" s="15" t="s">
        <v>70</v>
      </c>
      <c r="M99" s="15" t="s">
        <v>284</v>
      </c>
      <c r="N99" s="15" t="s">
        <v>80</v>
      </c>
      <c r="O99" s="15" t="s">
        <v>17</v>
      </c>
      <c r="P99" s="18">
        <v>655</v>
      </c>
    </row>
    <row r="100" spans="1:16" x14ac:dyDescent="0.25">
      <c r="A100" s="14">
        <f t="shared" si="1"/>
        <v>98</v>
      </c>
      <c r="B100" s="14" t="s">
        <v>285</v>
      </c>
      <c r="C100" s="15" t="s">
        <v>193</v>
      </c>
      <c r="D100" s="15" t="s">
        <v>24</v>
      </c>
      <c r="E100" s="15" t="s">
        <v>37</v>
      </c>
      <c r="F100" s="15" t="s">
        <v>939</v>
      </c>
      <c r="G100" s="15" t="s">
        <v>69</v>
      </c>
      <c r="H100" s="16">
        <v>45451</v>
      </c>
      <c r="I100" s="16">
        <v>45271</v>
      </c>
      <c r="J100" s="15" t="s">
        <v>5</v>
      </c>
      <c r="K100" s="15" t="s">
        <v>73</v>
      </c>
      <c r="L100" s="15" t="s">
        <v>64</v>
      </c>
      <c r="M100" s="15" t="s">
        <v>65</v>
      </c>
      <c r="N100" s="15" t="s">
        <v>66</v>
      </c>
      <c r="O100" s="15" t="s">
        <v>17</v>
      </c>
      <c r="P100" s="18">
        <v>62146</v>
      </c>
    </row>
    <row r="101" spans="1:16" x14ac:dyDescent="0.25">
      <c r="A101" s="14">
        <f t="shared" si="1"/>
        <v>99</v>
      </c>
      <c r="B101" s="14" t="s">
        <v>286</v>
      </c>
      <c r="C101" s="15" t="s">
        <v>195</v>
      </c>
      <c r="D101" s="15" t="s">
        <v>24</v>
      </c>
      <c r="E101" s="15" t="s">
        <v>37</v>
      </c>
      <c r="F101" s="15" t="s">
        <v>939</v>
      </c>
      <c r="G101" s="15" t="s">
        <v>69</v>
      </c>
      <c r="H101" s="16">
        <v>45451</v>
      </c>
      <c r="I101" s="16">
        <v>45271</v>
      </c>
      <c r="J101" s="15" t="s">
        <v>5</v>
      </c>
      <c r="K101" s="15" t="s">
        <v>63</v>
      </c>
      <c r="L101" s="15" t="s">
        <v>91</v>
      </c>
      <c r="M101" s="15" t="s">
        <v>126</v>
      </c>
      <c r="N101" s="15" t="s">
        <v>80</v>
      </c>
      <c r="O101" s="15" t="s">
        <v>17</v>
      </c>
      <c r="P101" s="18">
        <v>2656</v>
      </c>
    </row>
    <row r="102" spans="1:16" x14ac:dyDescent="0.25">
      <c r="A102" s="14">
        <f t="shared" si="1"/>
        <v>100</v>
      </c>
      <c r="B102" s="14" t="s">
        <v>287</v>
      </c>
      <c r="C102" s="15" t="s">
        <v>197</v>
      </c>
      <c r="D102" s="15" t="s">
        <v>28</v>
      </c>
      <c r="E102" s="15" t="s">
        <v>37</v>
      </c>
      <c r="F102" s="15" t="s">
        <v>939</v>
      </c>
      <c r="G102" s="15" t="s">
        <v>69</v>
      </c>
      <c r="H102" s="16">
        <v>45451</v>
      </c>
      <c r="I102" s="16">
        <v>45271</v>
      </c>
      <c r="J102" s="15" t="s">
        <v>5</v>
      </c>
      <c r="K102" s="15" t="s">
        <v>63</v>
      </c>
      <c r="L102" s="15" t="s">
        <v>64</v>
      </c>
      <c r="M102" s="15" t="s">
        <v>65</v>
      </c>
      <c r="N102" s="15" t="s">
        <v>66</v>
      </c>
      <c r="O102" s="15" t="s">
        <v>17</v>
      </c>
      <c r="P102" s="18">
        <v>216</v>
      </c>
    </row>
    <row r="103" spans="1:16" x14ac:dyDescent="0.25">
      <c r="A103" s="14">
        <f t="shared" si="1"/>
        <v>101</v>
      </c>
      <c r="B103" s="14" t="s">
        <v>288</v>
      </c>
      <c r="C103" s="15" t="s">
        <v>199</v>
      </c>
      <c r="D103" s="15" t="s">
        <v>27</v>
      </c>
      <c r="E103" s="15" t="s">
        <v>37</v>
      </c>
      <c r="F103" s="15" t="s">
        <v>939</v>
      </c>
      <c r="G103" s="15" t="s">
        <v>69</v>
      </c>
      <c r="H103" s="16">
        <v>45451</v>
      </c>
      <c r="I103" s="16">
        <v>45271</v>
      </c>
      <c r="J103" s="15" t="s">
        <v>5</v>
      </c>
      <c r="K103" s="15" t="s">
        <v>63</v>
      </c>
      <c r="L103" s="15" t="s">
        <v>70</v>
      </c>
      <c r="M103" s="15" t="s">
        <v>65</v>
      </c>
      <c r="N103" s="15" t="s">
        <v>66</v>
      </c>
      <c r="O103" s="15" t="s">
        <v>17</v>
      </c>
      <c r="P103" s="18">
        <v>65143</v>
      </c>
    </row>
    <row r="104" spans="1:16" x14ac:dyDescent="0.25">
      <c r="A104" s="14">
        <f t="shared" si="1"/>
        <v>102</v>
      </c>
      <c r="B104" s="14" t="s">
        <v>289</v>
      </c>
      <c r="C104" s="15" t="s">
        <v>202</v>
      </c>
      <c r="D104" s="15" t="s">
        <v>27</v>
      </c>
      <c r="E104" s="15" t="s">
        <v>37</v>
      </c>
      <c r="F104" s="15" t="s">
        <v>939</v>
      </c>
      <c r="G104" s="15" t="s">
        <v>69</v>
      </c>
      <c r="H104" s="16">
        <v>45451</v>
      </c>
      <c r="I104" s="16">
        <v>45271</v>
      </c>
      <c r="J104" s="15" t="s">
        <v>5</v>
      </c>
      <c r="K104" s="15" t="s">
        <v>63</v>
      </c>
      <c r="L104" s="15" t="s">
        <v>64</v>
      </c>
      <c r="M104" s="15" t="s">
        <v>65</v>
      </c>
      <c r="N104" s="15" t="s">
        <v>66</v>
      </c>
      <c r="O104" s="15" t="s">
        <v>17</v>
      </c>
      <c r="P104" s="18">
        <v>10000</v>
      </c>
    </row>
    <row r="105" spans="1:16" x14ac:dyDescent="0.25">
      <c r="A105" s="14">
        <f t="shared" si="1"/>
        <v>103</v>
      </c>
      <c r="B105" s="14" t="s">
        <v>290</v>
      </c>
      <c r="C105" s="15" t="s">
        <v>204</v>
      </c>
      <c r="D105" s="15" t="s">
        <v>27</v>
      </c>
      <c r="E105" s="15" t="s">
        <v>37</v>
      </c>
      <c r="F105" s="15" t="s">
        <v>939</v>
      </c>
      <c r="G105" s="15" t="s">
        <v>69</v>
      </c>
      <c r="H105" s="16">
        <v>45451</v>
      </c>
      <c r="I105" s="16">
        <v>45271</v>
      </c>
      <c r="J105" s="15" t="s">
        <v>6</v>
      </c>
      <c r="K105" s="15" t="s">
        <v>63</v>
      </c>
      <c r="L105" s="15" t="s">
        <v>70</v>
      </c>
      <c r="M105" s="15" t="s">
        <v>65</v>
      </c>
      <c r="N105" s="15" t="s">
        <v>66</v>
      </c>
      <c r="O105" s="15" t="s">
        <v>17</v>
      </c>
      <c r="P105" s="18">
        <v>10000</v>
      </c>
    </row>
    <row r="106" spans="1:16" x14ac:dyDescent="0.25">
      <c r="A106" s="14">
        <f t="shared" si="1"/>
        <v>104</v>
      </c>
      <c r="B106" s="14" t="s">
        <v>291</v>
      </c>
      <c r="C106" s="15" t="s">
        <v>206</v>
      </c>
      <c r="D106" s="15" t="s">
        <v>28</v>
      </c>
      <c r="E106" s="15" t="s">
        <v>37</v>
      </c>
      <c r="F106" s="15" t="s">
        <v>939</v>
      </c>
      <c r="G106" s="15" t="s">
        <v>69</v>
      </c>
      <c r="H106" s="16">
        <v>45451</v>
      </c>
      <c r="I106" s="16">
        <v>45271</v>
      </c>
      <c r="J106" s="15" t="s">
        <v>6</v>
      </c>
      <c r="K106" s="15" t="s">
        <v>63</v>
      </c>
      <c r="L106" s="15" t="s">
        <v>91</v>
      </c>
      <c r="M106" s="15" t="s">
        <v>65</v>
      </c>
      <c r="N106" s="15" t="s">
        <v>66</v>
      </c>
      <c r="O106" s="15" t="s">
        <v>17</v>
      </c>
      <c r="P106" s="18">
        <v>5000</v>
      </c>
    </row>
    <row r="107" spans="1:16" x14ac:dyDescent="0.25">
      <c r="A107" s="14">
        <f t="shared" si="1"/>
        <v>105</v>
      </c>
      <c r="B107" s="14" t="s">
        <v>292</v>
      </c>
      <c r="C107" s="15" t="s">
        <v>208</v>
      </c>
      <c r="D107" s="15" t="s">
        <v>27</v>
      </c>
      <c r="E107" s="15" t="s">
        <v>37</v>
      </c>
      <c r="F107" s="15" t="s">
        <v>939</v>
      </c>
      <c r="G107" s="15" t="s">
        <v>69</v>
      </c>
      <c r="H107" s="16">
        <v>45451</v>
      </c>
      <c r="I107" s="16">
        <v>45271</v>
      </c>
      <c r="J107" s="15" t="s">
        <v>6</v>
      </c>
      <c r="K107" s="15" t="s">
        <v>63</v>
      </c>
      <c r="L107" s="15" t="s">
        <v>64</v>
      </c>
      <c r="M107" s="15" t="s">
        <v>65</v>
      </c>
      <c r="N107" s="15" t="s">
        <v>66</v>
      </c>
      <c r="O107" s="15" t="s">
        <v>17</v>
      </c>
      <c r="P107" s="18">
        <v>5000</v>
      </c>
    </row>
    <row r="108" spans="1:16" x14ac:dyDescent="0.25">
      <c r="A108" s="14">
        <f t="shared" si="1"/>
        <v>106</v>
      </c>
      <c r="B108" s="14" t="s">
        <v>293</v>
      </c>
      <c r="C108" s="15" t="s">
        <v>210</v>
      </c>
      <c r="D108" s="15" t="s">
        <v>27</v>
      </c>
      <c r="E108" s="15" t="s">
        <v>37</v>
      </c>
      <c r="F108" s="15" t="s">
        <v>939</v>
      </c>
      <c r="G108" s="15" t="s">
        <v>69</v>
      </c>
      <c r="H108" s="16">
        <v>45451</v>
      </c>
      <c r="I108" s="16">
        <v>45271</v>
      </c>
      <c r="J108" s="15" t="s">
        <v>6</v>
      </c>
      <c r="K108" s="15" t="s">
        <v>63</v>
      </c>
      <c r="L108" s="15" t="s">
        <v>64</v>
      </c>
      <c r="M108" s="15" t="s">
        <v>65</v>
      </c>
      <c r="N108" s="15" t="s">
        <v>66</v>
      </c>
      <c r="O108" s="15" t="s">
        <v>17</v>
      </c>
      <c r="P108" s="18">
        <v>5000</v>
      </c>
    </row>
    <row r="109" spans="1:16" x14ac:dyDescent="0.25">
      <c r="A109" s="14">
        <f t="shared" si="1"/>
        <v>107</v>
      </c>
      <c r="B109" s="14" t="s">
        <v>294</v>
      </c>
      <c r="C109" s="15" t="s">
        <v>212</v>
      </c>
      <c r="D109" s="15" t="s">
        <v>27</v>
      </c>
      <c r="E109" s="15" t="s">
        <v>37</v>
      </c>
      <c r="F109" s="15" t="s">
        <v>939</v>
      </c>
      <c r="G109" s="15" t="s">
        <v>69</v>
      </c>
      <c r="H109" s="16">
        <v>45451</v>
      </c>
      <c r="I109" s="16">
        <v>45271</v>
      </c>
      <c r="J109" s="15" t="s">
        <v>6</v>
      </c>
      <c r="K109" s="15" t="s">
        <v>63</v>
      </c>
      <c r="L109" s="15" t="s">
        <v>70</v>
      </c>
      <c r="M109" s="15" t="s">
        <v>102</v>
      </c>
      <c r="N109" s="15" t="s">
        <v>76</v>
      </c>
      <c r="O109" s="15" t="s">
        <v>17</v>
      </c>
      <c r="P109" s="18">
        <v>5000</v>
      </c>
    </row>
    <row r="110" spans="1:16" x14ac:dyDescent="0.25">
      <c r="A110" s="14">
        <f t="shared" si="1"/>
        <v>108</v>
      </c>
      <c r="B110" s="14" t="s">
        <v>295</v>
      </c>
      <c r="C110" s="15" t="s">
        <v>296</v>
      </c>
      <c r="D110" s="15" t="s">
        <v>28</v>
      </c>
      <c r="E110" s="15" t="s">
        <v>37</v>
      </c>
      <c r="F110" s="15" t="s">
        <v>939</v>
      </c>
      <c r="G110" s="15" t="s">
        <v>69</v>
      </c>
      <c r="H110" s="16">
        <v>45451</v>
      </c>
      <c r="I110" s="16">
        <v>45271</v>
      </c>
      <c r="J110" s="15" t="s">
        <v>6</v>
      </c>
      <c r="K110" s="15" t="s">
        <v>63</v>
      </c>
      <c r="L110" s="15" t="s">
        <v>64</v>
      </c>
      <c r="M110" s="15" t="s">
        <v>153</v>
      </c>
      <c r="N110" s="15" t="s">
        <v>80</v>
      </c>
      <c r="O110" s="15" t="s">
        <v>17</v>
      </c>
      <c r="P110" s="18">
        <v>5000</v>
      </c>
    </row>
    <row r="111" spans="1:16" x14ac:dyDescent="0.25">
      <c r="A111" s="14">
        <f t="shared" si="1"/>
        <v>109</v>
      </c>
      <c r="B111" s="14" t="s">
        <v>297</v>
      </c>
      <c r="C111" s="15" t="s">
        <v>298</v>
      </c>
      <c r="D111" s="15" t="s">
        <v>27</v>
      </c>
      <c r="E111" s="15" t="s">
        <v>37</v>
      </c>
      <c r="F111" s="15" t="s">
        <v>939</v>
      </c>
      <c r="G111" s="15" t="s">
        <v>69</v>
      </c>
      <c r="H111" s="16">
        <v>45451</v>
      </c>
      <c r="I111" s="16">
        <v>45271</v>
      </c>
      <c r="J111" s="15" t="s">
        <v>6</v>
      </c>
      <c r="K111" s="15" t="s">
        <v>63</v>
      </c>
      <c r="L111" s="15" t="s">
        <v>105</v>
      </c>
      <c r="M111" s="15" t="s">
        <v>148</v>
      </c>
      <c r="N111" s="15" t="s">
        <v>66</v>
      </c>
      <c r="O111" s="15" t="s">
        <v>17</v>
      </c>
      <c r="P111" s="18">
        <v>5000</v>
      </c>
    </row>
    <row r="112" spans="1:16" x14ac:dyDescent="0.25">
      <c r="A112" s="14">
        <f t="shared" si="1"/>
        <v>110</v>
      </c>
      <c r="B112" s="14" t="s">
        <v>299</v>
      </c>
      <c r="C112" s="15" t="s">
        <v>61</v>
      </c>
      <c r="D112" s="15" t="s">
        <v>27</v>
      </c>
      <c r="E112" s="15" t="s">
        <v>37</v>
      </c>
      <c r="F112" s="15" t="s">
        <v>939</v>
      </c>
      <c r="G112" s="15" t="s">
        <v>69</v>
      </c>
      <c r="H112" s="16">
        <v>45451</v>
      </c>
      <c r="I112" s="16">
        <v>45271</v>
      </c>
      <c r="J112" s="15" t="s">
        <v>5</v>
      </c>
      <c r="K112" s="15" t="s">
        <v>63</v>
      </c>
      <c r="L112" s="15" t="s">
        <v>64</v>
      </c>
      <c r="M112" s="15" t="s">
        <v>65</v>
      </c>
      <c r="N112" s="15" t="s">
        <v>66</v>
      </c>
      <c r="O112" s="15" t="s">
        <v>17</v>
      </c>
      <c r="P112" s="18">
        <v>5000</v>
      </c>
    </row>
    <row r="113" spans="1:16" x14ac:dyDescent="0.25">
      <c r="A113" s="14">
        <f t="shared" si="1"/>
        <v>111</v>
      </c>
      <c r="B113" s="14" t="s">
        <v>300</v>
      </c>
      <c r="C113" s="15" t="s">
        <v>68</v>
      </c>
      <c r="D113" s="15" t="s">
        <v>25</v>
      </c>
      <c r="E113" s="15" t="s">
        <v>37</v>
      </c>
      <c r="F113" s="15" t="s">
        <v>939</v>
      </c>
      <c r="G113" s="15" t="s">
        <v>69</v>
      </c>
      <c r="H113" s="16">
        <v>45451</v>
      </c>
      <c r="I113" s="16">
        <v>45271</v>
      </c>
      <c r="J113" s="15" t="s">
        <v>6</v>
      </c>
      <c r="K113" s="15" t="s">
        <v>63</v>
      </c>
      <c r="L113" s="15" t="s">
        <v>74</v>
      </c>
      <c r="M113" s="15" t="s">
        <v>301</v>
      </c>
      <c r="N113" s="15" t="s">
        <v>84</v>
      </c>
      <c r="O113" s="15" t="s">
        <v>17</v>
      </c>
      <c r="P113" s="18">
        <v>5000</v>
      </c>
    </row>
    <row r="114" spans="1:16" x14ac:dyDescent="0.25">
      <c r="A114" s="14">
        <f t="shared" si="1"/>
        <v>112</v>
      </c>
      <c r="B114" s="14" t="s">
        <v>302</v>
      </c>
      <c r="C114" s="15" t="s">
        <v>72</v>
      </c>
      <c r="D114" s="15" t="s">
        <v>27</v>
      </c>
      <c r="E114" s="15" t="s">
        <v>37</v>
      </c>
      <c r="F114" s="15" t="s">
        <v>939</v>
      </c>
      <c r="G114" s="15" t="s">
        <v>69</v>
      </c>
      <c r="H114" s="16">
        <v>45451</v>
      </c>
      <c r="I114" s="16">
        <v>45271</v>
      </c>
      <c r="J114" s="15" t="s">
        <v>6</v>
      </c>
      <c r="K114" s="15" t="s">
        <v>63</v>
      </c>
      <c r="L114" s="15" t="s">
        <v>74</v>
      </c>
      <c r="M114" s="15" t="s">
        <v>65</v>
      </c>
      <c r="N114" s="15" t="s">
        <v>66</v>
      </c>
      <c r="O114" s="15" t="s">
        <v>17</v>
      </c>
      <c r="P114" s="18">
        <v>5000</v>
      </c>
    </row>
    <row r="115" spans="1:16" x14ac:dyDescent="0.25">
      <c r="A115" s="14">
        <f t="shared" si="1"/>
        <v>113</v>
      </c>
      <c r="B115" s="14" t="s">
        <v>303</v>
      </c>
      <c r="C115" s="15" t="s">
        <v>78</v>
      </c>
      <c r="D115" s="15" t="s">
        <v>24</v>
      </c>
      <c r="E115" s="15" t="s">
        <v>37</v>
      </c>
      <c r="F115" s="15" t="s">
        <v>939</v>
      </c>
      <c r="G115" s="15" t="s">
        <v>69</v>
      </c>
      <c r="H115" s="16">
        <v>45451</v>
      </c>
      <c r="I115" s="16">
        <v>45271</v>
      </c>
      <c r="J115" s="15" t="s">
        <v>6</v>
      </c>
      <c r="K115" s="15" t="s">
        <v>63</v>
      </c>
      <c r="L115" s="15" t="s">
        <v>74</v>
      </c>
      <c r="M115" s="15" t="s">
        <v>304</v>
      </c>
      <c r="N115" s="15" t="s">
        <v>305</v>
      </c>
      <c r="O115" s="15" t="s">
        <v>17</v>
      </c>
      <c r="P115" s="18">
        <v>5000</v>
      </c>
    </row>
    <row r="116" spans="1:16" x14ac:dyDescent="0.25">
      <c r="A116" s="14">
        <f t="shared" si="1"/>
        <v>114</v>
      </c>
      <c r="B116" s="14" t="s">
        <v>306</v>
      </c>
      <c r="C116" s="15" t="s">
        <v>82</v>
      </c>
      <c r="D116" s="15" t="s">
        <v>27</v>
      </c>
      <c r="E116" s="15" t="s">
        <v>40</v>
      </c>
      <c r="F116" s="15" t="s">
        <v>939</v>
      </c>
      <c r="G116" s="15" t="s">
        <v>69</v>
      </c>
      <c r="H116" s="16">
        <v>45451</v>
      </c>
      <c r="I116" s="16">
        <v>45271</v>
      </c>
      <c r="J116" s="15" t="s">
        <v>6</v>
      </c>
      <c r="K116" s="15" t="s">
        <v>63</v>
      </c>
      <c r="L116" s="15" t="s">
        <v>70</v>
      </c>
      <c r="M116" s="15" t="s">
        <v>102</v>
      </c>
      <c r="N116" s="15" t="s">
        <v>76</v>
      </c>
      <c r="O116" s="15" t="s">
        <v>17</v>
      </c>
      <c r="P116" s="18">
        <v>5000</v>
      </c>
    </row>
    <row r="117" spans="1:16" x14ac:dyDescent="0.25">
      <c r="A117" s="14">
        <f t="shared" si="1"/>
        <v>115</v>
      </c>
      <c r="B117" s="14" t="s">
        <v>307</v>
      </c>
      <c r="C117" s="15" t="s">
        <v>86</v>
      </c>
      <c r="D117" s="15" t="s">
        <v>27</v>
      </c>
      <c r="E117" s="15" t="s">
        <v>35</v>
      </c>
      <c r="F117" s="15" t="s">
        <v>939</v>
      </c>
      <c r="G117" s="15" t="s">
        <v>69</v>
      </c>
      <c r="H117" s="16">
        <v>45452</v>
      </c>
      <c r="I117" s="16">
        <v>45272</v>
      </c>
      <c r="J117" s="15" t="s">
        <v>6</v>
      </c>
      <c r="K117" s="15" t="s">
        <v>63</v>
      </c>
      <c r="L117" s="15" t="s">
        <v>74</v>
      </c>
      <c r="M117" s="15" t="s">
        <v>65</v>
      </c>
      <c r="N117" s="15" t="s">
        <v>66</v>
      </c>
      <c r="O117" s="15" t="s">
        <v>17</v>
      </c>
      <c r="P117" s="18">
        <v>5000</v>
      </c>
    </row>
    <row r="118" spans="1:16" x14ac:dyDescent="0.25">
      <c r="A118" s="14">
        <f t="shared" si="1"/>
        <v>116</v>
      </c>
      <c r="B118" s="14" t="s">
        <v>308</v>
      </c>
      <c r="C118" s="15" t="s">
        <v>88</v>
      </c>
      <c r="D118" s="15" t="s">
        <v>27</v>
      </c>
      <c r="E118" s="15" t="s">
        <v>35</v>
      </c>
      <c r="F118" s="15" t="s">
        <v>939</v>
      </c>
      <c r="G118" s="15" t="s">
        <v>69</v>
      </c>
      <c r="H118" s="16">
        <v>45452</v>
      </c>
      <c r="I118" s="16">
        <v>45272</v>
      </c>
      <c r="J118" s="15" t="s">
        <v>6</v>
      </c>
      <c r="K118" s="15" t="s">
        <v>63</v>
      </c>
      <c r="L118" s="15" t="s">
        <v>64</v>
      </c>
      <c r="M118" s="15" t="s">
        <v>65</v>
      </c>
      <c r="N118" s="15" t="s">
        <v>66</v>
      </c>
      <c r="O118" s="15" t="s">
        <v>17</v>
      </c>
      <c r="P118" s="18">
        <v>5000</v>
      </c>
    </row>
    <row r="119" spans="1:16" x14ac:dyDescent="0.25">
      <c r="A119" s="14">
        <f t="shared" si="1"/>
        <v>117</v>
      </c>
      <c r="B119" s="14" t="s">
        <v>309</v>
      </c>
      <c r="C119" s="15" t="s">
        <v>90</v>
      </c>
      <c r="D119" s="15" t="s">
        <v>28</v>
      </c>
      <c r="E119" s="15" t="s">
        <v>35</v>
      </c>
      <c r="F119" s="15" t="s">
        <v>939</v>
      </c>
      <c r="G119" s="15" t="s">
        <v>69</v>
      </c>
      <c r="H119" s="16">
        <v>45452</v>
      </c>
      <c r="I119" s="16">
        <v>45272</v>
      </c>
      <c r="J119" s="15" t="s">
        <v>6</v>
      </c>
      <c r="K119" s="15" t="s">
        <v>63</v>
      </c>
      <c r="L119" s="15" t="s">
        <v>64</v>
      </c>
      <c r="M119" s="15" t="s">
        <v>126</v>
      </c>
      <c r="N119" s="15" t="s">
        <v>80</v>
      </c>
      <c r="O119" s="15" t="s">
        <v>17</v>
      </c>
      <c r="P119" s="18">
        <v>5000</v>
      </c>
    </row>
    <row r="120" spans="1:16" x14ac:dyDescent="0.25">
      <c r="A120" s="14">
        <f t="shared" si="1"/>
        <v>118</v>
      </c>
      <c r="B120" s="14" t="s">
        <v>310</v>
      </c>
      <c r="C120" s="15" t="s">
        <v>93</v>
      </c>
      <c r="D120" s="15" t="s">
        <v>24</v>
      </c>
      <c r="E120" s="15" t="s">
        <v>35</v>
      </c>
      <c r="F120" s="15" t="s">
        <v>939</v>
      </c>
      <c r="G120" s="15" t="s">
        <v>69</v>
      </c>
      <c r="H120" s="16">
        <v>45452</v>
      </c>
      <c r="I120" s="16">
        <v>45272</v>
      </c>
      <c r="J120" s="15" t="s">
        <v>6</v>
      </c>
      <c r="K120" s="15" t="s">
        <v>63</v>
      </c>
      <c r="L120" s="15" t="s">
        <v>70</v>
      </c>
      <c r="M120" s="15" t="s">
        <v>311</v>
      </c>
      <c r="N120" s="15" t="s">
        <v>80</v>
      </c>
      <c r="O120" s="15" t="s">
        <v>17</v>
      </c>
      <c r="P120" s="18">
        <v>5000</v>
      </c>
    </row>
    <row r="121" spans="1:16" x14ac:dyDescent="0.25">
      <c r="A121" s="14">
        <f t="shared" si="1"/>
        <v>119</v>
      </c>
      <c r="B121" s="14" t="s">
        <v>312</v>
      </c>
      <c r="C121" s="15" t="s">
        <v>95</v>
      </c>
      <c r="D121" s="15" t="s">
        <v>24</v>
      </c>
      <c r="E121" s="15" t="s">
        <v>35</v>
      </c>
      <c r="F121" s="15" t="s">
        <v>939</v>
      </c>
      <c r="G121" s="15" t="s">
        <v>69</v>
      </c>
      <c r="H121" s="16">
        <v>45452</v>
      </c>
      <c r="I121" s="16">
        <v>45272</v>
      </c>
      <c r="J121" s="15" t="s">
        <v>6</v>
      </c>
      <c r="K121" s="15" t="s">
        <v>63</v>
      </c>
      <c r="L121" s="15" t="s">
        <v>144</v>
      </c>
      <c r="M121" s="15" t="s">
        <v>242</v>
      </c>
      <c r="N121" s="15" t="s">
        <v>66</v>
      </c>
      <c r="O121" s="15" t="s">
        <v>17</v>
      </c>
      <c r="P121" s="18">
        <v>5000</v>
      </c>
    </row>
    <row r="122" spans="1:16" x14ac:dyDescent="0.25">
      <c r="A122" s="14">
        <f t="shared" si="1"/>
        <v>120</v>
      </c>
      <c r="B122" s="14" t="s">
        <v>313</v>
      </c>
      <c r="C122" s="15" t="s">
        <v>97</v>
      </c>
      <c r="D122" s="15" t="s">
        <v>25</v>
      </c>
      <c r="E122" s="15" t="s">
        <v>33</v>
      </c>
      <c r="F122" s="15" t="s">
        <v>939</v>
      </c>
      <c r="G122" s="15" t="s">
        <v>69</v>
      </c>
      <c r="H122" s="16">
        <v>45452</v>
      </c>
      <c r="I122" s="16">
        <v>45272</v>
      </c>
      <c r="J122" s="15" t="s">
        <v>6</v>
      </c>
      <c r="K122" s="15" t="s">
        <v>73</v>
      </c>
      <c r="L122" s="15" t="s">
        <v>64</v>
      </c>
      <c r="M122" s="15" t="s">
        <v>314</v>
      </c>
      <c r="N122" s="15" t="s">
        <v>76</v>
      </c>
      <c r="O122" s="15" t="s">
        <v>17</v>
      </c>
      <c r="P122" s="18">
        <v>5000</v>
      </c>
    </row>
    <row r="123" spans="1:16" x14ac:dyDescent="0.25">
      <c r="A123" s="14">
        <f t="shared" si="1"/>
        <v>121</v>
      </c>
      <c r="B123" s="14" t="s">
        <v>315</v>
      </c>
      <c r="C123" s="15" t="s">
        <v>99</v>
      </c>
      <c r="D123" s="15" t="s">
        <v>25</v>
      </c>
      <c r="E123" s="15" t="s">
        <v>39</v>
      </c>
      <c r="F123" s="15" t="s">
        <v>939</v>
      </c>
      <c r="G123" s="15" t="s">
        <v>69</v>
      </c>
      <c r="H123" s="16">
        <v>45452</v>
      </c>
      <c r="I123" s="16">
        <v>45272</v>
      </c>
      <c r="J123" s="15" t="s">
        <v>6</v>
      </c>
      <c r="K123" s="15" t="s">
        <v>63</v>
      </c>
      <c r="L123" s="15" t="s">
        <v>64</v>
      </c>
      <c r="M123" s="15" t="s">
        <v>200</v>
      </c>
      <c r="N123" s="15" t="s">
        <v>84</v>
      </c>
      <c r="O123" s="15" t="s">
        <v>17</v>
      </c>
      <c r="P123" s="18">
        <v>5000</v>
      </c>
    </row>
    <row r="124" spans="1:16" x14ac:dyDescent="0.25">
      <c r="A124" s="14">
        <f t="shared" si="1"/>
        <v>122</v>
      </c>
      <c r="B124" s="14" t="s">
        <v>316</v>
      </c>
      <c r="C124" s="15" t="s">
        <v>101</v>
      </c>
      <c r="D124" s="15" t="s">
        <v>24</v>
      </c>
      <c r="E124" s="15" t="s">
        <v>32</v>
      </c>
      <c r="F124" s="15" t="s">
        <v>939</v>
      </c>
      <c r="G124" s="15" t="s">
        <v>69</v>
      </c>
      <c r="H124" s="16">
        <v>45452</v>
      </c>
      <c r="I124" s="16">
        <v>45272</v>
      </c>
      <c r="J124" s="15" t="s">
        <v>6</v>
      </c>
      <c r="K124" s="15" t="s">
        <v>63</v>
      </c>
      <c r="L124" s="15" t="s">
        <v>64</v>
      </c>
      <c r="M124" s="15" t="s">
        <v>75</v>
      </c>
      <c r="N124" s="15" t="s">
        <v>76</v>
      </c>
      <c r="O124" s="15" t="s">
        <v>17</v>
      </c>
      <c r="P124" s="18">
        <v>5000</v>
      </c>
    </row>
    <row r="125" spans="1:16" x14ac:dyDescent="0.25">
      <c r="A125" s="14">
        <f t="shared" si="1"/>
        <v>123</v>
      </c>
      <c r="B125" s="14" t="s">
        <v>317</v>
      </c>
      <c r="C125" s="15" t="s">
        <v>104</v>
      </c>
      <c r="D125" s="15" t="s">
        <v>24</v>
      </c>
      <c r="E125" s="15" t="s">
        <v>36</v>
      </c>
      <c r="F125" s="15" t="s">
        <v>939</v>
      </c>
      <c r="G125" s="15" t="s">
        <v>69</v>
      </c>
      <c r="H125" s="16">
        <v>45452</v>
      </c>
      <c r="I125" s="16">
        <v>45272</v>
      </c>
      <c r="J125" s="15" t="s">
        <v>6</v>
      </c>
      <c r="K125" s="15" t="s">
        <v>63</v>
      </c>
      <c r="L125" s="15" t="s">
        <v>70</v>
      </c>
      <c r="M125" s="15" t="s">
        <v>65</v>
      </c>
      <c r="N125" s="15" t="s">
        <v>66</v>
      </c>
      <c r="O125" s="15" t="s">
        <v>17</v>
      </c>
      <c r="P125" s="18">
        <v>5000</v>
      </c>
    </row>
    <row r="126" spans="1:16" x14ac:dyDescent="0.25">
      <c r="A126" s="14">
        <f t="shared" si="1"/>
        <v>124</v>
      </c>
      <c r="B126" s="14" t="s">
        <v>318</v>
      </c>
      <c r="C126" s="15" t="s">
        <v>107</v>
      </c>
      <c r="D126" s="15" t="s">
        <v>24</v>
      </c>
      <c r="E126" s="15" t="s">
        <v>37</v>
      </c>
      <c r="F126" s="15" t="s">
        <v>939</v>
      </c>
      <c r="G126" s="15" t="s">
        <v>69</v>
      </c>
      <c r="H126" s="16">
        <v>45452</v>
      </c>
      <c r="I126" s="16">
        <v>45272</v>
      </c>
      <c r="J126" s="15" t="s">
        <v>6</v>
      </c>
      <c r="K126" s="15" t="s">
        <v>63</v>
      </c>
      <c r="L126" s="15" t="s">
        <v>64</v>
      </c>
      <c r="M126" s="15" t="s">
        <v>65</v>
      </c>
      <c r="N126" s="15" t="s">
        <v>66</v>
      </c>
      <c r="O126" s="15" t="s">
        <v>17</v>
      </c>
      <c r="P126" s="18">
        <v>5000</v>
      </c>
    </row>
    <row r="127" spans="1:16" x14ac:dyDescent="0.25">
      <c r="A127" s="14">
        <f t="shared" si="1"/>
        <v>125</v>
      </c>
      <c r="B127" s="14" t="s">
        <v>319</v>
      </c>
      <c r="C127" s="15" t="s">
        <v>109</v>
      </c>
      <c r="D127" s="15" t="s">
        <v>24</v>
      </c>
      <c r="E127" s="15" t="s">
        <v>37</v>
      </c>
      <c r="F127" s="15" t="s">
        <v>939</v>
      </c>
      <c r="G127" s="15" t="s">
        <v>69</v>
      </c>
      <c r="H127" s="16">
        <v>45452</v>
      </c>
      <c r="I127" s="16">
        <v>45272</v>
      </c>
      <c r="J127" s="15" t="s">
        <v>6</v>
      </c>
      <c r="K127" s="15" t="s">
        <v>63</v>
      </c>
      <c r="L127" s="15" t="s">
        <v>74</v>
      </c>
      <c r="M127" s="15" t="s">
        <v>320</v>
      </c>
      <c r="N127" s="15" t="s">
        <v>80</v>
      </c>
      <c r="O127" s="15" t="s">
        <v>17</v>
      </c>
      <c r="P127" s="18">
        <v>52542</v>
      </c>
    </row>
    <row r="128" spans="1:16" x14ac:dyDescent="0.25">
      <c r="A128" s="14">
        <f t="shared" si="1"/>
        <v>126</v>
      </c>
      <c r="B128" s="14" t="s">
        <v>321</v>
      </c>
      <c r="C128" s="15" t="s">
        <v>111</v>
      </c>
      <c r="D128" s="15" t="s">
        <v>28</v>
      </c>
      <c r="E128" s="15" t="s">
        <v>37</v>
      </c>
      <c r="F128" s="15" t="s">
        <v>939</v>
      </c>
      <c r="G128" s="15" t="s">
        <v>69</v>
      </c>
      <c r="H128" s="16">
        <v>45452</v>
      </c>
      <c r="I128" s="16">
        <v>45272</v>
      </c>
      <c r="J128" s="15" t="s">
        <v>5</v>
      </c>
      <c r="K128" s="15" t="s">
        <v>73</v>
      </c>
      <c r="L128" s="15" t="s">
        <v>74</v>
      </c>
      <c r="M128" s="15" t="s">
        <v>242</v>
      </c>
      <c r="N128" s="15" t="s">
        <v>66</v>
      </c>
      <c r="O128" s="15" t="s">
        <v>17</v>
      </c>
      <c r="P128" s="18">
        <v>5000</v>
      </c>
    </row>
    <row r="129" spans="1:16" x14ac:dyDescent="0.25">
      <c r="A129" s="14">
        <f t="shared" si="1"/>
        <v>127</v>
      </c>
      <c r="B129" s="14" t="s">
        <v>322</v>
      </c>
      <c r="C129" s="15" t="s">
        <v>113</v>
      </c>
      <c r="D129" s="15" t="s">
        <v>27</v>
      </c>
      <c r="E129" s="15" t="s">
        <v>37</v>
      </c>
      <c r="F129" s="15" t="s">
        <v>939</v>
      </c>
      <c r="G129" s="15" t="s">
        <v>69</v>
      </c>
      <c r="H129" s="16">
        <v>45452</v>
      </c>
      <c r="I129" s="16">
        <v>45272</v>
      </c>
      <c r="J129" s="15" t="s">
        <v>6</v>
      </c>
      <c r="K129" s="15" t="s">
        <v>63</v>
      </c>
      <c r="L129" s="15" t="s">
        <v>70</v>
      </c>
      <c r="M129" s="15" t="s">
        <v>242</v>
      </c>
      <c r="N129" s="15" t="s">
        <v>66</v>
      </c>
      <c r="O129" s="15" t="s">
        <v>17</v>
      </c>
      <c r="P129" s="18">
        <v>5000</v>
      </c>
    </row>
    <row r="130" spans="1:16" x14ac:dyDescent="0.25">
      <c r="A130" s="14">
        <f t="shared" si="1"/>
        <v>128</v>
      </c>
      <c r="B130" s="14" t="s">
        <v>323</v>
      </c>
      <c r="C130" s="15" t="s">
        <v>115</v>
      </c>
      <c r="D130" s="15" t="s">
        <v>27</v>
      </c>
      <c r="E130" s="15" t="s">
        <v>37</v>
      </c>
      <c r="F130" s="15" t="s">
        <v>939</v>
      </c>
      <c r="G130" s="15" t="s">
        <v>69</v>
      </c>
      <c r="H130" s="16">
        <v>45452</v>
      </c>
      <c r="I130" s="16">
        <v>45272</v>
      </c>
      <c r="J130" s="15" t="s">
        <v>6</v>
      </c>
      <c r="K130" s="15" t="s">
        <v>63</v>
      </c>
      <c r="L130" s="15" t="s">
        <v>64</v>
      </c>
      <c r="M130" s="15" t="s">
        <v>242</v>
      </c>
      <c r="N130" s="15" t="s">
        <v>66</v>
      </c>
      <c r="O130" s="15" t="s">
        <v>17</v>
      </c>
      <c r="P130" s="18">
        <v>5000</v>
      </c>
    </row>
    <row r="131" spans="1:16" x14ac:dyDescent="0.25">
      <c r="A131" s="14">
        <f t="shared" ref="A131:A194" si="2">ROW(A129)</f>
        <v>129</v>
      </c>
      <c r="B131" s="14" t="s">
        <v>324</v>
      </c>
      <c r="C131" s="15" t="s">
        <v>117</v>
      </c>
      <c r="D131" s="15" t="s">
        <v>27</v>
      </c>
      <c r="E131" s="15" t="s">
        <v>37</v>
      </c>
      <c r="F131" s="15" t="s">
        <v>939</v>
      </c>
      <c r="G131" s="15" t="s">
        <v>69</v>
      </c>
      <c r="H131" s="16">
        <v>45452</v>
      </c>
      <c r="I131" s="16">
        <v>45272</v>
      </c>
      <c r="J131" s="15" t="s">
        <v>6</v>
      </c>
      <c r="K131" s="15" t="s">
        <v>63</v>
      </c>
      <c r="L131" s="15" t="s">
        <v>70</v>
      </c>
      <c r="M131" s="15" t="s">
        <v>242</v>
      </c>
      <c r="N131" s="15" t="s">
        <v>66</v>
      </c>
      <c r="O131" s="15" t="s">
        <v>17</v>
      </c>
      <c r="P131" s="18">
        <v>5000</v>
      </c>
    </row>
    <row r="132" spans="1:16" x14ac:dyDescent="0.25">
      <c r="A132" s="14">
        <f t="shared" si="2"/>
        <v>130</v>
      </c>
      <c r="B132" s="14" t="s">
        <v>325</v>
      </c>
      <c r="C132" s="15" t="s">
        <v>119</v>
      </c>
      <c r="D132" s="15" t="s">
        <v>28</v>
      </c>
      <c r="E132" s="15" t="s">
        <v>37</v>
      </c>
      <c r="F132" s="15" t="s">
        <v>939</v>
      </c>
      <c r="G132" s="15" t="s">
        <v>69</v>
      </c>
      <c r="H132" s="16">
        <v>45452</v>
      </c>
      <c r="I132" s="16">
        <v>45272</v>
      </c>
      <c r="J132" s="15" t="s">
        <v>6</v>
      </c>
      <c r="K132" s="15" t="s">
        <v>73</v>
      </c>
      <c r="L132" s="15" t="s">
        <v>64</v>
      </c>
      <c r="M132" s="15" t="s">
        <v>242</v>
      </c>
      <c r="N132" s="15" t="s">
        <v>66</v>
      </c>
      <c r="O132" s="15" t="s">
        <v>17</v>
      </c>
      <c r="P132" s="18">
        <v>5000</v>
      </c>
    </row>
    <row r="133" spans="1:16" x14ac:dyDescent="0.25">
      <c r="A133" s="14">
        <f t="shared" si="2"/>
        <v>131</v>
      </c>
      <c r="B133" s="14" t="s">
        <v>326</v>
      </c>
      <c r="C133" s="15" t="s">
        <v>121</v>
      </c>
      <c r="D133" s="15" t="s">
        <v>27</v>
      </c>
      <c r="E133" s="15" t="s">
        <v>37</v>
      </c>
      <c r="F133" s="15" t="s">
        <v>939</v>
      </c>
      <c r="G133" s="15" t="s">
        <v>69</v>
      </c>
      <c r="H133" s="16">
        <v>45452</v>
      </c>
      <c r="I133" s="16">
        <v>45272</v>
      </c>
      <c r="J133" s="15" t="s">
        <v>6</v>
      </c>
      <c r="K133" s="15" t="s">
        <v>63</v>
      </c>
      <c r="L133" s="15" t="s">
        <v>144</v>
      </c>
      <c r="M133" s="15" t="s">
        <v>242</v>
      </c>
      <c r="N133" s="15" t="s">
        <v>66</v>
      </c>
      <c r="O133" s="15" t="s">
        <v>17</v>
      </c>
      <c r="P133" s="18">
        <v>5000</v>
      </c>
    </row>
    <row r="134" spans="1:16" x14ac:dyDescent="0.25">
      <c r="A134" s="14">
        <f t="shared" si="2"/>
        <v>132</v>
      </c>
      <c r="B134" s="14" t="s">
        <v>327</v>
      </c>
      <c r="C134" s="15" t="s">
        <v>328</v>
      </c>
      <c r="D134" s="15" t="s">
        <v>24</v>
      </c>
      <c r="E134" s="15" t="s">
        <v>37</v>
      </c>
      <c r="F134" s="15" t="s">
        <v>939</v>
      </c>
      <c r="G134" s="15" t="s">
        <v>69</v>
      </c>
      <c r="H134" s="16">
        <v>45452</v>
      </c>
      <c r="I134" s="16">
        <v>45272</v>
      </c>
      <c r="J134" s="15" t="s">
        <v>6</v>
      </c>
      <c r="K134" s="15" t="s">
        <v>73</v>
      </c>
      <c r="L134" s="15" t="s">
        <v>64</v>
      </c>
      <c r="M134" s="15" t="s">
        <v>329</v>
      </c>
      <c r="N134" s="15" t="s">
        <v>76</v>
      </c>
      <c r="O134" s="15" t="s">
        <v>17</v>
      </c>
      <c r="P134" s="18">
        <v>5000</v>
      </c>
    </row>
    <row r="135" spans="1:16" x14ac:dyDescent="0.25">
      <c r="A135" s="14">
        <f t="shared" si="2"/>
        <v>133</v>
      </c>
      <c r="B135" s="14" t="s">
        <v>330</v>
      </c>
      <c r="C135" s="15" t="s">
        <v>331</v>
      </c>
      <c r="D135" s="15" t="s">
        <v>27</v>
      </c>
      <c r="E135" s="15" t="s">
        <v>37</v>
      </c>
      <c r="F135" s="15" t="s">
        <v>939</v>
      </c>
      <c r="G135" s="15" t="s">
        <v>69</v>
      </c>
      <c r="H135" s="16">
        <v>45452</v>
      </c>
      <c r="I135" s="16">
        <v>45272</v>
      </c>
      <c r="J135" s="15" t="s">
        <v>6</v>
      </c>
      <c r="K135" s="15" t="s">
        <v>63</v>
      </c>
      <c r="L135" s="15" t="s">
        <v>64</v>
      </c>
      <c r="M135" s="15" t="s">
        <v>242</v>
      </c>
      <c r="N135" s="15" t="s">
        <v>66</v>
      </c>
      <c r="O135" s="15" t="s">
        <v>17</v>
      </c>
      <c r="P135" s="18">
        <v>5000</v>
      </c>
    </row>
    <row r="136" spans="1:16" x14ac:dyDescent="0.25">
      <c r="A136" s="14">
        <f t="shared" si="2"/>
        <v>134</v>
      </c>
      <c r="B136" s="14" t="s">
        <v>332</v>
      </c>
      <c r="C136" s="15" t="s">
        <v>333</v>
      </c>
      <c r="D136" s="15" t="s">
        <v>27</v>
      </c>
      <c r="E136" s="15" t="s">
        <v>37</v>
      </c>
      <c r="F136" s="15" t="s">
        <v>939</v>
      </c>
      <c r="G136" s="15" t="s">
        <v>69</v>
      </c>
      <c r="H136" s="16">
        <v>45452</v>
      </c>
      <c r="I136" s="16">
        <v>45272</v>
      </c>
      <c r="J136" s="15" t="s">
        <v>6</v>
      </c>
      <c r="K136" s="15" t="s">
        <v>63</v>
      </c>
      <c r="L136" s="15" t="s">
        <v>64</v>
      </c>
      <c r="M136" s="15" t="s">
        <v>65</v>
      </c>
      <c r="N136" s="15" t="s">
        <v>66</v>
      </c>
      <c r="O136" s="15" t="s">
        <v>17</v>
      </c>
      <c r="P136" s="18">
        <v>5000</v>
      </c>
    </row>
    <row r="137" spans="1:16" x14ac:dyDescent="0.25">
      <c r="A137" s="14">
        <f t="shared" si="2"/>
        <v>135</v>
      </c>
      <c r="B137" s="14" t="s">
        <v>334</v>
      </c>
      <c r="C137" s="15" t="s">
        <v>335</v>
      </c>
      <c r="D137" s="15" t="s">
        <v>27</v>
      </c>
      <c r="E137" s="15" t="s">
        <v>37</v>
      </c>
      <c r="F137" s="15" t="s">
        <v>939</v>
      </c>
      <c r="G137" s="15" t="s">
        <v>69</v>
      </c>
      <c r="H137" s="16">
        <v>45452</v>
      </c>
      <c r="I137" s="16">
        <v>45272</v>
      </c>
      <c r="J137" s="15" t="s">
        <v>6</v>
      </c>
      <c r="K137" s="15" t="s">
        <v>63</v>
      </c>
      <c r="L137" s="15" t="s">
        <v>91</v>
      </c>
      <c r="M137" s="15" t="s">
        <v>242</v>
      </c>
      <c r="N137" s="15" t="s">
        <v>66</v>
      </c>
      <c r="O137" s="15" t="s">
        <v>17</v>
      </c>
      <c r="P137" s="18">
        <v>5000</v>
      </c>
    </row>
    <row r="138" spans="1:16" x14ac:dyDescent="0.25">
      <c r="A138" s="14">
        <f t="shared" si="2"/>
        <v>136</v>
      </c>
      <c r="B138" s="14" t="s">
        <v>336</v>
      </c>
      <c r="C138" s="15" t="s">
        <v>337</v>
      </c>
      <c r="D138" s="15" t="s">
        <v>27</v>
      </c>
      <c r="E138" s="15" t="s">
        <v>37</v>
      </c>
      <c r="F138" s="15" t="s">
        <v>939</v>
      </c>
      <c r="G138" s="15" t="s">
        <v>69</v>
      </c>
      <c r="H138" s="16">
        <v>45452</v>
      </c>
      <c r="I138" s="16">
        <v>45272</v>
      </c>
      <c r="J138" s="15" t="s">
        <v>6</v>
      </c>
      <c r="K138" s="15" t="s">
        <v>73</v>
      </c>
      <c r="L138" s="15" t="s">
        <v>74</v>
      </c>
      <c r="M138" s="15" t="s">
        <v>242</v>
      </c>
      <c r="N138" s="15" t="s">
        <v>66</v>
      </c>
      <c r="O138" s="15" t="s">
        <v>17</v>
      </c>
      <c r="P138" s="18">
        <v>5000</v>
      </c>
    </row>
    <row r="139" spans="1:16" x14ac:dyDescent="0.25">
      <c r="A139" s="14">
        <f t="shared" si="2"/>
        <v>137</v>
      </c>
      <c r="B139" s="14" t="s">
        <v>338</v>
      </c>
      <c r="C139" s="15" t="s">
        <v>339</v>
      </c>
      <c r="D139" s="15" t="s">
        <v>24</v>
      </c>
      <c r="E139" s="15" t="s">
        <v>37</v>
      </c>
      <c r="F139" s="15" t="s">
        <v>939</v>
      </c>
      <c r="G139" s="15" t="s">
        <v>69</v>
      </c>
      <c r="H139" s="16">
        <v>45452</v>
      </c>
      <c r="I139" s="16">
        <v>45272</v>
      </c>
      <c r="J139" s="15" t="s">
        <v>5</v>
      </c>
      <c r="K139" s="15" t="s">
        <v>73</v>
      </c>
      <c r="L139" s="15" t="s">
        <v>91</v>
      </c>
      <c r="M139" s="15" t="s">
        <v>65</v>
      </c>
      <c r="N139" s="15" t="s">
        <v>66</v>
      </c>
      <c r="O139" s="15" t="s">
        <v>17</v>
      </c>
      <c r="P139" s="18">
        <v>5000</v>
      </c>
    </row>
    <row r="140" spans="1:16" x14ac:dyDescent="0.25">
      <c r="A140" s="14">
        <f t="shared" si="2"/>
        <v>138</v>
      </c>
      <c r="B140" s="14" t="s">
        <v>340</v>
      </c>
      <c r="C140" s="15" t="s">
        <v>341</v>
      </c>
      <c r="D140" s="15" t="s">
        <v>28</v>
      </c>
      <c r="E140" s="15" t="s">
        <v>37</v>
      </c>
      <c r="F140" s="15" t="s">
        <v>939</v>
      </c>
      <c r="G140" s="15" t="s">
        <v>69</v>
      </c>
      <c r="H140" s="16">
        <v>45452</v>
      </c>
      <c r="I140" s="16">
        <v>45272</v>
      </c>
      <c r="J140" s="15" t="s">
        <v>5</v>
      </c>
      <c r="K140" s="15" t="s">
        <v>63</v>
      </c>
      <c r="L140" s="15" t="s">
        <v>91</v>
      </c>
      <c r="M140" s="15" t="s">
        <v>65</v>
      </c>
      <c r="N140" s="15" t="s">
        <v>66</v>
      </c>
      <c r="O140" s="15" t="s">
        <v>17</v>
      </c>
      <c r="P140" s="18">
        <v>5000</v>
      </c>
    </row>
    <row r="141" spans="1:16" x14ac:dyDescent="0.25">
      <c r="A141" s="14">
        <f t="shared" si="2"/>
        <v>139</v>
      </c>
      <c r="B141" s="14" t="s">
        <v>342</v>
      </c>
      <c r="C141" s="15" t="s">
        <v>343</v>
      </c>
      <c r="D141" s="15" t="s">
        <v>24</v>
      </c>
      <c r="E141" s="15" t="s">
        <v>37</v>
      </c>
      <c r="F141" s="15" t="s">
        <v>939</v>
      </c>
      <c r="G141" s="15" t="s">
        <v>69</v>
      </c>
      <c r="H141" s="16">
        <v>45452</v>
      </c>
      <c r="I141" s="16">
        <v>45272</v>
      </c>
      <c r="J141" s="15" t="s">
        <v>5</v>
      </c>
      <c r="K141" s="15" t="s">
        <v>73</v>
      </c>
      <c r="L141" s="15" t="s">
        <v>70</v>
      </c>
      <c r="M141" s="15" t="s">
        <v>153</v>
      </c>
      <c r="N141" s="15" t="s">
        <v>80</v>
      </c>
      <c r="O141" s="15" t="s">
        <v>17</v>
      </c>
      <c r="P141" s="18">
        <v>5000</v>
      </c>
    </row>
    <row r="142" spans="1:16" x14ac:dyDescent="0.25">
      <c r="A142" s="14">
        <f t="shared" si="2"/>
        <v>140</v>
      </c>
      <c r="B142" s="14" t="s">
        <v>344</v>
      </c>
      <c r="C142" s="15" t="s">
        <v>345</v>
      </c>
      <c r="D142" s="15" t="s">
        <v>28</v>
      </c>
      <c r="E142" s="15" t="s">
        <v>37</v>
      </c>
      <c r="F142" s="15" t="s">
        <v>939</v>
      </c>
      <c r="G142" s="15" t="s">
        <v>69</v>
      </c>
      <c r="H142" s="16">
        <v>45452</v>
      </c>
      <c r="I142" s="16">
        <v>45272</v>
      </c>
      <c r="J142" s="15" t="s">
        <v>5</v>
      </c>
      <c r="K142" s="15" t="s">
        <v>63</v>
      </c>
      <c r="L142" s="15" t="s">
        <v>70</v>
      </c>
      <c r="M142" s="15" t="s">
        <v>145</v>
      </c>
      <c r="N142" s="15" t="s">
        <v>80</v>
      </c>
      <c r="O142" s="15" t="s">
        <v>17</v>
      </c>
      <c r="P142" s="18">
        <v>5000</v>
      </c>
    </row>
    <row r="143" spans="1:16" x14ac:dyDescent="0.25">
      <c r="A143" s="14">
        <f t="shared" si="2"/>
        <v>141</v>
      </c>
      <c r="B143" s="14" t="s">
        <v>346</v>
      </c>
      <c r="C143" s="15" t="s">
        <v>347</v>
      </c>
      <c r="D143" s="15" t="s">
        <v>28</v>
      </c>
      <c r="E143" s="15" t="s">
        <v>37</v>
      </c>
      <c r="F143" s="15" t="s">
        <v>939</v>
      </c>
      <c r="G143" s="15" t="s">
        <v>69</v>
      </c>
      <c r="H143" s="16">
        <v>45452</v>
      </c>
      <c r="I143" s="16">
        <v>45272</v>
      </c>
      <c r="J143" s="15" t="s">
        <v>5</v>
      </c>
      <c r="K143" s="15" t="s">
        <v>63</v>
      </c>
      <c r="L143" s="15" t="s">
        <v>91</v>
      </c>
      <c r="M143" s="15" t="s">
        <v>126</v>
      </c>
      <c r="N143" s="15" t="s">
        <v>80</v>
      </c>
      <c r="O143" s="15" t="s">
        <v>17</v>
      </c>
      <c r="P143" s="18">
        <v>5000</v>
      </c>
    </row>
    <row r="144" spans="1:16" x14ac:dyDescent="0.25">
      <c r="A144" s="14">
        <f t="shared" si="2"/>
        <v>142</v>
      </c>
      <c r="B144" s="14" t="s">
        <v>348</v>
      </c>
      <c r="C144" s="15" t="s">
        <v>349</v>
      </c>
      <c r="D144" s="15" t="s">
        <v>28</v>
      </c>
      <c r="E144" s="15" t="s">
        <v>37</v>
      </c>
      <c r="F144" s="15" t="s">
        <v>939</v>
      </c>
      <c r="G144" s="15" t="s">
        <v>69</v>
      </c>
      <c r="H144" s="16">
        <v>45452</v>
      </c>
      <c r="I144" s="16">
        <v>45272</v>
      </c>
      <c r="J144" s="15" t="s">
        <v>5</v>
      </c>
      <c r="K144" s="15" t="s">
        <v>63</v>
      </c>
      <c r="L144" s="15" t="s">
        <v>74</v>
      </c>
      <c r="M144" s="15" t="s">
        <v>126</v>
      </c>
      <c r="N144" s="15" t="s">
        <v>80</v>
      </c>
      <c r="O144" s="15" t="s">
        <v>17</v>
      </c>
      <c r="P144" s="18">
        <v>5000</v>
      </c>
    </row>
    <row r="145" spans="1:16" x14ac:dyDescent="0.25">
      <c r="A145" s="14">
        <f t="shared" si="2"/>
        <v>143</v>
      </c>
      <c r="B145" s="14" t="s">
        <v>350</v>
      </c>
      <c r="C145" s="15" t="s">
        <v>351</v>
      </c>
      <c r="D145" s="15" t="s">
        <v>28</v>
      </c>
      <c r="E145" s="15" t="s">
        <v>37</v>
      </c>
      <c r="F145" s="15" t="s">
        <v>939</v>
      </c>
      <c r="G145" s="15" t="s">
        <v>69</v>
      </c>
      <c r="H145" s="16">
        <v>45452</v>
      </c>
      <c r="I145" s="16">
        <v>45272</v>
      </c>
      <c r="J145" s="15" t="s">
        <v>5</v>
      </c>
      <c r="K145" s="15" t="s">
        <v>63</v>
      </c>
      <c r="L145" s="15" t="s">
        <v>70</v>
      </c>
      <c r="M145" s="15" t="s">
        <v>65</v>
      </c>
      <c r="N145" s="15" t="s">
        <v>66</v>
      </c>
      <c r="O145" s="15" t="s">
        <v>17</v>
      </c>
      <c r="P145" s="18">
        <v>5000</v>
      </c>
    </row>
    <row r="146" spans="1:16" x14ac:dyDescent="0.25">
      <c r="A146" s="14">
        <f t="shared" si="2"/>
        <v>144</v>
      </c>
      <c r="B146" s="14" t="s">
        <v>352</v>
      </c>
      <c r="C146" s="15" t="s">
        <v>353</v>
      </c>
      <c r="D146" s="15" t="s">
        <v>24</v>
      </c>
      <c r="E146" s="15" t="s">
        <v>37</v>
      </c>
      <c r="F146" s="15" t="s">
        <v>939</v>
      </c>
      <c r="G146" s="15" t="s">
        <v>69</v>
      </c>
      <c r="H146" s="16">
        <v>45452</v>
      </c>
      <c r="I146" s="16">
        <v>45272</v>
      </c>
      <c r="J146" s="15" t="s">
        <v>6</v>
      </c>
      <c r="K146" s="15" t="s">
        <v>63</v>
      </c>
      <c r="L146" s="15" t="s">
        <v>74</v>
      </c>
      <c r="M146" s="15" t="s">
        <v>65</v>
      </c>
      <c r="N146" s="15" t="s">
        <v>66</v>
      </c>
      <c r="O146" s="15" t="s">
        <v>17</v>
      </c>
      <c r="P146" s="18">
        <v>5000</v>
      </c>
    </row>
    <row r="147" spans="1:16" x14ac:dyDescent="0.25">
      <c r="A147" s="14">
        <f t="shared" si="2"/>
        <v>145</v>
      </c>
      <c r="B147" s="14" t="s">
        <v>354</v>
      </c>
      <c r="C147" s="15" t="s">
        <v>355</v>
      </c>
      <c r="D147" s="15" t="s">
        <v>27</v>
      </c>
      <c r="E147" s="15" t="s">
        <v>37</v>
      </c>
      <c r="F147" s="15" t="s">
        <v>939</v>
      </c>
      <c r="G147" s="15" t="s">
        <v>69</v>
      </c>
      <c r="H147" s="16">
        <v>45452</v>
      </c>
      <c r="I147" s="16">
        <v>45272</v>
      </c>
      <c r="J147" s="15" t="s">
        <v>6</v>
      </c>
      <c r="K147" s="15" t="s">
        <v>63</v>
      </c>
      <c r="L147" s="15" t="s">
        <v>91</v>
      </c>
      <c r="M147" s="15" t="s">
        <v>65</v>
      </c>
      <c r="N147" s="15" t="s">
        <v>66</v>
      </c>
      <c r="O147" s="15" t="s">
        <v>17</v>
      </c>
      <c r="P147" s="18">
        <v>5000</v>
      </c>
    </row>
    <row r="148" spans="1:16" x14ac:dyDescent="0.25">
      <c r="A148" s="14">
        <f t="shared" si="2"/>
        <v>146</v>
      </c>
      <c r="B148" s="14" t="s">
        <v>356</v>
      </c>
      <c r="C148" s="15" t="s">
        <v>357</v>
      </c>
      <c r="D148" s="15" t="s">
        <v>27</v>
      </c>
      <c r="E148" s="15" t="s">
        <v>37</v>
      </c>
      <c r="F148" s="15" t="s">
        <v>939</v>
      </c>
      <c r="G148" s="15" t="s">
        <v>69</v>
      </c>
      <c r="H148" s="16">
        <v>45452</v>
      </c>
      <c r="I148" s="16">
        <v>45272</v>
      </c>
      <c r="J148" s="15" t="s">
        <v>6</v>
      </c>
      <c r="K148" s="15" t="s">
        <v>63</v>
      </c>
      <c r="L148" s="15" t="s">
        <v>64</v>
      </c>
      <c r="M148" s="15" t="s">
        <v>65</v>
      </c>
      <c r="N148" s="15" t="s">
        <v>66</v>
      </c>
      <c r="O148" s="15" t="s">
        <v>17</v>
      </c>
      <c r="P148" s="18">
        <v>5000</v>
      </c>
    </row>
    <row r="149" spans="1:16" x14ac:dyDescent="0.25">
      <c r="A149" s="14">
        <f t="shared" si="2"/>
        <v>147</v>
      </c>
      <c r="B149" s="14" t="s">
        <v>358</v>
      </c>
      <c r="C149" s="15" t="s">
        <v>359</v>
      </c>
      <c r="D149" s="15" t="s">
        <v>27</v>
      </c>
      <c r="E149" s="15" t="s">
        <v>37</v>
      </c>
      <c r="F149" s="15" t="s">
        <v>939</v>
      </c>
      <c r="G149" s="15" t="s">
        <v>69</v>
      </c>
      <c r="H149" s="16">
        <v>45452</v>
      </c>
      <c r="I149" s="16">
        <v>45272</v>
      </c>
      <c r="J149" s="15" t="s">
        <v>6</v>
      </c>
      <c r="K149" s="15" t="s">
        <v>63</v>
      </c>
      <c r="L149" s="15" t="s">
        <v>70</v>
      </c>
      <c r="M149" s="15" t="s">
        <v>65</v>
      </c>
      <c r="N149" s="15" t="s">
        <v>66</v>
      </c>
      <c r="O149" s="15" t="s">
        <v>17</v>
      </c>
      <c r="P149" s="18">
        <v>5000</v>
      </c>
    </row>
    <row r="150" spans="1:16" x14ac:dyDescent="0.25">
      <c r="A150" s="14">
        <f t="shared" si="2"/>
        <v>148</v>
      </c>
      <c r="B150" s="14" t="s">
        <v>360</v>
      </c>
      <c r="C150" s="15" t="s">
        <v>361</v>
      </c>
      <c r="D150" s="15" t="s">
        <v>28</v>
      </c>
      <c r="E150" s="15" t="s">
        <v>37</v>
      </c>
      <c r="F150" s="15" t="s">
        <v>939</v>
      </c>
      <c r="G150" s="15" t="s">
        <v>69</v>
      </c>
      <c r="H150" s="16">
        <v>45452</v>
      </c>
      <c r="I150" s="16">
        <v>45272</v>
      </c>
      <c r="J150" s="15" t="s">
        <v>6</v>
      </c>
      <c r="K150" s="15" t="s">
        <v>63</v>
      </c>
      <c r="L150" s="15" t="s">
        <v>74</v>
      </c>
      <c r="M150" s="15" t="s">
        <v>65</v>
      </c>
      <c r="N150" s="15" t="s">
        <v>66</v>
      </c>
      <c r="O150" s="15" t="s">
        <v>17</v>
      </c>
      <c r="P150" s="18">
        <v>5000</v>
      </c>
    </row>
    <row r="151" spans="1:16" x14ac:dyDescent="0.25">
      <c r="A151" s="14">
        <f t="shared" si="2"/>
        <v>149</v>
      </c>
      <c r="B151" s="14" t="s">
        <v>362</v>
      </c>
      <c r="C151" s="15" t="s">
        <v>363</v>
      </c>
      <c r="D151" s="15" t="s">
        <v>24</v>
      </c>
      <c r="E151" s="15" t="s">
        <v>37</v>
      </c>
      <c r="F151" s="15" t="s">
        <v>939</v>
      </c>
      <c r="G151" s="15" t="s">
        <v>69</v>
      </c>
      <c r="H151" s="16">
        <v>45452</v>
      </c>
      <c r="I151" s="16">
        <v>45272</v>
      </c>
      <c r="J151" s="15" t="s">
        <v>6</v>
      </c>
      <c r="K151" s="15" t="s">
        <v>63</v>
      </c>
      <c r="L151" s="15" t="s">
        <v>74</v>
      </c>
      <c r="M151" s="15" t="s">
        <v>126</v>
      </c>
      <c r="N151" s="15" t="s">
        <v>80</v>
      </c>
      <c r="O151" s="15" t="s">
        <v>17</v>
      </c>
      <c r="P151" s="18">
        <v>5000</v>
      </c>
    </row>
    <row r="152" spans="1:16" x14ac:dyDescent="0.25">
      <c r="A152" s="14">
        <f t="shared" si="2"/>
        <v>150</v>
      </c>
      <c r="B152" s="14" t="s">
        <v>364</v>
      </c>
      <c r="C152" s="15" t="s">
        <v>365</v>
      </c>
      <c r="D152" s="15" t="s">
        <v>25</v>
      </c>
      <c r="E152" s="15" t="s">
        <v>37</v>
      </c>
      <c r="F152" s="15" t="s">
        <v>939</v>
      </c>
      <c r="G152" s="15" t="s">
        <v>69</v>
      </c>
      <c r="H152" s="16">
        <v>45452</v>
      </c>
      <c r="I152" s="16">
        <v>45272</v>
      </c>
      <c r="J152" s="15" t="s">
        <v>6</v>
      </c>
      <c r="K152" s="15" t="s">
        <v>63</v>
      </c>
      <c r="L152" s="15" t="s">
        <v>70</v>
      </c>
      <c r="M152" s="15" t="s">
        <v>311</v>
      </c>
      <c r="N152" s="15" t="s">
        <v>80</v>
      </c>
      <c r="O152" s="15" t="s">
        <v>17</v>
      </c>
      <c r="P152" s="18">
        <v>5000</v>
      </c>
    </row>
    <row r="153" spans="1:16" x14ac:dyDescent="0.25">
      <c r="A153" s="14">
        <f t="shared" si="2"/>
        <v>151</v>
      </c>
      <c r="B153" s="14" t="s">
        <v>366</v>
      </c>
      <c r="C153" s="15" t="s">
        <v>367</v>
      </c>
      <c r="D153" s="15" t="s">
        <v>25</v>
      </c>
      <c r="E153" s="15" t="s">
        <v>37</v>
      </c>
      <c r="F153" s="15" t="s">
        <v>939</v>
      </c>
      <c r="G153" s="15" t="s">
        <v>69</v>
      </c>
      <c r="H153" s="16">
        <v>45452</v>
      </c>
      <c r="I153" s="16">
        <v>45272</v>
      </c>
      <c r="J153" s="15" t="s">
        <v>6</v>
      </c>
      <c r="K153" s="15" t="s">
        <v>63</v>
      </c>
      <c r="L153" s="15" t="s">
        <v>64</v>
      </c>
      <c r="M153" s="15" t="s">
        <v>65</v>
      </c>
      <c r="N153" s="15" t="s">
        <v>66</v>
      </c>
      <c r="O153" s="15" t="s">
        <v>17</v>
      </c>
      <c r="P153" s="18">
        <v>5000</v>
      </c>
    </row>
    <row r="154" spans="1:16" x14ac:dyDescent="0.25">
      <c r="A154" s="14">
        <f t="shared" si="2"/>
        <v>152</v>
      </c>
      <c r="B154" s="14" t="s">
        <v>368</v>
      </c>
      <c r="C154" s="15" t="s">
        <v>369</v>
      </c>
      <c r="D154" s="15" t="s">
        <v>25</v>
      </c>
      <c r="E154" s="15" t="s">
        <v>37</v>
      </c>
      <c r="F154" s="15" t="s">
        <v>939</v>
      </c>
      <c r="G154" s="15" t="s">
        <v>69</v>
      </c>
      <c r="H154" s="16">
        <v>45452</v>
      </c>
      <c r="I154" s="16">
        <v>45272</v>
      </c>
      <c r="J154" s="15" t="s">
        <v>6</v>
      </c>
      <c r="K154" s="15" t="s">
        <v>63</v>
      </c>
      <c r="L154" s="15" t="s">
        <v>74</v>
      </c>
      <c r="M154" s="15" t="s">
        <v>65</v>
      </c>
      <c r="N154" s="15" t="s">
        <v>66</v>
      </c>
      <c r="O154" s="15" t="s">
        <v>17</v>
      </c>
      <c r="P154" s="18">
        <v>5000</v>
      </c>
    </row>
    <row r="155" spans="1:16" x14ac:dyDescent="0.25">
      <c r="A155" s="14">
        <f t="shared" si="2"/>
        <v>153</v>
      </c>
      <c r="B155" s="14" t="s">
        <v>370</v>
      </c>
      <c r="C155" s="15" t="s">
        <v>371</v>
      </c>
      <c r="D155" s="15" t="s">
        <v>25</v>
      </c>
      <c r="E155" s="15" t="s">
        <v>36</v>
      </c>
      <c r="F155" s="15" t="s">
        <v>939</v>
      </c>
      <c r="G155" s="15" t="s">
        <v>69</v>
      </c>
      <c r="H155" s="16">
        <v>45452</v>
      </c>
      <c r="I155" s="16">
        <v>45272</v>
      </c>
      <c r="J155" s="15" t="s">
        <v>6</v>
      </c>
      <c r="K155" s="15" t="s">
        <v>63</v>
      </c>
      <c r="L155" s="15" t="s">
        <v>70</v>
      </c>
      <c r="M155" s="15" t="s">
        <v>65</v>
      </c>
      <c r="N155" s="15" t="s">
        <v>66</v>
      </c>
      <c r="O155" s="15" t="s">
        <v>17</v>
      </c>
      <c r="P155" s="18">
        <v>5000</v>
      </c>
    </row>
    <row r="156" spans="1:16" x14ac:dyDescent="0.25">
      <c r="A156" s="14">
        <f t="shared" si="2"/>
        <v>154</v>
      </c>
      <c r="B156" s="14" t="s">
        <v>372</v>
      </c>
      <c r="C156" s="15" t="s">
        <v>373</v>
      </c>
      <c r="D156" s="15" t="s">
        <v>28</v>
      </c>
      <c r="E156" s="15" t="s">
        <v>37</v>
      </c>
      <c r="F156" s="15" t="s">
        <v>939</v>
      </c>
      <c r="G156" s="15" t="s">
        <v>69</v>
      </c>
      <c r="H156" s="16">
        <v>45452</v>
      </c>
      <c r="I156" s="16">
        <v>45272</v>
      </c>
      <c r="J156" s="15" t="s">
        <v>5</v>
      </c>
      <c r="K156" s="15" t="s">
        <v>63</v>
      </c>
      <c r="L156" s="15" t="s">
        <v>70</v>
      </c>
      <c r="M156" s="15" t="s">
        <v>126</v>
      </c>
      <c r="N156" s="15" t="s">
        <v>80</v>
      </c>
      <c r="O156" s="15" t="s">
        <v>17</v>
      </c>
      <c r="P156" s="18">
        <v>5000</v>
      </c>
    </row>
    <row r="157" spans="1:16" x14ac:dyDescent="0.25">
      <c r="A157" s="14">
        <f t="shared" si="2"/>
        <v>155</v>
      </c>
      <c r="B157" s="14" t="s">
        <v>374</v>
      </c>
      <c r="C157" s="15" t="s">
        <v>375</v>
      </c>
      <c r="D157" s="15" t="s">
        <v>28</v>
      </c>
      <c r="E157" s="15" t="s">
        <v>37</v>
      </c>
      <c r="F157" s="15" t="s">
        <v>939</v>
      </c>
      <c r="G157" s="15" t="s">
        <v>69</v>
      </c>
      <c r="H157" s="16">
        <v>45452</v>
      </c>
      <c r="I157" s="16">
        <v>45272</v>
      </c>
      <c r="J157" s="15" t="s">
        <v>6</v>
      </c>
      <c r="K157" s="15" t="s">
        <v>73</v>
      </c>
      <c r="L157" s="15" t="s">
        <v>91</v>
      </c>
      <c r="M157" s="15" t="s">
        <v>126</v>
      </c>
      <c r="N157" s="15" t="s">
        <v>80</v>
      </c>
      <c r="O157" s="15" t="s">
        <v>17</v>
      </c>
      <c r="P157" s="18">
        <v>5000</v>
      </c>
    </row>
    <row r="158" spans="1:16" x14ac:dyDescent="0.25">
      <c r="A158" s="14">
        <f t="shared" si="2"/>
        <v>156</v>
      </c>
      <c r="B158" s="14" t="s">
        <v>376</v>
      </c>
      <c r="C158" s="15" t="s">
        <v>377</v>
      </c>
      <c r="D158" s="15" t="s">
        <v>27</v>
      </c>
      <c r="E158" s="15" t="s">
        <v>37</v>
      </c>
      <c r="F158" s="15" t="s">
        <v>939</v>
      </c>
      <c r="G158" s="15" t="s">
        <v>69</v>
      </c>
      <c r="H158" s="16">
        <v>45452</v>
      </c>
      <c r="I158" s="16">
        <v>45272</v>
      </c>
      <c r="J158" s="15" t="s">
        <v>6</v>
      </c>
      <c r="K158" s="15" t="s">
        <v>73</v>
      </c>
      <c r="L158" s="15" t="s">
        <v>64</v>
      </c>
      <c r="M158" s="15" t="s">
        <v>65</v>
      </c>
      <c r="N158" s="15" t="s">
        <v>66</v>
      </c>
      <c r="O158" s="15" t="s">
        <v>17</v>
      </c>
      <c r="P158" s="18">
        <v>5000</v>
      </c>
    </row>
    <row r="159" spans="1:16" x14ac:dyDescent="0.25">
      <c r="A159" s="14">
        <f t="shared" si="2"/>
        <v>157</v>
      </c>
      <c r="B159" s="14" t="s">
        <v>378</v>
      </c>
      <c r="C159" s="15" t="s">
        <v>379</v>
      </c>
      <c r="D159" s="15" t="s">
        <v>27</v>
      </c>
      <c r="E159" s="15" t="s">
        <v>37</v>
      </c>
      <c r="F159" s="15" t="s">
        <v>939</v>
      </c>
      <c r="G159" s="15" t="s">
        <v>69</v>
      </c>
      <c r="H159" s="16">
        <v>45452</v>
      </c>
      <c r="I159" s="16">
        <v>45272</v>
      </c>
      <c r="J159" s="15" t="s">
        <v>6</v>
      </c>
      <c r="K159" s="15" t="s">
        <v>63</v>
      </c>
      <c r="L159" s="15" t="s">
        <v>64</v>
      </c>
      <c r="M159" s="15" t="s">
        <v>65</v>
      </c>
      <c r="N159" s="15" t="s">
        <v>66</v>
      </c>
      <c r="O159" s="15" t="s">
        <v>17</v>
      </c>
      <c r="P159" s="18">
        <v>5000</v>
      </c>
    </row>
    <row r="160" spans="1:16" x14ac:dyDescent="0.25">
      <c r="A160" s="14">
        <f t="shared" si="2"/>
        <v>158</v>
      </c>
      <c r="B160" s="14" t="s">
        <v>380</v>
      </c>
      <c r="C160" s="15" t="s">
        <v>381</v>
      </c>
      <c r="D160" s="15" t="s">
        <v>27</v>
      </c>
      <c r="E160" s="15" t="s">
        <v>37</v>
      </c>
      <c r="F160" s="15" t="s">
        <v>939</v>
      </c>
      <c r="G160" s="15" t="s">
        <v>69</v>
      </c>
      <c r="H160" s="16">
        <v>45452</v>
      </c>
      <c r="I160" s="16">
        <v>45272</v>
      </c>
      <c r="J160" s="15" t="s">
        <v>6</v>
      </c>
      <c r="K160" s="15" t="s">
        <v>63</v>
      </c>
      <c r="L160" s="15" t="s">
        <v>70</v>
      </c>
      <c r="M160" s="15" t="s">
        <v>102</v>
      </c>
      <c r="N160" s="15" t="s">
        <v>76</v>
      </c>
      <c r="O160" s="15" t="s">
        <v>17</v>
      </c>
      <c r="P160" s="18">
        <v>5000</v>
      </c>
    </row>
    <row r="161" spans="1:16" x14ac:dyDescent="0.25">
      <c r="A161" s="14">
        <f t="shared" si="2"/>
        <v>159</v>
      </c>
      <c r="B161" s="14" t="s">
        <v>382</v>
      </c>
      <c r="C161" s="15" t="s">
        <v>383</v>
      </c>
      <c r="D161" s="15" t="s">
        <v>28</v>
      </c>
      <c r="E161" s="15" t="s">
        <v>37</v>
      </c>
      <c r="F161" s="15" t="s">
        <v>939</v>
      </c>
      <c r="G161" s="15" t="s">
        <v>69</v>
      </c>
      <c r="H161" s="16">
        <v>45453</v>
      </c>
      <c r="I161" s="16">
        <v>45273</v>
      </c>
      <c r="J161" s="15" t="s">
        <v>6</v>
      </c>
      <c r="K161" s="15" t="s">
        <v>63</v>
      </c>
      <c r="L161" s="15" t="s">
        <v>64</v>
      </c>
      <c r="M161" s="15" t="s">
        <v>102</v>
      </c>
      <c r="N161" s="15" t="s">
        <v>76</v>
      </c>
      <c r="O161" s="15" t="s">
        <v>17</v>
      </c>
      <c r="P161" s="18">
        <v>5000</v>
      </c>
    </row>
    <row r="162" spans="1:16" x14ac:dyDescent="0.25">
      <c r="A162" s="14">
        <f t="shared" si="2"/>
        <v>160</v>
      </c>
      <c r="B162" s="14" t="s">
        <v>384</v>
      </c>
      <c r="C162" s="15" t="s">
        <v>385</v>
      </c>
      <c r="D162" s="15" t="s">
        <v>27</v>
      </c>
      <c r="E162" s="15" t="s">
        <v>37</v>
      </c>
      <c r="F162" s="15" t="s">
        <v>939</v>
      </c>
      <c r="G162" s="15" t="s">
        <v>69</v>
      </c>
      <c r="H162" s="16">
        <v>45453</v>
      </c>
      <c r="I162" s="16">
        <v>45273</v>
      </c>
      <c r="J162" s="15" t="s">
        <v>6</v>
      </c>
      <c r="K162" s="15" t="s">
        <v>63</v>
      </c>
      <c r="L162" s="15" t="s">
        <v>64</v>
      </c>
      <c r="M162" s="15" t="s">
        <v>65</v>
      </c>
      <c r="N162" s="15" t="s">
        <v>66</v>
      </c>
      <c r="O162" s="15" t="s">
        <v>17</v>
      </c>
      <c r="P162" s="18">
        <v>5000</v>
      </c>
    </row>
    <row r="163" spans="1:16" x14ac:dyDescent="0.25">
      <c r="A163" s="14">
        <f t="shared" si="2"/>
        <v>161</v>
      </c>
      <c r="B163" s="14" t="s">
        <v>386</v>
      </c>
      <c r="C163" s="15" t="s">
        <v>387</v>
      </c>
      <c r="D163" s="15" t="s">
        <v>24</v>
      </c>
      <c r="E163" s="15" t="s">
        <v>37</v>
      </c>
      <c r="F163" s="15" t="s">
        <v>939</v>
      </c>
      <c r="G163" s="15" t="s">
        <v>69</v>
      </c>
      <c r="H163" s="16">
        <v>45453</v>
      </c>
      <c r="I163" s="16">
        <v>45273</v>
      </c>
      <c r="J163" s="15" t="s">
        <v>6</v>
      </c>
      <c r="K163" s="15" t="s">
        <v>63</v>
      </c>
      <c r="L163" s="15" t="s">
        <v>64</v>
      </c>
      <c r="M163" s="15" t="s">
        <v>247</v>
      </c>
      <c r="N163" s="15" t="s">
        <v>80</v>
      </c>
      <c r="O163" s="15" t="s">
        <v>17</v>
      </c>
      <c r="P163" s="18">
        <v>5000</v>
      </c>
    </row>
    <row r="164" spans="1:16" x14ac:dyDescent="0.25">
      <c r="A164" s="14">
        <f t="shared" si="2"/>
        <v>162</v>
      </c>
      <c r="B164" s="14" t="s">
        <v>388</v>
      </c>
      <c r="C164" s="15" t="s">
        <v>231</v>
      </c>
      <c r="D164" s="15" t="s">
        <v>24</v>
      </c>
      <c r="E164" s="15" t="s">
        <v>37</v>
      </c>
      <c r="F164" s="15" t="s">
        <v>939</v>
      </c>
      <c r="G164" s="15" t="s">
        <v>69</v>
      </c>
      <c r="H164" s="16">
        <v>45453</v>
      </c>
      <c r="I164" s="16">
        <v>45273</v>
      </c>
      <c r="J164" s="15" t="s">
        <v>6</v>
      </c>
      <c r="K164" s="15" t="s">
        <v>63</v>
      </c>
      <c r="L164" s="15" t="s">
        <v>74</v>
      </c>
      <c r="M164" s="15" t="s">
        <v>304</v>
      </c>
      <c r="N164" s="15" t="s">
        <v>305</v>
      </c>
      <c r="O164" s="15" t="s">
        <v>17</v>
      </c>
      <c r="P164" s="18">
        <v>5000</v>
      </c>
    </row>
    <row r="165" spans="1:16" x14ac:dyDescent="0.25">
      <c r="A165" s="14">
        <f t="shared" si="2"/>
        <v>163</v>
      </c>
      <c r="B165" s="14" t="s">
        <v>389</v>
      </c>
      <c r="C165" s="15" t="s">
        <v>390</v>
      </c>
      <c r="D165" s="15" t="s">
        <v>24</v>
      </c>
      <c r="E165" s="15" t="s">
        <v>37</v>
      </c>
      <c r="F165" s="15" t="s">
        <v>939</v>
      </c>
      <c r="G165" s="15" t="s">
        <v>69</v>
      </c>
      <c r="H165" s="16">
        <v>45453</v>
      </c>
      <c r="I165" s="16">
        <v>45273</v>
      </c>
      <c r="J165" s="15" t="s">
        <v>6</v>
      </c>
      <c r="K165" s="15" t="s">
        <v>63</v>
      </c>
      <c r="L165" s="15" t="s">
        <v>144</v>
      </c>
      <c r="M165" s="15" t="s">
        <v>65</v>
      </c>
      <c r="N165" s="15" t="s">
        <v>66</v>
      </c>
      <c r="O165" s="15" t="s">
        <v>17</v>
      </c>
      <c r="P165" s="18">
        <v>5000</v>
      </c>
    </row>
    <row r="166" spans="1:16" x14ac:dyDescent="0.25">
      <c r="A166" s="14">
        <f t="shared" si="2"/>
        <v>164</v>
      </c>
      <c r="B166" s="14" t="s">
        <v>391</v>
      </c>
      <c r="C166" s="15" t="s">
        <v>392</v>
      </c>
      <c r="D166" s="15" t="s">
        <v>27</v>
      </c>
      <c r="E166" s="15" t="s">
        <v>37</v>
      </c>
      <c r="F166" s="15" t="s">
        <v>939</v>
      </c>
      <c r="G166" s="15" t="s">
        <v>69</v>
      </c>
      <c r="H166" s="16">
        <v>45453</v>
      </c>
      <c r="I166" s="16">
        <v>45273</v>
      </c>
      <c r="J166" s="15" t="s">
        <v>6</v>
      </c>
      <c r="K166" s="15" t="s">
        <v>73</v>
      </c>
      <c r="L166" s="15" t="s">
        <v>177</v>
      </c>
      <c r="M166" s="15" t="s">
        <v>65</v>
      </c>
      <c r="N166" s="15" t="s">
        <v>66</v>
      </c>
      <c r="O166" s="15" t="s">
        <v>17</v>
      </c>
      <c r="P166" s="18">
        <v>5000</v>
      </c>
    </row>
    <row r="167" spans="1:16" x14ac:dyDescent="0.25">
      <c r="A167" s="14">
        <f t="shared" si="2"/>
        <v>165</v>
      </c>
      <c r="B167" s="14" t="s">
        <v>393</v>
      </c>
      <c r="C167" s="15" t="s">
        <v>394</v>
      </c>
      <c r="D167" s="15" t="s">
        <v>27</v>
      </c>
      <c r="E167" s="15" t="s">
        <v>37</v>
      </c>
      <c r="F167" s="15" t="s">
        <v>939</v>
      </c>
      <c r="G167" s="15" t="s">
        <v>69</v>
      </c>
      <c r="H167" s="16">
        <v>45453</v>
      </c>
      <c r="I167" s="16">
        <v>45273</v>
      </c>
      <c r="J167" s="15" t="s">
        <v>5</v>
      </c>
      <c r="K167" s="15" t="s">
        <v>73</v>
      </c>
      <c r="L167" s="15" t="s">
        <v>170</v>
      </c>
      <c r="M167" s="15" t="s">
        <v>65</v>
      </c>
      <c r="N167" s="15" t="s">
        <v>66</v>
      </c>
      <c r="O167" s="15" t="s">
        <v>17</v>
      </c>
      <c r="P167" s="18">
        <v>5000</v>
      </c>
    </row>
    <row r="168" spans="1:16" x14ac:dyDescent="0.25">
      <c r="A168" s="14">
        <f t="shared" si="2"/>
        <v>166</v>
      </c>
      <c r="B168" s="14" t="s">
        <v>395</v>
      </c>
      <c r="C168" s="15" t="s">
        <v>396</v>
      </c>
      <c r="D168" s="15" t="s">
        <v>24</v>
      </c>
      <c r="E168" s="15" t="s">
        <v>37</v>
      </c>
      <c r="F168" s="15" t="s">
        <v>939</v>
      </c>
      <c r="G168" s="15" t="s">
        <v>69</v>
      </c>
      <c r="H168" s="16">
        <v>45453</v>
      </c>
      <c r="I168" s="16">
        <v>45273</v>
      </c>
      <c r="J168" s="15" t="s">
        <v>5</v>
      </c>
      <c r="K168" s="15" t="s">
        <v>63</v>
      </c>
      <c r="L168" s="15" t="s">
        <v>70</v>
      </c>
      <c r="M168" s="15" t="s">
        <v>247</v>
      </c>
      <c r="N168" s="15" t="s">
        <v>80</v>
      </c>
      <c r="O168" s="15" t="s">
        <v>17</v>
      </c>
      <c r="P168" s="18">
        <v>5000</v>
      </c>
    </row>
    <row r="169" spans="1:16" x14ac:dyDescent="0.25">
      <c r="A169" s="14">
        <f t="shared" si="2"/>
        <v>167</v>
      </c>
      <c r="B169" s="14" t="s">
        <v>397</v>
      </c>
      <c r="C169" s="15" t="s">
        <v>398</v>
      </c>
      <c r="D169" s="15" t="s">
        <v>24</v>
      </c>
      <c r="E169" s="15" t="s">
        <v>37</v>
      </c>
      <c r="F169" s="15" t="s">
        <v>939</v>
      </c>
      <c r="G169" s="15" t="s">
        <v>69</v>
      </c>
      <c r="H169" s="16">
        <v>45453</v>
      </c>
      <c r="I169" s="16">
        <v>45273</v>
      </c>
      <c r="J169" s="15" t="s">
        <v>5</v>
      </c>
      <c r="K169" s="15" t="s">
        <v>63</v>
      </c>
      <c r="L169" s="15" t="s">
        <v>70</v>
      </c>
      <c r="M169" s="15" t="s">
        <v>126</v>
      </c>
      <c r="N169" s="15" t="s">
        <v>80</v>
      </c>
      <c r="O169" s="15" t="s">
        <v>17</v>
      </c>
      <c r="P169" s="18">
        <v>5000</v>
      </c>
    </row>
    <row r="170" spans="1:16" x14ac:dyDescent="0.25">
      <c r="A170" s="14">
        <f t="shared" si="2"/>
        <v>168</v>
      </c>
      <c r="B170" s="14" t="s">
        <v>399</v>
      </c>
      <c r="C170" s="15" t="s">
        <v>400</v>
      </c>
      <c r="D170" s="15" t="s">
        <v>28</v>
      </c>
      <c r="E170" s="15" t="s">
        <v>37</v>
      </c>
      <c r="F170" s="15" t="s">
        <v>939</v>
      </c>
      <c r="G170" s="15" t="s">
        <v>69</v>
      </c>
      <c r="H170" s="16">
        <v>45453</v>
      </c>
      <c r="I170" s="16">
        <v>45273</v>
      </c>
      <c r="J170" s="15" t="s">
        <v>5</v>
      </c>
      <c r="K170" s="15" t="s">
        <v>63</v>
      </c>
      <c r="L170" s="15" t="s">
        <v>74</v>
      </c>
      <c r="M170" s="15" t="s">
        <v>242</v>
      </c>
      <c r="N170" s="15" t="s">
        <v>66</v>
      </c>
      <c r="O170" s="15" t="s">
        <v>17</v>
      </c>
      <c r="P170" s="18">
        <v>5000</v>
      </c>
    </row>
    <row r="171" spans="1:16" x14ac:dyDescent="0.25">
      <c r="A171" s="14">
        <f t="shared" si="2"/>
        <v>169</v>
      </c>
      <c r="B171" s="14" t="s">
        <v>401</v>
      </c>
      <c r="C171" s="15" t="s">
        <v>402</v>
      </c>
      <c r="D171" s="15" t="s">
        <v>27</v>
      </c>
      <c r="E171" s="15" t="s">
        <v>37</v>
      </c>
      <c r="F171" s="15" t="s">
        <v>939</v>
      </c>
      <c r="G171" s="15" t="s">
        <v>69</v>
      </c>
      <c r="H171" s="16">
        <v>45453</v>
      </c>
      <c r="I171" s="16">
        <v>45273</v>
      </c>
      <c r="J171" s="15" t="s">
        <v>5</v>
      </c>
      <c r="K171" s="15" t="s">
        <v>63</v>
      </c>
      <c r="L171" s="15" t="s">
        <v>74</v>
      </c>
      <c r="M171" s="15" t="s">
        <v>126</v>
      </c>
      <c r="N171" s="15" t="s">
        <v>80</v>
      </c>
      <c r="O171" s="15" t="s">
        <v>17</v>
      </c>
      <c r="P171" s="18">
        <v>5000</v>
      </c>
    </row>
    <row r="172" spans="1:16" x14ac:dyDescent="0.25">
      <c r="A172" s="14">
        <f t="shared" si="2"/>
        <v>170</v>
      </c>
      <c r="B172" s="14" t="s">
        <v>403</v>
      </c>
      <c r="C172" s="15" t="s">
        <v>404</v>
      </c>
      <c r="D172" s="15" t="s">
        <v>27</v>
      </c>
      <c r="E172" s="15" t="s">
        <v>37</v>
      </c>
      <c r="F172" s="15" t="s">
        <v>939</v>
      </c>
      <c r="G172" s="15" t="s">
        <v>69</v>
      </c>
      <c r="H172" s="16">
        <v>45453</v>
      </c>
      <c r="I172" s="16">
        <v>45273</v>
      </c>
      <c r="J172" s="15" t="s">
        <v>5</v>
      </c>
      <c r="K172" s="15" t="s">
        <v>63</v>
      </c>
      <c r="L172" s="15" t="s">
        <v>74</v>
      </c>
      <c r="M172" s="15" t="s">
        <v>242</v>
      </c>
      <c r="N172" s="15" t="s">
        <v>66</v>
      </c>
      <c r="O172" s="15" t="s">
        <v>17</v>
      </c>
      <c r="P172" s="18">
        <v>5000</v>
      </c>
    </row>
    <row r="173" spans="1:16" x14ac:dyDescent="0.25">
      <c r="A173" s="14">
        <f t="shared" si="2"/>
        <v>171</v>
      </c>
      <c r="B173" s="14" t="s">
        <v>405</v>
      </c>
      <c r="C173" s="15" t="s">
        <v>406</v>
      </c>
      <c r="D173" s="15" t="s">
        <v>25</v>
      </c>
      <c r="E173" s="15" t="s">
        <v>37</v>
      </c>
      <c r="F173" s="15" t="s">
        <v>939</v>
      </c>
      <c r="G173" s="15" t="s">
        <v>69</v>
      </c>
      <c r="H173" s="16">
        <v>45453</v>
      </c>
      <c r="I173" s="16">
        <v>45273</v>
      </c>
      <c r="J173" s="15" t="s">
        <v>6</v>
      </c>
      <c r="K173" s="15" t="s">
        <v>63</v>
      </c>
      <c r="L173" s="15" t="s">
        <v>74</v>
      </c>
      <c r="M173" s="15" t="s">
        <v>65</v>
      </c>
      <c r="N173" s="15" t="s">
        <v>66</v>
      </c>
      <c r="O173" s="15" t="s">
        <v>17</v>
      </c>
      <c r="P173" s="18">
        <v>5000</v>
      </c>
    </row>
    <row r="174" spans="1:16" x14ac:dyDescent="0.25">
      <c r="A174" s="14">
        <f t="shared" si="2"/>
        <v>172</v>
      </c>
      <c r="B174" s="14" t="s">
        <v>407</v>
      </c>
      <c r="C174" s="15" t="s">
        <v>408</v>
      </c>
      <c r="D174" s="15" t="s">
        <v>24</v>
      </c>
      <c r="E174" s="15" t="s">
        <v>37</v>
      </c>
      <c r="F174" s="15" t="s">
        <v>939</v>
      </c>
      <c r="G174" s="15" t="s">
        <v>69</v>
      </c>
      <c r="H174" s="16">
        <v>45453</v>
      </c>
      <c r="I174" s="16">
        <v>45273</v>
      </c>
      <c r="J174" s="15" t="s">
        <v>6</v>
      </c>
      <c r="K174" s="15" t="s">
        <v>63</v>
      </c>
      <c r="L174" s="15" t="s">
        <v>70</v>
      </c>
      <c r="M174" s="15" t="s">
        <v>126</v>
      </c>
      <c r="N174" s="15" t="s">
        <v>80</v>
      </c>
      <c r="O174" s="15" t="s">
        <v>17</v>
      </c>
      <c r="P174" s="18">
        <v>5000</v>
      </c>
    </row>
    <row r="175" spans="1:16" x14ac:dyDescent="0.25">
      <c r="A175" s="14">
        <f t="shared" si="2"/>
        <v>173</v>
      </c>
      <c r="B175" s="14" t="s">
        <v>409</v>
      </c>
      <c r="C175" s="15" t="s">
        <v>410</v>
      </c>
      <c r="D175" s="15" t="s">
        <v>27</v>
      </c>
      <c r="E175" s="15" t="s">
        <v>37</v>
      </c>
      <c r="F175" s="15" t="s">
        <v>939</v>
      </c>
      <c r="G175" s="15" t="s">
        <v>69</v>
      </c>
      <c r="H175" s="16">
        <v>45453</v>
      </c>
      <c r="I175" s="16">
        <v>45273</v>
      </c>
      <c r="J175" s="15" t="s">
        <v>5</v>
      </c>
      <c r="K175" s="15" t="s">
        <v>73</v>
      </c>
      <c r="L175" s="15" t="s">
        <v>64</v>
      </c>
      <c r="M175" s="15" t="s">
        <v>65</v>
      </c>
      <c r="N175" s="15" t="s">
        <v>66</v>
      </c>
      <c r="O175" s="15" t="s">
        <v>17</v>
      </c>
      <c r="P175" s="18">
        <v>5000</v>
      </c>
    </row>
    <row r="176" spans="1:16" x14ac:dyDescent="0.25">
      <c r="A176" s="14">
        <f t="shared" si="2"/>
        <v>174</v>
      </c>
      <c r="B176" s="14" t="s">
        <v>411</v>
      </c>
      <c r="C176" s="15" t="s">
        <v>412</v>
      </c>
      <c r="D176" s="15" t="s">
        <v>27</v>
      </c>
      <c r="E176" s="15" t="s">
        <v>37</v>
      </c>
      <c r="F176" s="15" t="s">
        <v>939</v>
      </c>
      <c r="G176" s="15" t="s">
        <v>69</v>
      </c>
      <c r="H176" s="16">
        <v>45453</v>
      </c>
      <c r="I176" s="16">
        <v>45273</v>
      </c>
      <c r="J176" s="15" t="s">
        <v>5</v>
      </c>
      <c r="K176" s="15" t="s">
        <v>63</v>
      </c>
      <c r="L176" s="15" t="s">
        <v>64</v>
      </c>
      <c r="M176" s="15" t="s">
        <v>148</v>
      </c>
      <c r="N176" s="15" t="s">
        <v>66</v>
      </c>
      <c r="O176" s="15" t="s">
        <v>17</v>
      </c>
      <c r="P176" s="18">
        <v>5000</v>
      </c>
    </row>
    <row r="177" spans="1:16" x14ac:dyDescent="0.25">
      <c r="A177" s="14">
        <f t="shared" si="2"/>
        <v>175</v>
      </c>
      <c r="B177" s="14" t="s">
        <v>413</v>
      </c>
      <c r="C177" s="15" t="s">
        <v>414</v>
      </c>
      <c r="D177" s="15" t="s">
        <v>28</v>
      </c>
      <c r="E177" s="15" t="s">
        <v>37</v>
      </c>
      <c r="F177" s="15" t="s">
        <v>939</v>
      </c>
      <c r="G177" s="15" t="s">
        <v>69</v>
      </c>
      <c r="H177" s="16">
        <v>45454</v>
      </c>
      <c r="I177" s="16">
        <v>45274</v>
      </c>
      <c r="J177" s="15" t="s">
        <v>5</v>
      </c>
      <c r="K177" s="15" t="s">
        <v>73</v>
      </c>
      <c r="L177" s="15" t="s">
        <v>144</v>
      </c>
      <c r="M177" s="15" t="s">
        <v>217</v>
      </c>
      <c r="N177" s="15" t="s">
        <v>76</v>
      </c>
      <c r="O177" s="15" t="s">
        <v>17</v>
      </c>
      <c r="P177" s="18">
        <v>5000</v>
      </c>
    </row>
    <row r="178" spans="1:16" x14ac:dyDescent="0.25">
      <c r="A178" s="14">
        <f t="shared" si="2"/>
        <v>176</v>
      </c>
      <c r="B178" s="14" t="s">
        <v>415</v>
      </c>
      <c r="C178" s="15" t="s">
        <v>416</v>
      </c>
      <c r="D178" s="15" t="s">
        <v>28</v>
      </c>
      <c r="E178" s="15" t="s">
        <v>37</v>
      </c>
      <c r="F178" s="15" t="s">
        <v>939</v>
      </c>
      <c r="G178" s="15" t="s">
        <v>69</v>
      </c>
      <c r="H178" s="16">
        <v>45454</v>
      </c>
      <c r="I178" s="16">
        <v>45274</v>
      </c>
      <c r="J178" s="15" t="s">
        <v>6</v>
      </c>
      <c r="K178" s="15" t="s">
        <v>63</v>
      </c>
      <c r="L178" s="15" t="s">
        <v>64</v>
      </c>
      <c r="M178" s="15" t="s">
        <v>126</v>
      </c>
      <c r="N178" s="15" t="s">
        <v>80</v>
      </c>
      <c r="O178" s="15" t="s">
        <v>17</v>
      </c>
      <c r="P178" s="18">
        <v>5000</v>
      </c>
    </row>
    <row r="179" spans="1:16" x14ac:dyDescent="0.25">
      <c r="A179" s="14">
        <f t="shared" si="2"/>
        <v>177</v>
      </c>
      <c r="B179" s="14" t="s">
        <v>417</v>
      </c>
      <c r="C179" s="15" t="s">
        <v>418</v>
      </c>
      <c r="D179" s="15" t="s">
        <v>24</v>
      </c>
      <c r="E179" s="15" t="s">
        <v>37</v>
      </c>
      <c r="F179" s="15" t="s">
        <v>939</v>
      </c>
      <c r="G179" s="15" t="s">
        <v>69</v>
      </c>
      <c r="H179" s="16">
        <v>45454</v>
      </c>
      <c r="I179" s="16">
        <v>45274</v>
      </c>
      <c r="J179" s="15" t="s">
        <v>6</v>
      </c>
      <c r="K179" s="15" t="s">
        <v>63</v>
      </c>
      <c r="L179" s="15" t="s">
        <v>64</v>
      </c>
      <c r="M179" s="15" t="s">
        <v>242</v>
      </c>
      <c r="N179" s="15" t="s">
        <v>66</v>
      </c>
      <c r="O179" s="15" t="s">
        <v>17</v>
      </c>
      <c r="P179" s="18">
        <v>5000</v>
      </c>
    </row>
    <row r="180" spans="1:16" x14ac:dyDescent="0.25">
      <c r="A180" s="14">
        <f t="shared" si="2"/>
        <v>178</v>
      </c>
      <c r="B180" s="14" t="s">
        <v>419</v>
      </c>
      <c r="C180" s="15" t="s">
        <v>420</v>
      </c>
      <c r="D180" s="15" t="s">
        <v>24</v>
      </c>
      <c r="E180" s="15" t="s">
        <v>37</v>
      </c>
      <c r="F180" s="15" t="s">
        <v>939</v>
      </c>
      <c r="G180" s="15" t="s">
        <v>69</v>
      </c>
      <c r="H180" s="16">
        <v>45454</v>
      </c>
      <c r="I180" s="16">
        <v>45274</v>
      </c>
      <c r="J180" s="15" t="s">
        <v>6</v>
      </c>
      <c r="K180" s="15" t="s">
        <v>63</v>
      </c>
      <c r="L180" s="15" t="s">
        <v>70</v>
      </c>
      <c r="M180" s="15" t="s">
        <v>65</v>
      </c>
      <c r="N180" s="15" t="s">
        <v>66</v>
      </c>
      <c r="O180" s="15" t="s">
        <v>17</v>
      </c>
      <c r="P180" s="18">
        <v>5000</v>
      </c>
    </row>
    <row r="181" spans="1:16" x14ac:dyDescent="0.25">
      <c r="A181" s="14">
        <f t="shared" si="2"/>
        <v>179</v>
      </c>
      <c r="B181" s="14" t="s">
        <v>421</v>
      </c>
      <c r="C181" s="15" t="s">
        <v>422</v>
      </c>
      <c r="D181" s="15" t="s">
        <v>27</v>
      </c>
      <c r="E181" s="15" t="s">
        <v>32</v>
      </c>
      <c r="F181" s="15" t="s">
        <v>939</v>
      </c>
      <c r="G181" s="15" t="s">
        <v>69</v>
      </c>
      <c r="H181" s="16">
        <v>45454</v>
      </c>
      <c r="I181" s="16">
        <v>45274</v>
      </c>
      <c r="J181" s="15" t="s">
        <v>6</v>
      </c>
      <c r="K181" s="15" t="s">
        <v>63</v>
      </c>
      <c r="L181" s="15" t="s">
        <v>70</v>
      </c>
      <c r="M181" s="15" t="s">
        <v>65</v>
      </c>
      <c r="N181" s="15" t="s">
        <v>66</v>
      </c>
      <c r="O181" s="15" t="s">
        <v>17</v>
      </c>
      <c r="P181" s="18">
        <v>5000</v>
      </c>
    </row>
    <row r="182" spans="1:16" x14ac:dyDescent="0.25">
      <c r="A182" s="14">
        <f t="shared" si="2"/>
        <v>180</v>
      </c>
      <c r="B182" s="14" t="s">
        <v>423</v>
      </c>
      <c r="C182" s="15" t="s">
        <v>424</v>
      </c>
      <c r="D182" s="15" t="s">
        <v>27</v>
      </c>
      <c r="E182" s="15" t="s">
        <v>37</v>
      </c>
      <c r="F182" s="15" t="s">
        <v>939</v>
      </c>
      <c r="G182" s="15" t="s">
        <v>69</v>
      </c>
      <c r="H182" s="16">
        <v>45454</v>
      </c>
      <c r="I182" s="16">
        <v>45274</v>
      </c>
      <c r="J182" s="15" t="s">
        <v>6</v>
      </c>
      <c r="K182" s="15" t="s">
        <v>63</v>
      </c>
      <c r="L182" s="15" t="s">
        <v>64</v>
      </c>
      <c r="M182" s="15" t="s">
        <v>65</v>
      </c>
      <c r="N182" s="15" t="s">
        <v>66</v>
      </c>
      <c r="O182" s="15" t="s">
        <v>17</v>
      </c>
      <c r="P182" s="18">
        <v>5000</v>
      </c>
    </row>
    <row r="183" spans="1:16" x14ac:dyDescent="0.25">
      <c r="A183" s="14">
        <f t="shared" si="2"/>
        <v>181</v>
      </c>
      <c r="B183" s="14" t="s">
        <v>425</v>
      </c>
      <c r="C183" s="15" t="s">
        <v>426</v>
      </c>
      <c r="D183" s="15" t="s">
        <v>25</v>
      </c>
      <c r="E183" s="15" t="s">
        <v>35</v>
      </c>
      <c r="F183" s="15" t="s">
        <v>938</v>
      </c>
      <c r="G183" s="15" t="s">
        <v>69</v>
      </c>
      <c r="H183" s="16">
        <v>45457</v>
      </c>
      <c r="I183" s="16">
        <v>45277</v>
      </c>
      <c r="J183" s="15" t="s">
        <v>6</v>
      </c>
      <c r="K183" s="15" t="s">
        <v>73</v>
      </c>
      <c r="L183" s="15" t="s">
        <v>70</v>
      </c>
      <c r="M183" s="15" t="s">
        <v>65</v>
      </c>
      <c r="N183" s="15" t="s">
        <v>66</v>
      </c>
      <c r="O183" s="15" t="s">
        <v>17</v>
      </c>
      <c r="P183" s="18">
        <v>5000</v>
      </c>
    </row>
    <row r="184" spans="1:16" x14ac:dyDescent="0.25">
      <c r="A184" s="14">
        <f t="shared" si="2"/>
        <v>182</v>
      </c>
      <c r="B184" s="14" t="s">
        <v>427</v>
      </c>
      <c r="C184" s="15" t="s">
        <v>428</v>
      </c>
      <c r="D184" s="15" t="s">
        <v>27</v>
      </c>
      <c r="E184" s="15" t="s">
        <v>37</v>
      </c>
      <c r="F184" s="15" t="s">
        <v>939</v>
      </c>
      <c r="G184" s="15" t="s">
        <v>69</v>
      </c>
      <c r="H184" s="16">
        <v>45457</v>
      </c>
      <c r="I184" s="16">
        <v>45277</v>
      </c>
      <c r="J184" s="15" t="s">
        <v>5</v>
      </c>
      <c r="K184" s="15" t="s">
        <v>63</v>
      </c>
      <c r="L184" s="15" t="s">
        <v>70</v>
      </c>
      <c r="M184" s="15" t="s">
        <v>65</v>
      </c>
      <c r="N184" s="15" t="s">
        <v>66</v>
      </c>
      <c r="O184" s="15" t="s">
        <v>17</v>
      </c>
      <c r="P184" s="18">
        <v>5000</v>
      </c>
    </row>
    <row r="185" spans="1:16" x14ac:dyDescent="0.25">
      <c r="A185" s="14">
        <f t="shared" si="2"/>
        <v>183</v>
      </c>
      <c r="B185" s="14" t="s">
        <v>429</v>
      </c>
      <c r="C185" s="15" t="s">
        <v>430</v>
      </c>
      <c r="D185" s="15" t="s">
        <v>28</v>
      </c>
      <c r="E185" s="15" t="s">
        <v>37</v>
      </c>
      <c r="F185" s="15" t="s">
        <v>939</v>
      </c>
      <c r="G185" s="15" t="s">
        <v>69</v>
      </c>
      <c r="H185" s="16">
        <v>45457</v>
      </c>
      <c r="I185" s="16">
        <v>45277</v>
      </c>
      <c r="J185" s="15" t="s">
        <v>5</v>
      </c>
      <c r="K185" s="15" t="s">
        <v>63</v>
      </c>
      <c r="L185" s="15" t="s">
        <v>70</v>
      </c>
      <c r="M185" s="15" t="s">
        <v>65</v>
      </c>
      <c r="N185" s="15" t="s">
        <v>66</v>
      </c>
      <c r="O185" s="15" t="s">
        <v>17</v>
      </c>
      <c r="P185" s="18">
        <v>5000</v>
      </c>
    </row>
    <row r="186" spans="1:16" x14ac:dyDescent="0.25">
      <c r="A186" s="14">
        <f t="shared" si="2"/>
        <v>184</v>
      </c>
      <c r="B186" s="14" t="s">
        <v>431</v>
      </c>
      <c r="C186" s="15" t="s">
        <v>432</v>
      </c>
      <c r="D186" s="15" t="s">
        <v>27</v>
      </c>
      <c r="E186" s="15" t="s">
        <v>37</v>
      </c>
      <c r="F186" s="15" t="s">
        <v>939</v>
      </c>
      <c r="G186" s="15" t="s">
        <v>69</v>
      </c>
      <c r="H186" s="16">
        <v>45457</v>
      </c>
      <c r="I186" s="16">
        <v>45277</v>
      </c>
      <c r="J186" s="15" t="s">
        <v>5</v>
      </c>
      <c r="K186" s="15" t="s">
        <v>63</v>
      </c>
      <c r="L186" s="15" t="s">
        <v>70</v>
      </c>
      <c r="M186" s="15" t="s">
        <v>65</v>
      </c>
      <c r="N186" s="15" t="s">
        <v>66</v>
      </c>
      <c r="O186" s="15" t="s">
        <v>17</v>
      </c>
      <c r="P186" s="18">
        <v>5000</v>
      </c>
    </row>
    <row r="187" spans="1:16" x14ac:dyDescent="0.25">
      <c r="A187" s="14">
        <f t="shared" si="2"/>
        <v>185</v>
      </c>
      <c r="B187" s="14" t="s">
        <v>433</v>
      </c>
      <c r="C187" s="15" t="s">
        <v>335</v>
      </c>
      <c r="D187" s="15" t="s">
        <v>28</v>
      </c>
      <c r="E187" s="15" t="s">
        <v>37</v>
      </c>
      <c r="F187" s="15" t="s">
        <v>939</v>
      </c>
      <c r="G187" s="15" t="s">
        <v>69</v>
      </c>
      <c r="H187" s="16">
        <v>45457</v>
      </c>
      <c r="I187" s="16">
        <v>45277</v>
      </c>
      <c r="J187" s="15" t="s">
        <v>6</v>
      </c>
      <c r="K187" s="15" t="s">
        <v>63</v>
      </c>
      <c r="L187" s="15" t="s">
        <v>74</v>
      </c>
      <c r="M187" s="15" t="s">
        <v>242</v>
      </c>
      <c r="N187" s="15" t="s">
        <v>66</v>
      </c>
      <c r="O187" s="15" t="s">
        <v>17</v>
      </c>
      <c r="P187" s="18">
        <v>5000</v>
      </c>
    </row>
    <row r="188" spans="1:16" x14ac:dyDescent="0.25">
      <c r="A188" s="14">
        <f t="shared" si="2"/>
        <v>186</v>
      </c>
      <c r="B188" s="14" t="s">
        <v>434</v>
      </c>
      <c r="C188" s="15" t="s">
        <v>435</v>
      </c>
      <c r="D188" s="15" t="s">
        <v>28</v>
      </c>
      <c r="E188" s="15" t="s">
        <v>36</v>
      </c>
      <c r="F188" s="15" t="s">
        <v>939</v>
      </c>
      <c r="G188" s="15" t="s">
        <v>69</v>
      </c>
      <c r="H188" s="16">
        <v>45457</v>
      </c>
      <c r="I188" s="16">
        <v>45277</v>
      </c>
      <c r="J188" s="15" t="s">
        <v>6</v>
      </c>
      <c r="K188" s="15" t="s">
        <v>63</v>
      </c>
      <c r="L188" s="15" t="s">
        <v>74</v>
      </c>
      <c r="M188" s="15" t="s">
        <v>102</v>
      </c>
      <c r="N188" s="15" t="s">
        <v>76</v>
      </c>
      <c r="O188" s="15" t="s">
        <v>17</v>
      </c>
      <c r="P188" s="18">
        <v>5000</v>
      </c>
    </row>
    <row r="189" spans="1:16" x14ac:dyDescent="0.25">
      <c r="A189" s="14">
        <f t="shared" si="2"/>
        <v>187</v>
      </c>
      <c r="B189" s="14" t="s">
        <v>436</v>
      </c>
      <c r="C189" s="15" t="s">
        <v>437</v>
      </c>
      <c r="D189" s="15" t="s">
        <v>24</v>
      </c>
      <c r="E189" s="15" t="s">
        <v>37</v>
      </c>
      <c r="F189" s="15" t="s">
        <v>939</v>
      </c>
      <c r="G189" s="15" t="s">
        <v>69</v>
      </c>
      <c r="H189" s="16">
        <v>45457</v>
      </c>
      <c r="I189" s="16">
        <v>45277</v>
      </c>
      <c r="J189" s="15" t="s">
        <v>6</v>
      </c>
      <c r="K189" s="15" t="s">
        <v>63</v>
      </c>
      <c r="L189" s="15" t="s">
        <v>64</v>
      </c>
      <c r="M189" s="15" t="s">
        <v>65</v>
      </c>
      <c r="N189" s="15" t="s">
        <v>66</v>
      </c>
      <c r="O189" s="15" t="s">
        <v>17</v>
      </c>
      <c r="P189" s="18">
        <v>5000</v>
      </c>
    </row>
    <row r="190" spans="1:16" x14ac:dyDescent="0.25">
      <c r="A190" s="14">
        <f t="shared" si="2"/>
        <v>188</v>
      </c>
      <c r="B190" s="14" t="s">
        <v>438</v>
      </c>
      <c r="C190" s="15" t="s">
        <v>439</v>
      </c>
      <c r="D190" s="15" t="s">
        <v>24</v>
      </c>
      <c r="E190" s="15" t="s">
        <v>37</v>
      </c>
      <c r="F190" s="15" t="s">
        <v>939</v>
      </c>
      <c r="G190" s="15" t="s">
        <v>69</v>
      </c>
      <c r="H190" s="16">
        <v>45457</v>
      </c>
      <c r="I190" s="16">
        <v>45277</v>
      </c>
      <c r="J190" s="15" t="s">
        <v>6</v>
      </c>
      <c r="K190" s="15" t="s">
        <v>63</v>
      </c>
      <c r="L190" s="15" t="s">
        <v>64</v>
      </c>
      <c r="M190" s="15" t="s">
        <v>126</v>
      </c>
      <c r="N190" s="15" t="s">
        <v>80</v>
      </c>
      <c r="O190" s="15" t="s">
        <v>17</v>
      </c>
      <c r="P190" s="18">
        <v>5000</v>
      </c>
    </row>
    <row r="191" spans="1:16" x14ac:dyDescent="0.25">
      <c r="A191" s="14">
        <f t="shared" si="2"/>
        <v>189</v>
      </c>
      <c r="B191" s="14" t="s">
        <v>440</v>
      </c>
      <c r="C191" s="15" t="s">
        <v>441</v>
      </c>
      <c r="D191" s="15" t="s">
        <v>27</v>
      </c>
      <c r="E191" s="15" t="s">
        <v>37</v>
      </c>
      <c r="F191" s="15" t="s">
        <v>939</v>
      </c>
      <c r="G191" s="15" t="s">
        <v>69</v>
      </c>
      <c r="H191" s="16">
        <v>45457</v>
      </c>
      <c r="I191" s="16">
        <v>45277</v>
      </c>
      <c r="J191" s="15" t="s">
        <v>6</v>
      </c>
      <c r="K191" s="15" t="s">
        <v>63</v>
      </c>
      <c r="L191" s="15" t="s">
        <v>74</v>
      </c>
      <c r="M191" s="15" t="s">
        <v>65</v>
      </c>
      <c r="N191" s="15" t="s">
        <v>66</v>
      </c>
      <c r="O191" s="15" t="s">
        <v>17</v>
      </c>
      <c r="P191" s="18">
        <v>5000</v>
      </c>
    </row>
    <row r="192" spans="1:16" x14ac:dyDescent="0.25">
      <c r="A192" s="14">
        <f t="shared" si="2"/>
        <v>190</v>
      </c>
      <c r="B192" s="14" t="s">
        <v>442</v>
      </c>
      <c r="C192" s="15" t="s">
        <v>443</v>
      </c>
      <c r="D192" s="15" t="s">
        <v>27</v>
      </c>
      <c r="E192" s="15" t="s">
        <v>37</v>
      </c>
      <c r="F192" s="15" t="s">
        <v>939</v>
      </c>
      <c r="G192" s="15" t="s">
        <v>69</v>
      </c>
      <c r="H192" s="16">
        <v>45457</v>
      </c>
      <c r="I192" s="16">
        <v>45277</v>
      </c>
      <c r="J192" s="15" t="s">
        <v>6</v>
      </c>
      <c r="K192" s="15" t="s">
        <v>63</v>
      </c>
      <c r="L192" s="15" t="s">
        <v>74</v>
      </c>
      <c r="M192" s="15" t="s">
        <v>65</v>
      </c>
      <c r="N192" s="15" t="s">
        <v>66</v>
      </c>
      <c r="O192" s="15" t="s">
        <v>17</v>
      </c>
      <c r="P192" s="18">
        <v>5000</v>
      </c>
    </row>
    <row r="193" spans="1:16" x14ac:dyDescent="0.25">
      <c r="A193" s="14">
        <f t="shared" si="2"/>
        <v>191</v>
      </c>
      <c r="B193" s="14" t="s">
        <v>444</v>
      </c>
      <c r="C193" s="15" t="s">
        <v>445</v>
      </c>
      <c r="D193" s="15" t="s">
        <v>25</v>
      </c>
      <c r="E193" s="15" t="s">
        <v>36</v>
      </c>
      <c r="F193" s="15" t="s">
        <v>939</v>
      </c>
      <c r="G193" s="15" t="s">
        <v>69</v>
      </c>
      <c r="H193" s="16">
        <v>45457</v>
      </c>
      <c r="I193" s="16">
        <v>45277</v>
      </c>
      <c r="J193" s="15" t="s">
        <v>6</v>
      </c>
      <c r="K193" s="15" t="s">
        <v>63</v>
      </c>
      <c r="L193" s="15" t="s">
        <v>70</v>
      </c>
      <c r="M193" s="15" t="s">
        <v>65</v>
      </c>
      <c r="N193" s="15" t="s">
        <v>66</v>
      </c>
      <c r="O193" s="15" t="s">
        <v>17</v>
      </c>
      <c r="P193" s="18">
        <v>5000</v>
      </c>
    </row>
    <row r="194" spans="1:16" x14ac:dyDescent="0.25">
      <c r="A194" s="14">
        <f t="shared" si="2"/>
        <v>192</v>
      </c>
      <c r="B194" s="14" t="s">
        <v>446</v>
      </c>
      <c r="C194" s="15" t="s">
        <v>447</v>
      </c>
      <c r="D194" s="15" t="s">
        <v>27</v>
      </c>
      <c r="E194" s="15" t="s">
        <v>37</v>
      </c>
      <c r="F194" s="15" t="s">
        <v>939</v>
      </c>
      <c r="G194" s="15" t="s">
        <v>69</v>
      </c>
      <c r="H194" s="16">
        <v>45457</v>
      </c>
      <c r="I194" s="16">
        <v>45277</v>
      </c>
      <c r="J194" s="15" t="s">
        <v>5</v>
      </c>
      <c r="K194" s="15" t="s">
        <v>63</v>
      </c>
      <c r="L194" s="15" t="s">
        <v>74</v>
      </c>
      <c r="M194" s="15" t="s">
        <v>126</v>
      </c>
      <c r="N194" s="15" t="s">
        <v>80</v>
      </c>
      <c r="O194" s="15" t="s">
        <v>17</v>
      </c>
      <c r="P194" s="18">
        <v>5000</v>
      </c>
    </row>
    <row r="195" spans="1:16" x14ac:dyDescent="0.25">
      <c r="A195" s="14">
        <f t="shared" ref="A195:A258" si="3">ROW(A193)</f>
        <v>193</v>
      </c>
      <c r="B195" s="14" t="s">
        <v>448</v>
      </c>
      <c r="C195" s="15" t="s">
        <v>449</v>
      </c>
      <c r="D195" s="15" t="s">
        <v>28</v>
      </c>
      <c r="E195" s="15" t="s">
        <v>37</v>
      </c>
      <c r="F195" s="15" t="s">
        <v>939</v>
      </c>
      <c r="G195" s="15" t="s">
        <v>69</v>
      </c>
      <c r="H195" s="16">
        <v>45457</v>
      </c>
      <c r="I195" s="16">
        <v>45277</v>
      </c>
      <c r="J195" s="15" t="s">
        <v>5</v>
      </c>
      <c r="K195" s="15" t="s">
        <v>63</v>
      </c>
      <c r="L195" s="15" t="s">
        <v>64</v>
      </c>
      <c r="M195" s="15" t="s">
        <v>102</v>
      </c>
      <c r="N195" s="15" t="s">
        <v>76</v>
      </c>
      <c r="O195" s="15" t="s">
        <v>17</v>
      </c>
      <c r="P195" s="18">
        <v>5000</v>
      </c>
    </row>
    <row r="196" spans="1:16" x14ac:dyDescent="0.25">
      <c r="A196" s="14">
        <f t="shared" si="3"/>
        <v>194</v>
      </c>
      <c r="B196" s="14" t="s">
        <v>450</v>
      </c>
      <c r="C196" s="15" t="s">
        <v>451</v>
      </c>
      <c r="D196" s="15" t="s">
        <v>27</v>
      </c>
      <c r="E196" s="15" t="s">
        <v>37</v>
      </c>
      <c r="F196" s="15" t="s">
        <v>939</v>
      </c>
      <c r="G196" s="15" t="s">
        <v>69</v>
      </c>
      <c r="H196" s="16">
        <v>45457</v>
      </c>
      <c r="I196" s="16">
        <v>45277</v>
      </c>
      <c r="J196" s="15" t="s">
        <v>5</v>
      </c>
      <c r="K196" s="15" t="s">
        <v>63</v>
      </c>
      <c r="L196" s="15" t="s">
        <v>70</v>
      </c>
      <c r="M196" s="15" t="s">
        <v>126</v>
      </c>
      <c r="N196" s="15" t="s">
        <v>80</v>
      </c>
      <c r="O196" s="15" t="s">
        <v>17</v>
      </c>
      <c r="P196" s="18">
        <v>5000</v>
      </c>
    </row>
    <row r="197" spans="1:16" x14ac:dyDescent="0.25">
      <c r="A197" s="14">
        <f t="shared" si="3"/>
        <v>195</v>
      </c>
      <c r="B197" s="14" t="s">
        <v>452</v>
      </c>
      <c r="C197" s="15" t="s">
        <v>453</v>
      </c>
      <c r="D197" s="15" t="s">
        <v>27</v>
      </c>
      <c r="E197" s="15" t="s">
        <v>37</v>
      </c>
      <c r="F197" s="15" t="s">
        <v>939</v>
      </c>
      <c r="G197" s="15" t="s">
        <v>69</v>
      </c>
      <c r="H197" s="16">
        <v>45457</v>
      </c>
      <c r="I197" s="16">
        <v>45277</v>
      </c>
      <c r="J197" s="15" t="s">
        <v>5</v>
      </c>
      <c r="K197" s="15" t="s">
        <v>63</v>
      </c>
      <c r="L197" s="15" t="s">
        <v>64</v>
      </c>
      <c r="M197" s="15" t="s">
        <v>65</v>
      </c>
      <c r="N197" s="15" t="s">
        <v>66</v>
      </c>
      <c r="O197" s="15" t="s">
        <v>17</v>
      </c>
      <c r="P197" s="18">
        <v>5000</v>
      </c>
    </row>
    <row r="198" spans="1:16" x14ac:dyDescent="0.25">
      <c r="A198" s="14">
        <f t="shared" si="3"/>
        <v>196</v>
      </c>
      <c r="B198" s="14" t="s">
        <v>454</v>
      </c>
      <c r="C198" s="15" t="s">
        <v>455</v>
      </c>
      <c r="D198" s="15" t="s">
        <v>27</v>
      </c>
      <c r="E198" s="15" t="s">
        <v>37</v>
      </c>
      <c r="F198" s="15" t="s">
        <v>939</v>
      </c>
      <c r="G198" s="15" t="s">
        <v>69</v>
      </c>
      <c r="H198" s="16">
        <v>45457</v>
      </c>
      <c r="I198" s="16">
        <v>45277</v>
      </c>
      <c r="J198" s="15" t="s">
        <v>5</v>
      </c>
      <c r="K198" s="15" t="s">
        <v>63</v>
      </c>
      <c r="L198" s="15" t="s">
        <v>70</v>
      </c>
      <c r="M198" s="15" t="s">
        <v>65</v>
      </c>
      <c r="N198" s="15" t="s">
        <v>66</v>
      </c>
      <c r="O198" s="15" t="s">
        <v>17</v>
      </c>
      <c r="P198" s="18">
        <v>5000</v>
      </c>
    </row>
    <row r="199" spans="1:16" x14ac:dyDescent="0.25">
      <c r="A199" s="14">
        <f t="shared" si="3"/>
        <v>197</v>
      </c>
      <c r="B199" s="14" t="s">
        <v>456</v>
      </c>
      <c r="C199" s="15" t="s">
        <v>457</v>
      </c>
      <c r="D199" s="15" t="s">
        <v>24</v>
      </c>
      <c r="E199" s="15" t="s">
        <v>37</v>
      </c>
      <c r="F199" s="15" t="s">
        <v>939</v>
      </c>
      <c r="G199" s="15" t="s">
        <v>69</v>
      </c>
      <c r="H199" s="16">
        <v>45457</v>
      </c>
      <c r="I199" s="16">
        <v>45277</v>
      </c>
      <c r="J199" s="15" t="s">
        <v>5</v>
      </c>
      <c r="K199" s="15" t="s">
        <v>63</v>
      </c>
      <c r="L199" s="15" t="s">
        <v>64</v>
      </c>
      <c r="M199" s="15" t="s">
        <v>126</v>
      </c>
      <c r="N199" s="15" t="s">
        <v>80</v>
      </c>
      <c r="O199" s="15" t="s">
        <v>17</v>
      </c>
      <c r="P199" s="18">
        <v>5000</v>
      </c>
    </row>
    <row r="200" spans="1:16" x14ac:dyDescent="0.25">
      <c r="A200" s="14">
        <f t="shared" si="3"/>
        <v>198</v>
      </c>
      <c r="B200" s="14" t="s">
        <v>458</v>
      </c>
      <c r="C200" s="15" t="s">
        <v>459</v>
      </c>
      <c r="D200" s="15" t="s">
        <v>28</v>
      </c>
      <c r="E200" s="15" t="s">
        <v>37</v>
      </c>
      <c r="F200" s="15" t="s">
        <v>939</v>
      </c>
      <c r="G200" s="15" t="s">
        <v>69</v>
      </c>
      <c r="H200" s="16">
        <v>45457</v>
      </c>
      <c r="I200" s="16">
        <v>45277</v>
      </c>
      <c r="J200" s="15" t="s">
        <v>5</v>
      </c>
      <c r="K200" s="15" t="s">
        <v>63</v>
      </c>
      <c r="L200" s="15" t="s">
        <v>64</v>
      </c>
      <c r="M200" s="15" t="s">
        <v>126</v>
      </c>
      <c r="N200" s="15" t="s">
        <v>80</v>
      </c>
      <c r="O200" s="15" t="s">
        <v>17</v>
      </c>
      <c r="P200" s="18">
        <v>5000</v>
      </c>
    </row>
    <row r="201" spans="1:16" x14ac:dyDescent="0.25">
      <c r="A201" s="14">
        <f t="shared" si="3"/>
        <v>199</v>
      </c>
      <c r="B201" s="14" t="s">
        <v>460</v>
      </c>
      <c r="C201" s="15" t="s">
        <v>461</v>
      </c>
      <c r="D201" s="15" t="s">
        <v>28</v>
      </c>
      <c r="E201" s="15" t="s">
        <v>37</v>
      </c>
      <c r="F201" s="15" t="s">
        <v>939</v>
      </c>
      <c r="G201" s="15" t="s">
        <v>69</v>
      </c>
      <c r="H201" s="16">
        <v>45457</v>
      </c>
      <c r="I201" s="16">
        <v>45277</v>
      </c>
      <c r="J201" s="15" t="s">
        <v>6</v>
      </c>
      <c r="K201" s="15" t="s">
        <v>63</v>
      </c>
      <c r="L201" s="15" t="s">
        <v>144</v>
      </c>
      <c r="M201" s="15" t="s">
        <v>242</v>
      </c>
      <c r="N201" s="15" t="s">
        <v>66</v>
      </c>
      <c r="O201" s="15" t="s">
        <v>17</v>
      </c>
      <c r="P201" s="18">
        <v>5000</v>
      </c>
    </row>
    <row r="202" spans="1:16" x14ac:dyDescent="0.25">
      <c r="A202" s="14">
        <f t="shared" si="3"/>
        <v>200</v>
      </c>
      <c r="B202" s="14" t="s">
        <v>462</v>
      </c>
      <c r="C202" s="15" t="s">
        <v>463</v>
      </c>
      <c r="D202" s="15" t="s">
        <v>27</v>
      </c>
      <c r="E202" s="15" t="s">
        <v>37</v>
      </c>
      <c r="F202" s="15" t="s">
        <v>939</v>
      </c>
      <c r="G202" s="15" t="s">
        <v>69</v>
      </c>
      <c r="H202" s="16">
        <v>45457</v>
      </c>
      <c r="I202" s="16">
        <v>45277</v>
      </c>
      <c r="J202" s="15" t="s">
        <v>6</v>
      </c>
      <c r="K202" s="15" t="s">
        <v>63</v>
      </c>
      <c r="L202" s="15" t="s">
        <v>74</v>
      </c>
      <c r="M202" s="15" t="s">
        <v>126</v>
      </c>
      <c r="N202" s="15" t="s">
        <v>80</v>
      </c>
      <c r="O202" s="15" t="s">
        <v>17</v>
      </c>
      <c r="P202" s="18">
        <v>5000</v>
      </c>
    </row>
    <row r="203" spans="1:16" x14ac:dyDescent="0.25">
      <c r="A203" s="14">
        <f t="shared" si="3"/>
        <v>201</v>
      </c>
      <c r="B203" s="14" t="s">
        <v>464</v>
      </c>
      <c r="C203" s="15" t="s">
        <v>465</v>
      </c>
      <c r="D203" s="15" t="s">
        <v>25</v>
      </c>
      <c r="E203" s="15" t="s">
        <v>37</v>
      </c>
      <c r="F203" s="15" t="s">
        <v>939</v>
      </c>
      <c r="G203" s="15" t="s">
        <v>69</v>
      </c>
      <c r="H203" s="16">
        <v>45457</v>
      </c>
      <c r="I203" s="16">
        <v>45277</v>
      </c>
      <c r="J203" s="15" t="s">
        <v>5</v>
      </c>
      <c r="K203" s="15" t="s">
        <v>63</v>
      </c>
      <c r="L203" s="15" t="s">
        <v>91</v>
      </c>
      <c r="M203" s="15" t="s">
        <v>217</v>
      </c>
      <c r="N203" s="15" t="s">
        <v>76</v>
      </c>
      <c r="O203" s="15" t="s">
        <v>17</v>
      </c>
      <c r="P203" s="18">
        <v>5000</v>
      </c>
    </row>
    <row r="204" spans="1:16" x14ac:dyDescent="0.25">
      <c r="A204" s="14">
        <f t="shared" si="3"/>
        <v>202</v>
      </c>
      <c r="B204" s="14" t="s">
        <v>466</v>
      </c>
      <c r="C204" s="15" t="s">
        <v>467</v>
      </c>
      <c r="D204" s="15" t="s">
        <v>27</v>
      </c>
      <c r="E204" s="15" t="s">
        <v>37</v>
      </c>
      <c r="F204" s="15" t="s">
        <v>939</v>
      </c>
      <c r="G204" s="15" t="s">
        <v>69</v>
      </c>
      <c r="H204" s="16">
        <v>45457</v>
      </c>
      <c r="I204" s="16">
        <v>45277</v>
      </c>
      <c r="J204" s="15" t="s">
        <v>5</v>
      </c>
      <c r="K204" s="15" t="s">
        <v>63</v>
      </c>
      <c r="L204" s="15" t="s">
        <v>74</v>
      </c>
      <c r="M204" s="15" t="s">
        <v>126</v>
      </c>
      <c r="N204" s="15" t="s">
        <v>80</v>
      </c>
      <c r="O204" s="15" t="s">
        <v>17</v>
      </c>
      <c r="P204" s="18">
        <v>5000</v>
      </c>
    </row>
    <row r="205" spans="1:16" x14ac:dyDescent="0.25">
      <c r="A205" s="14">
        <f t="shared" si="3"/>
        <v>203</v>
      </c>
      <c r="B205" s="14" t="s">
        <v>468</v>
      </c>
      <c r="C205" s="15" t="s">
        <v>469</v>
      </c>
      <c r="D205" s="15" t="s">
        <v>28</v>
      </c>
      <c r="E205" s="15" t="s">
        <v>37</v>
      </c>
      <c r="F205" s="15" t="s">
        <v>939</v>
      </c>
      <c r="G205" s="15" t="s">
        <v>69</v>
      </c>
      <c r="H205" s="16">
        <v>45457</v>
      </c>
      <c r="I205" s="16">
        <v>45277</v>
      </c>
      <c r="J205" s="15" t="s">
        <v>5</v>
      </c>
      <c r="K205" s="15" t="s">
        <v>63</v>
      </c>
      <c r="L205" s="15" t="s">
        <v>70</v>
      </c>
      <c r="M205" s="15" t="s">
        <v>65</v>
      </c>
      <c r="N205" s="15" t="s">
        <v>66</v>
      </c>
      <c r="O205" s="15" t="s">
        <v>17</v>
      </c>
      <c r="P205" s="18">
        <v>5000</v>
      </c>
    </row>
    <row r="206" spans="1:16" x14ac:dyDescent="0.25">
      <c r="A206" s="14">
        <f t="shared" si="3"/>
        <v>204</v>
      </c>
      <c r="B206" s="14" t="s">
        <v>470</v>
      </c>
      <c r="C206" s="15" t="s">
        <v>471</v>
      </c>
      <c r="D206" s="15" t="s">
        <v>28</v>
      </c>
      <c r="E206" s="15" t="s">
        <v>37</v>
      </c>
      <c r="F206" s="15" t="s">
        <v>939</v>
      </c>
      <c r="G206" s="15" t="s">
        <v>69</v>
      </c>
      <c r="H206" s="16">
        <v>45457</v>
      </c>
      <c r="I206" s="16">
        <v>45277</v>
      </c>
      <c r="J206" s="15" t="s">
        <v>5</v>
      </c>
      <c r="K206" s="15" t="s">
        <v>73</v>
      </c>
      <c r="L206" s="15" t="s">
        <v>70</v>
      </c>
      <c r="M206" s="15" t="s">
        <v>65</v>
      </c>
      <c r="N206" s="15" t="s">
        <v>66</v>
      </c>
      <c r="O206" s="15" t="s">
        <v>17</v>
      </c>
      <c r="P206" s="18">
        <v>5000</v>
      </c>
    </row>
    <row r="207" spans="1:16" x14ac:dyDescent="0.25">
      <c r="A207" s="14">
        <f t="shared" si="3"/>
        <v>205</v>
      </c>
      <c r="B207" s="14" t="s">
        <v>472</v>
      </c>
      <c r="C207" s="15" t="s">
        <v>473</v>
      </c>
      <c r="D207" s="15" t="s">
        <v>28</v>
      </c>
      <c r="E207" s="15" t="s">
        <v>37</v>
      </c>
      <c r="F207" s="15" t="s">
        <v>939</v>
      </c>
      <c r="G207" s="15" t="s">
        <v>69</v>
      </c>
      <c r="H207" s="16">
        <v>45457</v>
      </c>
      <c r="I207" s="16">
        <v>45277</v>
      </c>
      <c r="J207" s="15" t="s">
        <v>5</v>
      </c>
      <c r="K207" s="15" t="s">
        <v>63</v>
      </c>
      <c r="L207" s="15" t="s">
        <v>74</v>
      </c>
      <c r="M207" s="15" t="s">
        <v>65</v>
      </c>
      <c r="N207" s="15" t="s">
        <v>66</v>
      </c>
      <c r="O207" s="15" t="s">
        <v>17</v>
      </c>
      <c r="P207" s="18">
        <v>5000</v>
      </c>
    </row>
    <row r="208" spans="1:16" x14ac:dyDescent="0.25">
      <c r="A208" s="14">
        <f t="shared" si="3"/>
        <v>206</v>
      </c>
      <c r="B208" s="14" t="s">
        <v>474</v>
      </c>
      <c r="C208" s="15" t="s">
        <v>475</v>
      </c>
      <c r="D208" s="15" t="s">
        <v>28</v>
      </c>
      <c r="E208" s="15" t="s">
        <v>37</v>
      </c>
      <c r="F208" s="15" t="s">
        <v>939</v>
      </c>
      <c r="G208" s="15" t="s">
        <v>69</v>
      </c>
      <c r="H208" s="16">
        <v>45457</v>
      </c>
      <c r="I208" s="16">
        <v>45277</v>
      </c>
      <c r="J208" s="15" t="s">
        <v>6</v>
      </c>
      <c r="K208" s="15" t="s">
        <v>63</v>
      </c>
      <c r="L208" s="15" t="s">
        <v>64</v>
      </c>
      <c r="M208" s="15" t="s">
        <v>65</v>
      </c>
      <c r="N208" s="15" t="s">
        <v>66</v>
      </c>
      <c r="O208" s="15" t="s">
        <v>17</v>
      </c>
      <c r="P208" s="18">
        <v>5000</v>
      </c>
    </row>
    <row r="209" spans="1:16" x14ac:dyDescent="0.25">
      <c r="A209" s="14">
        <f t="shared" si="3"/>
        <v>207</v>
      </c>
      <c r="B209" s="14" t="s">
        <v>476</v>
      </c>
      <c r="C209" s="15" t="s">
        <v>477</v>
      </c>
      <c r="D209" s="15" t="s">
        <v>28</v>
      </c>
      <c r="E209" s="15" t="s">
        <v>36</v>
      </c>
      <c r="F209" s="15" t="s">
        <v>939</v>
      </c>
      <c r="G209" s="15" t="s">
        <v>69</v>
      </c>
      <c r="H209" s="16">
        <v>45458</v>
      </c>
      <c r="I209" s="16">
        <v>45278</v>
      </c>
      <c r="J209" s="15" t="s">
        <v>6</v>
      </c>
      <c r="K209" s="15" t="s">
        <v>63</v>
      </c>
      <c r="L209" s="15" t="s">
        <v>64</v>
      </c>
      <c r="M209" s="15" t="s">
        <v>65</v>
      </c>
      <c r="N209" s="15" t="s">
        <v>66</v>
      </c>
      <c r="O209" s="15" t="s">
        <v>17</v>
      </c>
      <c r="P209" s="18">
        <v>5000</v>
      </c>
    </row>
    <row r="210" spans="1:16" x14ac:dyDescent="0.25">
      <c r="A210" s="14">
        <f t="shared" si="3"/>
        <v>208</v>
      </c>
      <c r="B210" s="14" t="s">
        <v>478</v>
      </c>
      <c r="C210" s="15" t="s">
        <v>479</v>
      </c>
      <c r="D210" s="15" t="s">
        <v>28</v>
      </c>
      <c r="E210" s="15" t="s">
        <v>37</v>
      </c>
      <c r="F210" s="15" t="s">
        <v>939</v>
      </c>
      <c r="G210" s="15" t="s">
        <v>69</v>
      </c>
      <c r="H210" s="16">
        <v>45458</v>
      </c>
      <c r="I210" s="16">
        <v>45278</v>
      </c>
      <c r="J210" s="15" t="s">
        <v>5</v>
      </c>
      <c r="K210" s="15" t="s">
        <v>63</v>
      </c>
      <c r="L210" s="15" t="s">
        <v>70</v>
      </c>
      <c r="M210" s="15" t="s">
        <v>65</v>
      </c>
      <c r="N210" s="15" t="s">
        <v>66</v>
      </c>
      <c r="O210" s="15" t="s">
        <v>17</v>
      </c>
      <c r="P210" s="18">
        <v>5000</v>
      </c>
    </row>
    <row r="211" spans="1:16" x14ac:dyDescent="0.25">
      <c r="A211" s="14">
        <f t="shared" si="3"/>
        <v>209</v>
      </c>
      <c r="B211" s="14" t="s">
        <v>480</v>
      </c>
      <c r="C211" s="15" t="s">
        <v>481</v>
      </c>
      <c r="D211" s="15" t="s">
        <v>27</v>
      </c>
      <c r="E211" s="15" t="s">
        <v>37</v>
      </c>
      <c r="F211" s="15" t="s">
        <v>939</v>
      </c>
      <c r="G211" s="15" t="s">
        <v>69</v>
      </c>
      <c r="H211" s="16">
        <v>45458</v>
      </c>
      <c r="I211" s="16">
        <v>45278</v>
      </c>
      <c r="J211" s="15" t="s">
        <v>5</v>
      </c>
      <c r="K211" s="15" t="s">
        <v>63</v>
      </c>
      <c r="L211" s="15" t="s">
        <v>64</v>
      </c>
      <c r="M211" s="15" t="s">
        <v>145</v>
      </c>
      <c r="N211" s="15" t="s">
        <v>80</v>
      </c>
      <c r="O211" s="15" t="s">
        <v>17</v>
      </c>
      <c r="P211" s="18">
        <v>5000</v>
      </c>
    </row>
    <row r="212" spans="1:16" x14ac:dyDescent="0.25">
      <c r="A212" s="14">
        <f t="shared" si="3"/>
        <v>210</v>
      </c>
      <c r="B212" s="14" t="s">
        <v>482</v>
      </c>
      <c r="C212" s="15" t="s">
        <v>483</v>
      </c>
      <c r="D212" s="15" t="s">
        <v>24</v>
      </c>
      <c r="E212" s="15" t="s">
        <v>37</v>
      </c>
      <c r="F212" s="15" t="s">
        <v>939</v>
      </c>
      <c r="G212" s="15" t="s">
        <v>69</v>
      </c>
      <c r="H212" s="16">
        <v>45458</v>
      </c>
      <c r="I212" s="16">
        <v>45278</v>
      </c>
      <c r="J212" s="15" t="s">
        <v>5</v>
      </c>
      <c r="K212" s="15" t="s">
        <v>63</v>
      </c>
      <c r="L212" s="15" t="s">
        <v>74</v>
      </c>
      <c r="M212" s="15" t="s">
        <v>126</v>
      </c>
      <c r="N212" s="15" t="s">
        <v>80</v>
      </c>
      <c r="O212" s="15" t="s">
        <v>17</v>
      </c>
      <c r="P212" s="18">
        <v>5000</v>
      </c>
    </row>
    <row r="213" spans="1:16" x14ac:dyDescent="0.25">
      <c r="A213" s="14">
        <f t="shared" si="3"/>
        <v>211</v>
      </c>
      <c r="B213" s="14" t="s">
        <v>484</v>
      </c>
      <c r="C213" s="15" t="s">
        <v>485</v>
      </c>
      <c r="D213" s="15" t="s">
        <v>28</v>
      </c>
      <c r="E213" s="15" t="s">
        <v>37</v>
      </c>
      <c r="F213" s="15" t="s">
        <v>939</v>
      </c>
      <c r="G213" s="15" t="s">
        <v>69</v>
      </c>
      <c r="H213" s="16">
        <v>45458</v>
      </c>
      <c r="I213" s="16">
        <v>45278</v>
      </c>
      <c r="J213" s="15" t="s">
        <v>5</v>
      </c>
      <c r="K213" s="15" t="s">
        <v>63</v>
      </c>
      <c r="L213" s="15" t="s">
        <v>64</v>
      </c>
      <c r="M213" s="15" t="s">
        <v>486</v>
      </c>
      <c r="N213" s="15" t="s">
        <v>84</v>
      </c>
      <c r="O213" s="15" t="s">
        <v>17</v>
      </c>
      <c r="P213" s="18">
        <v>5000</v>
      </c>
    </row>
    <row r="214" spans="1:16" x14ac:dyDescent="0.25">
      <c r="A214" s="14">
        <f t="shared" si="3"/>
        <v>212</v>
      </c>
      <c r="B214" s="14" t="s">
        <v>487</v>
      </c>
      <c r="C214" s="15" t="s">
        <v>488</v>
      </c>
      <c r="D214" s="15" t="s">
        <v>27</v>
      </c>
      <c r="E214" s="15" t="s">
        <v>37</v>
      </c>
      <c r="F214" s="15" t="s">
        <v>939</v>
      </c>
      <c r="G214" s="15" t="s">
        <v>69</v>
      </c>
      <c r="H214" s="16">
        <v>45458</v>
      </c>
      <c r="I214" s="16">
        <v>45278</v>
      </c>
      <c r="J214" s="15" t="s">
        <v>5</v>
      </c>
      <c r="K214" s="15" t="s">
        <v>73</v>
      </c>
      <c r="L214" s="15" t="s">
        <v>70</v>
      </c>
      <c r="M214" s="15" t="s">
        <v>65</v>
      </c>
      <c r="N214" s="15" t="s">
        <v>66</v>
      </c>
      <c r="O214" s="15" t="s">
        <v>17</v>
      </c>
      <c r="P214" s="18">
        <v>5000</v>
      </c>
    </row>
    <row r="215" spans="1:16" x14ac:dyDescent="0.25">
      <c r="A215" s="14">
        <f t="shared" si="3"/>
        <v>213</v>
      </c>
      <c r="B215" s="14" t="s">
        <v>489</v>
      </c>
      <c r="C215" s="15" t="s">
        <v>490</v>
      </c>
      <c r="D215" s="15" t="s">
        <v>24</v>
      </c>
      <c r="E215" s="15" t="s">
        <v>37</v>
      </c>
      <c r="F215" s="15" t="s">
        <v>939</v>
      </c>
      <c r="G215" s="15" t="s">
        <v>69</v>
      </c>
      <c r="H215" s="16">
        <v>45458</v>
      </c>
      <c r="I215" s="16">
        <v>45278</v>
      </c>
      <c r="J215" s="15" t="s">
        <v>5</v>
      </c>
      <c r="K215" s="15" t="s">
        <v>63</v>
      </c>
      <c r="L215" s="15" t="s">
        <v>70</v>
      </c>
      <c r="M215" s="15" t="s">
        <v>65</v>
      </c>
      <c r="N215" s="15" t="s">
        <v>66</v>
      </c>
      <c r="O215" s="15" t="s">
        <v>17</v>
      </c>
      <c r="P215" s="18">
        <v>5000</v>
      </c>
    </row>
    <row r="216" spans="1:16" x14ac:dyDescent="0.25">
      <c r="A216" s="14">
        <f t="shared" si="3"/>
        <v>214</v>
      </c>
      <c r="B216" s="14" t="s">
        <v>491</v>
      </c>
      <c r="C216" s="15" t="s">
        <v>492</v>
      </c>
      <c r="D216" s="15" t="s">
        <v>28</v>
      </c>
      <c r="E216" s="15" t="s">
        <v>37</v>
      </c>
      <c r="F216" s="15" t="s">
        <v>939</v>
      </c>
      <c r="G216" s="15" t="s">
        <v>69</v>
      </c>
      <c r="H216" s="16">
        <v>45458</v>
      </c>
      <c r="I216" s="16">
        <v>45278</v>
      </c>
      <c r="J216" s="15" t="s">
        <v>6</v>
      </c>
      <c r="K216" s="15" t="s">
        <v>63</v>
      </c>
      <c r="L216" s="15" t="s">
        <v>74</v>
      </c>
      <c r="M216" s="15" t="s">
        <v>65</v>
      </c>
      <c r="N216" s="15" t="s">
        <v>66</v>
      </c>
      <c r="O216" s="15" t="s">
        <v>17</v>
      </c>
      <c r="P216" s="18">
        <v>5000</v>
      </c>
    </row>
    <row r="217" spans="1:16" x14ac:dyDescent="0.25">
      <c r="A217" s="14">
        <f t="shared" si="3"/>
        <v>215</v>
      </c>
      <c r="B217" s="14" t="s">
        <v>493</v>
      </c>
      <c r="C217" s="15" t="s">
        <v>494</v>
      </c>
      <c r="D217" s="15" t="s">
        <v>28</v>
      </c>
      <c r="E217" s="15" t="s">
        <v>37</v>
      </c>
      <c r="F217" s="15" t="s">
        <v>939</v>
      </c>
      <c r="G217" s="15" t="s">
        <v>69</v>
      </c>
      <c r="H217" s="16">
        <v>45458</v>
      </c>
      <c r="I217" s="16">
        <v>45278</v>
      </c>
      <c r="J217" s="15" t="s">
        <v>6</v>
      </c>
      <c r="K217" s="15" t="s">
        <v>73</v>
      </c>
      <c r="L217" s="15" t="s">
        <v>64</v>
      </c>
      <c r="M217" s="15" t="s">
        <v>65</v>
      </c>
      <c r="N217" s="15" t="s">
        <v>66</v>
      </c>
      <c r="O217" s="15" t="s">
        <v>17</v>
      </c>
      <c r="P217" s="18">
        <v>5000</v>
      </c>
    </row>
    <row r="218" spans="1:16" x14ac:dyDescent="0.25">
      <c r="A218" s="14">
        <f t="shared" si="3"/>
        <v>216</v>
      </c>
      <c r="B218" s="14" t="s">
        <v>495</v>
      </c>
      <c r="C218" s="15" t="s">
        <v>496</v>
      </c>
      <c r="D218" s="15" t="s">
        <v>27</v>
      </c>
      <c r="E218" s="15" t="s">
        <v>37</v>
      </c>
      <c r="F218" s="15" t="s">
        <v>939</v>
      </c>
      <c r="G218" s="15" t="s">
        <v>69</v>
      </c>
      <c r="H218" s="16">
        <v>45458</v>
      </c>
      <c r="I218" s="16">
        <v>45278</v>
      </c>
      <c r="J218" s="15" t="s">
        <v>6</v>
      </c>
      <c r="K218" s="15" t="s">
        <v>63</v>
      </c>
      <c r="L218" s="15" t="s">
        <v>74</v>
      </c>
      <c r="M218" s="15" t="s">
        <v>65</v>
      </c>
      <c r="N218" s="15" t="s">
        <v>66</v>
      </c>
      <c r="O218" s="15" t="s">
        <v>17</v>
      </c>
      <c r="P218" s="18">
        <v>5000</v>
      </c>
    </row>
    <row r="219" spans="1:16" x14ac:dyDescent="0.25">
      <c r="A219" s="14">
        <f t="shared" si="3"/>
        <v>217</v>
      </c>
      <c r="B219" s="14" t="s">
        <v>497</v>
      </c>
      <c r="C219" s="15" t="s">
        <v>498</v>
      </c>
      <c r="D219" s="15" t="s">
        <v>28</v>
      </c>
      <c r="E219" s="15" t="s">
        <v>37</v>
      </c>
      <c r="F219" s="15" t="s">
        <v>939</v>
      </c>
      <c r="G219" s="15" t="s">
        <v>69</v>
      </c>
      <c r="H219" s="16">
        <v>45458</v>
      </c>
      <c r="I219" s="16">
        <v>45278</v>
      </c>
      <c r="J219" s="15" t="s">
        <v>6</v>
      </c>
      <c r="K219" s="15" t="s">
        <v>63</v>
      </c>
      <c r="L219" s="15" t="s">
        <v>74</v>
      </c>
      <c r="M219" s="15" t="s">
        <v>65</v>
      </c>
      <c r="N219" s="15" t="s">
        <v>66</v>
      </c>
      <c r="O219" s="15" t="s">
        <v>17</v>
      </c>
      <c r="P219" s="18">
        <v>5000</v>
      </c>
    </row>
    <row r="220" spans="1:16" x14ac:dyDescent="0.25">
      <c r="A220" s="14">
        <f t="shared" si="3"/>
        <v>218</v>
      </c>
      <c r="B220" s="14" t="s">
        <v>499</v>
      </c>
      <c r="C220" s="15" t="s">
        <v>500</v>
      </c>
      <c r="D220" s="15" t="s">
        <v>24</v>
      </c>
      <c r="E220" s="15" t="s">
        <v>37</v>
      </c>
      <c r="F220" s="15" t="s">
        <v>939</v>
      </c>
      <c r="G220" s="15" t="s">
        <v>69</v>
      </c>
      <c r="H220" s="16">
        <v>45458</v>
      </c>
      <c r="I220" s="16">
        <v>45278</v>
      </c>
      <c r="J220" s="15" t="s">
        <v>6</v>
      </c>
      <c r="K220" s="15" t="s">
        <v>63</v>
      </c>
      <c r="L220" s="15" t="s">
        <v>70</v>
      </c>
      <c r="M220" s="15" t="s">
        <v>126</v>
      </c>
      <c r="N220" s="15" t="s">
        <v>80</v>
      </c>
      <c r="O220" s="15" t="s">
        <v>17</v>
      </c>
      <c r="P220" s="18">
        <v>5000</v>
      </c>
    </row>
    <row r="221" spans="1:16" x14ac:dyDescent="0.25">
      <c r="A221" s="14">
        <f t="shared" si="3"/>
        <v>219</v>
      </c>
      <c r="B221" s="14" t="s">
        <v>501</v>
      </c>
      <c r="C221" s="15" t="s">
        <v>502</v>
      </c>
      <c r="D221" s="15" t="s">
        <v>28</v>
      </c>
      <c r="E221" s="15" t="s">
        <v>37</v>
      </c>
      <c r="F221" s="15" t="s">
        <v>939</v>
      </c>
      <c r="G221" s="15" t="s">
        <v>69</v>
      </c>
      <c r="H221" s="16">
        <v>45458</v>
      </c>
      <c r="I221" s="16">
        <v>45278</v>
      </c>
      <c r="J221" s="15" t="s">
        <v>6</v>
      </c>
      <c r="K221" s="15" t="s">
        <v>63</v>
      </c>
      <c r="L221" s="15" t="s">
        <v>74</v>
      </c>
      <c r="M221" s="15" t="s">
        <v>503</v>
      </c>
      <c r="N221" s="15" t="s">
        <v>76</v>
      </c>
      <c r="O221" s="15" t="s">
        <v>17</v>
      </c>
      <c r="P221" s="18">
        <v>5000</v>
      </c>
    </row>
    <row r="222" spans="1:16" x14ac:dyDescent="0.25">
      <c r="A222" s="14">
        <f t="shared" si="3"/>
        <v>220</v>
      </c>
      <c r="B222" s="14" t="s">
        <v>504</v>
      </c>
      <c r="C222" s="15" t="s">
        <v>505</v>
      </c>
      <c r="D222" s="15" t="s">
        <v>28</v>
      </c>
      <c r="E222" s="15" t="s">
        <v>37</v>
      </c>
      <c r="F222" s="15" t="s">
        <v>939</v>
      </c>
      <c r="G222" s="15" t="s">
        <v>69</v>
      </c>
      <c r="H222" s="16">
        <v>45458</v>
      </c>
      <c r="I222" s="16">
        <v>45278</v>
      </c>
      <c r="J222" s="15" t="s">
        <v>5</v>
      </c>
      <c r="K222" s="15" t="s">
        <v>63</v>
      </c>
      <c r="L222" s="15" t="s">
        <v>74</v>
      </c>
      <c r="M222" s="15" t="s">
        <v>242</v>
      </c>
      <c r="N222" s="15" t="s">
        <v>66</v>
      </c>
      <c r="O222" s="15" t="s">
        <v>17</v>
      </c>
      <c r="P222" s="18">
        <v>5000</v>
      </c>
    </row>
    <row r="223" spans="1:16" x14ac:dyDescent="0.25">
      <c r="A223" s="14">
        <f t="shared" si="3"/>
        <v>221</v>
      </c>
      <c r="B223" s="14" t="s">
        <v>506</v>
      </c>
      <c r="C223" s="15" t="s">
        <v>507</v>
      </c>
      <c r="D223" s="15" t="s">
        <v>27</v>
      </c>
      <c r="E223" s="15" t="s">
        <v>36</v>
      </c>
      <c r="F223" s="15" t="s">
        <v>939</v>
      </c>
      <c r="G223" s="15" t="s">
        <v>69</v>
      </c>
      <c r="H223" s="16">
        <v>45458</v>
      </c>
      <c r="I223" s="16">
        <v>45278</v>
      </c>
      <c r="J223" s="15" t="s">
        <v>6</v>
      </c>
      <c r="K223" s="15" t="s">
        <v>63</v>
      </c>
      <c r="L223" s="15" t="s">
        <v>74</v>
      </c>
      <c r="M223" s="15" t="s">
        <v>65</v>
      </c>
      <c r="N223" s="15" t="s">
        <v>66</v>
      </c>
      <c r="O223" s="15" t="s">
        <v>17</v>
      </c>
      <c r="P223" s="18">
        <v>5000</v>
      </c>
    </row>
    <row r="224" spans="1:16" x14ac:dyDescent="0.25">
      <c r="A224" s="14">
        <f t="shared" si="3"/>
        <v>222</v>
      </c>
      <c r="B224" s="14" t="s">
        <v>508</v>
      </c>
      <c r="C224" s="15" t="s">
        <v>509</v>
      </c>
      <c r="D224" s="15" t="s">
        <v>28</v>
      </c>
      <c r="E224" s="15" t="s">
        <v>37</v>
      </c>
      <c r="F224" s="15" t="s">
        <v>939</v>
      </c>
      <c r="G224" s="15" t="s">
        <v>69</v>
      </c>
      <c r="H224" s="16">
        <v>45458</v>
      </c>
      <c r="I224" s="16">
        <v>45278</v>
      </c>
      <c r="J224" s="15" t="s">
        <v>6</v>
      </c>
      <c r="K224" s="15" t="s">
        <v>63</v>
      </c>
      <c r="L224" s="15" t="s">
        <v>64</v>
      </c>
      <c r="M224" s="15" t="s">
        <v>311</v>
      </c>
      <c r="N224" s="15" t="s">
        <v>80</v>
      </c>
      <c r="O224" s="15" t="s">
        <v>17</v>
      </c>
      <c r="P224" s="18">
        <v>5000</v>
      </c>
    </row>
    <row r="225" spans="1:16" x14ac:dyDescent="0.25">
      <c r="A225" s="14">
        <f t="shared" si="3"/>
        <v>223</v>
      </c>
      <c r="B225" s="14" t="s">
        <v>510</v>
      </c>
      <c r="C225" s="15" t="s">
        <v>511</v>
      </c>
      <c r="D225" s="15" t="s">
        <v>28</v>
      </c>
      <c r="E225" s="15" t="s">
        <v>37</v>
      </c>
      <c r="F225" s="15" t="s">
        <v>939</v>
      </c>
      <c r="G225" s="15" t="s">
        <v>69</v>
      </c>
      <c r="H225" s="16">
        <v>45458</v>
      </c>
      <c r="I225" s="16">
        <v>45278</v>
      </c>
      <c r="J225" s="15" t="s">
        <v>5</v>
      </c>
      <c r="K225" s="15" t="s">
        <v>63</v>
      </c>
      <c r="L225" s="15" t="s">
        <v>64</v>
      </c>
      <c r="M225" s="15" t="s">
        <v>247</v>
      </c>
      <c r="N225" s="15" t="s">
        <v>80</v>
      </c>
      <c r="O225" s="15" t="s">
        <v>17</v>
      </c>
      <c r="P225" s="18">
        <v>5000</v>
      </c>
    </row>
    <row r="226" spans="1:16" x14ac:dyDescent="0.25">
      <c r="A226" s="14">
        <f t="shared" si="3"/>
        <v>224</v>
      </c>
      <c r="B226" s="14" t="s">
        <v>512</v>
      </c>
      <c r="C226" s="15" t="s">
        <v>513</v>
      </c>
      <c r="D226" s="15" t="s">
        <v>24</v>
      </c>
      <c r="E226" s="15" t="s">
        <v>37</v>
      </c>
      <c r="F226" s="15" t="s">
        <v>939</v>
      </c>
      <c r="G226" s="15" t="s">
        <v>69</v>
      </c>
      <c r="H226" s="16">
        <v>45459</v>
      </c>
      <c r="I226" s="16">
        <v>45279</v>
      </c>
      <c r="J226" s="15" t="s">
        <v>6</v>
      </c>
      <c r="K226" s="15" t="s">
        <v>63</v>
      </c>
      <c r="L226" s="15" t="s">
        <v>64</v>
      </c>
      <c r="M226" s="15" t="s">
        <v>247</v>
      </c>
      <c r="N226" s="15" t="s">
        <v>80</v>
      </c>
      <c r="O226" s="15" t="s">
        <v>17</v>
      </c>
      <c r="P226" s="18">
        <v>5000</v>
      </c>
    </row>
    <row r="227" spans="1:16" x14ac:dyDescent="0.25">
      <c r="A227" s="14">
        <f t="shared" si="3"/>
        <v>225</v>
      </c>
      <c r="B227" s="14" t="s">
        <v>514</v>
      </c>
      <c r="C227" s="15" t="s">
        <v>515</v>
      </c>
      <c r="D227" s="15" t="s">
        <v>27</v>
      </c>
      <c r="E227" s="15" t="s">
        <v>37</v>
      </c>
      <c r="F227" s="15" t="s">
        <v>939</v>
      </c>
      <c r="G227" s="15" t="s">
        <v>69</v>
      </c>
      <c r="H227" s="16">
        <v>45459</v>
      </c>
      <c r="I227" s="16">
        <v>45279</v>
      </c>
      <c r="J227" s="15" t="s">
        <v>6</v>
      </c>
      <c r="K227" s="15" t="s">
        <v>63</v>
      </c>
      <c r="L227" s="15" t="s">
        <v>64</v>
      </c>
      <c r="M227" s="15" t="s">
        <v>242</v>
      </c>
      <c r="N227" s="15" t="s">
        <v>66</v>
      </c>
      <c r="O227" s="15" t="s">
        <v>17</v>
      </c>
      <c r="P227" s="18">
        <v>5000</v>
      </c>
    </row>
    <row r="228" spans="1:16" x14ac:dyDescent="0.25">
      <c r="A228" s="14">
        <f t="shared" si="3"/>
        <v>226</v>
      </c>
      <c r="B228" s="14" t="s">
        <v>516</v>
      </c>
      <c r="C228" s="15" t="s">
        <v>517</v>
      </c>
      <c r="D228" s="15" t="s">
        <v>28</v>
      </c>
      <c r="E228" s="15" t="s">
        <v>37</v>
      </c>
      <c r="F228" s="15" t="s">
        <v>939</v>
      </c>
      <c r="G228" s="15" t="s">
        <v>69</v>
      </c>
      <c r="H228" s="16">
        <v>45459</v>
      </c>
      <c r="I228" s="16">
        <v>45279</v>
      </c>
      <c r="J228" s="15" t="s">
        <v>6</v>
      </c>
      <c r="K228" s="15" t="s">
        <v>63</v>
      </c>
      <c r="L228" s="15" t="s">
        <v>144</v>
      </c>
      <c r="M228" s="15" t="s">
        <v>247</v>
      </c>
      <c r="N228" s="15" t="s">
        <v>80</v>
      </c>
      <c r="O228" s="15" t="s">
        <v>17</v>
      </c>
      <c r="P228" s="18">
        <v>5000</v>
      </c>
    </row>
    <row r="229" spans="1:16" x14ac:dyDescent="0.25">
      <c r="A229" s="14">
        <f t="shared" si="3"/>
        <v>227</v>
      </c>
      <c r="B229" s="14" t="s">
        <v>518</v>
      </c>
      <c r="C229" s="15" t="s">
        <v>519</v>
      </c>
      <c r="D229" s="15" t="s">
        <v>27</v>
      </c>
      <c r="E229" s="15" t="s">
        <v>37</v>
      </c>
      <c r="F229" s="15" t="s">
        <v>939</v>
      </c>
      <c r="G229" s="15" t="s">
        <v>69</v>
      </c>
      <c r="H229" s="16">
        <v>45459</v>
      </c>
      <c r="I229" s="16">
        <v>45279</v>
      </c>
      <c r="J229" s="15" t="s">
        <v>6</v>
      </c>
      <c r="K229" s="15" t="s">
        <v>63</v>
      </c>
      <c r="L229" s="15" t="s">
        <v>70</v>
      </c>
      <c r="M229" s="15" t="s">
        <v>242</v>
      </c>
      <c r="N229" s="15" t="s">
        <v>66</v>
      </c>
      <c r="O229" s="15" t="s">
        <v>17</v>
      </c>
      <c r="P229" s="18">
        <v>5000</v>
      </c>
    </row>
    <row r="230" spans="1:16" x14ac:dyDescent="0.25">
      <c r="A230" s="14">
        <f t="shared" si="3"/>
        <v>228</v>
      </c>
      <c r="B230" s="14" t="s">
        <v>520</v>
      </c>
      <c r="C230" s="15" t="s">
        <v>521</v>
      </c>
      <c r="D230" s="15" t="s">
        <v>28</v>
      </c>
      <c r="E230" s="15" t="s">
        <v>37</v>
      </c>
      <c r="F230" s="15" t="s">
        <v>939</v>
      </c>
      <c r="G230" s="15" t="s">
        <v>69</v>
      </c>
      <c r="H230" s="16">
        <v>45460</v>
      </c>
      <c r="I230" s="16">
        <v>45280</v>
      </c>
      <c r="J230" s="15" t="s">
        <v>5</v>
      </c>
      <c r="K230" s="15" t="s">
        <v>63</v>
      </c>
      <c r="L230" s="15" t="s">
        <v>64</v>
      </c>
      <c r="M230" s="15" t="s">
        <v>126</v>
      </c>
      <c r="N230" s="15" t="s">
        <v>80</v>
      </c>
      <c r="O230" s="15" t="s">
        <v>17</v>
      </c>
      <c r="P230" s="18">
        <v>5000</v>
      </c>
    </row>
    <row r="231" spans="1:16" x14ac:dyDescent="0.25">
      <c r="A231" s="14">
        <f t="shared" si="3"/>
        <v>229</v>
      </c>
      <c r="B231" s="14" t="s">
        <v>522</v>
      </c>
      <c r="C231" s="15" t="s">
        <v>523</v>
      </c>
      <c r="D231" s="15" t="s">
        <v>28</v>
      </c>
      <c r="E231" s="15" t="s">
        <v>37</v>
      </c>
      <c r="F231" s="15" t="s">
        <v>939</v>
      </c>
      <c r="G231" s="15" t="s">
        <v>69</v>
      </c>
      <c r="H231" s="16">
        <v>45460</v>
      </c>
      <c r="I231" s="16">
        <v>45280</v>
      </c>
      <c r="J231" s="15" t="s">
        <v>5</v>
      </c>
      <c r="K231" s="15" t="s">
        <v>63</v>
      </c>
      <c r="L231" s="15" t="s">
        <v>91</v>
      </c>
      <c r="M231" s="15" t="s">
        <v>65</v>
      </c>
      <c r="N231" s="15" t="s">
        <v>66</v>
      </c>
      <c r="O231" s="15" t="s">
        <v>17</v>
      </c>
      <c r="P231" s="18">
        <v>5000</v>
      </c>
    </row>
    <row r="232" spans="1:16" x14ac:dyDescent="0.25">
      <c r="A232" s="14">
        <f t="shared" si="3"/>
        <v>230</v>
      </c>
      <c r="B232" s="14" t="s">
        <v>524</v>
      </c>
      <c r="C232" s="15" t="s">
        <v>525</v>
      </c>
      <c r="D232" s="15" t="s">
        <v>28</v>
      </c>
      <c r="E232" s="15" t="s">
        <v>37</v>
      </c>
      <c r="F232" s="15" t="s">
        <v>939</v>
      </c>
      <c r="G232" s="15" t="s">
        <v>69</v>
      </c>
      <c r="H232" s="16">
        <v>45460</v>
      </c>
      <c r="I232" s="16">
        <v>45280</v>
      </c>
      <c r="J232" s="15" t="s">
        <v>5</v>
      </c>
      <c r="K232" s="15" t="s">
        <v>63</v>
      </c>
      <c r="L232" s="15" t="s">
        <v>64</v>
      </c>
      <c r="M232" s="15" t="s">
        <v>65</v>
      </c>
      <c r="N232" s="15" t="s">
        <v>66</v>
      </c>
      <c r="O232" s="15" t="s">
        <v>17</v>
      </c>
      <c r="P232" s="18">
        <v>5000</v>
      </c>
    </row>
    <row r="233" spans="1:16" x14ac:dyDescent="0.25">
      <c r="A233" s="14">
        <f t="shared" si="3"/>
        <v>231</v>
      </c>
      <c r="B233" s="14" t="s">
        <v>526</v>
      </c>
      <c r="C233" s="15" t="s">
        <v>527</v>
      </c>
      <c r="D233" s="15" t="s">
        <v>25</v>
      </c>
      <c r="E233" s="15" t="s">
        <v>37</v>
      </c>
      <c r="F233" s="15" t="s">
        <v>939</v>
      </c>
      <c r="G233" s="15" t="s">
        <v>69</v>
      </c>
      <c r="H233" s="16">
        <v>45460</v>
      </c>
      <c r="I233" s="16">
        <v>45280</v>
      </c>
      <c r="J233" s="15" t="s">
        <v>6</v>
      </c>
      <c r="K233" s="15" t="s">
        <v>63</v>
      </c>
      <c r="L233" s="15" t="s">
        <v>64</v>
      </c>
      <c r="M233" s="15" t="s">
        <v>65</v>
      </c>
      <c r="N233" s="15" t="s">
        <v>66</v>
      </c>
      <c r="O233" s="15" t="s">
        <v>17</v>
      </c>
      <c r="P233" s="18">
        <v>5000</v>
      </c>
    </row>
    <row r="234" spans="1:16" x14ac:dyDescent="0.25">
      <c r="A234" s="14">
        <f t="shared" si="3"/>
        <v>232</v>
      </c>
      <c r="B234" s="14" t="s">
        <v>528</v>
      </c>
      <c r="C234" s="15" t="s">
        <v>529</v>
      </c>
      <c r="D234" s="15" t="s">
        <v>28</v>
      </c>
      <c r="E234" s="15" t="s">
        <v>37</v>
      </c>
      <c r="F234" s="15" t="s">
        <v>939</v>
      </c>
      <c r="G234" s="15" t="s">
        <v>69</v>
      </c>
      <c r="H234" s="16">
        <v>45460</v>
      </c>
      <c r="I234" s="16">
        <v>45280</v>
      </c>
      <c r="J234" s="15" t="s">
        <v>6</v>
      </c>
      <c r="K234" s="15" t="s">
        <v>63</v>
      </c>
      <c r="L234" s="15" t="s">
        <v>91</v>
      </c>
      <c r="M234" s="15" t="s">
        <v>486</v>
      </c>
      <c r="N234" s="15" t="s">
        <v>84</v>
      </c>
      <c r="O234" s="15" t="s">
        <v>17</v>
      </c>
      <c r="P234" s="18">
        <v>5000</v>
      </c>
    </row>
    <row r="235" spans="1:16" x14ac:dyDescent="0.25">
      <c r="A235" s="14">
        <f t="shared" si="3"/>
        <v>233</v>
      </c>
      <c r="B235" s="14" t="s">
        <v>530</v>
      </c>
      <c r="C235" s="15" t="s">
        <v>531</v>
      </c>
      <c r="D235" s="15" t="s">
        <v>28</v>
      </c>
      <c r="E235" s="15" t="s">
        <v>37</v>
      </c>
      <c r="F235" s="15" t="s">
        <v>939</v>
      </c>
      <c r="G235" s="15" t="s">
        <v>69</v>
      </c>
      <c r="H235" s="16">
        <v>45460</v>
      </c>
      <c r="I235" s="16">
        <v>45280</v>
      </c>
      <c r="J235" s="15" t="s">
        <v>5</v>
      </c>
      <c r="K235" s="15" t="s">
        <v>73</v>
      </c>
      <c r="L235" s="15" t="s">
        <v>70</v>
      </c>
      <c r="M235" s="15" t="s">
        <v>65</v>
      </c>
      <c r="N235" s="15" t="s">
        <v>66</v>
      </c>
      <c r="O235" s="15" t="s">
        <v>17</v>
      </c>
      <c r="P235" s="18">
        <v>5000</v>
      </c>
    </row>
    <row r="236" spans="1:16" x14ac:dyDescent="0.25">
      <c r="A236" s="14">
        <f t="shared" si="3"/>
        <v>234</v>
      </c>
      <c r="B236" s="14" t="s">
        <v>532</v>
      </c>
      <c r="C236" s="15" t="s">
        <v>533</v>
      </c>
      <c r="D236" s="15" t="s">
        <v>28</v>
      </c>
      <c r="E236" s="15" t="s">
        <v>37</v>
      </c>
      <c r="F236" s="15" t="s">
        <v>939</v>
      </c>
      <c r="G236" s="15" t="s">
        <v>69</v>
      </c>
      <c r="H236" s="16">
        <v>45460</v>
      </c>
      <c r="I236" s="16">
        <v>45280</v>
      </c>
      <c r="J236" s="15" t="s">
        <v>5</v>
      </c>
      <c r="K236" s="15" t="s">
        <v>63</v>
      </c>
      <c r="L236" s="15" t="s">
        <v>70</v>
      </c>
      <c r="M236" s="15" t="s">
        <v>217</v>
      </c>
      <c r="N236" s="15" t="s">
        <v>76</v>
      </c>
      <c r="O236" s="15" t="s">
        <v>17</v>
      </c>
      <c r="P236" s="18">
        <v>5000</v>
      </c>
    </row>
    <row r="237" spans="1:16" x14ac:dyDescent="0.25">
      <c r="A237" s="14">
        <f t="shared" si="3"/>
        <v>235</v>
      </c>
      <c r="B237" s="14" t="s">
        <v>534</v>
      </c>
      <c r="C237" s="15" t="s">
        <v>535</v>
      </c>
      <c r="D237" s="15" t="s">
        <v>28</v>
      </c>
      <c r="E237" s="15" t="s">
        <v>37</v>
      </c>
      <c r="F237" s="15" t="s">
        <v>939</v>
      </c>
      <c r="G237" s="15" t="s">
        <v>69</v>
      </c>
      <c r="H237" s="16">
        <v>45460</v>
      </c>
      <c r="I237" s="16">
        <v>45280</v>
      </c>
      <c r="J237" s="15" t="s">
        <v>5</v>
      </c>
      <c r="K237" s="15" t="s">
        <v>63</v>
      </c>
      <c r="L237" s="15" t="s">
        <v>70</v>
      </c>
      <c r="M237" s="15" t="s">
        <v>242</v>
      </c>
      <c r="N237" s="15" t="s">
        <v>66</v>
      </c>
      <c r="O237" s="15" t="s">
        <v>17</v>
      </c>
      <c r="P237" s="18">
        <v>5000</v>
      </c>
    </row>
    <row r="238" spans="1:16" x14ac:dyDescent="0.25">
      <c r="A238" s="14">
        <f t="shared" si="3"/>
        <v>236</v>
      </c>
      <c r="B238" s="14" t="s">
        <v>536</v>
      </c>
      <c r="C238" s="15" t="s">
        <v>537</v>
      </c>
      <c r="D238" s="15" t="s">
        <v>28</v>
      </c>
      <c r="E238" s="15" t="s">
        <v>37</v>
      </c>
      <c r="F238" s="15" t="s">
        <v>939</v>
      </c>
      <c r="G238" s="15" t="s">
        <v>69</v>
      </c>
      <c r="H238" s="16">
        <v>45460</v>
      </c>
      <c r="I238" s="16">
        <v>45280</v>
      </c>
      <c r="J238" s="15" t="s">
        <v>5</v>
      </c>
      <c r="K238" s="15" t="s">
        <v>73</v>
      </c>
      <c r="L238" s="15" t="s">
        <v>538</v>
      </c>
      <c r="M238" s="15" t="s">
        <v>539</v>
      </c>
      <c r="N238" s="15" t="s">
        <v>80</v>
      </c>
      <c r="O238" s="15" t="s">
        <v>17</v>
      </c>
      <c r="P238" s="18">
        <v>5000</v>
      </c>
    </row>
    <row r="239" spans="1:16" x14ac:dyDescent="0.25">
      <c r="A239" s="14">
        <f t="shared" si="3"/>
        <v>237</v>
      </c>
      <c r="B239" s="14" t="s">
        <v>540</v>
      </c>
      <c r="C239" s="15" t="s">
        <v>541</v>
      </c>
      <c r="D239" s="15" t="s">
        <v>28</v>
      </c>
      <c r="E239" s="15" t="s">
        <v>37</v>
      </c>
      <c r="F239" s="15" t="s">
        <v>939</v>
      </c>
      <c r="G239" s="15" t="s">
        <v>69</v>
      </c>
      <c r="H239" s="16">
        <v>45460</v>
      </c>
      <c r="I239" s="16">
        <v>45280</v>
      </c>
      <c r="J239" s="15" t="s">
        <v>6</v>
      </c>
      <c r="K239" s="15" t="s">
        <v>63</v>
      </c>
      <c r="L239" s="15" t="s">
        <v>91</v>
      </c>
      <c r="M239" s="15" t="s">
        <v>126</v>
      </c>
      <c r="N239" s="15" t="s">
        <v>80</v>
      </c>
      <c r="O239" s="15" t="s">
        <v>17</v>
      </c>
      <c r="P239" s="18">
        <v>5000</v>
      </c>
    </row>
    <row r="240" spans="1:16" x14ac:dyDescent="0.25">
      <c r="A240" s="14">
        <f t="shared" si="3"/>
        <v>238</v>
      </c>
      <c r="B240" s="14" t="s">
        <v>542</v>
      </c>
      <c r="C240" s="15" t="s">
        <v>543</v>
      </c>
      <c r="D240" s="15" t="s">
        <v>27</v>
      </c>
      <c r="E240" s="15" t="s">
        <v>37</v>
      </c>
      <c r="F240" s="15" t="s">
        <v>939</v>
      </c>
      <c r="G240" s="15" t="s">
        <v>69</v>
      </c>
      <c r="H240" s="16">
        <v>45460</v>
      </c>
      <c r="I240" s="16">
        <v>45280</v>
      </c>
      <c r="J240" s="15" t="s">
        <v>5</v>
      </c>
      <c r="K240" s="15" t="s">
        <v>73</v>
      </c>
      <c r="L240" s="15" t="s">
        <v>91</v>
      </c>
      <c r="M240" s="15" t="s">
        <v>65</v>
      </c>
      <c r="N240" s="15" t="s">
        <v>66</v>
      </c>
      <c r="O240" s="15" t="s">
        <v>17</v>
      </c>
      <c r="P240" s="18">
        <v>5000</v>
      </c>
    </row>
    <row r="241" spans="1:16" x14ac:dyDescent="0.25">
      <c r="A241" s="14">
        <f t="shared" si="3"/>
        <v>239</v>
      </c>
      <c r="B241" s="14" t="s">
        <v>544</v>
      </c>
      <c r="C241" s="15" t="s">
        <v>545</v>
      </c>
      <c r="D241" s="15" t="s">
        <v>28</v>
      </c>
      <c r="E241" s="15" t="s">
        <v>37</v>
      </c>
      <c r="F241" s="15" t="s">
        <v>939</v>
      </c>
      <c r="G241" s="15" t="s">
        <v>69</v>
      </c>
      <c r="H241" s="16">
        <v>45460</v>
      </c>
      <c r="I241" s="16">
        <v>45280</v>
      </c>
      <c r="J241" s="15" t="s">
        <v>5</v>
      </c>
      <c r="K241" s="15" t="s">
        <v>63</v>
      </c>
      <c r="L241" s="15" t="s">
        <v>91</v>
      </c>
      <c r="M241" s="15" t="s">
        <v>65</v>
      </c>
      <c r="N241" s="15" t="s">
        <v>66</v>
      </c>
      <c r="O241" s="15" t="s">
        <v>17</v>
      </c>
      <c r="P241" s="18">
        <v>5000</v>
      </c>
    </row>
    <row r="242" spans="1:16" x14ac:dyDescent="0.25">
      <c r="A242" s="14">
        <f t="shared" si="3"/>
        <v>240</v>
      </c>
      <c r="B242" s="14" t="s">
        <v>546</v>
      </c>
      <c r="C242" s="15" t="s">
        <v>547</v>
      </c>
      <c r="D242" s="15" t="s">
        <v>24</v>
      </c>
      <c r="E242" s="15" t="s">
        <v>37</v>
      </c>
      <c r="F242" s="15" t="s">
        <v>939</v>
      </c>
      <c r="G242" s="15" t="s">
        <v>69</v>
      </c>
      <c r="H242" s="16">
        <v>45460</v>
      </c>
      <c r="I242" s="16">
        <v>45280</v>
      </c>
      <c r="J242" s="15" t="s">
        <v>5</v>
      </c>
      <c r="K242" s="15" t="s">
        <v>63</v>
      </c>
      <c r="L242" s="15" t="s">
        <v>144</v>
      </c>
      <c r="M242" s="15" t="s">
        <v>242</v>
      </c>
      <c r="N242" s="15" t="s">
        <v>66</v>
      </c>
      <c r="O242" s="15" t="s">
        <v>17</v>
      </c>
      <c r="P242" s="18">
        <v>5000</v>
      </c>
    </row>
    <row r="243" spans="1:16" x14ac:dyDescent="0.25">
      <c r="A243" s="14">
        <f t="shared" si="3"/>
        <v>241</v>
      </c>
      <c r="B243" s="14" t="s">
        <v>548</v>
      </c>
      <c r="C243" s="15" t="s">
        <v>549</v>
      </c>
      <c r="D243" s="15" t="s">
        <v>28</v>
      </c>
      <c r="E243" s="15" t="s">
        <v>37</v>
      </c>
      <c r="F243" s="15" t="s">
        <v>939</v>
      </c>
      <c r="G243" s="15" t="s">
        <v>69</v>
      </c>
      <c r="H243" s="16">
        <v>45460</v>
      </c>
      <c r="I243" s="16">
        <v>45280</v>
      </c>
      <c r="J243" s="15" t="s">
        <v>6</v>
      </c>
      <c r="K243" s="15" t="s">
        <v>63</v>
      </c>
      <c r="L243" s="15" t="s">
        <v>64</v>
      </c>
      <c r="M243" s="15" t="s">
        <v>126</v>
      </c>
      <c r="N243" s="15" t="s">
        <v>80</v>
      </c>
      <c r="O243" s="15" t="s">
        <v>17</v>
      </c>
      <c r="P243" s="18">
        <v>5000</v>
      </c>
    </row>
    <row r="244" spans="1:16" x14ac:dyDescent="0.25">
      <c r="A244" s="14">
        <f t="shared" si="3"/>
        <v>242</v>
      </c>
      <c r="B244" s="14" t="s">
        <v>550</v>
      </c>
      <c r="C244" s="15" t="s">
        <v>551</v>
      </c>
      <c r="D244" s="15" t="s">
        <v>28</v>
      </c>
      <c r="E244" s="15" t="s">
        <v>37</v>
      </c>
      <c r="F244" s="15" t="s">
        <v>939</v>
      </c>
      <c r="G244" s="15" t="s">
        <v>69</v>
      </c>
      <c r="H244" s="16">
        <v>45461</v>
      </c>
      <c r="I244" s="16">
        <v>45281</v>
      </c>
      <c r="J244" s="15" t="s">
        <v>6</v>
      </c>
      <c r="K244" s="15" t="s">
        <v>63</v>
      </c>
      <c r="L244" s="15" t="s">
        <v>74</v>
      </c>
      <c r="M244" s="15" t="s">
        <v>65</v>
      </c>
      <c r="N244" s="15" t="s">
        <v>66</v>
      </c>
      <c r="O244" s="15" t="s">
        <v>17</v>
      </c>
      <c r="P244" s="18">
        <v>5000</v>
      </c>
    </row>
    <row r="245" spans="1:16" x14ac:dyDescent="0.25">
      <c r="A245" s="14">
        <f t="shared" si="3"/>
        <v>243</v>
      </c>
      <c r="B245" s="14" t="s">
        <v>552</v>
      </c>
      <c r="C245" s="15" t="s">
        <v>553</v>
      </c>
      <c r="D245" s="15" t="s">
        <v>27</v>
      </c>
      <c r="E245" s="15" t="s">
        <v>37</v>
      </c>
      <c r="F245" s="15" t="s">
        <v>939</v>
      </c>
      <c r="G245" s="15" t="s">
        <v>69</v>
      </c>
      <c r="H245" s="16">
        <v>45461</v>
      </c>
      <c r="I245" s="16">
        <v>45281</v>
      </c>
      <c r="J245" s="15" t="s">
        <v>5</v>
      </c>
      <c r="K245" s="15" t="s">
        <v>63</v>
      </c>
      <c r="L245" s="15" t="s">
        <v>91</v>
      </c>
      <c r="M245" s="15" t="s">
        <v>126</v>
      </c>
      <c r="N245" s="15" t="s">
        <v>80</v>
      </c>
      <c r="O245" s="15" t="s">
        <v>17</v>
      </c>
      <c r="P245" s="18">
        <v>5000</v>
      </c>
    </row>
    <row r="246" spans="1:16" x14ac:dyDescent="0.25">
      <c r="A246" s="14">
        <f t="shared" si="3"/>
        <v>244</v>
      </c>
      <c r="B246" s="14" t="s">
        <v>554</v>
      </c>
      <c r="C246" s="15" t="s">
        <v>555</v>
      </c>
      <c r="D246" s="15" t="s">
        <v>28</v>
      </c>
      <c r="E246" s="15" t="s">
        <v>37</v>
      </c>
      <c r="F246" s="15" t="s">
        <v>939</v>
      </c>
      <c r="G246" s="15" t="s">
        <v>69</v>
      </c>
      <c r="H246" s="16">
        <v>45461</v>
      </c>
      <c r="I246" s="16">
        <v>45281</v>
      </c>
      <c r="J246" s="15" t="s">
        <v>5</v>
      </c>
      <c r="K246" s="15" t="s">
        <v>63</v>
      </c>
      <c r="L246" s="15" t="s">
        <v>74</v>
      </c>
      <c r="M246" s="15" t="s">
        <v>126</v>
      </c>
      <c r="N246" s="15" t="s">
        <v>80</v>
      </c>
      <c r="O246" s="15" t="s">
        <v>17</v>
      </c>
      <c r="P246" s="18">
        <v>5000</v>
      </c>
    </row>
    <row r="247" spans="1:16" x14ac:dyDescent="0.25">
      <c r="A247" s="14">
        <f t="shared" si="3"/>
        <v>245</v>
      </c>
      <c r="B247" s="14" t="s">
        <v>556</v>
      </c>
      <c r="C247" s="15" t="s">
        <v>557</v>
      </c>
      <c r="D247" s="15" t="s">
        <v>28</v>
      </c>
      <c r="E247" s="15" t="s">
        <v>37</v>
      </c>
      <c r="F247" s="15" t="s">
        <v>939</v>
      </c>
      <c r="G247" s="15" t="s">
        <v>69</v>
      </c>
      <c r="H247" s="16">
        <v>45461</v>
      </c>
      <c r="I247" s="16">
        <v>45281</v>
      </c>
      <c r="J247" s="15" t="s">
        <v>6</v>
      </c>
      <c r="K247" s="15" t="s">
        <v>63</v>
      </c>
      <c r="L247" s="15" t="s">
        <v>64</v>
      </c>
      <c r="M247" s="15" t="s">
        <v>75</v>
      </c>
      <c r="N247" s="15" t="s">
        <v>76</v>
      </c>
      <c r="O247" s="15" t="s">
        <v>17</v>
      </c>
      <c r="P247" s="18">
        <v>5000</v>
      </c>
    </row>
    <row r="248" spans="1:16" x14ac:dyDescent="0.25">
      <c r="A248" s="14">
        <f t="shared" si="3"/>
        <v>246</v>
      </c>
      <c r="B248" s="14" t="s">
        <v>558</v>
      </c>
      <c r="C248" s="15" t="s">
        <v>559</v>
      </c>
      <c r="D248" s="15" t="s">
        <v>24</v>
      </c>
      <c r="E248" s="15" t="s">
        <v>37</v>
      </c>
      <c r="F248" s="15" t="s">
        <v>939</v>
      </c>
      <c r="G248" s="15" t="s">
        <v>69</v>
      </c>
      <c r="H248" s="16">
        <v>45461</v>
      </c>
      <c r="I248" s="16">
        <v>45281</v>
      </c>
      <c r="J248" s="15" t="s">
        <v>5</v>
      </c>
      <c r="K248" s="15" t="s">
        <v>63</v>
      </c>
      <c r="L248" s="15" t="s">
        <v>70</v>
      </c>
      <c r="M248" s="15" t="s">
        <v>242</v>
      </c>
      <c r="N248" s="15" t="s">
        <v>66</v>
      </c>
      <c r="O248" s="15" t="s">
        <v>17</v>
      </c>
      <c r="P248" s="18">
        <v>5000</v>
      </c>
    </row>
    <row r="249" spans="1:16" x14ac:dyDescent="0.25">
      <c r="A249" s="14">
        <f t="shared" si="3"/>
        <v>247</v>
      </c>
      <c r="B249" s="14" t="s">
        <v>560</v>
      </c>
      <c r="C249" s="15" t="s">
        <v>561</v>
      </c>
      <c r="D249" s="15" t="s">
        <v>27</v>
      </c>
      <c r="E249" s="15" t="s">
        <v>37</v>
      </c>
      <c r="F249" s="15" t="s">
        <v>939</v>
      </c>
      <c r="G249" s="15" t="s">
        <v>69</v>
      </c>
      <c r="H249" s="16">
        <v>45461</v>
      </c>
      <c r="I249" s="16">
        <v>45281</v>
      </c>
      <c r="J249" s="15" t="s">
        <v>5</v>
      </c>
      <c r="K249" s="15" t="s">
        <v>63</v>
      </c>
      <c r="L249" s="15" t="s">
        <v>64</v>
      </c>
      <c r="M249" s="15" t="s">
        <v>153</v>
      </c>
      <c r="N249" s="15" t="s">
        <v>80</v>
      </c>
      <c r="O249" s="15" t="s">
        <v>17</v>
      </c>
      <c r="P249" s="18">
        <v>5000</v>
      </c>
    </row>
    <row r="250" spans="1:16" x14ac:dyDescent="0.25">
      <c r="A250" s="14">
        <f t="shared" si="3"/>
        <v>248</v>
      </c>
      <c r="B250" s="14" t="s">
        <v>562</v>
      </c>
      <c r="C250" s="15" t="s">
        <v>563</v>
      </c>
      <c r="D250" s="15" t="s">
        <v>28</v>
      </c>
      <c r="E250" s="15" t="s">
        <v>37</v>
      </c>
      <c r="F250" s="15" t="s">
        <v>939</v>
      </c>
      <c r="G250" s="15" t="s">
        <v>69</v>
      </c>
      <c r="H250" s="16">
        <v>45461</v>
      </c>
      <c r="I250" s="16">
        <v>45281</v>
      </c>
      <c r="J250" s="15" t="s">
        <v>6</v>
      </c>
      <c r="K250" s="15" t="s">
        <v>63</v>
      </c>
      <c r="L250" s="15" t="s">
        <v>144</v>
      </c>
      <c r="M250" s="15" t="s">
        <v>126</v>
      </c>
      <c r="N250" s="15" t="s">
        <v>80</v>
      </c>
      <c r="O250" s="15" t="s">
        <v>17</v>
      </c>
      <c r="P250" s="18">
        <v>5000</v>
      </c>
    </row>
    <row r="251" spans="1:16" x14ac:dyDescent="0.25">
      <c r="A251" s="14">
        <f t="shared" si="3"/>
        <v>249</v>
      </c>
      <c r="B251" s="14" t="s">
        <v>564</v>
      </c>
      <c r="C251" s="15" t="s">
        <v>565</v>
      </c>
      <c r="D251" s="15" t="s">
        <v>28</v>
      </c>
      <c r="E251" s="15" t="s">
        <v>37</v>
      </c>
      <c r="F251" s="15" t="s">
        <v>939</v>
      </c>
      <c r="G251" s="15" t="s">
        <v>69</v>
      </c>
      <c r="H251" s="16">
        <v>45461</v>
      </c>
      <c r="I251" s="16">
        <v>45281</v>
      </c>
      <c r="J251" s="15" t="s">
        <v>6</v>
      </c>
      <c r="K251" s="15" t="s">
        <v>63</v>
      </c>
      <c r="L251" s="15" t="s">
        <v>64</v>
      </c>
      <c r="M251" s="15" t="s">
        <v>126</v>
      </c>
      <c r="N251" s="15" t="s">
        <v>80</v>
      </c>
      <c r="O251" s="15" t="s">
        <v>17</v>
      </c>
      <c r="P251" s="18">
        <v>5000</v>
      </c>
    </row>
    <row r="252" spans="1:16" x14ac:dyDescent="0.25">
      <c r="A252" s="14">
        <f t="shared" si="3"/>
        <v>250</v>
      </c>
      <c r="B252" s="14" t="s">
        <v>566</v>
      </c>
      <c r="C252" s="15" t="s">
        <v>567</v>
      </c>
      <c r="D252" s="15" t="s">
        <v>28</v>
      </c>
      <c r="E252" s="15" t="s">
        <v>37</v>
      </c>
      <c r="F252" s="15" t="s">
        <v>939</v>
      </c>
      <c r="G252" s="15" t="s">
        <v>69</v>
      </c>
      <c r="H252" s="16">
        <v>45463</v>
      </c>
      <c r="I252" s="16">
        <v>45283</v>
      </c>
      <c r="J252" s="15" t="s">
        <v>5</v>
      </c>
      <c r="K252" s="15" t="s">
        <v>63</v>
      </c>
      <c r="L252" s="15" t="s">
        <v>70</v>
      </c>
      <c r="M252" s="15" t="s">
        <v>153</v>
      </c>
      <c r="N252" s="15" t="s">
        <v>80</v>
      </c>
      <c r="O252" s="15" t="s">
        <v>17</v>
      </c>
      <c r="P252" s="18">
        <v>5000</v>
      </c>
    </row>
    <row r="253" spans="1:16" x14ac:dyDescent="0.25">
      <c r="A253" s="14">
        <f t="shared" si="3"/>
        <v>251</v>
      </c>
      <c r="B253" s="14" t="s">
        <v>568</v>
      </c>
      <c r="C253" s="15" t="s">
        <v>569</v>
      </c>
      <c r="D253" s="15" t="s">
        <v>28</v>
      </c>
      <c r="E253" s="15" t="s">
        <v>37</v>
      </c>
      <c r="F253" s="15" t="s">
        <v>939</v>
      </c>
      <c r="G253" s="15" t="s">
        <v>69</v>
      </c>
      <c r="H253" s="16">
        <v>45463</v>
      </c>
      <c r="I253" s="16">
        <v>45283</v>
      </c>
      <c r="J253" s="15" t="s">
        <v>5</v>
      </c>
      <c r="K253" s="15" t="s">
        <v>73</v>
      </c>
      <c r="L253" s="15" t="s">
        <v>91</v>
      </c>
      <c r="M253" s="15" t="s">
        <v>65</v>
      </c>
      <c r="N253" s="15" t="s">
        <v>66</v>
      </c>
      <c r="O253" s="15" t="s">
        <v>17</v>
      </c>
      <c r="P253" s="18">
        <v>5000</v>
      </c>
    </row>
    <row r="254" spans="1:16" x14ac:dyDescent="0.25">
      <c r="A254" s="14">
        <f t="shared" si="3"/>
        <v>252</v>
      </c>
      <c r="B254" s="14" t="s">
        <v>570</v>
      </c>
      <c r="C254" s="15" t="s">
        <v>571</v>
      </c>
      <c r="D254" s="15" t="s">
        <v>27</v>
      </c>
      <c r="E254" s="15" t="s">
        <v>37</v>
      </c>
      <c r="F254" s="15" t="s">
        <v>939</v>
      </c>
      <c r="G254" s="15" t="s">
        <v>69</v>
      </c>
      <c r="H254" s="16">
        <v>45463</v>
      </c>
      <c r="I254" s="16">
        <v>45283</v>
      </c>
      <c r="J254" s="15" t="s">
        <v>6</v>
      </c>
      <c r="K254" s="15" t="s">
        <v>63</v>
      </c>
      <c r="L254" s="15" t="s">
        <v>70</v>
      </c>
      <c r="M254" s="15" t="s">
        <v>65</v>
      </c>
      <c r="N254" s="15" t="s">
        <v>66</v>
      </c>
      <c r="O254" s="15" t="s">
        <v>17</v>
      </c>
      <c r="P254" s="18">
        <v>5000</v>
      </c>
    </row>
    <row r="255" spans="1:16" x14ac:dyDescent="0.25">
      <c r="A255" s="14">
        <f t="shared" si="3"/>
        <v>253</v>
      </c>
      <c r="B255" s="14" t="s">
        <v>572</v>
      </c>
      <c r="C255" s="15" t="s">
        <v>573</v>
      </c>
      <c r="D255" s="15" t="s">
        <v>28</v>
      </c>
      <c r="E255" s="15" t="s">
        <v>37</v>
      </c>
      <c r="F255" s="15" t="s">
        <v>939</v>
      </c>
      <c r="G255" s="15" t="s">
        <v>69</v>
      </c>
      <c r="H255" s="16">
        <v>45463</v>
      </c>
      <c r="I255" s="16">
        <v>45283</v>
      </c>
      <c r="J255" s="15" t="s">
        <v>6</v>
      </c>
      <c r="K255" s="15" t="s">
        <v>73</v>
      </c>
      <c r="L255" s="15" t="s">
        <v>70</v>
      </c>
      <c r="M255" s="15" t="s">
        <v>65</v>
      </c>
      <c r="N255" s="15" t="s">
        <v>66</v>
      </c>
      <c r="O255" s="15" t="s">
        <v>17</v>
      </c>
      <c r="P255" s="18">
        <v>5000</v>
      </c>
    </row>
    <row r="256" spans="1:16" x14ac:dyDescent="0.25">
      <c r="A256" s="14">
        <f t="shared" si="3"/>
        <v>254</v>
      </c>
      <c r="B256" s="14" t="s">
        <v>574</v>
      </c>
      <c r="C256" s="15" t="s">
        <v>575</v>
      </c>
      <c r="D256" s="15" t="s">
        <v>24</v>
      </c>
      <c r="E256" s="15" t="s">
        <v>37</v>
      </c>
      <c r="F256" s="15" t="s">
        <v>939</v>
      </c>
      <c r="G256" s="15" t="s">
        <v>69</v>
      </c>
      <c r="H256" s="16">
        <v>45463</v>
      </c>
      <c r="I256" s="16">
        <v>45283</v>
      </c>
      <c r="J256" s="15" t="s">
        <v>6</v>
      </c>
      <c r="K256" s="15" t="s">
        <v>63</v>
      </c>
      <c r="L256" s="15" t="s">
        <v>74</v>
      </c>
      <c r="M256" s="15" t="s">
        <v>486</v>
      </c>
      <c r="N256" s="15" t="s">
        <v>84</v>
      </c>
      <c r="O256" s="15" t="s">
        <v>17</v>
      </c>
      <c r="P256" s="18">
        <v>5000</v>
      </c>
    </row>
    <row r="257" spans="1:16" x14ac:dyDescent="0.25">
      <c r="A257" s="14">
        <f t="shared" si="3"/>
        <v>255</v>
      </c>
      <c r="B257" s="14" t="s">
        <v>576</v>
      </c>
      <c r="C257" s="15" t="s">
        <v>577</v>
      </c>
      <c r="D257" s="15" t="s">
        <v>28</v>
      </c>
      <c r="E257" s="15" t="s">
        <v>36</v>
      </c>
      <c r="F257" s="15" t="s">
        <v>939</v>
      </c>
      <c r="G257" s="15" t="s">
        <v>69</v>
      </c>
      <c r="H257" s="16">
        <v>45463</v>
      </c>
      <c r="I257" s="16">
        <v>45283</v>
      </c>
      <c r="J257" s="15" t="s">
        <v>6</v>
      </c>
      <c r="K257" s="15" t="s">
        <v>73</v>
      </c>
      <c r="L257" s="15" t="s">
        <v>74</v>
      </c>
      <c r="M257" s="15" t="s">
        <v>65</v>
      </c>
      <c r="N257" s="15" t="s">
        <v>66</v>
      </c>
      <c r="O257" s="15" t="s">
        <v>17</v>
      </c>
      <c r="P257" s="18">
        <v>5000</v>
      </c>
    </row>
    <row r="258" spans="1:16" x14ac:dyDescent="0.25">
      <c r="A258" s="14">
        <f t="shared" si="3"/>
        <v>256</v>
      </c>
      <c r="B258" s="14" t="s">
        <v>578</v>
      </c>
      <c r="C258" s="15" t="s">
        <v>579</v>
      </c>
      <c r="D258" s="15" t="s">
        <v>25</v>
      </c>
      <c r="E258" s="15" t="s">
        <v>36</v>
      </c>
      <c r="F258" s="15" t="s">
        <v>939</v>
      </c>
      <c r="G258" s="15" t="s">
        <v>69</v>
      </c>
      <c r="H258" s="16">
        <v>45463</v>
      </c>
      <c r="I258" s="16">
        <v>45283</v>
      </c>
      <c r="J258" s="15" t="s">
        <v>6</v>
      </c>
      <c r="K258" s="15" t="s">
        <v>63</v>
      </c>
      <c r="L258" s="15" t="s">
        <v>74</v>
      </c>
      <c r="M258" s="15" t="s">
        <v>65</v>
      </c>
      <c r="N258" s="15" t="s">
        <v>66</v>
      </c>
      <c r="O258" s="15" t="s">
        <v>17</v>
      </c>
      <c r="P258" s="18">
        <v>5000</v>
      </c>
    </row>
    <row r="259" spans="1:16" x14ac:dyDescent="0.25">
      <c r="A259" s="14">
        <f t="shared" ref="A259:A322" si="4">ROW(A257)</f>
        <v>257</v>
      </c>
      <c r="B259" s="14" t="s">
        <v>580</v>
      </c>
      <c r="C259" s="15" t="s">
        <v>581</v>
      </c>
      <c r="D259" s="15" t="s">
        <v>28</v>
      </c>
      <c r="E259" s="15" t="s">
        <v>37</v>
      </c>
      <c r="F259" s="15" t="s">
        <v>939</v>
      </c>
      <c r="G259" s="15" t="s">
        <v>69</v>
      </c>
      <c r="H259" s="16">
        <v>45463</v>
      </c>
      <c r="I259" s="16">
        <v>45283</v>
      </c>
      <c r="J259" s="15" t="s">
        <v>6</v>
      </c>
      <c r="K259" s="15" t="s">
        <v>63</v>
      </c>
      <c r="L259" s="15" t="s">
        <v>74</v>
      </c>
      <c r="M259" s="15" t="s">
        <v>242</v>
      </c>
      <c r="N259" s="15" t="s">
        <v>66</v>
      </c>
      <c r="O259" s="15" t="s">
        <v>17</v>
      </c>
      <c r="P259" s="18">
        <v>5000</v>
      </c>
    </row>
    <row r="260" spans="1:16" x14ac:dyDescent="0.25">
      <c r="A260" s="14">
        <f t="shared" si="4"/>
        <v>258</v>
      </c>
      <c r="B260" s="14" t="s">
        <v>582</v>
      </c>
      <c r="C260" s="15" t="s">
        <v>583</v>
      </c>
      <c r="D260" s="15" t="s">
        <v>28</v>
      </c>
      <c r="E260" s="15" t="s">
        <v>37</v>
      </c>
      <c r="F260" s="15" t="s">
        <v>939</v>
      </c>
      <c r="G260" s="15" t="s">
        <v>69</v>
      </c>
      <c r="H260" s="16">
        <v>45463</v>
      </c>
      <c r="I260" s="16">
        <v>45283</v>
      </c>
      <c r="J260" s="15" t="s">
        <v>6</v>
      </c>
      <c r="K260" s="15" t="s">
        <v>63</v>
      </c>
      <c r="L260" s="15" t="s">
        <v>64</v>
      </c>
      <c r="M260" s="15" t="s">
        <v>65</v>
      </c>
      <c r="N260" s="15" t="s">
        <v>66</v>
      </c>
      <c r="O260" s="15" t="s">
        <v>17</v>
      </c>
      <c r="P260" s="18">
        <v>5000</v>
      </c>
    </row>
    <row r="261" spans="1:16" x14ac:dyDescent="0.25">
      <c r="A261" s="14">
        <f t="shared" si="4"/>
        <v>259</v>
      </c>
      <c r="B261" s="14" t="s">
        <v>584</v>
      </c>
      <c r="C261" s="15" t="s">
        <v>585</v>
      </c>
      <c r="D261" s="15" t="s">
        <v>27</v>
      </c>
      <c r="E261" s="15" t="s">
        <v>37</v>
      </c>
      <c r="F261" s="15" t="s">
        <v>939</v>
      </c>
      <c r="G261" s="15" t="s">
        <v>69</v>
      </c>
      <c r="H261" s="16">
        <v>45463</v>
      </c>
      <c r="I261" s="16">
        <v>45283</v>
      </c>
      <c r="J261" s="15" t="s">
        <v>6</v>
      </c>
      <c r="K261" s="15" t="s">
        <v>63</v>
      </c>
      <c r="L261" s="15" t="s">
        <v>64</v>
      </c>
      <c r="M261" s="15" t="s">
        <v>102</v>
      </c>
      <c r="N261" s="15" t="s">
        <v>76</v>
      </c>
      <c r="O261" s="15" t="s">
        <v>17</v>
      </c>
      <c r="P261" s="18">
        <v>5000</v>
      </c>
    </row>
    <row r="262" spans="1:16" x14ac:dyDescent="0.25">
      <c r="A262" s="14">
        <f t="shared" si="4"/>
        <v>260</v>
      </c>
      <c r="B262" s="14" t="s">
        <v>586</v>
      </c>
      <c r="C262" s="15" t="s">
        <v>587</v>
      </c>
      <c r="D262" s="15" t="s">
        <v>27</v>
      </c>
      <c r="E262" s="15" t="s">
        <v>37</v>
      </c>
      <c r="F262" s="15" t="s">
        <v>939</v>
      </c>
      <c r="G262" s="15" t="s">
        <v>69</v>
      </c>
      <c r="H262" s="16">
        <v>45463</v>
      </c>
      <c r="I262" s="16">
        <v>45283</v>
      </c>
      <c r="J262" s="15" t="s">
        <v>6</v>
      </c>
      <c r="K262" s="15" t="s">
        <v>63</v>
      </c>
      <c r="L262" s="15" t="s">
        <v>91</v>
      </c>
      <c r="M262" s="15" t="s">
        <v>65</v>
      </c>
      <c r="N262" s="15" t="s">
        <v>66</v>
      </c>
      <c r="O262" s="15" t="s">
        <v>17</v>
      </c>
      <c r="P262" s="18">
        <v>5000</v>
      </c>
    </row>
    <row r="263" spans="1:16" x14ac:dyDescent="0.25">
      <c r="A263" s="14">
        <f t="shared" si="4"/>
        <v>261</v>
      </c>
      <c r="B263" s="14" t="s">
        <v>588</v>
      </c>
      <c r="C263" s="15" t="s">
        <v>589</v>
      </c>
      <c r="D263" s="15" t="s">
        <v>28</v>
      </c>
      <c r="E263" s="15" t="s">
        <v>37</v>
      </c>
      <c r="F263" s="15" t="s">
        <v>939</v>
      </c>
      <c r="G263" s="15" t="s">
        <v>69</v>
      </c>
      <c r="H263" s="16">
        <v>45464</v>
      </c>
      <c r="I263" s="16">
        <v>45284</v>
      </c>
      <c r="J263" s="15" t="s">
        <v>5</v>
      </c>
      <c r="K263" s="15" t="s">
        <v>73</v>
      </c>
      <c r="L263" s="15" t="s">
        <v>64</v>
      </c>
      <c r="M263" s="15" t="s">
        <v>126</v>
      </c>
      <c r="N263" s="15" t="s">
        <v>80</v>
      </c>
      <c r="O263" s="15" t="s">
        <v>17</v>
      </c>
      <c r="P263" s="18">
        <v>27000</v>
      </c>
    </row>
    <row r="264" spans="1:16" x14ac:dyDescent="0.25">
      <c r="A264" s="14">
        <f t="shared" si="4"/>
        <v>262</v>
      </c>
      <c r="B264" s="14" t="s">
        <v>590</v>
      </c>
      <c r="C264" s="15" t="s">
        <v>591</v>
      </c>
      <c r="D264" s="15" t="s">
        <v>27</v>
      </c>
      <c r="E264" s="15" t="s">
        <v>37</v>
      </c>
      <c r="F264" s="15" t="s">
        <v>939</v>
      </c>
      <c r="G264" s="15" t="s">
        <v>69</v>
      </c>
      <c r="H264" s="16">
        <v>45464</v>
      </c>
      <c r="I264" s="16">
        <v>45284</v>
      </c>
      <c r="J264" s="15" t="s">
        <v>6</v>
      </c>
      <c r="K264" s="15" t="s">
        <v>63</v>
      </c>
      <c r="L264" s="15" t="s">
        <v>74</v>
      </c>
      <c r="M264" s="15" t="s">
        <v>247</v>
      </c>
      <c r="N264" s="15" t="s">
        <v>80</v>
      </c>
      <c r="O264" s="15" t="s">
        <v>17</v>
      </c>
      <c r="P264" s="18">
        <v>27000</v>
      </c>
    </row>
    <row r="265" spans="1:16" x14ac:dyDescent="0.25">
      <c r="A265" s="14">
        <f t="shared" si="4"/>
        <v>263</v>
      </c>
      <c r="B265" s="14" t="s">
        <v>592</v>
      </c>
      <c r="C265" s="15" t="s">
        <v>593</v>
      </c>
      <c r="D265" s="15" t="s">
        <v>25</v>
      </c>
      <c r="E265" s="15" t="s">
        <v>37</v>
      </c>
      <c r="F265" s="15" t="s">
        <v>939</v>
      </c>
      <c r="G265" s="15" t="s">
        <v>69</v>
      </c>
      <c r="H265" s="16">
        <v>45464</v>
      </c>
      <c r="I265" s="16">
        <v>45284</v>
      </c>
      <c r="J265" s="15" t="s">
        <v>6</v>
      </c>
      <c r="K265" s="15" t="s">
        <v>63</v>
      </c>
      <c r="L265" s="15" t="s">
        <v>64</v>
      </c>
      <c r="M265" s="15" t="s">
        <v>65</v>
      </c>
      <c r="N265" s="15" t="s">
        <v>66</v>
      </c>
      <c r="O265" s="15" t="s">
        <v>17</v>
      </c>
      <c r="P265" s="18">
        <v>27000</v>
      </c>
    </row>
    <row r="266" spans="1:16" x14ac:dyDescent="0.25">
      <c r="A266" s="14">
        <f t="shared" si="4"/>
        <v>264</v>
      </c>
      <c r="B266" s="14" t="s">
        <v>594</v>
      </c>
      <c r="C266" s="15" t="s">
        <v>595</v>
      </c>
      <c r="D266" s="15" t="s">
        <v>28</v>
      </c>
      <c r="E266" s="15" t="s">
        <v>37</v>
      </c>
      <c r="F266" s="15" t="s">
        <v>939</v>
      </c>
      <c r="G266" s="15" t="s">
        <v>69</v>
      </c>
      <c r="H266" s="16">
        <v>45464</v>
      </c>
      <c r="I266" s="16">
        <v>45284</v>
      </c>
      <c r="J266" s="15" t="s">
        <v>6</v>
      </c>
      <c r="K266" s="15" t="s">
        <v>63</v>
      </c>
      <c r="L266" s="15" t="s">
        <v>70</v>
      </c>
      <c r="M266" s="15" t="s">
        <v>126</v>
      </c>
      <c r="N266" s="15" t="s">
        <v>80</v>
      </c>
      <c r="O266" s="15" t="s">
        <v>17</v>
      </c>
      <c r="P266" s="18">
        <v>27000</v>
      </c>
    </row>
    <row r="267" spans="1:16" x14ac:dyDescent="0.25">
      <c r="A267" s="14">
        <f t="shared" si="4"/>
        <v>265</v>
      </c>
      <c r="B267" s="14" t="s">
        <v>596</v>
      </c>
      <c r="C267" s="15" t="s">
        <v>597</v>
      </c>
      <c r="D267" s="15" t="s">
        <v>28</v>
      </c>
      <c r="E267" s="15" t="s">
        <v>37</v>
      </c>
      <c r="F267" s="15" t="s">
        <v>939</v>
      </c>
      <c r="G267" s="15" t="s">
        <v>69</v>
      </c>
      <c r="H267" s="16">
        <v>45464</v>
      </c>
      <c r="I267" s="16">
        <v>45284</v>
      </c>
      <c r="J267" s="15" t="s">
        <v>6</v>
      </c>
      <c r="K267" s="15" t="s">
        <v>73</v>
      </c>
      <c r="L267" s="15" t="s">
        <v>74</v>
      </c>
      <c r="M267" s="15" t="s">
        <v>153</v>
      </c>
      <c r="N267" s="15" t="s">
        <v>80</v>
      </c>
      <c r="O267" s="15" t="s">
        <v>17</v>
      </c>
      <c r="P267" s="18">
        <v>27000</v>
      </c>
    </row>
    <row r="268" spans="1:16" x14ac:dyDescent="0.25">
      <c r="A268" s="14">
        <f t="shared" si="4"/>
        <v>266</v>
      </c>
      <c r="B268" s="14" t="s">
        <v>598</v>
      </c>
      <c r="C268" s="15" t="s">
        <v>599</v>
      </c>
      <c r="D268" s="15" t="s">
        <v>26</v>
      </c>
      <c r="E268" s="15" t="s">
        <v>37</v>
      </c>
      <c r="F268" s="15" t="s">
        <v>939</v>
      </c>
      <c r="G268" s="15" t="s">
        <v>69</v>
      </c>
      <c r="H268" s="16">
        <v>45466</v>
      </c>
      <c r="I268" s="16">
        <v>45286</v>
      </c>
      <c r="J268" s="15" t="s">
        <v>6</v>
      </c>
      <c r="K268" s="15" t="s">
        <v>63</v>
      </c>
      <c r="L268" s="15" t="s">
        <v>64</v>
      </c>
      <c r="M268" s="15" t="s">
        <v>600</v>
      </c>
      <c r="N268" s="15" t="s">
        <v>80</v>
      </c>
      <c r="O268" s="15" t="s">
        <v>17</v>
      </c>
      <c r="P268" s="18">
        <v>27000</v>
      </c>
    </row>
    <row r="269" spans="1:16" x14ac:dyDescent="0.25">
      <c r="A269" s="14">
        <f t="shared" si="4"/>
        <v>267</v>
      </c>
      <c r="B269" s="14" t="s">
        <v>601</v>
      </c>
      <c r="C269" s="15" t="s">
        <v>602</v>
      </c>
      <c r="D269" s="15" t="s">
        <v>24</v>
      </c>
      <c r="E269" s="15" t="s">
        <v>37</v>
      </c>
      <c r="F269" s="15" t="s">
        <v>939</v>
      </c>
      <c r="G269" s="15" t="s">
        <v>69</v>
      </c>
      <c r="H269" s="16">
        <v>45466</v>
      </c>
      <c r="I269" s="16">
        <v>45286</v>
      </c>
      <c r="J269" s="15" t="s">
        <v>6</v>
      </c>
      <c r="K269" s="15" t="s">
        <v>63</v>
      </c>
      <c r="L269" s="15" t="s">
        <v>74</v>
      </c>
      <c r="M269" s="15" t="s">
        <v>65</v>
      </c>
      <c r="N269" s="15" t="s">
        <v>66</v>
      </c>
      <c r="O269" s="15" t="s">
        <v>17</v>
      </c>
      <c r="P269" s="18">
        <v>27000</v>
      </c>
    </row>
    <row r="270" spans="1:16" x14ac:dyDescent="0.25">
      <c r="A270" s="14">
        <f t="shared" si="4"/>
        <v>268</v>
      </c>
      <c r="B270" s="14" t="s">
        <v>603</v>
      </c>
      <c r="C270" s="15" t="s">
        <v>604</v>
      </c>
      <c r="D270" s="15" t="s">
        <v>24</v>
      </c>
      <c r="E270" s="15" t="s">
        <v>37</v>
      </c>
      <c r="F270" s="15" t="s">
        <v>939</v>
      </c>
      <c r="G270" s="15" t="s">
        <v>69</v>
      </c>
      <c r="H270" s="16">
        <v>45466</v>
      </c>
      <c r="I270" s="16">
        <v>45286</v>
      </c>
      <c r="J270" s="15" t="s">
        <v>6</v>
      </c>
      <c r="K270" s="15" t="s">
        <v>63</v>
      </c>
      <c r="L270" s="15" t="s">
        <v>70</v>
      </c>
      <c r="M270" s="15" t="s">
        <v>65</v>
      </c>
      <c r="N270" s="15" t="s">
        <v>66</v>
      </c>
      <c r="O270" s="15" t="s">
        <v>17</v>
      </c>
      <c r="P270" s="18">
        <v>27000</v>
      </c>
    </row>
    <row r="271" spans="1:16" x14ac:dyDescent="0.25">
      <c r="A271" s="14">
        <f t="shared" si="4"/>
        <v>269</v>
      </c>
      <c r="B271" s="14" t="s">
        <v>605</v>
      </c>
      <c r="C271" s="15" t="s">
        <v>606</v>
      </c>
      <c r="D271" s="15" t="s">
        <v>27</v>
      </c>
      <c r="E271" s="15" t="s">
        <v>32</v>
      </c>
      <c r="F271" s="15" t="s">
        <v>939</v>
      </c>
      <c r="G271" s="15" t="s">
        <v>69</v>
      </c>
      <c r="H271" s="16">
        <v>45466</v>
      </c>
      <c r="I271" s="16">
        <v>45286</v>
      </c>
      <c r="J271" s="15" t="s">
        <v>6</v>
      </c>
      <c r="K271" s="15" t="s">
        <v>63</v>
      </c>
      <c r="L271" s="15" t="s">
        <v>70</v>
      </c>
      <c r="M271" s="15" t="s">
        <v>65</v>
      </c>
      <c r="N271" s="15" t="s">
        <v>66</v>
      </c>
      <c r="O271" s="15" t="s">
        <v>17</v>
      </c>
      <c r="P271" s="18">
        <v>27000</v>
      </c>
    </row>
    <row r="272" spans="1:16" x14ac:dyDescent="0.25">
      <c r="A272" s="14">
        <f t="shared" si="4"/>
        <v>270</v>
      </c>
      <c r="B272" s="14" t="s">
        <v>607</v>
      </c>
      <c r="C272" s="15" t="s">
        <v>608</v>
      </c>
      <c r="D272" s="15" t="s">
        <v>28</v>
      </c>
      <c r="E272" s="15" t="s">
        <v>37</v>
      </c>
      <c r="F272" s="15" t="s">
        <v>939</v>
      </c>
      <c r="G272" s="15" t="s">
        <v>69</v>
      </c>
      <c r="H272" s="16">
        <v>45466</v>
      </c>
      <c r="I272" s="16">
        <v>45286</v>
      </c>
      <c r="J272" s="15" t="s">
        <v>6</v>
      </c>
      <c r="K272" s="15" t="s">
        <v>63</v>
      </c>
      <c r="L272" s="15" t="s">
        <v>64</v>
      </c>
      <c r="M272" s="15" t="s">
        <v>65</v>
      </c>
      <c r="N272" s="15" t="s">
        <v>66</v>
      </c>
      <c r="O272" s="15" t="s">
        <v>17</v>
      </c>
      <c r="P272" s="18">
        <v>27000</v>
      </c>
    </row>
    <row r="273" spans="1:16" x14ac:dyDescent="0.25">
      <c r="A273" s="14">
        <f t="shared" si="4"/>
        <v>271</v>
      </c>
      <c r="B273" s="14" t="s">
        <v>609</v>
      </c>
      <c r="C273" s="15" t="s">
        <v>219</v>
      </c>
      <c r="D273" s="15" t="s">
        <v>27</v>
      </c>
      <c r="E273" s="15" t="s">
        <v>36</v>
      </c>
      <c r="F273" s="15" t="s">
        <v>939</v>
      </c>
      <c r="G273" s="15" t="s">
        <v>69</v>
      </c>
      <c r="H273" s="16">
        <v>45466</v>
      </c>
      <c r="I273" s="16">
        <v>45286</v>
      </c>
      <c r="J273" s="15" t="s">
        <v>6</v>
      </c>
      <c r="K273" s="15" t="s">
        <v>63</v>
      </c>
      <c r="L273" s="15" t="s">
        <v>74</v>
      </c>
      <c r="M273" s="15" t="s">
        <v>65</v>
      </c>
      <c r="N273" s="15" t="s">
        <v>66</v>
      </c>
      <c r="O273" s="15" t="s">
        <v>17</v>
      </c>
      <c r="P273" s="18">
        <v>27000</v>
      </c>
    </row>
    <row r="274" spans="1:16" x14ac:dyDescent="0.25">
      <c r="A274" s="14">
        <f t="shared" si="4"/>
        <v>272</v>
      </c>
      <c r="B274" s="14" t="s">
        <v>610</v>
      </c>
      <c r="C274" s="15" t="s">
        <v>611</v>
      </c>
      <c r="D274" s="15" t="s">
        <v>27</v>
      </c>
      <c r="E274" s="15" t="s">
        <v>37</v>
      </c>
      <c r="F274" s="15" t="s">
        <v>939</v>
      </c>
      <c r="G274" s="15" t="s">
        <v>69</v>
      </c>
      <c r="H274" s="16">
        <v>45466</v>
      </c>
      <c r="I274" s="16">
        <v>45286</v>
      </c>
      <c r="J274" s="15" t="s">
        <v>5</v>
      </c>
      <c r="K274" s="15" t="s">
        <v>63</v>
      </c>
      <c r="L274" s="15" t="s">
        <v>64</v>
      </c>
      <c r="M274" s="15" t="s">
        <v>65</v>
      </c>
      <c r="N274" s="15" t="s">
        <v>66</v>
      </c>
      <c r="O274" s="15" t="s">
        <v>17</v>
      </c>
      <c r="P274" s="18">
        <v>27000</v>
      </c>
    </row>
    <row r="275" spans="1:16" x14ac:dyDescent="0.25">
      <c r="A275" s="14">
        <f t="shared" si="4"/>
        <v>273</v>
      </c>
      <c r="B275" s="14" t="s">
        <v>612</v>
      </c>
      <c r="C275" s="15" t="s">
        <v>613</v>
      </c>
      <c r="D275" s="15" t="s">
        <v>24</v>
      </c>
      <c r="E275" s="15" t="s">
        <v>37</v>
      </c>
      <c r="F275" s="15" t="s">
        <v>939</v>
      </c>
      <c r="G275" s="15" t="s">
        <v>69</v>
      </c>
      <c r="H275" s="16">
        <v>45466</v>
      </c>
      <c r="I275" s="16">
        <v>45286</v>
      </c>
      <c r="J275" s="15" t="s">
        <v>5</v>
      </c>
      <c r="K275" s="15" t="s">
        <v>63</v>
      </c>
      <c r="L275" s="15" t="s">
        <v>64</v>
      </c>
      <c r="M275" s="15" t="s">
        <v>65</v>
      </c>
      <c r="N275" s="15" t="s">
        <v>66</v>
      </c>
      <c r="O275" s="15" t="s">
        <v>17</v>
      </c>
      <c r="P275" s="18">
        <v>27000</v>
      </c>
    </row>
    <row r="276" spans="1:16" x14ac:dyDescent="0.25">
      <c r="A276" s="14">
        <f t="shared" si="4"/>
        <v>274</v>
      </c>
      <c r="B276" s="14" t="s">
        <v>614</v>
      </c>
      <c r="C276" s="15" t="s">
        <v>615</v>
      </c>
      <c r="D276" s="15" t="s">
        <v>28</v>
      </c>
      <c r="E276" s="15" t="s">
        <v>37</v>
      </c>
      <c r="F276" s="15" t="s">
        <v>939</v>
      </c>
      <c r="G276" s="15" t="s">
        <v>69</v>
      </c>
      <c r="H276" s="16">
        <v>45466</v>
      </c>
      <c r="I276" s="16">
        <v>45286</v>
      </c>
      <c r="J276" s="15" t="s">
        <v>5</v>
      </c>
      <c r="K276" s="15" t="s">
        <v>63</v>
      </c>
      <c r="L276" s="15" t="s">
        <v>64</v>
      </c>
      <c r="M276" s="15" t="s">
        <v>65</v>
      </c>
      <c r="N276" s="15" t="s">
        <v>66</v>
      </c>
      <c r="O276" s="15" t="s">
        <v>17</v>
      </c>
      <c r="P276" s="18">
        <v>27000</v>
      </c>
    </row>
    <row r="277" spans="1:16" x14ac:dyDescent="0.25">
      <c r="A277" s="14">
        <f t="shared" si="4"/>
        <v>275</v>
      </c>
      <c r="B277" s="14" t="s">
        <v>616</v>
      </c>
      <c r="C277" s="15" t="s">
        <v>617</v>
      </c>
      <c r="D277" s="15" t="s">
        <v>28</v>
      </c>
      <c r="E277" s="15" t="s">
        <v>37</v>
      </c>
      <c r="F277" s="15" t="s">
        <v>939</v>
      </c>
      <c r="G277" s="15" t="s">
        <v>69</v>
      </c>
      <c r="H277" s="16">
        <v>45466</v>
      </c>
      <c r="I277" s="16">
        <v>45286</v>
      </c>
      <c r="J277" s="15" t="s">
        <v>5</v>
      </c>
      <c r="K277" s="15" t="s">
        <v>63</v>
      </c>
      <c r="L277" s="15" t="s">
        <v>74</v>
      </c>
      <c r="M277" s="15" t="s">
        <v>65</v>
      </c>
      <c r="N277" s="15" t="s">
        <v>66</v>
      </c>
      <c r="O277" s="15" t="s">
        <v>17</v>
      </c>
      <c r="P277" s="18">
        <v>27000</v>
      </c>
    </row>
    <row r="278" spans="1:16" x14ac:dyDescent="0.25">
      <c r="A278" s="14">
        <f t="shared" si="4"/>
        <v>276</v>
      </c>
      <c r="B278" s="14" t="s">
        <v>618</v>
      </c>
      <c r="C278" s="15" t="s">
        <v>619</v>
      </c>
      <c r="D278" s="15" t="s">
        <v>27</v>
      </c>
      <c r="E278" s="15" t="s">
        <v>37</v>
      </c>
      <c r="F278" s="15" t="s">
        <v>939</v>
      </c>
      <c r="G278" s="15" t="s">
        <v>69</v>
      </c>
      <c r="H278" s="16">
        <v>45466</v>
      </c>
      <c r="I278" s="16">
        <v>45286</v>
      </c>
      <c r="J278" s="15" t="s">
        <v>5</v>
      </c>
      <c r="K278" s="15" t="s">
        <v>63</v>
      </c>
      <c r="L278" s="15" t="s">
        <v>70</v>
      </c>
      <c r="M278" s="15" t="s">
        <v>65</v>
      </c>
      <c r="N278" s="15" t="s">
        <v>66</v>
      </c>
      <c r="O278" s="15" t="s">
        <v>17</v>
      </c>
      <c r="P278" s="18">
        <v>27000</v>
      </c>
    </row>
    <row r="279" spans="1:16" x14ac:dyDescent="0.25">
      <c r="A279" s="14">
        <f t="shared" si="4"/>
        <v>277</v>
      </c>
      <c r="B279" s="14" t="s">
        <v>620</v>
      </c>
      <c r="C279" s="15" t="s">
        <v>621</v>
      </c>
      <c r="D279" s="15" t="s">
        <v>27</v>
      </c>
      <c r="E279" s="15" t="s">
        <v>37</v>
      </c>
      <c r="F279" s="15" t="s">
        <v>939</v>
      </c>
      <c r="G279" s="15" t="s">
        <v>69</v>
      </c>
      <c r="H279" s="16">
        <v>45466</v>
      </c>
      <c r="I279" s="16">
        <v>45286</v>
      </c>
      <c r="J279" s="15" t="s">
        <v>5</v>
      </c>
      <c r="K279" s="15" t="s">
        <v>63</v>
      </c>
      <c r="L279" s="15" t="s">
        <v>64</v>
      </c>
      <c r="M279" s="15" t="s">
        <v>65</v>
      </c>
      <c r="N279" s="15" t="s">
        <v>66</v>
      </c>
      <c r="O279" s="15" t="s">
        <v>17</v>
      </c>
      <c r="P279" s="18">
        <v>27000</v>
      </c>
    </row>
    <row r="280" spans="1:16" x14ac:dyDescent="0.25">
      <c r="A280" s="14">
        <f t="shared" si="4"/>
        <v>278</v>
      </c>
      <c r="B280" s="14" t="s">
        <v>622</v>
      </c>
      <c r="C280" s="15" t="s">
        <v>623</v>
      </c>
      <c r="D280" s="15" t="s">
        <v>22</v>
      </c>
      <c r="E280" s="15" t="s">
        <v>37</v>
      </c>
      <c r="F280" s="15" t="s">
        <v>939</v>
      </c>
      <c r="G280" s="15" t="s">
        <v>69</v>
      </c>
      <c r="H280" s="16">
        <v>45466</v>
      </c>
      <c r="I280" s="16">
        <v>45286</v>
      </c>
      <c r="J280" s="15" t="s">
        <v>5</v>
      </c>
      <c r="K280" s="15" t="s">
        <v>63</v>
      </c>
      <c r="L280" s="15" t="s">
        <v>170</v>
      </c>
      <c r="M280" s="15" t="s">
        <v>65</v>
      </c>
      <c r="N280" s="15" t="s">
        <v>66</v>
      </c>
      <c r="O280" s="15" t="s">
        <v>17</v>
      </c>
      <c r="P280" s="18">
        <v>27000</v>
      </c>
    </row>
    <row r="281" spans="1:16" x14ac:dyDescent="0.25">
      <c r="A281" s="14">
        <f t="shared" si="4"/>
        <v>279</v>
      </c>
      <c r="B281" s="14" t="s">
        <v>624</v>
      </c>
      <c r="C281" s="15" t="s">
        <v>625</v>
      </c>
      <c r="D281" s="15" t="s">
        <v>27</v>
      </c>
      <c r="E281" s="15" t="s">
        <v>37</v>
      </c>
      <c r="F281" s="15" t="s">
        <v>939</v>
      </c>
      <c r="G281" s="15" t="s">
        <v>69</v>
      </c>
      <c r="H281" s="16">
        <v>45466</v>
      </c>
      <c r="I281" s="16">
        <v>45286</v>
      </c>
      <c r="J281" s="15" t="s">
        <v>6</v>
      </c>
      <c r="K281" s="15" t="s">
        <v>63</v>
      </c>
      <c r="L281" s="15" t="s">
        <v>74</v>
      </c>
      <c r="M281" s="15" t="s">
        <v>65</v>
      </c>
      <c r="N281" s="15" t="s">
        <v>66</v>
      </c>
      <c r="O281" s="15" t="s">
        <v>17</v>
      </c>
      <c r="P281" s="18">
        <v>27000</v>
      </c>
    </row>
    <row r="282" spans="1:16" x14ac:dyDescent="0.25">
      <c r="A282" s="14">
        <f t="shared" si="4"/>
        <v>280</v>
      </c>
      <c r="B282" s="14" t="s">
        <v>626</v>
      </c>
      <c r="C282" s="15" t="s">
        <v>627</v>
      </c>
      <c r="D282" s="15" t="s">
        <v>28</v>
      </c>
      <c r="E282" s="15" t="s">
        <v>36</v>
      </c>
      <c r="F282" s="15" t="s">
        <v>939</v>
      </c>
      <c r="G282" s="15" t="s">
        <v>69</v>
      </c>
      <c r="H282" s="16">
        <v>45466</v>
      </c>
      <c r="I282" s="16">
        <v>45286</v>
      </c>
      <c r="J282" s="15" t="s">
        <v>5</v>
      </c>
      <c r="K282" s="15" t="s">
        <v>63</v>
      </c>
      <c r="L282" s="15" t="s">
        <v>74</v>
      </c>
      <c r="M282" s="15" t="s">
        <v>65</v>
      </c>
      <c r="N282" s="15" t="s">
        <v>66</v>
      </c>
      <c r="O282" s="15" t="s">
        <v>17</v>
      </c>
      <c r="P282" s="18">
        <v>27000</v>
      </c>
    </row>
    <row r="283" spans="1:16" x14ac:dyDescent="0.25">
      <c r="A283" s="14">
        <f t="shared" si="4"/>
        <v>281</v>
      </c>
      <c r="B283" s="14" t="s">
        <v>628</v>
      </c>
      <c r="C283" s="15" t="s">
        <v>335</v>
      </c>
      <c r="D283" s="15" t="s">
        <v>28</v>
      </c>
      <c r="E283" s="15" t="s">
        <v>37</v>
      </c>
      <c r="F283" s="15" t="s">
        <v>939</v>
      </c>
      <c r="G283" s="15" t="s">
        <v>69</v>
      </c>
      <c r="H283" s="16">
        <v>45466</v>
      </c>
      <c r="I283" s="16">
        <v>45286</v>
      </c>
      <c r="J283" s="15" t="s">
        <v>6</v>
      </c>
      <c r="K283" s="15" t="s">
        <v>63</v>
      </c>
      <c r="L283" s="15" t="s">
        <v>70</v>
      </c>
      <c r="M283" s="15" t="s">
        <v>126</v>
      </c>
      <c r="N283" s="15" t="s">
        <v>80</v>
      </c>
      <c r="O283" s="15" t="s">
        <v>17</v>
      </c>
      <c r="P283" s="18">
        <v>27000</v>
      </c>
    </row>
    <row r="284" spans="1:16" x14ac:dyDescent="0.25">
      <c r="A284" s="14">
        <f t="shared" si="4"/>
        <v>282</v>
      </c>
      <c r="B284" s="14" t="s">
        <v>629</v>
      </c>
      <c r="C284" s="15" t="s">
        <v>630</v>
      </c>
      <c r="D284" s="15" t="s">
        <v>27</v>
      </c>
      <c r="E284" s="15" t="s">
        <v>37</v>
      </c>
      <c r="F284" s="15" t="s">
        <v>939</v>
      </c>
      <c r="G284" s="15" t="s">
        <v>69</v>
      </c>
      <c r="H284" s="16">
        <v>45466</v>
      </c>
      <c r="I284" s="16">
        <v>45286</v>
      </c>
      <c r="J284" s="15" t="s">
        <v>6</v>
      </c>
      <c r="K284" s="15" t="s">
        <v>63</v>
      </c>
      <c r="L284" s="15" t="s">
        <v>64</v>
      </c>
      <c r="M284" s="15" t="s">
        <v>126</v>
      </c>
      <c r="N284" s="15" t="s">
        <v>80</v>
      </c>
      <c r="O284" s="15" t="s">
        <v>17</v>
      </c>
      <c r="P284" s="18">
        <v>27000</v>
      </c>
    </row>
    <row r="285" spans="1:16" x14ac:dyDescent="0.25">
      <c r="A285" s="14">
        <f t="shared" si="4"/>
        <v>283</v>
      </c>
      <c r="B285" s="14" t="s">
        <v>631</v>
      </c>
      <c r="C285" s="15" t="s">
        <v>632</v>
      </c>
      <c r="D285" s="15" t="s">
        <v>25</v>
      </c>
      <c r="E285" s="15" t="s">
        <v>37</v>
      </c>
      <c r="F285" s="15" t="s">
        <v>939</v>
      </c>
      <c r="G285" s="15" t="s">
        <v>69</v>
      </c>
      <c r="H285" s="16">
        <v>45467</v>
      </c>
      <c r="I285" s="16">
        <v>45287</v>
      </c>
      <c r="J285" s="15" t="s">
        <v>6</v>
      </c>
      <c r="K285" s="15" t="s">
        <v>63</v>
      </c>
      <c r="L285" s="15" t="s">
        <v>177</v>
      </c>
      <c r="M285" s="15" t="s">
        <v>65</v>
      </c>
      <c r="N285" s="15" t="s">
        <v>66</v>
      </c>
      <c r="O285" s="15" t="s">
        <v>17</v>
      </c>
      <c r="P285" s="18">
        <v>27000</v>
      </c>
    </row>
    <row r="286" spans="1:16" x14ac:dyDescent="0.25">
      <c r="A286" s="14">
        <f t="shared" si="4"/>
        <v>284</v>
      </c>
      <c r="B286" s="14" t="s">
        <v>633</v>
      </c>
      <c r="C286" s="15" t="s">
        <v>634</v>
      </c>
      <c r="D286" s="15" t="s">
        <v>24</v>
      </c>
      <c r="E286" s="15" t="s">
        <v>37</v>
      </c>
      <c r="F286" s="15" t="s">
        <v>939</v>
      </c>
      <c r="G286" s="15" t="s">
        <v>69</v>
      </c>
      <c r="H286" s="16">
        <v>45467</v>
      </c>
      <c r="I286" s="16">
        <v>45287</v>
      </c>
      <c r="J286" s="15" t="s">
        <v>6</v>
      </c>
      <c r="K286" s="15" t="s">
        <v>63</v>
      </c>
      <c r="L286" s="15" t="s">
        <v>144</v>
      </c>
      <c r="M286" s="15" t="s">
        <v>311</v>
      </c>
      <c r="N286" s="15" t="s">
        <v>80</v>
      </c>
      <c r="O286" s="15" t="s">
        <v>17</v>
      </c>
      <c r="P286" s="18">
        <v>27000</v>
      </c>
    </row>
    <row r="287" spans="1:16" x14ac:dyDescent="0.25">
      <c r="A287" s="14">
        <f t="shared" si="4"/>
        <v>285</v>
      </c>
      <c r="B287" s="14" t="s">
        <v>635</v>
      </c>
      <c r="C287" s="15" t="s">
        <v>636</v>
      </c>
      <c r="D287" s="15" t="s">
        <v>24</v>
      </c>
      <c r="E287" s="15" t="s">
        <v>37</v>
      </c>
      <c r="F287" s="15" t="s">
        <v>939</v>
      </c>
      <c r="G287" s="15" t="s">
        <v>69</v>
      </c>
      <c r="H287" s="16">
        <v>45467</v>
      </c>
      <c r="I287" s="16">
        <v>45287</v>
      </c>
      <c r="J287" s="15" t="s">
        <v>5</v>
      </c>
      <c r="K287" s="15" t="s">
        <v>63</v>
      </c>
      <c r="L287" s="15" t="s">
        <v>74</v>
      </c>
      <c r="M287" s="15" t="s">
        <v>242</v>
      </c>
      <c r="N287" s="15" t="s">
        <v>66</v>
      </c>
      <c r="O287" s="15" t="s">
        <v>17</v>
      </c>
      <c r="P287" s="18">
        <v>27000</v>
      </c>
    </row>
    <row r="288" spans="1:16" x14ac:dyDescent="0.25">
      <c r="A288" s="14">
        <f t="shared" si="4"/>
        <v>286</v>
      </c>
      <c r="B288" s="14" t="s">
        <v>637</v>
      </c>
      <c r="C288" s="15" t="s">
        <v>638</v>
      </c>
      <c r="D288" s="15" t="s">
        <v>27</v>
      </c>
      <c r="E288" s="15" t="s">
        <v>37</v>
      </c>
      <c r="F288" s="15" t="s">
        <v>939</v>
      </c>
      <c r="G288" s="15" t="s">
        <v>69</v>
      </c>
      <c r="H288" s="16">
        <v>45470</v>
      </c>
      <c r="I288" s="16">
        <v>45290</v>
      </c>
      <c r="J288" s="15" t="s">
        <v>5</v>
      </c>
      <c r="K288" s="15" t="s">
        <v>63</v>
      </c>
      <c r="L288" s="15" t="s">
        <v>70</v>
      </c>
      <c r="M288" s="15" t="s">
        <v>145</v>
      </c>
      <c r="N288" s="15" t="s">
        <v>80</v>
      </c>
      <c r="O288" s="15" t="s">
        <v>17</v>
      </c>
      <c r="P288" s="18">
        <v>30000</v>
      </c>
    </row>
    <row r="289" spans="1:16" x14ac:dyDescent="0.25">
      <c r="A289" s="14">
        <f t="shared" si="4"/>
        <v>287</v>
      </c>
      <c r="B289" s="14" t="s">
        <v>639</v>
      </c>
      <c r="C289" s="15" t="s">
        <v>640</v>
      </c>
      <c r="D289" s="15" t="s">
        <v>24</v>
      </c>
      <c r="E289" s="15" t="s">
        <v>37</v>
      </c>
      <c r="F289" s="15" t="s">
        <v>939</v>
      </c>
      <c r="G289" s="15" t="s">
        <v>69</v>
      </c>
      <c r="H289" s="16">
        <v>45470</v>
      </c>
      <c r="I289" s="16">
        <v>45290</v>
      </c>
      <c r="J289" s="15" t="s">
        <v>6</v>
      </c>
      <c r="K289" s="15" t="s">
        <v>63</v>
      </c>
      <c r="L289" s="15" t="s">
        <v>91</v>
      </c>
      <c r="M289" s="15" t="s">
        <v>126</v>
      </c>
      <c r="N289" s="15" t="s">
        <v>80</v>
      </c>
      <c r="O289" s="15" t="s">
        <v>17</v>
      </c>
      <c r="P289" s="18">
        <v>30000</v>
      </c>
    </row>
    <row r="290" spans="1:16" x14ac:dyDescent="0.25">
      <c r="A290" s="14">
        <f t="shared" si="4"/>
        <v>288</v>
      </c>
      <c r="B290" s="14" t="s">
        <v>641</v>
      </c>
      <c r="C290" s="15" t="s">
        <v>642</v>
      </c>
      <c r="D290" s="15" t="s">
        <v>28</v>
      </c>
      <c r="E290" s="15" t="s">
        <v>37</v>
      </c>
      <c r="F290" s="15" t="s">
        <v>939</v>
      </c>
      <c r="G290" s="15" t="s">
        <v>69</v>
      </c>
      <c r="H290" s="16">
        <v>45470</v>
      </c>
      <c r="I290" s="16">
        <v>45290</v>
      </c>
      <c r="J290" s="15" t="s">
        <v>6</v>
      </c>
      <c r="K290" s="15" t="s">
        <v>63</v>
      </c>
      <c r="L290" s="15" t="s">
        <v>91</v>
      </c>
      <c r="M290" s="15" t="s">
        <v>65</v>
      </c>
      <c r="N290" s="15" t="s">
        <v>66</v>
      </c>
      <c r="O290" s="15" t="s">
        <v>17</v>
      </c>
      <c r="P290" s="18">
        <v>30000</v>
      </c>
    </row>
    <row r="291" spans="1:16" x14ac:dyDescent="0.25">
      <c r="A291" s="14">
        <f t="shared" si="4"/>
        <v>289</v>
      </c>
      <c r="B291" s="14" t="s">
        <v>643</v>
      </c>
      <c r="C291" s="15" t="s">
        <v>644</v>
      </c>
      <c r="D291" s="15" t="s">
        <v>27</v>
      </c>
      <c r="E291" s="15" t="s">
        <v>37</v>
      </c>
      <c r="F291" s="15" t="s">
        <v>939</v>
      </c>
      <c r="G291" s="15" t="s">
        <v>69</v>
      </c>
      <c r="H291" s="16">
        <v>45472</v>
      </c>
      <c r="I291" s="16">
        <v>45292</v>
      </c>
      <c r="J291" s="15" t="s">
        <v>6</v>
      </c>
      <c r="K291" s="15" t="s">
        <v>63</v>
      </c>
      <c r="L291" s="15" t="s">
        <v>144</v>
      </c>
      <c r="M291" s="15" t="s">
        <v>126</v>
      </c>
      <c r="N291" s="15" t="s">
        <v>80</v>
      </c>
      <c r="O291" s="15" t="s">
        <v>17</v>
      </c>
      <c r="P291" s="18">
        <v>30000</v>
      </c>
    </row>
    <row r="292" spans="1:16" x14ac:dyDescent="0.25">
      <c r="A292" s="14">
        <f t="shared" si="4"/>
        <v>290</v>
      </c>
      <c r="B292" s="14" t="s">
        <v>645</v>
      </c>
      <c r="C292" s="15" t="s">
        <v>646</v>
      </c>
      <c r="D292" s="15" t="s">
        <v>24</v>
      </c>
      <c r="E292" s="15" t="s">
        <v>37</v>
      </c>
      <c r="F292" s="15" t="s">
        <v>939</v>
      </c>
      <c r="G292" s="15" t="s">
        <v>69</v>
      </c>
      <c r="H292" s="16">
        <v>45472</v>
      </c>
      <c r="I292" s="16">
        <v>45292</v>
      </c>
      <c r="J292" s="15" t="s">
        <v>6</v>
      </c>
      <c r="K292" s="15" t="s">
        <v>63</v>
      </c>
      <c r="L292" s="15" t="s">
        <v>74</v>
      </c>
      <c r="M292" s="15" t="s">
        <v>83</v>
      </c>
      <c r="N292" s="15" t="s">
        <v>84</v>
      </c>
      <c r="O292" s="15" t="s">
        <v>17</v>
      </c>
      <c r="P292" s="18">
        <v>30000</v>
      </c>
    </row>
    <row r="293" spans="1:16" x14ac:dyDescent="0.25">
      <c r="A293" s="14">
        <f t="shared" si="4"/>
        <v>291</v>
      </c>
      <c r="B293" s="14" t="s">
        <v>647</v>
      </c>
      <c r="C293" s="15" t="s">
        <v>648</v>
      </c>
      <c r="D293" s="15" t="s">
        <v>24</v>
      </c>
      <c r="E293" s="15" t="s">
        <v>37</v>
      </c>
      <c r="F293" s="15" t="s">
        <v>939</v>
      </c>
      <c r="G293" s="15" t="s">
        <v>69</v>
      </c>
      <c r="H293" s="16">
        <v>45472</v>
      </c>
      <c r="I293" s="16">
        <v>45292</v>
      </c>
      <c r="J293" s="15" t="s">
        <v>6</v>
      </c>
      <c r="K293" s="15" t="s">
        <v>63</v>
      </c>
      <c r="L293" s="15" t="s">
        <v>64</v>
      </c>
      <c r="M293" s="15" t="s">
        <v>65</v>
      </c>
      <c r="N293" s="15" t="s">
        <v>66</v>
      </c>
      <c r="O293" s="15" t="s">
        <v>17</v>
      </c>
      <c r="P293" s="18">
        <v>30000</v>
      </c>
    </row>
    <row r="294" spans="1:16" x14ac:dyDescent="0.25">
      <c r="A294" s="14">
        <f t="shared" si="4"/>
        <v>292</v>
      </c>
      <c r="B294" s="14" t="s">
        <v>649</v>
      </c>
      <c r="C294" s="15" t="s">
        <v>650</v>
      </c>
      <c r="D294" s="15" t="s">
        <v>27</v>
      </c>
      <c r="E294" s="15" t="s">
        <v>37</v>
      </c>
      <c r="F294" s="15" t="s">
        <v>939</v>
      </c>
      <c r="G294" s="15" t="s">
        <v>69</v>
      </c>
      <c r="H294" s="16">
        <v>45472</v>
      </c>
      <c r="I294" s="16">
        <v>45292</v>
      </c>
      <c r="J294" s="15" t="s">
        <v>6</v>
      </c>
      <c r="K294" s="15" t="s">
        <v>63</v>
      </c>
      <c r="L294" s="15" t="s">
        <v>74</v>
      </c>
      <c r="M294" s="15" t="s">
        <v>65</v>
      </c>
      <c r="N294" s="15" t="s">
        <v>66</v>
      </c>
      <c r="O294" s="15" t="s">
        <v>17</v>
      </c>
      <c r="P294" s="18">
        <v>30000</v>
      </c>
    </row>
    <row r="295" spans="1:16" x14ac:dyDescent="0.25">
      <c r="A295" s="14">
        <f t="shared" si="4"/>
        <v>293</v>
      </c>
      <c r="B295" s="14" t="s">
        <v>651</v>
      </c>
      <c r="C295" s="15" t="s">
        <v>652</v>
      </c>
      <c r="D295" s="15" t="s">
        <v>27</v>
      </c>
      <c r="E295" s="15" t="s">
        <v>37</v>
      </c>
      <c r="F295" s="15" t="s">
        <v>939</v>
      </c>
      <c r="G295" s="15" t="s">
        <v>69</v>
      </c>
      <c r="H295" s="16">
        <v>45472</v>
      </c>
      <c r="I295" s="16">
        <v>45292</v>
      </c>
      <c r="J295" s="15" t="s">
        <v>6</v>
      </c>
      <c r="K295" s="15" t="s">
        <v>73</v>
      </c>
      <c r="L295" s="15" t="s">
        <v>91</v>
      </c>
      <c r="M295" s="15" t="s">
        <v>65</v>
      </c>
      <c r="N295" s="15" t="s">
        <v>66</v>
      </c>
      <c r="O295" s="15" t="s">
        <v>17</v>
      </c>
      <c r="P295" s="18">
        <v>30000</v>
      </c>
    </row>
    <row r="296" spans="1:16" x14ac:dyDescent="0.25">
      <c r="A296" s="14">
        <f t="shared" si="4"/>
        <v>294</v>
      </c>
      <c r="B296" s="14" t="s">
        <v>653</v>
      </c>
      <c r="C296" s="15" t="s">
        <v>654</v>
      </c>
      <c r="D296" s="15" t="s">
        <v>24</v>
      </c>
      <c r="E296" s="15" t="s">
        <v>37</v>
      </c>
      <c r="F296" s="15" t="s">
        <v>939</v>
      </c>
      <c r="G296" s="15" t="s">
        <v>69</v>
      </c>
      <c r="H296" s="16">
        <v>45472</v>
      </c>
      <c r="I296" s="16">
        <v>45292</v>
      </c>
      <c r="J296" s="15" t="s">
        <v>6</v>
      </c>
      <c r="K296" s="15" t="s">
        <v>63</v>
      </c>
      <c r="L296" s="15" t="s">
        <v>144</v>
      </c>
      <c r="M296" s="15" t="s">
        <v>65</v>
      </c>
      <c r="N296" s="15" t="s">
        <v>66</v>
      </c>
      <c r="O296" s="15" t="s">
        <v>17</v>
      </c>
      <c r="P296" s="18">
        <v>30000</v>
      </c>
    </row>
    <row r="297" spans="1:16" x14ac:dyDescent="0.25">
      <c r="A297" s="14">
        <f t="shared" si="4"/>
        <v>295</v>
      </c>
      <c r="B297" s="14" t="s">
        <v>655</v>
      </c>
      <c r="C297" s="15" t="s">
        <v>219</v>
      </c>
      <c r="D297" s="15" t="s">
        <v>28</v>
      </c>
      <c r="E297" s="15" t="s">
        <v>37</v>
      </c>
      <c r="F297" s="15" t="s">
        <v>939</v>
      </c>
      <c r="G297" s="15" t="s">
        <v>69</v>
      </c>
      <c r="H297" s="16">
        <v>45472</v>
      </c>
      <c r="I297" s="16">
        <v>45292</v>
      </c>
      <c r="J297" s="15" t="s">
        <v>6</v>
      </c>
      <c r="K297" s="15" t="s">
        <v>63</v>
      </c>
      <c r="L297" s="15" t="s">
        <v>74</v>
      </c>
      <c r="M297" s="15" t="s">
        <v>217</v>
      </c>
      <c r="N297" s="15" t="s">
        <v>76</v>
      </c>
      <c r="O297" s="15" t="s">
        <v>17</v>
      </c>
      <c r="P297" s="18">
        <v>30000</v>
      </c>
    </row>
    <row r="298" spans="1:16" x14ac:dyDescent="0.25">
      <c r="A298" s="14">
        <f t="shared" si="4"/>
        <v>296</v>
      </c>
      <c r="B298" s="14" t="s">
        <v>656</v>
      </c>
      <c r="C298" s="15" t="s">
        <v>657</v>
      </c>
      <c r="D298" s="15" t="s">
        <v>27</v>
      </c>
      <c r="E298" s="15" t="s">
        <v>37</v>
      </c>
      <c r="F298" s="15" t="s">
        <v>939</v>
      </c>
      <c r="G298" s="15" t="s">
        <v>69</v>
      </c>
      <c r="H298" s="16">
        <v>45472</v>
      </c>
      <c r="I298" s="16">
        <v>45292</v>
      </c>
      <c r="J298" s="15" t="s">
        <v>5</v>
      </c>
      <c r="K298" s="15" t="s">
        <v>63</v>
      </c>
      <c r="L298" s="15" t="s">
        <v>64</v>
      </c>
      <c r="M298" s="15" t="s">
        <v>247</v>
      </c>
      <c r="N298" s="15" t="s">
        <v>80</v>
      </c>
      <c r="O298" s="15" t="s">
        <v>17</v>
      </c>
      <c r="P298" s="18">
        <v>30000</v>
      </c>
    </row>
    <row r="299" spans="1:16" x14ac:dyDescent="0.25">
      <c r="A299" s="14">
        <f t="shared" si="4"/>
        <v>297</v>
      </c>
      <c r="B299" s="14" t="s">
        <v>658</v>
      </c>
      <c r="C299" s="15" t="s">
        <v>659</v>
      </c>
      <c r="D299" s="15" t="s">
        <v>27</v>
      </c>
      <c r="E299" s="15" t="s">
        <v>37</v>
      </c>
      <c r="F299" s="15" t="s">
        <v>939</v>
      </c>
      <c r="G299" s="15" t="s">
        <v>69</v>
      </c>
      <c r="H299" s="16">
        <v>45472</v>
      </c>
      <c r="I299" s="16">
        <v>45292</v>
      </c>
      <c r="J299" s="15" t="s">
        <v>5</v>
      </c>
      <c r="K299" s="15" t="s">
        <v>73</v>
      </c>
      <c r="L299" s="15" t="s">
        <v>74</v>
      </c>
      <c r="M299" s="15" t="s">
        <v>65</v>
      </c>
      <c r="N299" s="15" t="s">
        <v>66</v>
      </c>
      <c r="O299" s="15" t="s">
        <v>17</v>
      </c>
      <c r="P299" s="18">
        <v>30000</v>
      </c>
    </row>
    <row r="300" spans="1:16" x14ac:dyDescent="0.25">
      <c r="A300" s="14">
        <f t="shared" si="4"/>
        <v>298</v>
      </c>
      <c r="B300" s="14" t="s">
        <v>660</v>
      </c>
      <c r="C300" s="15" t="s">
        <v>661</v>
      </c>
      <c r="D300" s="15" t="s">
        <v>27</v>
      </c>
      <c r="E300" s="15" t="s">
        <v>37</v>
      </c>
      <c r="F300" s="15" t="s">
        <v>939</v>
      </c>
      <c r="G300" s="15" t="s">
        <v>69</v>
      </c>
      <c r="H300" s="16">
        <v>45472</v>
      </c>
      <c r="I300" s="16">
        <v>45292</v>
      </c>
      <c r="J300" s="15" t="s">
        <v>6</v>
      </c>
      <c r="K300" s="15" t="s">
        <v>73</v>
      </c>
      <c r="L300" s="15" t="s">
        <v>74</v>
      </c>
      <c r="M300" s="15" t="s">
        <v>65</v>
      </c>
      <c r="N300" s="15" t="s">
        <v>66</v>
      </c>
      <c r="O300" s="15" t="s">
        <v>17</v>
      </c>
      <c r="P300" s="18">
        <v>30000</v>
      </c>
    </row>
    <row r="301" spans="1:16" x14ac:dyDescent="0.25">
      <c r="A301" s="14">
        <f t="shared" si="4"/>
        <v>299</v>
      </c>
      <c r="B301" s="14" t="s">
        <v>662</v>
      </c>
      <c r="C301" s="15" t="s">
        <v>663</v>
      </c>
      <c r="D301" s="15" t="s">
        <v>28</v>
      </c>
      <c r="E301" s="15" t="s">
        <v>37</v>
      </c>
      <c r="F301" s="15" t="s">
        <v>939</v>
      </c>
      <c r="G301" s="15" t="s">
        <v>69</v>
      </c>
      <c r="H301" s="16">
        <v>45472</v>
      </c>
      <c r="I301" s="16">
        <v>45292</v>
      </c>
      <c r="J301" s="15" t="s">
        <v>6</v>
      </c>
      <c r="K301" s="15" t="s">
        <v>63</v>
      </c>
      <c r="L301" s="15" t="s">
        <v>70</v>
      </c>
      <c r="M301" s="15" t="s">
        <v>65</v>
      </c>
      <c r="N301" s="15" t="s">
        <v>66</v>
      </c>
      <c r="O301" s="15" t="s">
        <v>17</v>
      </c>
      <c r="P301" s="18">
        <v>30000</v>
      </c>
    </row>
    <row r="302" spans="1:16" x14ac:dyDescent="0.25">
      <c r="A302" s="14">
        <f t="shared" si="4"/>
        <v>300</v>
      </c>
      <c r="B302" s="14" t="s">
        <v>664</v>
      </c>
      <c r="C302" s="15" t="s">
        <v>665</v>
      </c>
      <c r="D302" s="15" t="s">
        <v>27</v>
      </c>
      <c r="E302" s="15" t="s">
        <v>34</v>
      </c>
      <c r="F302" s="15" t="s">
        <v>939</v>
      </c>
      <c r="G302" s="15" t="s">
        <v>69</v>
      </c>
      <c r="H302" s="16">
        <v>45472</v>
      </c>
      <c r="I302" s="16">
        <v>45292</v>
      </c>
      <c r="J302" s="15" t="s">
        <v>6</v>
      </c>
      <c r="K302" s="15" t="s">
        <v>63</v>
      </c>
      <c r="L302" s="15" t="s">
        <v>70</v>
      </c>
      <c r="M302" s="15" t="s">
        <v>65</v>
      </c>
      <c r="N302" s="15" t="s">
        <v>66</v>
      </c>
      <c r="O302" s="15" t="s">
        <v>17</v>
      </c>
      <c r="P302" s="18">
        <v>30000</v>
      </c>
    </row>
    <row r="303" spans="1:16" x14ac:dyDescent="0.25">
      <c r="A303" s="14">
        <f t="shared" si="4"/>
        <v>301</v>
      </c>
      <c r="B303" s="14" t="s">
        <v>666</v>
      </c>
      <c r="C303" s="15" t="s">
        <v>667</v>
      </c>
      <c r="D303" s="15" t="s">
        <v>27</v>
      </c>
      <c r="E303" s="15" t="s">
        <v>34</v>
      </c>
      <c r="F303" s="15" t="s">
        <v>939</v>
      </c>
      <c r="G303" s="15" t="s">
        <v>69</v>
      </c>
      <c r="H303" s="16">
        <v>45472</v>
      </c>
      <c r="I303" s="16">
        <v>45292</v>
      </c>
      <c r="J303" s="15" t="s">
        <v>6</v>
      </c>
      <c r="K303" s="15" t="s">
        <v>63</v>
      </c>
      <c r="L303" s="15" t="s">
        <v>70</v>
      </c>
      <c r="M303" s="15" t="s">
        <v>65</v>
      </c>
      <c r="N303" s="15" t="s">
        <v>66</v>
      </c>
      <c r="O303" s="15" t="s">
        <v>17</v>
      </c>
      <c r="P303" s="18">
        <v>30000</v>
      </c>
    </row>
    <row r="304" spans="1:16" x14ac:dyDescent="0.25">
      <c r="A304" s="14">
        <f t="shared" si="4"/>
        <v>302</v>
      </c>
      <c r="B304" s="14" t="s">
        <v>668</v>
      </c>
      <c r="C304" s="15" t="s">
        <v>669</v>
      </c>
      <c r="D304" s="15" t="s">
        <v>28</v>
      </c>
      <c r="E304" s="15" t="s">
        <v>37</v>
      </c>
      <c r="F304" s="15" t="s">
        <v>939</v>
      </c>
      <c r="G304" s="15" t="s">
        <v>69</v>
      </c>
      <c r="H304" s="16">
        <v>45473</v>
      </c>
      <c r="I304" s="16">
        <v>45293</v>
      </c>
      <c r="J304" s="15" t="s">
        <v>6</v>
      </c>
      <c r="K304" s="15" t="s">
        <v>63</v>
      </c>
      <c r="L304" s="15" t="s">
        <v>177</v>
      </c>
      <c r="M304" s="15" t="s">
        <v>539</v>
      </c>
      <c r="N304" s="15" t="s">
        <v>80</v>
      </c>
      <c r="O304" s="15" t="s">
        <v>17</v>
      </c>
      <c r="P304" s="18">
        <v>30000</v>
      </c>
    </row>
    <row r="305" spans="1:16" x14ac:dyDescent="0.25">
      <c r="A305" s="14">
        <f t="shared" si="4"/>
        <v>303</v>
      </c>
      <c r="B305" s="14" t="s">
        <v>670</v>
      </c>
      <c r="C305" s="15" t="s">
        <v>671</v>
      </c>
      <c r="D305" s="15" t="s">
        <v>28</v>
      </c>
      <c r="E305" s="15" t="s">
        <v>37</v>
      </c>
      <c r="F305" s="15" t="s">
        <v>939</v>
      </c>
      <c r="G305" s="15" t="s">
        <v>69</v>
      </c>
      <c r="H305" s="16">
        <v>45473</v>
      </c>
      <c r="I305" s="16">
        <v>45293</v>
      </c>
      <c r="J305" s="15" t="s">
        <v>6</v>
      </c>
      <c r="K305" s="15" t="s">
        <v>63</v>
      </c>
      <c r="L305" s="15" t="s">
        <v>64</v>
      </c>
      <c r="M305" s="15" t="s">
        <v>126</v>
      </c>
      <c r="N305" s="15" t="s">
        <v>80</v>
      </c>
      <c r="O305" s="15" t="s">
        <v>17</v>
      </c>
      <c r="P305" s="18">
        <v>30000</v>
      </c>
    </row>
    <row r="306" spans="1:16" x14ac:dyDescent="0.25">
      <c r="A306" s="14">
        <f t="shared" si="4"/>
        <v>304</v>
      </c>
      <c r="B306" s="14" t="s">
        <v>672</v>
      </c>
      <c r="C306" s="15" t="s">
        <v>673</v>
      </c>
      <c r="D306" s="15" t="s">
        <v>27</v>
      </c>
      <c r="E306" s="15" t="s">
        <v>37</v>
      </c>
      <c r="F306" s="15" t="s">
        <v>939</v>
      </c>
      <c r="G306" s="15" t="s">
        <v>69</v>
      </c>
      <c r="H306" s="16">
        <v>45473</v>
      </c>
      <c r="I306" s="16">
        <v>45293</v>
      </c>
      <c r="J306" s="15" t="s">
        <v>6</v>
      </c>
      <c r="K306" s="15" t="s">
        <v>63</v>
      </c>
      <c r="L306" s="15" t="s">
        <v>74</v>
      </c>
      <c r="M306" s="15" t="s">
        <v>65</v>
      </c>
      <c r="N306" s="15" t="s">
        <v>66</v>
      </c>
      <c r="O306" s="15" t="s">
        <v>17</v>
      </c>
      <c r="P306" s="18">
        <v>30000</v>
      </c>
    </row>
    <row r="307" spans="1:16" x14ac:dyDescent="0.25">
      <c r="A307" s="14">
        <f t="shared" si="4"/>
        <v>305</v>
      </c>
      <c r="B307" s="14" t="s">
        <v>674</v>
      </c>
      <c r="C307" s="15" t="s">
        <v>675</v>
      </c>
      <c r="D307" s="15" t="s">
        <v>28</v>
      </c>
      <c r="E307" s="15" t="s">
        <v>37</v>
      </c>
      <c r="F307" s="15" t="s">
        <v>939</v>
      </c>
      <c r="G307" s="15" t="s">
        <v>69</v>
      </c>
      <c r="H307" s="16">
        <v>45474</v>
      </c>
      <c r="I307" s="16">
        <v>45294</v>
      </c>
      <c r="J307" s="15" t="s">
        <v>5</v>
      </c>
      <c r="K307" s="15" t="s">
        <v>63</v>
      </c>
      <c r="L307" s="15" t="s">
        <v>74</v>
      </c>
      <c r="M307" s="15" t="s">
        <v>304</v>
      </c>
      <c r="N307" s="15" t="s">
        <v>305</v>
      </c>
      <c r="O307" s="15" t="s">
        <v>17</v>
      </c>
      <c r="P307" s="18">
        <v>30000</v>
      </c>
    </row>
    <row r="308" spans="1:16" x14ac:dyDescent="0.25">
      <c r="A308" s="14">
        <f t="shared" si="4"/>
        <v>306</v>
      </c>
      <c r="B308" s="14" t="s">
        <v>676</v>
      </c>
      <c r="C308" s="15" t="s">
        <v>677</v>
      </c>
      <c r="D308" s="15" t="s">
        <v>28</v>
      </c>
      <c r="E308" s="15" t="s">
        <v>37</v>
      </c>
      <c r="F308" s="15" t="s">
        <v>939</v>
      </c>
      <c r="G308" s="15" t="s">
        <v>69</v>
      </c>
      <c r="H308" s="16">
        <v>45474</v>
      </c>
      <c r="I308" s="16">
        <v>45294</v>
      </c>
      <c r="J308" s="15" t="s">
        <v>5</v>
      </c>
      <c r="K308" s="15" t="s">
        <v>63</v>
      </c>
      <c r="L308" s="15" t="s">
        <v>70</v>
      </c>
      <c r="M308" s="15" t="s">
        <v>65</v>
      </c>
      <c r="N308" s="15" t="s">
        <v>66</v>
      </c>
      <c r="O308" s="15" t="s">
        <v>17</v>
      </c>
      <c r="P308" s="18">
        <v>30000</v>
      </c>
    </row>
    <row r="309" spans="1:16" x14ac:dyDescent="0.25">
      <c r="A309" s="14">
        <f t="shared" si="4"/>
        <v>307</v>
      </c>
      <c r="B309" s="14" t="s">
        <v>678</v>
      </c>
      <c r="C309" s="15" t="s">
        <v>679</v>
      </c>
      <c r="D309" s="15" t="s">
        <v>27</v>
      </c>
      <c r="E309" s="15" t="s">
        <v>37</v>
      </c>
      <c r="F309" s="15" t="s">
        <v>939</v>
      </c>
      <c r="G309" s="15" t="s">
        <v>69</v>
      </c>
      <c r="H309" s="16">
        <v>45477</v>
      </c>
      <c r="I309" s="16">
        <v>45297</v>
      </c>
      <c r="J309" s="15" t="s">
        <v>6</v>
      </c>
      <c r="K309" s="15" t="s">
        <v>63</v>
      </c>
      <c r="L309" s="15" t="s">
        <v>64</v>
      </c>
      <c r="M309" s="15" t="s">
        <v>126</v>
      </c>
      <c r="N309" s="15" t="s">
        <v>80</v>
      </c>
      <c r="O309" s="15" t="s">
        <v>17</v>
      </c>
      <c r="P309" s="18">
        <v>30000</v>
      </c>
    </row>
    <row r="310" spans="1:16" x14ac:dyDescent="0.25">
      <c r="A310" s="14">
        <f t="shared" si="4"/>
        <v>308</v>
      </c>
      <c r="B310" s="14" t="s">
        <v>680</v>
      </c>
      <c r="C310" s="15" t="s">
        <v>681</v>
      </c>
      <c r="D310" s="15" t="s">
        <v>24</v>
      </c>
      <c r="E310" s="15" t="s">
        <v>37</v>
      </c>
      <c r="F310" s="15" t="s">
        <v>939</v>
      </c>
      <c r="G310" s="15" t="s">
        <v>69</v>
      </c>
      <c r="H310" s="16">
        <v>45477</v>
      </c>
      <c r="I310" s="16">
        <v>45297</v>
      </c>
      <c r="J310" s="15" t="s">
        <v>6</v>
      </c>
      <c r="K310" s="15" t="s">
        <v>63</v>
      </c>
      <c r="L310" s="15" t="s">
        <v>64</v>
      </c>
      <c r="M310" s="15" t="s">
        <v>126</v>
      </c>
      <c r="N310" s="15" t="s">
        <v>80</v>
      </c>
      <c r="O310" s="15" t="s">
        <v>17</v>
      </c>
      <c r="P310" s="18">
        <v>30000</v>
      </c>
    </row>
    <row r="311" spans="1:16" x14ac:dyDescent="0.25">
      <c r="A311" s="14">
        <f t="shared" si="4"/>
        <v>309</v>
      </c>
      <c r="B311" s="14" t="s">
        <v>682</v>
      </c>
      <c r="C311" s="15" t="s">
        <v>683</v>
      </c>
      <c r="D311" s="15" t="s">
        <v>24</v>
      </c>
      <c r="E311" s="15" t="s">
        <v>37</v>
      </c>
      <c r="F311" s="15" t="s">
        <v>939</v>
      </c>
      <c r="G311" s="15" t="s">
        <v>69</v>
      </c>
      <c r="H311" s="16">
        <v>45477</v>
      </c>
      <c r="I311" s="16">
        <v>45297</v>
      </c>
      <c r="J311" s="15" t="s">
        <v>5</v>
      </c>
      <c r="K311" s="15" t="s">
        <v>73</v>
      </c>
      <c r="L311" s="15" t="s">
        <v>64</v>
      </c>
      <c r="M311" s="15" t="s">
        <v>311</v>
      </c>
      <c r="N311" s="15" t="s">
        <v>80</v>
      </c>
      <c r="O311" s="15" t="s">
        <v>17</v>
      </c>
      <c r="P311" s="18">
        <v>30000</v>
      </c>
    </row>
    <row r="312" spans="1:16" x14ac:dyDescent="0.25">
      <c r="A312" s="14">
        <f t="shared" si="4"/>
        <v>310</v>
      </c>
      <c r="B312" s="14" t="s">
        <v>684</v>
      </c>
      <c r="C312" s="15" t="s">
        <v>685</v>
      </c>
      <c r="D312" s="15" t="s">
        <v>27</v>
      </c>
      <c r="E312" s="15" t="s">
        <v>37</v>
      </c>
      <c r="F312" s="15" t="s">
        <v>939</v>
      </c>
      <c r="G312" s="15" t="s">
        <v>69</v>
      </c>
      <c r="H312" s="16">
        <v>45477</v>
      </c>
      <c r="I312" s="16">
        <v>45297</v>
      </c>
      <c r="J312" s="15" t="s">
        <v>5</v>
      </c>
      <c r="K312" s="15" t="s">
        <v>63</v>
      </c>
      <c r="L312" s="15" t="s">
        <v>70</v>
      </c>
      <c r="M312" s="15" t="s">
        <v>65</v>
      </c>
      <c r="N312" s="15" t="s">
        <v>66</v>
      </c>
      <c r="O312" s="15" t="s">
        <v>17</v>
      </c>
      <c r="P312" s="18">
        <v>6000</v>
      </c>
    </row>
    <row r="313" spans="1:16" x14ac:dyDescent="0.25">
      <c r="A313" s="14">
        <f t="shared" si="4"/>
        <v>311</v>
      </c>
      <c r="B313" s="14" t="s">
        <v>686</v>
      </c>
      <c r="C313" s="15" t="s">
        <v>687</v>
      </c>
      <c r="D313" s="15" t="s">
        <v>27</v>
      </c>
      <c r="E313" s="15" t="s">
        <v>35</v>
      </c>
      <c r="F313" s="15" t="s">
        <v>938</v>
      </c>
      <c r="G313" s="15" t="s">
        <v>69</v>
      </c>
      <c r="H313" s="16">
        <v>45475</v>
      </c>
      <c r="I313" s="16">
        <v>45295</v>
      </c>
      <c r="J313" s="15" t="s">
        <v>6</v>
      </c>
      <c r="K313" s="15" t="s">
        <v>63</v>
      </c>
      <c r="L313" s="15" t="s">
        <v>70</v>
      </c>
      <c r="M313" s="15" t="s">
        <v>200</v>
      </c>
      <c r="N313" s="15" t="s">
        <v>84</v>
      </c>
      <c r="O313" s="15" t="s">
        <v>17</v>
      </c>
      <c r="P313" s="18">
        <v>6000</v>
      </c>
    </row>
    <row r="314" spans="1:16" x14ac:dyDescent="0.25">
      <c r="A314" s="14">
        <f t="shared" si="4"/>
        <v>312</v>
      </c>
      <c r="B314" s="14" t="s">
        <v>688</v>
      </c>
      <c r="C314" s="15" t="s">
        <v>689</v>
      </c>
      <c r="D314" s="15" t="s">
        <v>28</v>
      </c>
      <c r="E314" s="15" t="s">
        <v>37</v>
      </c>
      <c r="F314" s="15" t="s">
        <v>939</v>
      </c>
      <c r="G314" s="15" t="s">
        <v>69</v>
      </c>
      <c r="H314" s="16">
        <v>45477</v>
      </c>
      <c r="I314" s="16">
        <v>45297</v>
      </c>
      <c r="J314" s="15" t="s">
        <v>6</v>
      </c>
      <c r="K314" s="15" t="s">
        <v>63</v>
      </c>
      <c r="L314" s="15" t="s">
        <v>144</v>
      </c>
      <c r="M314" s="15" t="s">
        <v>65</v>
      </c>
      <c r="N314" s="15" t="s">
        <v>66</v>
      </c>
      <c r="O314" s="15" t="s">
        <v>17</v>
      </c>
      <c r="P314" s="18">
        <v>6000</v>
      </c>
    </row>
    <row r="315" spans="1:16" x14ac:dyDescent="0.25">
      <c r="A315" s="14">
        <f t="shared" si="4"/>
        <v>313</v>
      </c>
      <c r="B315" s="14" t="s">
        <v>690</v>
      </c>
      <c r="C315" s="15" t="s">
        <v>691</v>
      </c>
      <c r="D315" s="15" t="s">
        <v>28</v>
      </c>
      <c r="E315" s="15" t="s">
        <v>37</v>
      </c>
      <c r="F315" s="15" t="s">
        <v>939</v>
      </c>
      <c r="G315" s="15" t="s">
        <v>69</v>
      </c>
      <c r="H315" s="16">
        <v>45477</v>
      </c>
      <c r="I315" s="16">
        <v>45297</v>
      </c>
      <c r="J315" s="15" t="s">
        <v>6</v>
      </c>
      <c r="K315" s="15" t="s">
        <v>63</v>
      </c>
      <c r="L315" s="15" t="s">
        <v>64</v>
      </c>
      <c r="M315" s="15" t="s">
        <v>242</v>
      </c>
      <c r="N315" s="15" t="s">
        <v>66</v>
      </c>
      <c r="O315" s="15" t="s">
        <v>17</v>
      </c>
      <c r="P315" s="18">
        <v>6000</v>
      </c>
    </row>
    <row r="316" spans="1:16" x14ac:dyDescent="0.25">
      <c r="A316" s="14">
        <f t="shared" si="4"/>
        <v>314</v>
      </c>
      <c r="B316" s="14" t="s">
        <v>692</v>
      </c>
      <c r="C316" s="15" t="s">
        <v>693</v>
      </c>
      <c r="D316" s="15" t="s">
        <v>28</v>
      </c>
      <c r="E316" s="15" t="s">
        <v>37</v>
      </c>
      <c r="F316" s="15" t="s">
        <v>939</v>
      </c>
      <c r="G316" s="15" t="s">
        <v>69</v>
      </c>
      <c r="H316" s="16">
        <v>45480</v>
      </c>
      <c r="I316" s="16">
        <v>45300</v>
      </c>
      <c r="J316" s="15" t="s">
        <v>6</v>
      </c>
      <c r="K316" s="15" t="s">
        <v>63</v>
      </c>
      <c r="L316" s="15" t="s">
        <v>144</v>
      </c>
      <c r="M316" s="15" t="s">
        <v>148</v>
      </c>
      <c r="N316" s="15" t="s">
        <v>66</v>
      </c>
      <c r="O316" s="15" t="s">
        <v>17</v>
      </c>
      <c r="P316" s="18">
        <v>6000</v>
      </c>
    </row>
    <row r="317" spans="1:16" x14ac:dyDescent="0.25">
      <c r="A317" s="14">
        <f t="shared" si="4"/>
        <v>315</v>
      </c>
      <c r="B317" s="14" t="s">
        <v>694</v>
      </c>
      <c r="C317" s="15" t="s">
        <v>695</v>
      </c>
      <c r="D317" s="15" t="s">
        <v>27</v>
      </c>
      <c r="E317" s="15" t="s">
        <v>37</v>
      </c>
      <c r="F317" s="15" t="s">
        <v>939</v>
      </c>
      <c r="G317" s="15" t="s">
        <v>69</v>
      </c>
      <c r="H317" s="16">
        <v>45480</v>
      </c>
      <c r="I317" s="16">
        <v>45300</v>
      </c>
      <c r="J317" s="15" t="s">
        <v>5</v>
      </c>
      <c r="K317" s="15" t="s">
        <v>63</v>
      </c>
      <c r="L317" s="15" t="s">
        <v>144</v>
      </c>
      <c r="M317" s="15" t="s">
        <v>247</v>
      </c>
      <c r="N317" s="15" t="s">
        <v>80</v>
      </c>
      <c r="O317" s="15" t="s">
        <v>17</v>
      </c>
      <c r="P317" s="18">
        <v>6000</v>
      </c>
    </row>
    <row r="318" spans="1:16" x14ac:dyDescent="0.25">
      <c r="A318" s="14">
        <f t="shared" si="4"/>
        <v>316</v>
      </c>
      <c r="B318" s="14" t="s">
        <v>696</v>
      </c>
      <c r="C318" s="15" t="s">
        <v>697</v>
      </c>
      <c r="D318" s="15" t="s">
        <v>25</v>
      </c>
      <c r="E318" s="15" t="s">
        <v>37</v>
      </c>
      <c r="F318" s="15" t="s">
        <v>939</v>
      </c>
      <c r="G318" s="15" t="s">
        <v>69</v>
      </c>
      <c r="H318" s="16">
        <v>45480</v>
      </c>
      <c r="I318" s="16">
        <v>45300</v>
      </c>
      <c r="J318" s="15" t="s">
        <v>5</v>
      </c>
      <c r="K318" s="15" t="s">
        <v>73</v>
      </c>
      <c r="L318" s="15" t="s">
        <v>74</v>
      </c>
      <c r="M318" s="15" t="s">
        <v>242</v>
      </c>
      <c r="N318" s="15" t="s">
        <v>66</v>
      </c>
      <c r="O318" s="15" t="s">
        <v>17</v>
      </c>
      <c r="P318" s="18">
        <v>6000</v>
      </c>
    </row>
    <row r="319" spans="1:16" x14ac:dyDescent="0.25">
      <c r="A319" s="14">
        <f t="shared" si="4"/>
        <v>317</v>
      </c>
      <c r="B319" s="14" t="s">
        <v>698</v>
      </c>
      <c r="C319" s="15" t="s">
        <v>699</v>
      </c>
      <c r="D319" s="15" t="s">
        <v>24</v>
      </c>
      <c r="E319" s="15" t="s">
        <v>37</v>
      </c>
      <c r="F319" s="15" t="s">
        <v>939</v>
      </c>
      <c r="G319" s="15" t="s">
        <v>69</v>
      </c>
      <c r="H319" s="16">
        <v>45480</v>
      </c>
      <c r="I319" s="16">
        <v>45300</v>
      </c>
      <c r="J319" s="15" t="s">
        <v>5</v>
      </c>
      <c r="K319" s="15" t="s">
        <v>63</v>
      </c>
      <c r="L319" s="15" t="s">
        <v>74</v>
      </c>
      <c r="M319" s="15" t="s">
        <v>242</v>
      </c>
      <c r="N319" s="15" t="s">
        <v>66</v>
      </c>
      <c r="O319" s="15" t="s">
        <v>17</v>
      </c>
      <c r="P319" s="18">
        <v>6000</v>
      </c>
    </row>
    <row r="320" spans="1:16" x14ac:dyDescent="0.25">
      <c r="A320" s="14">
        <f t="shared" si="4"/>
        <v>318</v>
      </c>
      <c r="B320" s="14" t="s">
        <v>700</v>
      </c>
      <c r="C320" s="15" t="s">
        <v>701</v>
      </c>
      <c r="D320" s="15" t="s">
        <v>28</v>
      </c>
      <c r="E320" s="15" t="s">
        <v>37</v>
      </c>
      <c r="F320" s="15" t="s">
        <v>939</v>
      </c>
      <c r="G320" s="15" t="s">
        <v>69</v>
      </c>
      <c r="H320" s="16">
        <v>45480</v>
      </c>
      <c r="I320" s="16">
        <v>45300</v>
      </c>
      <c r="J320" s="15" t="s">
        <v>5</v>
      </c>
      <c r="K320" s="15" t="s">
        <v>63</v>
      </c>
      <c r="L320" s="15" t="s">
        <v>144</v>
      </c>
      <c r="M320" s="15" t="s">
        <v>242</v>
      </c>
      <c r="N320" s="15" t="s">
        <v>66</v>
      </c>
      <c r="O320" s="15" t="s">
        <v>17</v>
      </c>
      <c r="P320" s="18">
        <v>6000</v>
      </c>
    </row>
    <row r="321" spans="1:16" x14ac:dyDescent="0.25">
      <c r="A321" s="14">
        <f t="shared" si="4"/>
        <v>319</v>
      </c>
      <c r="B321" s="14" t="s">
        <v>702</v>
      </c>
      <c r="C321" s="15" t="s">
        <v>703</v>
      </c>
      <c r="D321" s="15" t="s">
        <v>24</v>
      </c>
      <c r="E321" s="15" t="s">
        <v>37</v>
      </c>
      <c r="F321" s="15" t="s">
        <v>939</v>
      </c>
      <c r="G321" s="15" t="s">
        <v>69</v>
      </c>
      <c r="H321" s="16">
        <v>45481</v>
      </c>
      <c r="I321" s="16">
        <v>45301</v>
      </c>
      <c r="J321" s="15" t="s">
        <v>6</v>
      </c>
      <c r="K321" s="15" t="s">
        <v>63</v>
      </c>
      <c r="L321" s="15" t="s">
        <v>64</v>
      </c>
      <c r="M321" s="15" t="s">
        <v>247</v>
      </c>
      <c r="N321" s="15" t="s">
        <v>80</v>
      </c>
      <c r="O321" s="15" t="s">
        <v>17</v>
      </c>
      <c r="P321" s="18">
        <v>6000</v>
      </c>
    </row>
    <row r="322" spans="1:16" x14ac:dyDescent="0.25">
      <c r="A322" s="14">
        <f t="shared" si="4"/>
        <v>320</v>
      </c>
      <c r="B322" s="14" t="s">
        <v>704</v>
      </c>
      <c r="C322" s="15" t="s">
        <v>705</v>
      </c>
      <c r="D322" s="15" t="s">
        <v>24</v>
      </c>
      <c r="E322" s="15" t="s">
        <v>37</v>
      </c>
      <c r="F322" s="15" t="s">
        <v>939</v>
      </c>
      <c r="G322" s="15" t="s">
        <v>69</v>
      </c>
      <c r="H322" s="16">
        <v>45481</v>
      </c>
      <c r="I322" s="16">
        <v>45301</v>
      </c>
      <c r="J322" s="15" t="s">
        <v>5</v>
      </c>
      <c r="K322" s="15" t="s">
        <v>63</v>
      </c>
      <c r="L322" s="15" t="s">
        <v>64</v>
      </c>
      <c r="M322" s="15" t="s">
        <v>247</v>
      </c>
      <c r="N322" s="15" t="s">
        <v>80</v>
      </c>
      <c r="O322" s="15" t="s">
        <v>17</v>
      </c>
      <c r="P322" s="18">
        <v>6000</v>
      </c>
    </row>
    <row r="323" spans="1:16" x14ac:dyDescent="0.25">
      <c r="A323" s="14">
        <f t="shared" ref="A323:A386" si="5">ROW(A321)</f>
        <v>321</v>
      </c>
      <c r="B323" s="14" t="s">
        <v>706</v>
      </c>
      <c r="C323" s="15" t="s">
        <v>707</v>
      </c>
      <c r="D323" s="15" t="s">
        <v>28</v>
      </c>
      <c r="E323" s="15" t="s">
        <v>37</v>
      </c>
      <c r="F323" s="15" t="s">
        <v>939</v>
      </c>
      <c r="G323" s="15" t="s">
        <v>69</v>
      </c>
      <c r="H323" s="16">
        <v>45481</v>
      </c>
      <c r="I323" s="16">
        <v>45301</v>
      </c>
      <c r="J323" s="15" t="s">
        <v>5</v>
      </c>
      <c r="K323" s="15" t="s">
        <v>63</v>
      </c>
      <c r="L323" s="15" t="s">
        <v>144</v>
      </c>
      <c r="M323" s="15" t="s">
        <v>708</v>
      </c>
      <c r="N323" s="15" t="s">
        <v>132</v>
      </c>
      <c r="O323" s="15" t="s">
        <v>17</v>
      </c>
      <c r="P323" s="18">
        <v>6000</v>
      </c>
    </row>
    <row r="324" spans="1:16" x14ac:dyDescent="0.25">
      <c r="A324" s="14">
        <f t="shared" si="5"/>
        <v>322</v>
      </c>
      <c r="B324" s="14" t="s">
        <v>709</v>
      </c>
      <c r="C324" s="15" t="s">
        <v>355</v>
      </c>
      <c r="D324" s="15" t="s">
        <v>27</v>
      </c>
      <c r="E324" s="15" t="s">
        <v>37</v>
      </c>
      <c r="F324" s="15" t="s">
        <v>939</v>
      </c>
      <c r="G324" s="15" t="s">
        <v>69</v>
      </c>
      <c r="H324" s="16">
        <v>45481</v>
      </c>
      <c r="I324" s="16">
        <v>45301</v>
      </c>
      <c r="J324" s="15" t="s">
        <v>6</v>
      </c>
      <c r="K324" s="15" t="s">
        <v>63</v>
      </c>
      <c r="L324" s="15" t="s">
        <v>64</v>
      </c>
      <c r="M324" s="15" t="s">
        <v>126</v>
      </c>
      <c r="N324" s="15" t="s">
        <v>80</v>
      </c>
      <c r="O324" s="15" t="s">
        <v>17</v>
      </c>
      <c r="P324" s="18">
        <v>6000</v>
      </c>
    </row>
    <row r="325" spans="1:16" x14ac:dyDescent="0.25">
      <c r="A325" s="14">
        <f t="shared" si="5"/>
        <v>323</v>
      </c>
      <c r="B325" s="14" t="s">
        <v>710</v>
      </c>
      <c r="C325" s="15" t="s">
        <v>93</v>
      </c>
      <c r="D325" s="15" t="s">
        <v>27</v>
      </c>
      <c r="E325" s="15" t="s">
        <v>37</v>
      </c>
      <c r="F325" s="15" t="s">
        <v>939</v>
      </c>
      <c r="G325" s="15" t="s">
        <v>69</v>
      </c>
      <c r="H325" s="16">
        <v>45481</v>
      </c>
      <c r="I325" s="16">
        <v>45301</v>
      </c>
      <c r="J325" s="15" t="s">
        <v>6</v>
      </c>
      <c r="K325" s="15" t="s">
        <v>63</v>
      </c>
      <c r="L325" s="15" t="s">
        <v>74</v>
      </c>
      <c r="M325" s="15" t="s">
        <v>126</v>
      </c>
      <c r="N325" s="15" t="s">
        <v>80</v>
      </c>
      <c r="O325" s="15" t="s">
        <v>17</v>
      </c>
      <c r="P325" s="18">
        <v>6000</v>
      </c>
    </row>
    <row r="326" spans="1:16" x14ac:dyDescent="0.25">
      <c r="A326" s="14">
        <f t="shared" si="5"/>
        <v>324</v>
      </c>
      <c r="B326" s="14" t="s">
        <v>711</v>
      </c>
      <c r="C326" s="15" t="s">
        <v>712</v>
      </c>
      <c r="D326" s="15" t="s">
        <v>27</v>
      </c>
      <c r="E326" s="15" t="s">
        <v>37</v>
      </c>
      <c r="F326" s="15" t="s">
        <v>939</v>
      </c>
      <c r="G326" s="15" t="s">
        <v>69</v>
      </c>
      <c r="H326" s="16">
        <v>45481</v>
      </c>
      <c r="I326" s="16">
        <v>45301</v>
      </c>
      <c r="J326" s="15" t="s">
        <v>5</v>
      </c>
      <c r="K326" s="15" t="s">
        <v>63</v>
      </c>
      <c r="L326" s="15" t="s">
        <v>144</v>
      </c>
      <c r="M326" s="15" t="s">
        <v>242</v>
      </c>
      <c r="N326" s="15" t="s">
        <v>66</v>
      </c>
      <c r="O326" s="15" t="s">
        <v>17</v>
      </c>
      <c r="P326" s="18">
        <v>6000</v>
      </c>
    </row>
    <row r="327" spans="1:16" x14ac:dyDescent="0.25">
      <c r="A327" s="14">
        <f t="shared" si="5"/>
        <v>325</v>
      </c>
      <c r="B327" s="14" t="s">
        <v>713</v>
      </c>
      <c r="C327" s="15" t="s">
        <v>714</v>
      </c>
      <c r="D327" s="15" t="s">
        <v>27</v>
      </c>
      <c r="E327" s="15" t="s">
        <v>37</v>
      </c>
      <c r="F327" s="15" t="s">
        <v>939</v>
      </c>
      <c r="G327" s="15" t="s">
        <v>69</v>
      </c>
      <c r="H327" s="16">
        <v>45481</v>
      </c>
      <c r="I327" s="16">
        <v>45301</v>
      </c>
      <c r="J327" s="15" t="s">
        <v>6</v>
      </c>
      <c r="K327" s="15" t="s">
        <v>63</v>
      </c>
      <c r="L327" s="15" t="s">
        <v>74</v>
      </c>
      <c r="M327" s="15" t="s">
        <v>715</v>
      </c>
      <c r="N327" s="15" t="s">
        <v>80</v>
      </c>
      <c r="O327" s="15" t="s">
        <v>17</v>
      </c>
      <c r="P327" s="18">
        <v>6000</v>
      </c>
    </row>
    <row r="328" spans="1:16" x14ac:dyDescent="0.25">
      <c r="A328" s="14">
        <f t="shared" si="5"/>
        <v>326</v>
      </c>
      <c r="B328" s="14" t="s">
        <v>716</v>
      </c>
      <c r="C328" s="15" t="s">
        <v>717</v>
      </c>
      <c r="D328" s="15" t="s">
        <v>28</v>
      </c>
      <c r="E328" s="15" t="s">
        <v>37</v>
      </c>
      <c r="F328" s="15" t="s">
        <v>939</v>
      </c>
      <c r="G328" s="15" t="s">
        <v>69</v>
      </c>
      <c r="H328" s="16">
        <v>45481</v>
      </c>
      <c r="I328" s="16">
        <v>45301</v>
      </c>
      <c r="J328" s="15" t="s">
        <v>6</v>
      </c>
      <c r="K328" s="15" t="s">
        <v>63</v>
      </c>
      <c r="L328" s="15" t="s">
        <v>74</v>
      </c>
      <c r="M328" s="15" t="s">
        <v>65</v>
      </c>
      <c r="N328" s="15" t="s">
        <v>66</v>
      </c>
      <c r="O328" s="15" t="s">
        <v>17</v>
      </c>
      <c r="P328" s="18">
        <v>6000</v>
      </c>
    </row>
    <row r="329" spans="1:16" x14ac:dyDescent="0.25">
      <c r="A329" s="14">
        <f t="shared" si="5"/>
        <v>327</v>
      </c>
      <c r="B329" s="14" t="s">
        <v>718</v>
      </c>
      <c r="C329" s="15" t="s">
        <v>477</v>
      </c>
      <c r="D329" s="15" t="s">
        <v>28</v>
      </c>
      <c r="E329" s="15" t="s">
        <v>37</v>
      </c>
      <c r="F329" s="15" t="s">
        <v>939</v>
      </c>
      <c r="G329" s="15" t="s">
        <v>69</v>
      </c>
      <c r="H329" s="16">
        <v>45481</v>
      </c>
      <c r="I329" s="16">
        <v>45301</v>
      </c>
      <c r="J329" s="15" t="s">
        <v>6</v>
      </c>
      <c r="K329" s="15" t="s">
        <v>63</v>
      </c>
      <c r="L329" s="15" t="s">
        <v>64</v>
      </c>
      <c r="M329" s="15" t="s">
        <v>65</v>
      </c>
      <c r="N329" s="15" t="s">
        <v>66</v>
      </c>
      <c r="O329" s="15" t="s">
        <v>17</v>
      </c>
      <c r="P329" s="18">
        <v>6000</v>
      </c>
    </row>
    <row r="330" spans="1:16" x14ac:dyDescent="0.25">
      <c r="A330" s="14">
        <f t="shared" si="5"/>
        <v>328</v>
      </c>
      <c r="B330" s="14" t="s">
        <v>719</v>
      </c>
      <c r="C330" s="15" t="s">
        <v>720</v>
      </c>
      <c r="D330" s="15" t="s">
        <v>28</v>
      </c>
      <c r="E330" s="15" t="s">
        <v>37</v>
      </c>
      <c r="F330" s="15" t="s">
        <v>939</v>
      </c>
      <c r="G330" s="15" t="s">
        <v>69</v>
      </c>
      <c r="H330" s="16">
        <v>45481</v>
      </c>
      <c r="I330" s="16">
        <v>45301</v>
      </c>
      <c r="J330" s="15" t="s">
        <v>6</v>
      </c>
      <c r="K330" s="15" t="s">
        <v>63</v>
      </c>
      <c r="L330" s="15" t="s">
        <v>64</v>
      </c>
      <c r="M330" s="15" t="s">
        <v>65</v>
      </c>
      <c r="N330" s="15" t="s">
        <v>66</v>
      </c>
      <c r="O330" s="15" t="s">
        <v>17</v>
      </c>
      <c r="P330" s="18">
        <v>6000</v>
      </c>
    </row>
    <row r="331" spans="1:16" x14ac:dyDescent="0.25">
      <c r="A331" s="14">
        <f t="shared" si="5"/>
        <v>329</v>
      </c>
      <c r="B331" s="14" t="s">
        <v>721</v>
      </c>
      <c r="C331" s="15" t="s">
        <v>722</v>
      </c>
      <c r="D331" s="15" t="s">
        <v>27</v>
      </c>
      <c r="E331" s="15" t="s">
        <v>37</v>
      </c>
      <c r="F331" s="15" t="s">
        <v>939</v>
      </c>
      <c r="G331" s="15" t="s">
        <v>69</v>
      </c>
      <c r="H331" s="16">
        <v>45481</v>
      </c>
      <c r="I331" s="16">
        <v>45301</v>
      </c>
      <c r="J331" s="15" t="s">
        <v>5</v>
      </c>
      <c r="K331" s="15" t="s">
        <v>63</v>
      </c>
      <c r="L331" s="15" t="s">
        <v>144</v>
      </c>
      <c r="M331" s="15" t="s">
        <v>65</v>
      </c>
      <c r="N331" s="15" t="s">
        <v>66</v>
      </c>
      <c r="O331" s="15" t="s">
        <v>17</v>
      </c>
      <c r="P331" s="18">
        <v>6000</v>
      </c>
    </row>
    <row r="332" spans="1:16" x14ac:dyDescent="0.25">
      <c r="A332" s="14">
        <f t="shared" si="5"/>
        <v>330</v>
      </c>
      <c r="B332" s="14" t="s">
        <v>723</v>
      </c>
      <c r="C332" s="15" t="s">
        <v>123</v>
      </c>
      <c r="D332" s="15" t="s">
        <v>25</v>
      </c>
      <c r="E332" s="15" t="s">
        <v>35</v>
      </c>
      <c r="F332" s="15" t="s">
        <v>938</v>
      </c>
      <c r="G332" s="15" t="s">
        <v>69</v>
      </c>
      <c r="H332" s="16">
        <v>45482</v>
      </c>
      <c r="I332" s="16">
        <v>45302</v>
      </c>
      <c r="J332" s="15" t="s">
        <v>6</v>
      </c>
      <c r="K332" s="15" t="s">
        <v>73</v>
      </c>
      <c r="L332" s="15" t="s">
        <v>91</v>
      </c>
      <c r="M332" s="15" t="s">
        <v>65</v>
      </c>
      <c r="N332" s="15" t="s">
        <v>66</v>
      </c>
      <c r="O332" s="15" t="s">
        <v>17</v>
      </c>
      <c r="P332" s="18">
        <v>6000</v>
      </c>
    </row>
    <row r="333" spans="1:16" x14ac:dyDescent="0.25">
      <c r="A333" s="14">
        <f t="shared" si="5"/>
        <v>331</v>
      </c>
      <c r="B333" s="14" t="s">
        <v>724</v>
      </c>
      <c r="C333" s="15" t="s">
        <v>725</v>
      </c>
      <c r="D333" s="15" t="s">
        <v>24</v>
      </c>
      <c r="E333" s="15" t="s">
        <v>37</v>
      </c>
      <c r="F333" s="15" t="s">
        <v>939</v>
      </c>
      <c r="G333" s="15" t="s">
        <v>69</v>
      </c>
      <c r="H333" s="16">
        <v>45482</v>
      </c>
      <c r="I333" s="16">
        <v>45302</v>
      </c>
      <c r="J333" s="15" t="s">
        <v>6</v>
      </c>
      <c r="K333" s="15" t="s">
        <v>63</v>
      </c>
      <c r="L333" s="15" t="s">
        <v>64</v>
      </c>
      <c r="M333" s="15" t="s">
        <v>217</v>
      </c>
      <c r="N333" s="15" t="s">
        <v>76</v>
      </c>
      <c r="O333" s="15" t="s">
        <v>17</v>
      </c>
      <c r="P333" s="18">
        <v>6000</v>
      </c>
    </row>
    <row r="334" spans="1:16" x14ac:dyDescent="0.25">
      <c r="A334" s="14">
        <f t="shared" si="5"/>
        <v>332</v>
      </c>
      <c r="B334" s="14" t="s">
        <v>726</v>
      </c>
      <c r="C334" s="15" t="s">
        <v>727</v>
      </c>
      <c r="D334" s="15" t="s">
        <v>28</v>
      </c>
      <c r="E334" s="15" t="s">
        <v>37</v>
      </c>
      <c r="F334" s="15" t="s">
        <v>939</v>
      </c>
      <c r="G334" s="15" t="s">
        <v>69</v>
      </c>
      <c r="H334" s="16">
        <v>45482</v>
      </c>
      <c r="I334" s="16">
        <v>45302</v>
      </c>
      <c r="J334" s="15" t="s">
        <v>6</v>
      </c>
      <c r="K334" s="15" t="s">
        <v>63</v>
      </c>
      <c r="L334" s="15" t="s">
        <v>64</v>
      </c>
      <c r="M334" s="15" t="s">
        <v>65</v>
      </c>
      <c r="N334" s="15" t="s">
        <v>66</v>
      </c>
      <c r="O334" s="15" t="s">
        <v>17</v>
      </c>
      <c r="P334" s="18">
        <v>6000</v>
      </c>
    </row>
    <row r="335" spans="1:16" x14ac:dyDescent="0.25">
      <c r="A335" s="14">
        <f t="shared" si="5"/>
        <v>333</v>
      </c>
      <c r="B335" s="14" t="s">
        <v>728</v>
      </c>
      <c r="C335" s="15" t="s">
        <v>729</v>
      </c>
      <c r="D335" s="15" t="s">
        <v>24</v>
      </c>
      <c r="E335" s="15" t="s">
        <v>37</v>
      </c>
      <c r="F335" s="15" t="s">
        <v>939</v>
      </c>
      <c r="G335" s="15" t="s">
        <v>69</v>
      </c>
      <c r="H335" s="16">
        <v>45482</v>
      </c>
      <c r="I335" s="16">
        <v>45302</v>
      </c>
      <c r="J335" s="15" t="s">
        <v>5</v>
      </c>
      <c r="K335" s="15" t="s">
        <v>73</v>
      </c>
      <c r="L335" s="15" t="s">
        <v>74</v>
      </c>
      <c r="M335" s="15" t="s">
        <v>65</v>
      </c>
      <c r="N335" s="15" t="s">
        <v>66</v>
      </c>
      <c r="O335" s="15" t="s">
        <v>17</v>
      </c>
      <c r="P335" s="18">
        <v>6000</v>
      </c>
    </row>
    <row r="336" spans="1:16" x14ac:dyDescent="0.25">
      <c r="A336" s="14">
        <f t="shared" si="5"/>
        <v>334</v>
      </c>
      <c r="B336" s="14" t="s">
        <v>730</v>
      </c>
      <c r="C336" s="15" t="s">
        <v>731</v>
      </c>
      <c r="D336" s="15" t="s">
        <v>27</v>
      </c>
      <c r="E336" s="15" t="s">
        <v>37</v>
      </c>
      <c r="F336" s="15" t="s">
        <v>939</v>
      </c>
      <c r="G336" s="15" t="s">
        <v>69</v>
      </c>
      <c r="H336" s="16">
        <v>45482</v>
      </c>
      <c r="I336" s="16">
        <v>45302</v>
      </c>
      <c r="J336" s="15" t="s">
        <v>5</v>
      </c>
      <c r="K336" s="15" t="s">
        <v>63</v>
      </c>
      <c r="L336" s="15" t="s">
        <v>64</v>
      </c>
      <c r="M336" s="15" t="s">
        <v>217</v>
      </c>
      <c r="N336" s="15" t="s">
        <v>76</v>
      </c>
      <c r="O336" s="15" t="s">
        <v>17</v>
      </c>
      <c r="P336" s="18">
        <v>6000</v>
      </c>
    </row>
    <row r="337" spans="1:16" x14ac:dyDescent="0.25">
      <c r="A337" s="14">
        <f t="shared" si="5"/>
        <v>335</v>
      </c>
      <c r="B337" s="14" t="s">
        <v>732</v>
      </c>
      <c r="C337" s="15" t="s">
        <v>733</v>
      </c>
      <c r="D337" s="15" t="s">
        <v>27</v>
      </c>
      <c r="E337" s="15" t="s">
        <v>37</v>
      </c>
      <c r="F337" s="15" t="s">
        <v>939</v>
      </c>
      <c r="G337" s="15" t="s">
        <v>69</v>
      </c>
      <c r="H337" s="16">
        <v>45482</v>
      </c>
      <c r="I337" s="16">
        <v>45302</v>
      </c>
      <c r="J337" s="15" t="s">
        <v>5</v>
      </c>
      <c r="K337" s="15" t="s">
        <v>63</v>
      </c>
      <c r="L337" s="15" t="s">
        <v>70</v>
      </c>
      <c r="M337" s="15" t="s">
        <v>247</v>
      </c>
      <c r="N337" s="15" t="s">
        <v>80</v>
      </c>
      <c r="O337" s="15" t="s">
        <v>17</v>
      </c>
      <c r="P337" s="18">
        <v>6000</v>
      </c>
    </row>
    <row r="338" spans="1:16" x14ac:dyDescent="0.25">
      <c r="A338" s="14">
        <f t="shared" si="5"/>
        <v>336</v>
      </c>
      <c r="B338" s="14" t="s">
        <v>734</v>
      </c>
      <c r="C338" s="15" t="s">
        <v>735</v>
      </c>
      <c r="D338" s="15" t="s">
        <v>27</v>
      </c>
      <c r="E338" s="15" t="s">
        <v>37</v>
      </c>
      <c r="F338" s="15" t="s">
        <v>939</v>
      </c>
      <c r="G338" s="15" t="s">
        <v>69</v>
      </c>
      <c r="H338" s="16">
        <v>45483</v>
      </c>
      <c r="I338" s="16">
        <v>45303</v>
      </c>
      <c r="J338" s="15" t="s">
        <v>5</v>
      </c>
      <c r="K338" s="15" t="s">
        <v>63</v>
      </c>
      <c r="L338" s="15" t="s">
        <v>64</v>
      </c>
      <c r="M338" s="15" t="s">
        <v>65</v>
      </c>
      <c r="N338" s="15" t="s">
        <v>66</v>
      </c>
      <c r="O338" s="15" t="s">
        <v>17</v>
      </c>
      <c r="P338" s="18">
        <v>6000</v>
      </c>
    </row>
    <row r="339" spans="1:16" x14ac:dyDescent="0.25">
      <c r="A339" s="14">
        <f t="shared" si="5"/>
        <v>337</v>
      </c>
      <c r="B339" s="14" t="s">
        <v>736</v>
      </c>
      <c r="C339" s="15" t="s">
        <v>737</v>
      </c>
      <c r="D339" s="15" t="s">
        <v>27</v>
      </c>
      <c r="E339" s="15" t="s">
        <v>37</v>
      </c>
      <c r="F339" s="15" t="s">
        <v>939</v>
      </c>
      <c r="G339" s="15" t="s">
        <v>69</v>
      </c>
      <c r="H339" s="16">
        <v>45483</v>
      </c>
      <c r="I339" s="16">
        <v>45303</v>
      </c>
      <c r="J339" s="15" t="s">
        <v>6</v>
      </c>
      <c r="K339" s="15" t="s">
        <v>63</v>
      </c>
      <c r="L339" s="15" t="s">
        <v>70</v>
      </c>
      <c r="M339" s="15" t="s">
        <v>65</v>
      </c>
      <c r="N339" s="15" t="s">
        <v>66</v>
      </c>
      <c r="O339" s="15" t="s">
        <v>17</v>
      </c>
      <c r="P339" s="18">
        <v>6000</v>
      </c>
    </row>
    <row r="340" spans="1:16" x14ac:dyDescent="0.25">
      <c r="A340" s="14">
        <f t="shared" si="5"/>
        <v>338</v>
      </c>
      <c r="B340" s="14" t="s">
        <v>738</v>
      </c>
      <c r="C340" s="15" t="s">
        <v>739</v>
      </c>
      <c r="D340" s="15" t="s">
        <v>25</v>
      </c>
      <c r="E340" s="15" t="s">
        <v>32</v>
      </c>
      <c r="F340" s="15" t="s">
        <v>939</v>
      </c>
      <c r="G340" s="15" t="s">
        <v>69</v>
      </c>
      <c r="H340" s="16">
        <v>45483</v>
      </c>
      <c r="I340" s="16">
        <v>45303</v>
      </c>
      <c r="J340" s="15" t="s">
        <v>6</v>
      </c>
      <c r="K340" s="15" t="s">
        <v>63</v>
      </c>
      <c r="L340" s="15" t="s">
        <v>74</v>
      </c>
      <c r="M340" s="15" t="s">
        <v>65</v>
      </c>
      <c r="N340" s="15" t="s">
        <v>66</v>
      </c>
      <c r="O340" s="15" t="s">
        <v>17</v>
      </c>
      <c r="P340" s="18">
        <v>6000</v>
      </c>
    </row>
    <row r="341" spans="1:16" x14ac:dyDescent="0.25">
      <c r="A341" s="14">
        <f t="shared" si="5"/>
        <v>339</v>
      </c>
      <c r="B341" s="14" t="s">
        <v>740</v>
      </c>
      <c r="C341" s="15" t="s">
        <v>741</v>
      </c>
      <c r="D341" s="15" t="s">
        <v>28</v>
      </c>
      <c r="E341" s="15" t="s">
        <v>37</v>
      </c>
      <c r="F341" s="15" t="s">
        <v>939</v>
      </c>
      <c r="G341" s="15" t="s">
        <v>69</v>
      </c>
      <c r="H341" s="16">
        <v>45483</v>
      </c>
      <c r="I341" s="16">
        <v>45303</v>
      </c>
      <c r="J341" s="15" t="s">
        <v>6</v>
      </c>
      <c r="K341" s="15" t="s">
        <v>63</v>
      </c>
      <c r="L341" s="15" t="s">
        <v>70</v>
      </c>
      <c r="M341" s="15" t="s">
        <v>65</v>
      </c>
      <c r="N341" s="15" t="s">
        <v>66</v>
      </c>
      <c r="O341" s="15" t="s">
        <v>17</v>
      </c>
      <c r="P341" s="18">
        <v>6000</v>
      </c>
    </row>
    <row r="342" spans="1:16" x14ac:dyDescent="0.25">
      <c r="A342" s="14">
        <f t="shared" si="5"/>
        <v>340</v>
      </c>
      <c r="B342" s="14" t="s">
        <v>742</v>
      </c>
      <c r="C342" s="15" t="s">
        <v>743</v>
      </c>
      <c r="D342" s="15" t="s">
        <v>24</v>
      </c>
      <c r="E342" s="15" t="s">
        <v>37</v>
      </c>
      <c r="F342" s="15" t="s">
        <v>939</v>
      </c>
      <c r="G342" s="15" t="s">
        <v>69</v>
      </c>
      <c r="H342" s="16">
        <v>45484</v>
      </c>
      <c r="I342" s="16">
        <v>45304</v>
      </c>
      <c r="J342" s="15" t="s">
        <v>5</v>
      </c>
      <c r="K342" s="15" t="s">
        <v>63</v>
      </c>
      <c r="L342" s="15" t="s">
        <v>64</v>
      </c>
      <c r="M342" s="15" t="s">
        <v>65</v>
      </c>
      <c r="N342" s="15" t="s">
        <v>66</v>
      </c>
      <c r="O342" s="15" t="s">
        <v>17</v>
      </c>
      <c r="P342" s="18">
        <v>6000</v>
      </c>
    </row>
    <row r="343" spans="1:16" x14ac:dyDescent="0.25">
      <c r="A343" s="14">
        <f t="shared" si="5"/>
        <v>341</v>
      </c>
      <c r="B343" s="14" t="s">
        <v>744</v>
      </c>
      <c r="C343" s="15" t="s">
        <v>745</v>
      </c>
      <c r="D343" s="15" t="s">
        <v>24</v>
      </c>
      <c r="E343" s="15" t="s">
        <v>37</v>
      </c>
      <c r="F343" s="15" t="s">
        <v>939</v>
      </c>
      <c r="G343" s="15" t="s">
        <v>69</v>
      </c>
      <c r="H343" s="16">
        <v>45484</v>
      </c>
      <c r="I343" s="16">
        <v>45304</v>
      </c>
      <c r="J343" s="15" t="s">
        <v>6</v>
      </c>
      <c r="K343" s="15" t="s">
        <v>63</v>
      </c>
      <c r="L343" s="15" t="s">
        <v>70</v>
      </c>
      <c r="M343" s="15" t="s">
        <v>65</v>
      </c>
      <c r="N343" s="15" t="s">
        <v>66</v>
      </c>
      <c r="O343" s="15" t="s">
        <v>17</v>
      </c>
      <c r="P343" s="18">
        <v>6000</v>
      </c>
    </row>
    <row r="344" spans="1:16" x14ac:dyDescent="0.25">
      <c r="A344" s="14">
        <f t="shared" si="5"/>
        <v>342</v>
      </c>
      <c r="B344" s="14" t="s">
        <v>746</v>
      </c>
      <c r="C344" s="15" t="s">
        <v>747</v>
      </c>
      <c r="D344" s="15" t="s">
        <v>25</v>
      </c>
      <c r="E344" s="15" t="s">
        <v>37</v>
      </c>
      <c r="F344" s="15" t="s">
        <v>939</v>
      </c>
      <c r="G344" s="15" t="s">
        <v>69</v>
      </c>
      <c r="H344" s="16">
        <v>45484</v>
      </c>
      <c r="I344" s="16">
        <v>45304</v>
      </c>
      <c r="J344" s="15" t="s">
        <v>6</v>
      </c>
      <c r="K344" s="15" t="s">
        <v>63</v>
      </c>
      <c r="L344" s="15" t="s">
        <v>74</v>
      </c>
      <c r="M344" s="15" t="s">
        <v>65</v>
      </c>
      <c r="N344" s="15" t="s">
        <v>66</v>
      </c>
      <c r="O344" s="15" t="s">
        <v>17</v>
      </c>
      <c r="P344" s="18">
        <v>6000</v>
      </c>
    </row>
    <row r="345" spans="1:16" x14ac:dyDescent="0.25">
      <c r="A345" s="14">
        <f t="shared" si="5"/>
        <v>343</v>
      </c>
      <c r="B345" s="14" t="s">
        <v>748</v>
      </c>
      <c r="C345" s="15" t="s">
        <v>749</v>
      </c>
      <c r="D345" s="15" t="s">
        <v>28</v>
      </c>
      <c r="E345" s="15" t="s">
        <v>37</v>
      </c>
      <c r="F345" s="15" t="s">
        <v>939</v>
      </c>
      <c r="G345" s="15" t="s">
        <v>69</v>
      </c>
      <c r="H345" s="16">
        <v>45484</v>
      </c>
      <c r="I345" s="16">
        <v>45304</v>
      </c>
      <c r="J345" s="15" t="s">
        <v>6</v>
      </c>
      <c r="K345" s="15" t="s">
        <v>63</v>
      </c>
      <c r="L345" s="15" t="s">
        <v>64</v>
      </c>
      <c r="M345" s="15" t="s">
        <v>65</v>
      </c>
      <c r="N345" s="15" t="s">
        <v>66</v>
      </c>
      <c r="O345" s="15" t="s">
        <v>17</v>
      </c>
      <c r="P345" s="18">
        <v>6000</v>
      </c>
    </row>
    <row r="346" spans="1:16" x14ac:dyDescent="0.25">
      <c r="A346" s="14">
        <f t="shared" si="5"/>
        <v>344</v>
      </c>
      <c r="B346" s="14" t="s">
        <v>750</v>
      </c>
      <c r="C346" s="15" t="s">
        <v>751</v>
      </c>
      <c r="D346" s="15" t="s">
        <v>27</v>
      </c>
      <c r="E346" s="15" t="s">
        <v>37</v>
      </c>
      <c r="F346" s="15" t="s">
        <v>939</v>
      </c>
      <c r="G346" s="15" t="s">
        <v>69</v>
      </c>
      <c r="H346" s="16">
        <v>45484</v>
      </c>
      <c r="I346" s="16">
        <v>45304</v>
      </c>
      <c r="J346" s="15" t="s">
        <v>6</v>
      </c>
      <c r="K346" s="15" t="s">
        <v>63</v>
      </c>
      <c r="L346" s="15" t="s">
        <v>74</v>
      </c>
      <c r="M346" s="15" t="s">
        <v>247</v>
      </c>
      <c r="N346" s="15" t="s">
        <v>80</v>
      </c>
      <c r="O346" s="15" t="s">
        <v>17</v>
      </c>
      <c r="P346" s="18">
        <v>6000</v>
      </c>
    </row>
    <row r="347" spans="1:16" x14ac:dyDescent="0.25">
      <c r="A347" s="14">
        <f t="shared" si="5"/>
        <v>345</v>
      </c>
      <c r="B347" s="14" t="s">
        <v>752</v>
      </c>
      <c r="C347" s="15" t="s">
        <v>753</v>
      </c>
      <c r="D347" s="15" t="s">
        <v>28</v>
      </c>
      <c r="E347" s="15" t="s">
        <v>37</v>
      </c>
      <c r="F347" s="15" t="s">
        <v>939</v>
      </c>
      <c r="G347" s="15" t="s">
        <v>69</v>
      </c>
      <c r="H347" s="16">
        <v>45484</v>
      </c>
      <c r="I347" s="16">
        <v>45304</v>
      </c>
      <c r="J347" s="15" t="s">
        <v>6</v>
      </c>
      <c r="K347" s="15" t="s">
        <v>63</v>
      </c>
      <c r="L347" s="15" t="s">
        <v>74</v>
      </c>
      <c r="M347" s="15" t="s">
        <v>148</v>
      </c>
      <c r="N347" s="15" t="s">
        <v>66</v>
      </c>
      <c r="O347" s="15" t="s">
        <v>17</v>
      </c>
      <c r="P347" s="18">
        <v>6000</v>
      </c>
    </row>
    <row r="348" spans="1:16" x14ac:dyDescent="0.25">
      <c r="A348" s="14">
        <f t="shared" si="5"/>
        <v>346</v>
      </c>
      <c r="B348" s="14" t="s">
        <v>754</v>
      </c>
      <c r="C348" s="15" t="s">
        <v>755</v>
      </c>
      <c r="D348" s="15" t="s">
        <v>27</v>
      </c>
      <c r="E348" s="15" t="s">
        <v>37</v>
      </c>
      <c r="F348" s="15" t="s">
        <v>939</v>
      </c>
      <c r="G348" s="15" t="s">
        <v>69</v>
      </c>
      <c r="H348" s="16">
        <v>45484</v>
      </c>
      <c r="I348" s="16">
        <v>45304</v>
      </c>
      <c r="J348" s="15" t="s">
        <v>6</v>
      </c>
      <c r="K348" s="15" t="s">
        <v>63</v>
      </c>
      <c r="L348" s="15" t="s">
        <v>74</v>
      </c>
      <c r="M348" s="15" t="s">
        <v>304</v>
      </c>
      <c r="N348" s="15" t="s">
        <v>305</v>
      </c>
      <c r="O348" s="15" t="s">
        <v>17</v>
      </c>
      <c r="P348" s="18">
        <v>6000</v>
      </c>
    </row>
    <row r="349" spans="1:16" x14ac:dyDescent="0.25">
      <c r="A349" s="14">
        <f t="shared" si="5"/>
        <v>347</v>
      </c>
      <c r="B349" s="14" t="s">
        <v>756</v>
      </c>
      <c r="C349" s="15" t="s">
        <v>757</v>
      </c>
      <c r="D349" s="15" t="s">
        <v>27</v>
      </c>
      <c r="E349" s="15" t="s">
        <v>37</v>
      </c>
      <c r="F349" s="15" t="s">
        <v>939</v>
      </c>
      <c r="G349" s="15" t="s">
        <v>69</v>
      </c>
      <c r="H349" s="16">
        <v>45485</v>
      </c>
      <c r="I349" s="16">
        <v>45305</v>
      </c>
      <c r="J349" s="15" t="s">
        <v>6</v>
      </c>
      <c r="K349" s="15" t="s">
        <v>63</v>
      </c>
      <c r="L349" s="15" t="s">
        <v>64</v>
      </c>
      <c r="M349" s="15" t="s">
        <v>200</v>
      </c>
      <c r="N349" s="15" t="s">
        <v>84</v>
      </c>
      <c r="O349" s="15" t="s">
        <v>17</v>
      </c>
      <c r="P349" s="18">
        <v>6000</v>
      </c>
    </row>
    <row r="350" spans="1:16" x14ac:dyDescent="0.25">
      <c r="A350" s="14">
        <f t="shared" si="5"/>
        <v>348</v>
      </c>
      <c r="B350" s="14" t="s">
        <v>758</v>
      </c>
      <c r="C350" s="15" t="s">
        <v>759</v>
      </c>
      <c r="D350" s="15" t="s">
        <v>27</v>
      </c>
      <c r="E350" s="15" t="s">
        <v>37</v>
      </c>
      <c r="F350" s="15" t="s">
        <v>939</v>
      </c>
      <c r="G350" s="15" t="s">
        <v>69</v>
      </c>
      <c r="H350" s="16">
        <v>45487</v>
      </c>
      <c r="I350" s="16">
        <v>45307</v>
      </c>
      <c r="J350" s="15" t="s">
        <v>5</v>
      </c>
      <c r="K350" s="15" t="s">
        <v>73</v>
      </c>
      <c r="L350" s="15" t="s">
        <v>64</v>
      </c>
      <c r="M350" s="15" t="s">
        <v>65</v>
      </c>
      <c r="N350" s="15" t="s">
        <v>66</v>
      </c>
      <c r="O350" s="15" t="s">
        <v>17</v>
      </c>
      <c r="P350" s="18">
        <v>6000</v>
      </c>
    </row>
    <row r="351" spans="1:16" x14ac:dyDescent="0.25">
      <c r="A351" s="14">
        <f t="shared" si="5"/>
        <v>349</v>
      </c>
      <c r="B351" s="14" t="s">
        <v>760</v>
      </c>
      <c r="C351" s="15" t="s">
        <v>761</v>
      </c>
      <c r="D351" s="15" t="s">
        <v>27</v>
      </c>
      <c r="E351" s="15" t="s">
        <v>37</v>
      </c>
      <c r="F351" s="15" t="s">
        <v>939</v>
      </c>
      <c r="G351" s="15" t="s">
        <v>69</v>
      </c>
      <c r="H351" s="16">
        <v>45488</v>
      </c>
      <c r="I351" s="16">
        <v>45308</v>
      </c>
      <c r="J351" s="15" t="s">
        <v>5</v>
      </c>
      <c r="K351" s="15" t="s">
        <v>63</v>
      </c>
      <c r="L351" s="15" t="s">
        <v>91</v>
      </c>
      <c r="M351" s="15" t="s">
        <v>242</v>
      </c>
      <c r="N351" s="15" t="s">
        <v>66</v>
      </c>
      <c r="O351" s="15" t="s">
        <v>17</v>
      </c>
      <c r="P351" s="18">
        <v>6000</v>
      </c>
    </row>
    <row r="352" spans="1:16" x14ac:dyDescent="0.25">
      <c r="A352" s="14">
        <f t="shared" si="5"/>
        <v>350</v>
      </c>
      <c r="B352" s="14" t="s">
        <v>762</v>
      </c>
      <c r="C352" s="15" t="s">
        <v>763</v>
      </c>
      <c r="D352" s="15" t="s">
        <v>25</v>
      </c>
      <c r="E352" s="15" t="s">
        <v>37</v>
      </c>
      <c r="F352" s="15" t="s">
        <v>939</v>
      </c>
      <c r="G352" s="15" t="s">
        <v>69</v>
      </c>
      <c r="H352" s="16">
        <v>45488</v>
      </c>
      <c r="I352" s="16">
        <v>45308</v>
      </c>
      <c r="J352" s="15" t="s">
        <v>6</v>
      </c>
      <c r="K352" s="15" t="s">
        <v>63</v>
      </c>
      <c r="L352" s="15" t="s">
        <v>64</v>
      </c>
      <c r="M352" s="15" t="s">
        <v>65</v>
      </c>
      <c r="N352" s="15" t="s">
        <v>66</v>
      </c>
      <c r="O352" s="15" t="s">
        <v>17</v>
      </c>
      <c r="P352" s="18">
        <v>6000</v>
      </c>
    </row>
    <row r="353" spans="1:16" x14ac:dyDescent="0.25">
      <c r="A353" s="14">
        <f t="shared" si="5"/>
        <v>351</v>
      </c>
      <c r="B353" s="14" t="s">
        <v>764</v>
      </c>
      <c r="C353" s="15" t="s">
        <v>765</v>
      </c>
      <c r="D353" s="15" t="s">
        <v>28</v>
      </c>
      <c r="E353" s="15" t="s">
        <v>37</v>
      </c>
      <c r="F353" s="15" t="s">
        <v>939</v>
      </c>
      <c r="G353" s="15" t="s">
        <v>69</v>
      </c>
      <c r="H353" s="16">
        <v>45488</v>
      </c>
      <c r="I353" s="16">
        <v>45308</v>
      </c>
      <c r="J353" s="15" t="s">
        <v>6</v>
      </c>
      <c r="K353" s="15" t="s">
        <v>63</v>
      </c>
      <c r="L353" s="15" t="s">
        <v>144</v>
      </c>
      <c r="M353" s="15" t="s">
        <v>242</v>
      </c>
      <c r="N353" s="15" t="s">
        <v>66</v>
      </c>
      <c r="O353" s="15" t="s">
        <v>17</v>
      </c>
      <c r="P353" s="18">
        <v>6000</v>
      </c>
    </row>
    <row r="354" spans="1:16" x14ac:dyDescent="0.25">
      <c r="A354" s="14">
        <f t="shared" si="5"/>
        <v>352</v>
      </c>
      <c r="B354" s="14" t="s">
        <v>766</v>
      </c>
      <c r="C354" s="15" t="s">
        <v>767</v>
      </c>
      <c r="D354" s="15" t="s">
        <v>24</v>
      </c>
      <c r="E354" s="15" t="s">
        <v>37</v>
      </c>
      <c r="F354" s="15" t="s">
        <v>939</v>
      </c>
      <c r="G354" s="15" t="s">
        <v>69</v>
      </c>
      <c r="H354" s="16">
        <v>45488</v>
      </c>
      <c r="I354" s="16">
        <v>45308</v>
      </c>
      <c r="J354" s="15" t="s">
        <v>6</v>
      </c>
      <c r="K354" s="15" t="s">
        <v>63</v>
      </c>
      <c r="L354" s="15" t="s">
        <v>74</v>
      </c>
      <c r="M354" s="15" t="s">
        <v>242</v>
      </c>
      <c r="N354" s="15" t="s">
        <v>66</v>
      </c>
      <c r="O354" s="15" t="s">
        <v>17</v>
      </c>
      <c r="P354" s="18">
        <v>6000</v>
      </c>
    </row>
    <row r="355" spans="1:16" x14ac:dyDescent="0.25">
      <c r="A355" s="14">
        <f t="shared" si="5"/>
        <v>353</v>
      </c>
      <c r="B355" s="14" t="s">
        <v>768</v>
      </c>
      <c r="C355" s="15" t="s">
        <v>769</v>
      </c>
      <c r="D355" s="15" t="s">
        <v>24</v>
      </c>
      <c r="E355" s="15" t="s">
        <v>37</v>
      </c>
      <c r="F355" s="15" t="s">
        <v>939</v>
      </c>
      <c r="G355" s="15" t="s">
        <v>69</v>
      </c>
      <c r="H355" s="16">
        <v>45488</v>
      </c>
      <c r="I355" s="16">
        <v>45308</v>
      </c>
      <c r="J355" s="15" t="s">
        <v>6</v>
      </c>
      <c r="K355" s="15" t="s">
        <v>63</v>
      </c>
      <c r="L355" s="15" t="s">
        <v>70</v>
      </c>
      <c r="M355" s="15" t="s">
        <v>126</v>
      </c>
      <c r="N355" s="15" t="s">
        <v>80</v>
      </c>
      <c r="O355" s="15" t="s">
        <v>17</v>
      </c>
      <c r="P355" s="18">
        <v>6000</v>
      </c>
    </row>
    <row r="356" spans="1:16" x14ac:dyDescent="0.25">
      <c r="A356" s="14">
        <f t="shared" si="5"/>
        <v>354</v>
      </c>
      <c r="B356" s="14" t="s">
        <v>770</v>
      </c>
      <c r="C356" s="15" t="s">
        <v>771</v>
      </c>
      <c r="D356" s="15" t="s">
        <v>25</v>
      </c>
      <c r="E356" s="15" t="s">
        <v>37</v>
      </c>
      <c r="F356" s="15" t="s">
        <v>939</v>
      </c>
      <c r="G356" s="15" t="s">
        <v>69</v>
      </c>
      <c r="H356" s="16">
        <v>45491</v>
      </c>
      <c r="I356" s="16">
        <v>45311</v>
      </c>
      <c r="J356" s="15" t="s">
        <v>6</v>
      </c>
      <c r="K356" s="15" t="s">
        <v>73</v>
      </c>
      <c r="L356" s="15" t="s">
        <v>105</v>
      </c>
      <c r="M356" s="15" t="s">
        <v>65</v>
      </c>
      <c r="N356" s="15" t="s">
        <v>66</v>
      </c>
      <c r="O356" s="15" t="s">
        <v>17</v>
      </c>
      <c r="P356" s="18">
        <v>6000</v>
      </c>
    </row>
    <row r="357" spans="1:16" x14ac:dyDescent="0.25">
      <c r="A357" s="14">
        <f t="shared" si="5"/>
        <v>355</v>
      </c>
      <c r="B357" s="14" t="s">
        <v>772</v>
      </c>
      <c r="C357" s="15" t="s">
        <v>773</v>
      </c>
      <c r="D357" s="15" t="s">
        <v>28</v>
      </c>
      <c r="E357" s="15" t="s">
        <v>37</v>
      </c>
      <c r="F357" s="15" t="s">
        <v>939</v>
      </c>
      <c r="G357" s="15" t="s">
        <v>69</v>
      </c>
      <c r="H357" s="16">
        <v>45492</v>
      </c>
      <c r="I357" s="16">
        <v>45312</v>
      </c>
      <c r="J357" s="15" t="s">
        <v>6</v>
      </c>
      <c r="K357" s="15" t="s">
        <v>63</v>
      </c>
      <c r="L357" s="15" t="s">
        <v>74</v>
      </c>
      <c r="M357" s="15" t="s">
        <v>65</v>
      </c>
      <c r="N357" s="15" t="s">
        <v>66</v>
      </c>
      <c r="O357" s="15" t="s">
        <v>17</v>
      </c>
      <c r="P357" s="18">
        <v>6000</v>
      </c>
    </row>
    <row r="358" spans="1:16" x14ac:dyDescent="0.25">
      <c r="A358" s="14">
        <f t="shared" si="5"/>
        <v>356</v>
      </c>
      <c r="B358" s="14" t="s">
        <v>774</v>
      </c>
      <c r="C358" s="15" t="s">
        <v>183</v>
      </c>
      <c r="D358" s="15" t="s">
        <v>27</v>
      </c>
      <c r="E358" s="15" t="s">
        <v>37</v>
      </c>
      <c r="F358" s="15" t="s">
        <v>939</v>
      </c>
      <c r="G358" s="15" t="s">
        <v>69</v>
      </c>
      <c r="H358" s="16">
        <v>45492</v>
      </c>
      <c r="I358" s="16">
        <v>45312</v>
      </c>
      <c r="J358" s="15" t="s">
        <v>6</v>
      </c>
      <c r="K358" s="15" t="s">
        <v>63</v>
      </c>
      <c r="L358" s="15" t="s">
        <v>74</v>
      </c>
      <c r="M358" s="15" t="s">
        <v>65</v>
      </c>
      <c r="N358" s="15" t="s">
        <v>66</v>
      </c>
      <c r="O358" s="15" t="s">
        <v>17</v>
      </c>
      <c r="P358" s="18">
        <v>6000</v>
      </c>
    </row>
    <row r="359" spans="1:16" x14ac:dyDescent="0.25">
      <c r="A359" s="14">
        <f t="shared" si="5"/>
        <v>357</v>
      </c>
      <c r="B359" s="14" t="s">
        <v>775</v>
      </c>
      <c r="C359" s="15" t="s">
        <v>776</v>
      </c>
      <c r="D359" s="15" t="s">
        <v>28</v>
      </c>
      <c r="E359" s="15" t="s">
        <v>37</v>
      </c>
      <c r="F359" s="15" t="s">
        <v>939</v>
      </c>
      <c r="G359" s="15" t="s">
        <v>69</v>
      </c>
      <c r="H359" s="16">
        <v>45492</v>
      </c>
      <c r="I359" s="16">
        <v>45312</v>
      </c>
      <c r="J359" s="15" t="s">
        <v>5</v>
      </c>
      <c r="K359" s="15" t="s">
        <v>63</v>
      </c>
      <c r="L359" s="15" t="s">
        <v>74</v>
      </c>
      <c r="M359" s="15" t="s">
        <v>242</v>
      </c>
      <c r="N359" s="15" t="s">
        <v>66</v>
      </c>
      <c r="O359" s="15" t="s">
        <v>17</v>
      </c>
      <c r="P359" s="18">
        <v>6000</v>
      </c>
    </row>
    <row r="360" spans="1:16" x14ac:dyDescent="0.25">
      <c r="A360" s="14">
        <f t="shared" si="5"/>
        <v>358</v>
      </c>
      <c r="B360" s="14" t="s">
        <v>777</v>
      </c>
      <c r="C360" s="15" t="s">
        <v>778</v>
      </c>
      <c r="D360" s="15" t="s">
        <v>24</v>
      </c>
      <c r="E360" s="15" t="s">
        <v>37</v>
      </c>
      <c r="F360" s="15" t="s">
        <v>939</v>
      </c>
      <c r="G360" s="15" t="s">
        <v>69</v>
      </c>
      <c r="H360" s="16">
        <v>45494</v>
      </c>
      <c r="I360" s="16">
        <v>45314</v>
      </c>
      <c r="J360" s="15" t="s">
        <v>5</v>
      </c>
      <c r="K360" s="15" t="s">
        <v>63</v>
      </c>
      <c r="L360" s="15" t="s">
        <v>144</v>
      </c>
      <c r="M360" s="15" t="s">
        <v>242</v>
      </c>
      <c r="N360" s="15" t="s">
        <v>66</v>
      </c>
      <c r="O360" s="15" t="s">
        <v>17</v>
      </c>
      <c r="P360" s="18">
        <v>6000</v>
      </c>
    </row>
    <row r="361" spans="1:16" x14ac:dyDescent="0.25">
      <c r="A361" s="14">
        <f t="shared" si="5"/>
        <v>359</v>
      </c>
      <c r="B361" s="14" t="s">
        <v>779</v>
      </c>
      <c r="C361" s="15" t="s">
        <v>780</v>
      </c>
      <c r="D361" s="15" t="s">
        <v>28</v>
      </c>
      <c r="E361" s="15" t="s">
        <v>37</v>
      </c>
      <c r="F361" s="15" t="s">
        <v>939</v>
      </c>
      <c r="G361" s="15" t="s">
        <v>69</v>
      </c>
      <c r="H361" s="16">
        <v>45494</v>
      </c>
      <c r="I361" s="16">
        <v>45314</v>
      </c>
      <c r="J361" s="15" t="s">
        <v>6</v>
      </c>
      <c r="K361" s="15" t="s">
        <v>63</v>
      </c>
      <c r="L361" s="15" t="s">
        <v>70</v>
      </c>
      <c r="M361" s="15" t="s">
        <v>65</v>
      </c>
      <c r="N361" s="15" t="s">
        <v>66</v>
      </c>
      <c r="O361" s="15" t="s">
        <v>17</v>
      </c>
      <c r="P361" s="18">
        <v>6000</v>
      </c>
    </row>
    <row r="362" spans="1:16" x14ac:dyDescent="0.25">
      <c r="A362" s="14">
        <f t="shared" si="5"/>
        <v>360</v>
      </c>
      <c r="B362" s="14" t="s">
        <v>781</v>
      </c>
      <c r="C362" s="15" t="s">
        <v>782</v>
      </c>
      <c r="D362" s="15" t="s">
        <v>25</v>
      </c>
      <c r="E362" s="15" t="s">
        <v>37</v>
      </c>
      <c r="F362" s="15" t="s">
        <v>939</v>
      </c>
      <c r="G362" s="15" t="s">
        <v>69</v>
      </c>
      <c r="H362" s="16">
        <v>45496</v>
      </c>
      <c r="I362" s="16">
        <v>45316</v>
      </c>
      <c r="J362" s="15" t="s">
        <v>6</v>
      </c>
      <c r="K362" s="15" t="s">
        <v>63</v>
      </c>
      <c r="L362" s="15" t="s">
        <v>64</v>
      </c>
      <c r="M362" s="15" t="s">
        <v>65</v>
      </c>
      <c r="N362" s="15" t="s">
        <v>66</v>
      </c>
      <c r="O362" s="15" t="s">
        <v>17</v>
      </c>
      <c r="P362" s="18">
        <v>6000</v>
      </c>
    </row>
    <row r="363" spans="1:16" x14ac:dyDescent="0.25">
      <c r="A363" s="14">
        <f t="shared" si="5"/>
        <v>361</v>
      </c>
      <c r="B363" s="14" t="s">
        <v>783</v>
      </c>
      <c r="C363" s="15" t="s">
        <v>784</v>
      </c>
      <c r="D363" s="15" t="s">
        <v>27</v>
      </c>
      <c r="E363" s="15" t="s">
        <v>37</v>
      </c>
      <c r="F363" s="15" t="s">
        <v>939</v>
      </c>
      <c r="G363" s="15" t="s">
        <v>69</v>
      </c>
      <c r="H363" s="16">
        <v>45496</v>
      </c>
      <c r="I363" s="16">
        <v>45316</v>
      </c>
      <c r="J363" s="15" t="s">
        <v>5</v>
      </c>
      <c r="K363" s="15" t="s">
        <v>63</v>
      </c>
      <c r="L363" s="15" t="s">
        <v>64</v>
      </c>
      <c r="M363" s="15" t="s">
        <v>65</v>
      </c>
      <c r="N363" s="15" t="s">
        <v>66</v>
      </c>
      <c r="O363" s="15" t="s">
        <v>17</v>
      </c>
      <c r="P363" s="18">
        <v>6000</v>
      </c>
    </row>
    <row r="364" spans="1:16" x14ac:dyDescent="0.25">
      <c r="A364" s="14">
        <f t="shared" si="5"/>
        <v>362</v>
      </c>
      <c r="B364" s="14" t="s">
        <v>785</v>
      </c>
      <c r="C364" s="15" t="s">
        <v>786</v>
      </c>
      <c r="D364" s="15" t="s">
        <v>24</v>
      </c>
      <c r="E364" s="15" t="s">
        <v>37</v>
      </c>
      <c r="F364" s="15" t="s">
        <v>939</v>
      </c>
      <c r="G364" s="15" t="s">
        <v>69</v>
      </c>
      <c r="H364" s="16">
        <v>45499</v>
      </c>
      <c r="I364" s="16">
        <v>45319</v>
      </c>
      <c r="J364" s="15" t="s">
        <v>5</v>
      </c>
      <c r="K364" s="15" t="s">
        <v>73</v>
      </c>
      <c r="L364" s="15" t="s">
        <v>91</v>
      </c>
      <c r="M364" s="15" t="s">
        <v>65</v>
      </c>
      <c r="N364" s="15" t="s">
        <v>66</v>
      </c>
      <c r="O364" s="15" t="s">
        <v>17</v>
      </c>
      <c r="P364" s="18">
        <v>6000</v>
      </c>
    </row>
    <row r="365" spans="1:16" x14ac:dyDescent="0.25">
      <c r="A365" s="14">
        <f t="shared" si="5"/>
        <v>363</v>
      </c>
      <c r="B365" s="14" t="s">
        <v>787</v>
      </c>
      <c r="C365" s="15" t="s">
        <v>788</v>
      </c>
      <c r="D365" s="15" t="s">
        <v>28</v>
      </c>
      <c r="E365" s="15" t="s">
        <v>37</v>
      </c>
      <c r="F365" s="15" t="s">
        <v>939</v>
      </c>
      <c r="G365" s="15" t="s">
        <v>69</v>
      </c>
      <c r="H365" s="16">
        <v>45503</v>
      </c>
      <c r="I365" s="16">
        <v>45323</v>
      </c>
      <c r="J365" s="15" t="s">
        <v>6</v>
      </c>
      <c r="K365" s="15" t="s">
        <v>63</v>
      </c>
      <c r="L365" s="15" t="s">
        <v>70</v>
      </c>
      <c r="M365" s="15" t="s">
        <v>65</v>
      </c>
      <c r="N365" s="15" t="s">
        <v>66</v>
      </c>
      <c r="O365" s="15" t="s">
        <v>17</v>
      </c>
      <c r="P365" s="18">
        <v>6000</v>
      </c>
    </row>
    <row r="366" spans="1:16" x14ac:dyDescent="0.25">
      <c r="A366" s="14">
        <f t="shared" si="5"/>
        <v>364</v>
      </c>
      <c r="B366" s="14" t="s">
        <v>789</v>
      </c>
      <c r="C366" s="15" t="s">
        <v>790</v>
      </c>
      <c r="D366" s="15" t="s">
        <v>28</v>
      </c>
      <c r="E366" s="15" t="s">
        <v>37</v>
      </c>
      <c r="F366" s="15" t="s">
        <v>939</v>
      </c>
      <c r="G366" s="15" t="s">
        <v>69</v>
      </c>
      <c r="H366" s="16">
        <v>45505</v>
      </c>
      <c r="I366" s="16">
        <v>45325</v>
      </c>
      <c r="J366" s="15" t="s">
        <v>6</v>
      </c>
      <c r="K366" s="15" t="s">
        <v>63</v>
      </c>
      <c r="L366" s="15" t="s">
        <v>74</v>
      </c>
      <c r="M366" s="15" t="s">
        <v>65</v>
      </c>
      <c r="N366" s="15" t="s">
        <v>66</v>
      </c>
      <c r="O366" s="15" t="s">
        <v>17</v>
      </c>
      <c r="P366" s="18">
        <v>6000</v>
      </c>
    </row>
    <row r="367" spans="1:16" x14ac:dyDescent="0.25">
      <c r="A367" s="14">
        <f t="shared" si="5"/>
        <v>365</v>
      </c>
      <c r="B367" s="14" t="s">
        <v>791</v>
      </c>
      <c r="C367" s="15" t="s">
        <v>792</v>
      </c>
      <c r="D367" s="15" t="s">
        <v>24</v>
      </c>
      <c r="E367" s="15" t="s">
        <v>37</v>
      </c>
      <c r="F367" s="15" t="s">
        <v>939</v>
      </c>
      <c r="G367" s="15" t="s">
        <v>69</v>
      </c>
      <c r="H367" s="16">
        <v>45506</v>
      </c>
      <c r="I367" s="16">
        <v>45326</v>
      </c>
      <c r="J367" s="15" t="s">
        <v>5</v>
      </c>
      <c r="K367" s="15" t="s">
        <v>63</v>
      </c>
      <c r="L367" s="15" t="s">
        <v>70</v>
      </c>
      <c r="M367" s="15" t="s">
        <v>242</v>
      </c>
      <c r="N367" s="15" t="s">
        <v>66</v>
      </c>
      <c r="O367" s="15" t="s">
        <v>17</v>
      </c>
      <c r="P367" s="18">
        <v>6000</v>
      </c>
    </row>
    <row r="368" spans="1:16" x14ac:dyDescent="0.25">
      <c r="A368" s="14">
        <f t="shared" si="5"/>
        <v>366</v>
      </c>
      <c r="B368" s="14" t="s">
        <v>793</v>
      </c>
      <c r="C368" s="15" t="s">
        <v>794</v>
      </c>
      <c r="D368" s="15" t="s">
        <v>24</v>
      </c>
      <c r="E368" s="15" t="s">
        <v>37</v>
      </c>
      <c r="F368" s="15" t="s">
        <v>939</v>
      </c>
      <c r="G368" s="15" t="s">
        <v>69</v>
      </c>
      <c r="H368" s="16">
        <v>45506</v>
      </c>
      <c r="I368" s="16">
        <v>45326</v>
      </c>
      <c r="J368" s="15" t="s">
        <v>5</v>
      </c>
      <c r="K368" s="15" t="s">
        <v>73</v>
      </c>
      <c r="L368" s="15" t="s">
        <v>64</v>
      </c>
      <c r="M368" s="15" t="s">
        <v>153</v>
      </c>
      <c r="N368" s="15" t="s">
        <v>80</v>
      </c>
      <c r="O368" s="15" t="s">
        <v>17</v>
      </c>
      <c r="P368" s="18">
        <v>6000</v>
      </c>
    </row>
    <row r="369" spans="1:16" x14ac:dyDescent="0.25">
      <c r="A369" s="14">
        <f t="shared" si="5"/>
        <v>367</v>
      </c>
      <c r="B369" s="14" t="s">
        <v>795</v>
      </c>
      <c r="C369" s="15" t="s">
        <v>796</v>
      </c>
      <c r="D369" s="15" t="s">
        <v>24</v>
      </c>
      <c r="E369" s="15" t="s">
        <v>37</v>
      </c>
      <c r="F369" s="15" t="s">
        <v>939</v>
      </c>
      <c r="G369" s="15" t="s">
        <v>69</v>
      </c>
      <c r="H369" s="16">
        <v>45506</v>
      </c>
      <c r="I369" s="16">
        <v>45326</v>
      </c>
      <c r="J369" s="15" t="s">
        <v>5</v>
      </c>
      <c r="K369" s="15" t="s">
        <v>63</v>
      </c>
      <c r="L369" s="15" t="s">
        <v>64</v>
      </c>
      <c r="M369" s="15" t="s">
        <v>242</v>
      </c>
      <c r="N369" s="15" t="s">
        <v>66</v>
      </c>
      <c r="O369" s="15" t="s">
        <v>17</v>
      </c>
      <c r="P369" s="18">
        <v>6000</v>
      </c>
    </row>
    <row r="370" spans="1:16" x14ac:dyDescent="0.25">
      <c r="A370" s="14">
        <f t="shared" si="5"/>
        <v>368</v>
      </c>
      <c r="B370" s="14" t="s">
        <v>797</v>
      </c>
      <c r="C370" s="15" t="s">
        <v>798</v>
      </c>
      <c r="D370" s="15" t="s">
        <v>24</v>
      </c>
      <c r="E370" s="15" t="s">
        <v>37</v>
      </c>
      <c r="F370" s="15" t="s">
        <v>939</v>
      </c>
      <c r="G370" s="15" t="s">
        <v>69</v>
      </c>
      <c r="H370" s="16">
        <v>45506</v>
      </c>
      <c r="I370" s="16">
        <v>45326</v>
      </c>
      <c r="J370" s="15" t="s">
        <v>6</v>
      </c>
      <c r="K370" s="15" t="s">
        <v>63</v>
      </c>
      <c r="L370" s="15" t="s">
        <v>64</v>
      </c>
      <c r="M370" s="15" t="s">
        <v>242</v>
      </c>
      <c r="N370" s="15" t="s">
        <v>66</v>
      </c>
      <c r="O370" s="15" t="s">
        <v>17</v>
      </c>
      <c r="P370" s="18">
        <v>6000</v>
      </c>
    </row>
    <row r="371" spans="1:16" x14ac:dyDescent="0.25">
      <c r="A371" s="14">
        <f t="shared" si="5"/>
        <v>369</v>
      </c>
      <c r="B371" s="14" t="s">
        <v>799</v>
      </c>
      <c r="C371" s="15" t="s">
        <v>800</v>
      </c>
      <c r="D371" s="15" t="s">
        <v>24</v>
      </c>
      <c r="E371" s="15" t="s">
        <v>37</v>
      </c>
      <c r="F371" s="15" t="s">
        <v>939</v>
      </c>
      <c r="G371" s="15" t="s">
        <v>69</v>
      </c>
      <c r="H371" s="16">
        <v>45506</v>
      </c>
      <c r="I371" s="16">
        <v>45326</v>
      </c>
      <c r="J371" s="15" t="s">
        <v>6</v>
      </c>
      <c r="K371" s="15" t="s">
        <v>63</v>
      </c>
      <c r="L371" s="15" t="s">
        <v>74</v>
      </c>
      <c r="M371" s="15" t="s">
        <v>126</v>
      </c>
      <c r="N371" s="15" t="s">
        <v>80</v>
      </c>
      <c r="O371" s="15" t="s">
        <v>17</v>
      </c>
      <c r="P371" s="18">
        <v>6000</v>
      </c>
    </row>
    <row r="372" spans="1:16" x14ac:dyDescent="0.25">
      <c r="A372" s="14">
        <f t="shared" si="5"/>
        <v>370</v>
      </c>
      <c r="B372" s="14" t="s">
        <v>801</v>
      </c>
      <c r="C372" s="15" t="s">
        <v>802</v>
      </c>
      <c r="D372" s="15" t="s">
        <v>24</v>
      </c>
      <c r="E372" s="15" t="s">
        <v>37</v>
      </c>
      <c r="F372" s="15" t="s">
        <v>939</v>
      </c>
      <c r="G372" s="15" t="s">
        <v>69</v>
      </c>
      <c r="H372" s="16">
        <v>45506</v>
      </c>
      <c r="I372" s="16">
        <v>45326</v>
      </c>
      <c r="J372" s="15" t="s">
        <v>6</v>
      </c>
      <c r="K372" s="15" t="s">
        <v>63</v>
      </c>
      <c r="L372" s="15" t="s">
        <v>70</v>
      </c>
      <c r="M372" s="15" t="s">
        <v>126</v>
      </c>
      <c r="N372" s="15" t="s">
        <v>80</v>
      </c>
      <c r="O372" s="15" t="s">
        <v>17</v>
      </c>
      <c r="P372" s="18">
        <v>6000</v>
      </c>
    </row>
    <row r="373" spans="1:16" x14ac:dyDescent="0.25">
      <c r="A373" s="14">
        <f t="shared" si="5"/>
        <v>371</v>
      </c>
      <c r="B373" s="14" t="s">
        <v>803</v>
      </c>
      <c r="C373" s="15" t="s">
        <v>804</v>
      </c>
      <c r="D373" s="15" t="s">
        <v>24</v>
      </c>
      <c r="E373" s="15" t="s">
        <v>37</v>
      </c>
      <c r="F373" s="15" t="s">
        <v>939</v>
      </c>
      <c r="G373" s="15" t="s">
        <v>69</v>
      </c>
      <c r="H373" s="16">
        <v>45506</v>
      </c>
      <c r="I373" s="16">
        <v>45326</v>
      </c>
      <c r="J373" s="15" t="s">
        <v>6</v>
      </c>
      <c r="K373" s="15" t="s">
        <v>63</v>
      </c>
      <c r="L373" s="15" t="s">
        <v>64</v>
      </c>
      <c r="M373" s="15" t="s">
        <v>79</v>
      </c>
      <c r="N373" s="15" t="s">
        <v>80</v>
      </c>
      <c r="O373" s="15" t="s">
        <v>17</v>
      </c>
      <c r="P373" s="18">
        <v>6000</v>
      </c>
    </row>
    <row r="374" spans="1:16" x14ac:dyDescent="0.25">
      <c r="A374" s="14">
        <f t="shared" si="5"/>
        <v>372</v>
      </c>
      <c r="B374" s="14" t="s">
        <v>805</v>
      </c>
      <c r="C374" s="15" t="s">
        <v>806</v>
      </c>
      <c r="D374" s="15" t="s">
        <v>24</v>
      </c>
      <c r="E374" s="15" t="s">
        <v>37</v>
      </c>
      <c r="F374" s="15" t="s">
        <v>939</v>
      </c>
      <c r="G374" s="15" t="s">
        <v>69</v>
      </c>
      <c r="H374" s="16">
        <v>45506</v>
      </c>
      <c r="I374" s="16">
        <v>45326</v>
      </c>
      <c r="J374" s="15" t="s">
        <v>5</v>
      </c>
      <c r="K374" s="15" t="s">
        <v>63</v>
      </c>
      <c r="L374" s="15" t="s">
        <v>70</v>
      </c>
      <c r="M374" s="15" t="s">
        <v>242</v>
      </c>
      <c r="N374" s="15" t="s">
        <v>66</v>
      </c>
      <c r="O374" s="15" t="s">
        <v>17</v>
      </c>
      <c r="P374" s="18">
        <v>6000</v>
      </c>
    </row>
    <row r="375" spans="1:16" x14ac:dyDescent="0.25">
      <c r="A375" s="14">
        <f t="shared" si="5"/>
        <v>373</v>
      </c>
      <c r="B375" s="14" t="s">
        <v>807</v>
      </c>
      <c r="C375" s="15" t="s">
        <v>808</v>
      </c>
      <c r="D375" s="15" t="s">
        <v>24</v>
      </c>
      <c r="E375" s="15" t="s">
        <v>37</v>
      </c>
      <c r="F375" s="15" t="s">
        <v>939</v>
      </c>
      <c r="G375" s="15" t="s">
        <v>69</v>
      </c>
      <c r="H375" s="16">
        <v>45506</v>
      </c>
      <c r="I375" s="16">
        <v>45326</v>
      </c>
      <c r="J375" s="15" t="s">
        <v>6</v>
      </c>
      <c r="K375" s="15" t="s">
        <v>63</v>
      </c>
      <c r="L375" s="15" t="s">
        <v>64</v>
      </c>
      <c r="M375" s="15" t="s">
        <v>65</v>
      </c>
      <c r="N375" s="15" t="s">
        <v>66</v>
      </c>
      <c r="O375" s="15" t="s">
        <v>17</v>
      </c>
      <c r="P375" s="18">
        <v>6000</v>
      </c>
    </row>
    <row r="376" spans="1:16" x14ac:dyDescent="0.25">
      <c r="A376" s="14">
        <f t="shared" si="5"/>
        <v>374</v>
      </c>
      <c r="B376" s="14" t="s">
        <v>809</v>
      </c>
      <c r="C376" s="15" t="s">
        <v>810</v>
      </c>
      <c r="D376" s="15" t="s">
        <v>24</v>
      </c>
      <c r="E376" s="15" t="s">
        <v>37</v>
      </c>
      <c r="F376" s="15" t="s">
        <v>939</v>
      </c>
      <c r="G376" s="15" t="s">
        <v>69</v>
      </c>
      <c r="H376" s="16">
        <v>45506</v>
      </c>
      <c r="I376" s="16">
        <v>45326</v>
      </c>
      <c r="J376" s="15" t="s">
        <v>6</v>
      </c>
      <c r="K376" s="15" t="s">
        <v>63</v>
      </c>
      <c r="L376" s="15" t="s">
        <v>74</v>
      </c>
      <c r="M376" s="15" t="s">
        <v>600</v>
      </c>
      <c r="N376" s="15" t="s">
        <v>80</v>
      </c>
      <c r="O376" s="15" t="s">
        <v>17</v>
      </c>
      <c r="P376" s="18">
        <v>6000</v>
      </c>
    </row>
    <row r="377" spans="1:16" x14ac:dyDescent="0.25">
      <c r="A377" s="14">
        <f t="shared" si="5"/>
        <v>375</v>
      </c>
      <c r="B377" s="14" t="s">
        <v>811</v>
      </c>
      <c r="C377" s="15" t="s">
        <v>812</v>
      </c>
      <c r="D377" s="15" t="s">
        <v>27</v>
      </c>
      <c r="E377" s="15" t="s">
        <v>37</v>
      </c>
      <c r="F377" s="15" t="s">
        <v>939</v>
      </c>
      <c r="G377" s="15" t="s">
        <v>69</v>
      </c>
      <c r="H377" s="16">
        <v>45507</v>
      </c>
      <c r="I377" s="16">
        <v>45327</v>
      </c>
      <c r="J377" s="15" t="s">
        <v>6</v>
      </c>
      <c r="K377" s="15" t="s">
        <v>63</v>
      </c>
      <c r="L377" s="15" t="s">
        <v>74</v>
      </c>
      <c r="M377" s="15" t="s">
        <v>148</v>
      </c>
      <c r="N377" s="15" t="s">
        <v>66</v>
      </c>
      <c r="O377" s="15" t="s">
        <v>17</v>
      </c>
      <c r="P377" s="18">
        <v>6000</v>
      </c>
    </row>
    <row r="378" spans="1:16" x14ac:dyDescent="0.25">
      <c r="A378" s="14">
        <f t="shared" si="5"/>
        <v>376</v>
      </c>
      <c r="B378" s="14" t="s">
        <v>813</v>
      </c>
      <c r="C378" s="15" t="s">
        <v>814</v>
      </c>
      <c r="D378" s="15" t="s">
        <v>25</v>
      </c>
      <c r="E378" s="15" t="s">
        <v>37</v>
      </c>
      <c r="F378" s="15" t="s">
        <v>939</v>
      </c>
      <c r="G378" s="15" t="s">
        <v>69</v>
      </c>
      <c r="H378" s="16">
        <v>45508</v>
      </c>
      <c r="I378" s="16">
        <v>45328</v>
      </c>
      <c r="J378" s="15" t="s">
        <v>5</v>
      </c>
      <c r="K378" s="15" t="s">
        <v>63</v>
      </c>
      <c r="L378" s="15" t="s">
        <v>144</v>
      </c>
      <c r="M378" s="15" t="s">
        <v>242</v>
      </c>
      <c r="N378" s="15" t="s">
        <v>66</v>
      </c>
      <c r="O378" s="15" t="s">
        <v>17</v>
      </c>
      <c r="P378" s="18">
        <v>6000</v>
      </c>
    </row>
    <row r="379" spans="1:16" x14ac:dyDescent="0.25">
      <c r="A379" s="14">
        <f t="shared" si="5"/>
        <v>377</v>
      </c>
      <c r="B379" s="14" t="s">
        <v>815</v>
      </c>
      <c r="C379" s="15" t="s">
        <v>816</v>
      </c>
      <c r="D379" s="15" t="s">
        <v>27</v>
      </c>
      <c r="E379" s="15" t="s">
        <v>37</v>
      </c>
      <c r="F379" s="15" t="s">
        <v>939</v>
      </c>
      <c r="G379" s="15" t="s">
        <v>69</v>
      </c>
      <c r="H379" s="16">
        <v>45508</v>
      </c>
      <c r="I379" s="16">
        <v>45328</v>
      </c>
      <c r="J379" s="15" t="s">
        <v>6</v>
      </c>
      <c r="K379" s="15" t="s">
        <v>63</v>
      </c>
      <c r="L379" s="15" t="s">
        <v>91</v>
      </c>
      <c r="M379" s="15" t="s">
        <v>126</v>
      </c>
      <c r="N379" s="15" t="s">
        <v>80</v>
      </c>
      <c r="O379" s="15" t="s">
        <v>17</v>
      </c>
      <c r="P379" s="18">
        <v>6000</v>
      </c>
    </row>
    <row r="380" spans="1:16" x14ac:dyDescent="0.25">
      <c r="A380" s="14">
        <f t="shared" si="5"/>
        <v>378</v>
      </c>
      <c r="B380" s="14" t="s">
        <v>817</v>
      </c>
      <c r="C380" s="15" t="s">
        <v>818</v>
      </c>
      <c r="D380" s="15" t="s">
        <v>28</v>
      </c>
      <c r="E380" s="15" t="s">
        <v>37</v>
      </c>
      <c r="F380" s="15" t="s">
        <v>939</v>
      </c>
      <c r="G380" s="15" t="s">
        <v>69</v>
      </c>
      <c r="H380" s="16">
        <v>45508</v>
      </c>
      <c r="I380" s="16">
        <v>45328</v>
      </c>
      <c r="J380" s="15" t="s">
        <v>6</v>
      </c>
      <c r="K380" s="15" t="s">
        <v>63</v>
      </c>
      <c r="L380" s="15" t="s">
        <v>70</v>
      </c>
      <c r="M380" s="15" t="s">
        <v>65</v>
      </c>
      <c r="N380" s="15" t="s">
        <v>66</v>
      </c>
      <c r="O380" s="15" t="s">
        <v>17</v>
      </c>
      <c r="P380" s="18">
        <v>6000</v>
      </c>
    </row>
    <row r="381" spans="1:16" x14ac:dyDescent="0.25">
      <c r="A381" s="14">
        <f t="shared" si="5"/>
        <v>379</v>
      </c>
      <c r="B381" s="14" t="s">
        <v>819</v>
      </c>
      <c r="C381" s="15" t="s">
        <v>820</v>
      </c>
      <c r="D381" s="15" t="s">
        <v>27</v>
      </c>
      <c r="E381" s="15" t="s">
        <v>37</v>
      </c>
      <c r="F381" s="15" t="s">
        <v>939</v>
      </c>
      <c r="G381" s="15" t="s">
        <v>69</v>
      </c>
      <c r="H381" s="16">
        <v>45508</v>
      </c>
      <c r="I381" s="16">
        <v>45328</v>
      </c>
      <c r="J381" s="15" t="s">
        <v>6</v>
      </c>
      <c r="K381" s="15" t="s">
        <v>63</v>
      </c>
      <c r="L381" s="15" t="s">
        <v>74</v>
      </c>
      <c r="M381" s="15" t="s">
        <v>148</v>
      </c>
      <c r="N381" s="15" t="s">
        <v>66</v>
      </c>
      <c r="O381" s="15" t="s">
        <v>17</v>
      </c>
      <c r="P381" s="18">
        <v>6000</v>
      </c>
    </row>
    <row r="382" spans="1:16" x14ac:dyDescent="0.25">
      <c r="A382" s="14">
        <f t="shared" si="5"/>
        <v>380</v>
      </c>
      <c r="B382" s="14" t="s">
        <v>821</v>
      </c>
      <c r="C382" s="15" t="s">
        <v>822</v>
      </c>
      <c r="D382" s="15" t="s">
        <v>26</v>
      </c>
      <c r="E382" s="15" t="s">
        <v>37</v>
      </c>
      <c r="F382" s="15" t="s">
        <v>939</v>
      </c>
      <c r="G382" s="15" t="s">
        <v>69</v>
      </c>
      <c r="H382" s="16">
        <v>45508</v>
      </c>
      <c r="I382" s="16">
        <v>45328</v>
      </c>
      <c r="J382" s="15" t="s">
        <v>6</v>
      </c>
      <c r="K382" s="15" t="s">
        <v>63</v>
      </c>
      <c r="L382" s="15" t="s">
        <v>91</v>
      </c>
      <c r="M382" s="15" t="s">
        <v>242</v>
      </c>
      <c r="N382" s="15" t="s">
        <v>66</v>
      </c>
      <c r="O382" s="15" t="s">
        <v>17</v>
      </c>
      <c r="P382" s="18">
        <v>6000</v>
      </c>
    </row>
    <row r="383" spans="1:16" x14ac:dyDescent="0.25">
      <c r="A383" s="14">
        <f t="shared" si="5"/>
        <v>381</v>
      </c>
      <c r="B383" s="14" t="s">
        <v>823</v>
      </c>
      <c r="C383" s="15" t="s">
        <v>824</v>
      </c>
      <c r="D383" s="15" t="s">
        <v>24</v>
      </c>
      <c r="E383" s="15" t="s">
        <v>37</v>
      </c>
      <c r="F383" s="15" t="s">
        <v>939</v>
      </c>
      <c r="G383" s="15" t="s">
        <v>69</v>
      </c>
      <c r="H383" s="16">
        <v>45508</v>
      </c>
      <c r="I383" s="16">
        <v>45328</v>
      </c>
      <c r="J383" s="15" t="s">
        <v>6</v>
      </c>
      <c r="K383" s="15" t="s">
        <v>63</v>
      </c>
      <c r="L383" s="15" t="s">
        <v>177</v>
      </c>
      <c r="M383" s="15" t="s">
        <v>200</v>
      </c>
      <c r="N383" s="15" t="s">
        <v>84</v>
      </c>
      <c r="O383" s="15" t="s">
        <v>17</v>
      </c>
      <c r="P383" s="18">
        <v>6000</v>
      </c>
    </row>
    <row r="384" spans="1:16" x14ac:dyDescent="0.25">
      <c r="A384" s="14">
        <f t="shared" si="5"/>
        <v>382</v>
      </c>
      <c r="B384" s="14" t="s">
        <v>825</v>
      </c>
      <c r="C384" s="15" t="s">
        <v>826</v>
      </c>
      <c r="D384" s="15" t="s">
        <v>24</v>
      </c>
      <c r="E384" s="15" t="s">
        <v>37</v>
      </c>
      <c r="F384" s="15" t="s">
        <v>939</v>
      </c>
      <c r="G384" s="15" t="s">
        <v>69</v>
      </c>
      <c r="H384" s="16">
        <v>45509</v>
      </c>
      <c r="I384" s="16">
        <v>45329</v>
      </c>
      <c r="J384" s="15" t="s">
        <v>5</v>
      </c>
      <c r="K384" s="15" t="s">
        <v>63</v>
      </c>
      <c r="L384" s="15" t="s">
        <v>64</v>
      </c>
      <c r="M384" s="15" t="s">
        <v>126</v>
      </c>
      <c r="N384" s="15" t="s">
        <v>80</v>
      </c>
      <c r="O384" s="15" t="s">
        <v>17</v>
      </c>
      <c r="P384" s="18">
        <v>6000</v>
      </c>
    </row>
    <row r="385" spans="1:16" x14ac:dyDescent="0.25">
      <c r="A385" s="14">
        <f t="shared" si="5"/>
        <v>383</v>
      </c>
      <c r="B385" s="14" t="s">
        <v>827</v>
      </c>
      <c r="C385" s="15" t="s">
        <v>828</v>
      </c>
      <c r="D385" s="15" t="s">
        <v>27</v>
      </c>
      <c r="E385" s="15" t="s">
        <v>37</v>
      </c>
      <c r="F385" s="15" t="s">
        <v>939</v>
      </c>
      <c r="G385" s="15" t="s">
        <v>69</v>
      </c>
      <c r="H385" s="16">
        <v>45509</v>
      </c>
      <c r="I385" s="16">
        <v>45329</v>
      </c>
      <c r="J385" s="15" t="s">
        <v>6</v>
      </c>
      <c r="K385" s="15" t="s">
        <v>63</v>
      </c>
      <c r="L385" s="15" t="s">
        <v>105</v>
      </c>
      <c r="M385" s="15" t="s">
        <v>148</v>
      </c>
      <c r="N385" s="15" t="s">
        <v>66</v>
      </c>
      <c r="O385" s="15" t="s">
        <v>17</v>
      </c>
      <c r="P385" s="18">
        <v>6000</v>
      </c>
    </row>
    <row r="386" spans="1:16" x14ac:dyDescent="0.25">
      <c r="A386" s="14">
        <f t="shared" si="5"/>
        <v>384</v>
      </c>
      <c r="B386" s="14" t="s">
        <v>829</v>
      </c>
      <c r="C386" s="15" t="s">
        <v>830</v>
      </c>
      <c r="D386" s="15" t="s">
        <v>28</v>
      </c>
      <c r="E386" s="15" t="s">
        <v>37</v>
      </c>
      <c r="F386" s="15" t="s">
        <v>939</v>
      </c>
      <c r="G386" s="15" t="s">
        <v>69</v>
      </c>
      <c r="H386" s="16">
        <v>45509</v>
      </c>
      <c r="I386" s="16">
        <v>45329</v>
      </c>
      <c r="J386" s="15" t="s">
        <v>6</v>
      </c>
      <c r="K386" s="15" t="s">
        <v>63</v>
      </c>
      <c r="L386" s="15" t="s">
        <v>64</v>
      </c>
      <c r="M386" s="15" t="s">
        <v>65</v>
      </c>
      <c r="N386" s="15" t="s">
        <v>66</v>
      </c>
      <c r="O386" s="15" t="s">
        <v>17</v>
      </c>
      <c r="P386" s="18">
        <v>6000</v>
      </c>
    </row>
    <row r="387" spans="1:16" x14ac:dyDescent="0.25">
      <c r="A387" s="14">
        <f t="shared" ref="A387:A410" si="6">ROW(A385)</f>
        <v>385</v>
      </c>
      <c r="B387" s="14" t="s">
        <v>831</v>
      </c>
      <c r="C387" s="15" t="s">
        <v>832</v>
      </c>
      <c r="D387" s="15" t="s">
        <v>27</v>
      </c>
      <c r="E387" s="15" t="s">
        <v>37</v>
      </c>
      <c r="F387" s="15" t="s">
        <v>939</v>
      </c>
      <c r="G387" s="15" t="s">
        <v>69</v>
      </c>
      <c r="H387" s="16">
        <v>45509</v>
      </c>
      <c r="I387" s="16">
        <v>45329</v>
      </c>
      <c r="J387" s="15" t="s">
        <v>6</v>
      </c>
      <c r="K387" s="15" t="s">
        <v>63</v>
      </c>
      <c r="L387" s="15" t="s">
        <v>64</v>
      </c>
      <c r="M387" s="15" t="s">
        <v>65</v>
      </c>
      <c r="N387" s="15" t="s">
        <v>66</v>
      </c>
      <c r="O387" s="15" t="s">
        <v>17</v>
      </c>
      <c r="P387" s="18">
        <v>6000</v>
      </c>
    </row>
    <row r="388" spans="1:16" x14ac:dyDescent="0.25">
      <c r="A388" s="14">
        <f t="shared" si="6"/>
        <v>386</v>
      </c>
      <c r="B388" s="14" t="s">
        <v>833</v>
      </c>
      <c r="C388" s="15" t="s">
        <v>834</v>
      </c>
      <c r="D388" s="15" t="s">
        <v>27</v>
      </c>
      <c r="E388" s="15" t="s">
        <v>37</v>
      </c>
      <c r="F388" s="15" t="s">
        <v>939</v>
      </c>
      <c r="G388" s="15" t="s">
        <v>69</v>
      </c>
      <c r="H388" s="16">
        <v>45509</v>
      </c>
      <c r="I388" s="16">
        <v>45329</v>
      </c>
      <c r="J388" s="15" t="s">
        <v>5</v>
      </c>
      <c r="K388" s="15" t="s">
        <v>63</v>
      </c>
      <c r="L388" s="15" t="s">
        <v>64</v>
      </c>
      <c r="M388" s="15" t="s">
        <v>148</v>
      </c>
      <c r="N388" s="15" t="s">
        <v>66</v>
      </c>
      <c r="O388" s="15" t="s">
        <v>17</v>
      </c>
      <c r="P388" s="18">
        <v>6000</v>
      </c>
    </row>
    <row r="389" spans="1:16" x14ac:dyDescent="0.25">
      <c r="A389" s="14">
        <f t="shared" si="6"/>
        <v>387</v>
      </c>
      <c r="B389" s="14" t="s">
        <v>835</v>
      </c>
      <c r="C389" s="15" t="s">
        <v>836</v>
      </c>
      <c r="D389" s="15" t="s">
        <v>24</v>
      </c>
      <c r="E389" s="15" t="s">
        <v>37</v>
      </c>
      <c r="F389" s="15" t="s">
        <v>939</v>
      </c>
      <c r="G389" s="15" t="s">
        <v>69</v>
      </c>
      <c r="H389" s="16">
        <v>45509</v>
      </c>
      <c r="I389" s="16">
        <v>45329</v>
      </c>
      <c r="J389" s="15" t="s">
        <v>6</v>
      </c>
      <c r="K389" s="15" t="s">
        <v>63</v>
      </c>
      <c r="L389" s="15" t="s">
        <v>70</v>
      </c>
      <c r="M389" s="15" t="s">
        <v>65</v>
      </c>
      <c r="N389" s="15" t="s">
        <v>66</v>
      </c>
      <c r="O389" s="15" t="s">
        <v>17</v>
      </c>
      <c r="P389" s="18">
        <v>6000</v>
      </c>
    </row>
    <row r="390" spans="1:16" x14ac:dyDescent="0.25">
      <c r="A390" s="14">
        <f t="shared" si="6"/>
        <v>388</v>
      </c>
      <c r="B390" s="14" t="s">
        <v>837</v>
      </c>
      <c r="C390" s="15" t="s">
        <v>838</v>
      </c>
      <c r="D390" s="15" t="s">
        <v>24</v>
      </c>
      <c r="E390" s="15" t="s">
        <v>37</v>
      </c>
      <c r="F390" s="15" t="s">
        <v>939</v>
      </c>
      <c r="G390" s="15" t="s">
        <v>69</v>
      </c>
      <c r="H390" s="16">
        <v>45509</v>
      </c>
      <c r="I390" s="16">
        <v>45329</v>
      </c>
      <c r="J390" s="15" t="s">
        <v>6</v>
      </c>
      <c r="K390" s="15" t="s">
        <v>63</v>
      </c>
      <c r="L390" s="15" t="s">
        <v>74</v>
      </c>
      <c r="M390" s="15" t="s">
        <v>200</v>
      </c>
      <c r="N390" s="15" t="s">
        <v>84</v>
      </c>
      <c r="O390" s="15" t="s">
        <v>17</v>
      </c>
      <c r="P390" s="18">
        <v>6000</v>
      </c>
    </row>
    <row r="391" spans="1:16" x14ac:dyDescent="0.25">
      <c r="A391" s="14">
        <f t="shared" si="6"/>
        <v>389</v>
      </c>
      <c r="B391" s="14" t="s">
        <v>839</v>
      </c>
      <c r="C391" s="15" t="s">
        <v>840</v>
      </c>
      <c r="D391" s="15" t="s">
        <v>24</v>
      </c>
      <c r="E391" s="15" t="s">
        <v>37</v>
      </c>
      <c r="F391" s="15" t="s">
        <v>939</v>
      </c>
      <c r="G391" s="15" t="s">
        <v>69</v>
      </c>
      <c r="H391" s="16">
        <v>45509</v>
      </c>
      <c r="I391" s="16">
        <v>45329</v>
      </c>
      <c r="J391" s="15" t="s">
        <v>6</v>
      </c>
      <c r="K391" s="15" t="s">
        <v>63</v>
      </c>
      <c r="L391" s="15" t="s">
        <v>64</v>
      </c>
      <c r="M391" s="15" t="s">
        <v>145</v>
      </c>
      <c r="N391" s="15" t="s">
        <v>80</v>
      </c>
      <c r="O391" s="15" t="s">
        <v>17</v>
      </c>
      <c r="P391" s="18">
        <v>6000</v>
      </c>
    </row>
    <row r="392" spans="1:16" x14ac:dyDescent="0.25">
      <c r="A392" s="14">
        <f t="shared" si="6"/>
        <v>390</v>
      </c>
      <c r="B392" s="14" t="s">
        <v>841</v>
      </c>
      <c r="C392" s="15" t="s">
        <v>842</v>
      </c>
      <c r="D392" s="15" t="s">
        <v>27</v>
      </c>
      <c r="E392" s="15" t="s">
        <v>37</v>
      </c>
      <c r="F392" s="15" t="s">
        <v>939</v>
      </c>
      <c r="G392" s="15" t="s">
        <v>69</v>
      </c>
      <c r="H392" s="16">
        <v>45510</v>
      </c>
      <c r="I392" s="16">
        <v>45330</v>
      </c>
      <c r="J392" s="15" t="s">
        <v>5</v>
      </c>
      <c r="K392" s="15" t="s">
        <v>63</v>
      </c>
      <c r="L392" s="15" t="s">
        <v>74</v>
      </c>
      <c r="M392" s="15" t="s">
        <v>65</v>
      </c>
      <c r="N392" s="15" t="s">
        <v>66</v>
      </c>
      <c r="O392" s="15" t="s">
        <v>17</v>
      </c>
      <c r="P392" s="18">
        <v>6000</v>
      </c>
    </row>
    <row r="393" spans="1:16" x14ac:dyDescent="0.25">
      <c r="A393" s="14">
        <f t="shared" si="6"/>
        <v>391</v>
      </c>
      <c r="B393" s="14" t="s">
        <v>843</v>
      </c>
      <c r="C393" s="15" t="s">
        <v>844</v>
      </c>
      <c r="D393" s="15" t="s">
        <v>25</v>
      </c>
      <c r="E393" s="15" t="s">
        <v>37</v>
      </c>
      <c r="F393" s="15" t="s">
        <v>939</v>
      </c>
      <c r="G393" s="15" t="s">
        <v>69</v>
      </c>
      <c r="H393" s="16">
        <v>45510</v>
      </c>
      <c r="I393" s="16">
        <v>45330</v>
      </c>
      <c r="J393" s="15" t="s">
        <v>6</v>
      </c>
      <c r="K393" s="15" t="s">
        <v>73</v>
      </c>
      <c r="L393" s="15" t="s">
        <v>70</v>
      </c>
      <c r="M393" s="15" t="s">
        <v>65</v>
      </c>
      <c r="N393" s="15" t="s">
        <v>66</v>
      </c>
      <c r="O393" s="15" t="s">
        <v>17</v>
      </c>
      <c r="P393" s="18">
        <v>6000</v>
      </c>
    </row>
    <row r="394" spans="1:16" x14ac:dyDescent="0.25">
      <c r="A394" s="14">
        <f t="shared" si="6"/>
        <v>392</v>
      </c>
      <c r="B394" s="14" t="s">
        <v>845</v>
      </c>
      <c r="C394" s="15" t="s">
        <v>846</v>
      </c>
      <c r="D394" s="15" t="s">
        <v>27</v>
      </c>
      <c r="E394" s="15" t="s">
        <v>37</v>
      </c>
      <c r="F394" s="15" t="s">
        <v>939</v>
      </c>
      <c r="G394" s="15" t="s">
        <v>69</v>
      </c>
      <c r="H394" s="16">
        <v>45510</v>
      </c>
      <c r="I394" s="16">
        <v>45330</v>
      </c>
      <c r="J394" s="15" t="s">
        <v>5</v>
      </c>
      <c r="K394" s="15" t="s">
        <v>63</v>
      </c>
      <c r="L394" s="15" t="s">
        <v>74</v>
      </c>
      <c r="M394" s="15" t="s">
        <v>65</v>
      </c>
      <c r="N394" s="15" t="s">
        <v>66</v>
      </c>
      <c r="O394" s="15" t="s">
        <v>17</v>
      </c>
      <c r="P394" s="18">
        <v>6000</v>
      </c>
    </row>
    <row r="395" spans="1:16" x14ac:dyDescent="0.25">
      <c r="A395" s="14">
        <f t="shared" si="6"/>
        <v>393</v>
      </c>
      <c r="B395" s="14" t="s">
        <v>847</v>
      </c>
      <c r="C395" s="15" t="s">
        <v>848</v>
      </c>
      <c r="D395" s="15" t="s">
        <v>28</v>
      </c>
      <c r="E395" s="15" t="s">
        <v>37</v>
      </c>
      <c r="F395" s="15" t="s">
        <v>939</v>
      </c>
      <c r="G395" s="15" t="s">
        <v>69</v>
      </c>
      <c r="H395" s="16">
        <v>45512</v>
      </c>
      <c r="I395" s="16">
        <v>45332</v>
      </c>
      <c r="J395" s="15" t="s">
        <v>5</v>
      </c>
      <c r="K395" s="15" t="s">
        <v>63</v>
      </c>
      <c r="L395" s="15" t="s">
        <v>64</v>
      </c>
      <c r="M395" s="15" t="s">
        <v>247</v>
      </c>
      <c r="N395" s="15" t="s">
        <v>80</v>
      </c>
      <c r="O395" s="15" t="s">
        <v>17</v>
      </c>
      <c r="P395" s="18">
        <v>6000</v>
      </c>
    </row>
    <row r="396" spans="1:16" x14ac:dyDescent="0.25">
      <c r="A396" s="14">
        <f t="shared" si="6"/>
        <v>394</v>
      </c>
      <c r="B396" s="14" t="s">
        <v>849</v>
      </c>
      <c r="C396" s="15" t="s">
        <v>850</v>
      </c>
      <c r="D396" s="15" t="s">
        <v>27</v>
      </c>
      <c r="E396" s="15" t="s">
        <v>37</v>
      </c>
      <c r="F396" s="15" t="s">
        <v>939</v>
      </c>
      <c r="G396" s="15" t="s">
        <v>69</v>
      </c>
      <c r="H396" s="16">
        <v>45512</v>
      </c>
      <c r="I396" s="16">
        <v>45332</v>
      </c>
      <c r="J396" s="15" t="s">
        <v>6</v>
      </c>
      <c r="K396" s="15" t="s">
        <v>63</v>
      </c>
      <c r="L396" s="15" t="s">
        <v>70</v>
      </c>
      <c r="M396" s="15" t="s">
        <v>126</v>
      </c>
      <c r="N396" s="15" t="s">
        <v>80</v>
      </c>
      <c r="O396" s="15" t="s">
        <v>17</v>
      </c>
      <c r="P396" s="18">
        <v>6000</v>
      </c>
    </row>
    <row r="397" spans="1:16" x14ac:dyDescent="0.25">
      <c r="A397" s="14">
        <f t="shared" si="6"/>
        <v>395</v>
      </c>
      <c r="B397" s="14" t="s">
        <v>851</v>
      </c>
      <c r="C397" s="15" t="s">
        <v>852</v>
      </c>
      <c r="D397" s="15" t="s">
        <v>26</v>
      </c>
      <c r="E397" s="15" t="s">
        <v>40</v>
      </c>
      <c r="F397" s="15" t="s">
        <v>938</v>
      </c>
      <c r="G397" s="15" t="s">
        <v>69</v>
      </c>
      <c r="H397" s="16">
        <v>45513</v>
      </c>
      <c r="I397" s="16">
        <v>45333</v>
      </c>
      <c r="J397" s="15" t="s">
        <v>6</v>
      </c>
      <c r="K397" s="15" t="s">
        <v>73</v>
      </c>
      <c r="L397" s="15" t="s">
        <v>74</v>
      </c>
      <c r="M397" s="15" t="s">
        <v>853</v>
      </c>
      <c r="N397" s="15" t="s">
        <v>84</v>
      </c>
      <c r="O397" s="15" t="s">
        <v>17</v>
      </c>
      <c r="P397" s="18">
        <v>6000</v>
      </c>
    </row>
    <row r="398" spans="1:16" x14ac:dyDescent="0.25">
      <c r="A398" s="14">
        <f t="shared" si="6"/>
        <v>396</v>
      </c>
      <c r="B398" s="14" t="s">
        <v>854</v>
      </c>
      <c r="C398" s="15" t="s">
        <v>855</v>
      </c>
      <c r="D398" s="15" t="s">
        <v>24</v>
      </c>
      <c r="E398" s="15" t="s">
        <v>37</v>
      </c>
      <c r="F398" s="15" t="s">
        <v>939</v>
      </c>
      <c r="G398" s="15" t="s">
        <v>69</v>
      </c>
      <c r="H398" s="16">
        <v>45514</v>
      </c>
      <c r="I398" s="16">
        <v>45334</v>
      </c>
      <c r="J398" s="15" t="s">
        <v>6</v>
      </c>
      <c r="K398" s="15" t="s">
        <v>63</v>
      </c>
      <c r="L398" s="15" t="s">
        <v>91</v>
      </c>
      <c r="M398" s="15" t="s">
        <v>145</v>
      </c>
      <c r="N398" s="15" t="s">
        <v>80</v>
      </c>
      <c r="O398" s="15" t="s">
        <v>17</v>
      </c>
      <c r="P398" s="18">
        <v>6000</v>
      </c>
    </row>
    <row r="399" spans="1:16" x14ac:dyDescent="0.25">
      <c r="A399" s="14">
        <f t="shared" si="6"/>
        <v>397</v>
      </c>
      <c r="B399" s="14" t="s">
        <v>856</v>
      </c>
      <c r="C399" s="15" t="s">
        <v>857</v>
      </c>
      <c r="D399" s="15" t="s">
        <v>24</v>
      </c>
      <c r="E399" s="15" t="s">
        <v>37</v>
      </c>
      <c r="F399" s="15" t="s">
        <v>939</v>
      </c>
      <c r="G399" s="15" t="s">
        <v>69</v>
      </c>
      <c r="H399" s="16">
        <v>45515</v>
      </c>
      <c r="I399" s="16">
        <v>45335</v>
      </c>
      <c r="J399" s="15" t="s">
        <v>5</v>
      </c>
      <c r="K399" s="15" t="s">
        <v>63</v>
      </c>
      <c r="L399" s="15" t="s">
        <v>538</v>
      </c>
      <c r="M399" s="15" t="s">
        <v>126</v>
      </c>
      <c r="N399" s="15" t="s">
        <v>80</v>
      </c>
      <c r="O399" s="15" t="s">
        <v>17</v>
      </c>
      <c r="P399" s="18">
        <v>6000</v>
      </c>
    </row>
    <row r="400" spans="1:16" x14ac:dyDescent="0.25">
      <c r="A400" s="14">
        <f t="shared" si="6"/>
        <v>398</v>
      </c>
      <c r="B400" s="14" t="s">
        <v>858</v>
      </c>
      <c r="C400" s="15" t="s">
        <v>585</v>
      </c>
      <c r="D400" s="15" t="s">
        <v>27</v>
      </c>
      <c r="E400" s="15" t="s">
        <v>37</v>
      </c>
      <c r="F400" s="15" t="s">
        <v>939</v>
      </c>
      <c r="G400" s="15" t="s">
        <v>69</v>
      </c>
      <c r="H400" s="16">
        <v>45517</v>
      </c>
      <c r="I400" s="16">
        <v>45337</v>
      </c>
      <c r="J400" s="15" t="s">
        <v>6</v>
      </c>
      <c r="K400" s="15" t="s">
        <v>63</v>
      </c>
      <c r="L400" s="15" t="s">
        <v>74</v>
      </c>
      <c r="M400" s="15" t="s">
        <v>247</v>
      </c>
      <c r="N400" s="15" t="s">
        <v>80</v>
      </c>
      <c r="O400" s="15" t="s">
        <v>17</v>
      </c>
      <c r="P400" s="18">
        <v>6000</v>
      </c>
    </row>
    <row r="401" spans="1:16" x14ac:dyDescent="0.25">
      <c r="A401" s="14">
        <f t="shared" si="6"/>
        <v>399</v>
      </c>
      <c r="B401" s="14" t="s">
        <v>859</v>
      </c>
      <c r="C401" s="15" t="s">
        <v>860</v>
      </c>
      <c r="D401" s="15" t="s">
        <v>28</v>
      </c>
      <c r="E401" s="15" t="s">
        <v>37</v>
      </c>
      <c r="F401" s="15" t="s">
        <v>939</v>
      </c>
      <c r="G401" s="15" t="s">
        <v>69</v>
      </c>
      <c r="H401" s="16">
        <v>45517</v>
      </c>
      <c r="I401" s="16">
        <v>45337</v>
      </c>
      <c r="J401" s="15" t="s">
        <v>5</v>
      </c>
      <c r="K401" s="15" t="s">
        <v>63</v>
      </c>
      <c r="L401" s="15" t="s">
        <v>74</v>
      </c>
      <c r="M401" s="15" t="s">
        <v>65</v>
      </c>
      <c r="N401" s="15" t="s">
        <v>66</v>
      </c>
      <c r="O401" s="15" t="s">
        <v>17</v>
      </c>
      <c r="P401" s="18">
        <v>6000</v>
      </c>
    </row>
    <row r="402" spans="1:16" x14ac:dyDescent="0.25">
      <c r="A402" s="14">
        <f t="shared" si="6"/>
        <v>400</v>
      </c>
      <c r="B402" s="14" t="s">
        <v>861</v>
      </c>
      <c r="C402" s="15" t="s">
        <v>862</v>
      </c>
      <c r="D402" s="15" t="s">
        <v>27</v>
      </c>
      <c r="E402" s="15" t="s">
        <v>37</v>
      </c>
      <c r="F402" s="15" t="s">
        <v>939</v>
      </c>
      <c r="G402" s="15" t="s">
        <v>69</v>
      </c>
      <c r="H402" s="16">
        <v>45517</v>
      </c>
      <c r="I402" s="16">
        <v>45337</v>
      </c>
      <c r="J402" s="15" t="s">
        <v>5</v>
      </c>
      <c r="K402" s="15" t="s">
        <v>63</v>
      </c>
      <c r="L402" s="15" t="s">
        <v>70</v>
      </c>
      <c r="M402" s="15" t="s">
        <v>486</v>
      </c>
      <c r="N402" s="15" t="s">
        <v>84</v>
      </c>
      <c r="O402" s="15" t="s">
        <v>17</v>
      </c>
      <c r="P402" s="18">
        <v>6000</v>
      </c>
    </row>
    <row r="403" spans="1:16" x14ac:dyDescent="0.25">
      <c r="A403" s="14">
        <f t="shared" si="6"/>
        <v>401</v>
      </c>
      <c r="B403" s="14" t="s">
        <v>863</v>
      </c>
      <c r="C403" s="15" t="s">
        <v>864</v>
      </c>
      <c r="D403" s="15" t="s">
        <v>27</v>
      </c>
      <c r="E403" s="15" t="s">
        <v>37</v>
      </c>
      <c r="F403" s="15" t="s">
        <v>939</v>
      </c>
      <c r="G403" s="15" t="s">
        <v>69</v>
      </c>
      <c r="H403" s="16">
        <v>45517</v>
      </c>
      <c r="I403" s="16">
        <v>45337</v>
      </c>
      <c r="J403" s="15" t="s">
        <v>5</v>
      </c>
      <c r="K403" s="15" t="s">
        <v>63</v>
      </c>
      <c r="L403" s="15" t="s">
        <v>64</v>
      </c>
      <c r="M403" s="15" t="s">
        <v>65</v>
      </c>
      <c r="N403" s="15" t="s">
        <v>66</v>
      </c>
      <c r="O403" s="15" t="s">
        <v>17</v>
      </c>
      <c r="P403" s="18">
        <v>30000</v>
      </c>
    </row>
    <row r="404" spans="1:16" x14ac:dyDescent="0.25">
      <c r="A404" s="14">
        <f t="shared" si="6"/>
        <v>402</v>
      </c>
      <c r="B404" s="14" t="s">
        <v>865</v>
      </c>
      <c r="C404" s="15" t="s">
        <v>866</v>
      </c>
      <c r="D404" s="15" t="s">
        <v>24</v>
      </c>
      <c r="E404" s="15" t="s">
        <v>37</v>
      </c>
      <c r="F404" s="15" t="s">
        <v>939</v>
      </c>
      <c r="G404" s="15" t="s">
        <v>69</v>
      </c>
      <c r="H404" s="16">
        <v>45517</v>
      </c>
      <c r="I404" s="16">
        <v>45337</v>
      </c>
      <c r="J404" s="15" t="s">
        <v>5</v>
      </c>
      <c r="K404" s="15" t="s">
        <v>63</v>
      </c>
      <c r="L404" s="15" t="s">
        <v>70</v>
      </c>
      <c r="M404" s="15" t="s">
        <v>247</v>
      </c>
      <c r="N404" s="15" t="s">
        <v>80</v>
      </c>
      <c r="O404" s="15" t="s">
        <v>17</v>
      </c>
      <c r="P404" s="18">
        <v>30000</v>
      </c>
    </row>
    <row r="405" spans="1:16" x14ac:dyDescent="0.25">
      <c r="A405" s="14">
        <f t="shared" si="6"/>
        <v>403</v>
      </c>
      <c r="B405" s="14" t="s">
        <v>867</v>
      </c>
      <c r="C405" s="15" t="s">
        <v>868</v>
      </c>
      <c r="D405" s="15" t="s">
        <v>28</v>
      </c>
      <c r="E405" s="15" t="s">
        <v>37</v>
      </c>
      <c r="F405" s="15" t="s">
        <v>939</v>
      </c>
      <c r="G405" s="15" t="s">
        <v>69</v>
      </c>
      <c r="H405" s="16">
        <v>45517</v>
      </c>
      <c r="I405" s="16">
        <v>45337</v>
      </c>
      <c r="J405" s="15" t="s">
        <v>5</v>
      </c>
      <c r="K405" s="15" t="s">
        <v>63</v>
      </c>
      <c r="L405" s="15" t="s">
        <v>64</v>
      </c>
      <c r="M405" s="15" t="s">
        <v>65</v>
      </c>
      <c r="N405" s="15" t="s">
        <v>66</v>
      </c>
      <c r="O405" s="15" t="s">
        <v>17</v>
      </c>
      <c r="P405" s="18">
        <v>30000</v>
      </c>
    </row>
    <row r="406" spans="1:16" x14ac:dyDescent="0.25">
      <c r="A406" s="14">
        <f t="shared" si="6"/>
        <v>404</v>
      </c>
      <c r="B406" s="14" t="s">
        <v>869</v>
      </c>
      <c r="C406" s="15" t="s">
        <v>870</v>
      </c>
      <c r="D406" s="15" t="s">
        <v>28</v>
      </c>
      <c r="E406" s="15" t="s">
        <v>37</v>
      </c>
      <c r="F406" s="15" t="s">
        <v>939</v>
      </c>
      <c r="G406" s="15" t="s">
        <v>69</v>
      </c>
      <c r="H406" s="16">
        <v>45517</v>
      </c>
      <c r="I406" s="16">
        <v>45337</v>
      </c>
      <c r="J406" s="15" t="s">
        <v>6</v>
      </c>
      <c r="K406" s="15" t="s">
        <v>63</v>
      </c>
      <c r="L406" s="15" t="s">
        <v>64</v>
      </c>
      <c r="M406" s="15" t="s">
        <v>65</v>
      </c>
      <c r="N406" s="15" t="s">
        <v>66</v>
      </c>
      <c r="O406" s="15" t="s">
        <v>17</v>
      </c>
      <c r="P406" s="18">
        <v>30000</v>
      </c>
    </row>
    <row r="407" spans="1:16" x14ac:dyDescent="0.25">
      <c r="A407" s="14">
        <f t="shared" si="6"/>
        <v>405</v>
      </c>
      <c r="B407" s="14" t="s">
        <v>871</v>
      </c>
      <c r="C407" s="15" t="s">
        <v>872</v>
      </c>
      <c r="D407" s="15" t="s">
        <v>27</v>
      </c>
      <c r="E407" s="15" t="s">
        <v>37</v>
      </c>
      <c r="F407" s="15" t="s">
        <v>939</v>
      </c>
      <c r="G407" s="15" t="s">
        <v>69</v>
      </c>
      <c r="H407" s="16">
        <v>45519</v>
      </c>
      <c r="I407" s="16">
        <v>45339</v>
      </c>
      <c r="J407" s="15" t="s">
        <v>6</v>
      </c>
      <c r="K407" s="15" t="s">
        <v>63</v>
      </c>
      <c r="L407" s="15" t="s">
        <v>70</v>
      </c>
      <c r="M407" s="15" t="s">
        <v>65</v>
      </c>
      <c r="N407" s="15" t="s">
        <v>66</v>
      </c>
      <c r="O407" s="15" t="s">
        <v>17</v>
      </c>
      <c r="P407" s="18">
        <v>30000</v>
      </c>
    </row>
    <row r="408" spans="1:16" x14ac:dyDescent="0.25">
      <c r="A408" s="14">
        <f t="shared" si="6"/>
        <v>406</v>
      </c>
      <c r="B408" s="14" t="s">
        <v>873</v>
      </c>
      <c r="C408" s="15" t="s">
        <v>874</v>
      </c>
      <c r="D408" s="15" t="s">
        <v>27</v>
      </c>
      <c r="E408" s="15" t="s">
        <v>37</v>
      </c>
      <c r="F408" s="15" t="s">
        <v>939</v>
      </c>
      <c r="G408" s="15" t="s">
        <v>69</v>
      </c>
      <c r="H408" s="16">
        <v>45535</v>
      </c>
      <c r="I408" s="16">
        <v>45355</v>
      </c>
      <c r="J408" s="15" t="s">
        <v>6</v>
      </c>
      <c r="K408" s="15" t="s">
        <v>63</v>
      </c>
      <c r="L408" s="15" t="s">
        <v>74</v>
      </c>
      <c r="M408" s="15" t="s">
        <v>65</v>
      </c>
      <c r="N408" s="15" t="s">
        <v>66</v>
      </c>
      <c r="O408" s="15" t="s">
        <v>17</v>
      </c>
      <c r="P408" s="18">
        <v>30000</v>
      </c>
    </row>
    <row r="409" spans="1:16" x14ac:dyDescent="0.25">
      <c r="A409" s="14">
        <f t="shared" si="6"/>
        <v>407</v>
      </c>
      <c r="B409" s="14" t="s">
        <v>875</v>
      </c>
      <c r="C409" s="15" t="s">
        <v>876</v>
      </c>
      <c r="D409" s="15" t="s">
        <v>22</v>
      </c>
      <c r="E409" s="15" t="s">
        <v>41</v>
      </c>
      <c r="F409" s="15" t="s">
        <v>31</v>
      </c>
      <c r="G409" s="15" t="s">
        <v>69</v>
      </c>
      <c r="H409" s="16">
        <v>45579</v>
      </c>
      <c r="I409" s="16">
        <v>45399</v>
      </c>
      <c r="J409" s="15" t="s">
        <v>6</v>
      </c>
      <c r="K409" s="15" t="s">
        <v>63</v>
      </c>
      <c r="L409" s="15" t="s">
        <v>64</v>
      </c>
      <c r="M409" s="15" t="s">
        <v>329</v>
      </c>
      <c r="N409" s="15" t="s">
        <v>76</v>
      </c>
      <c r="O409" s="15" t="s">
        <v>17</v>
      </c>
      <c r="P409" s="18">
        <v>30000</v>
      </c>
    </row>
    <row r="410" spans="1:16" x14ac:dyDescent="0.25">
      <c r="A410" s="14">
        <f t="shared" si="6"/>
        <v>408</v>
      </c>
      <c r="B410" s="14" t="s">
        <v>877</v>
      </c>
      <c r="C410" s="15" t="s">
        <v>878</v>
      </c>
      <c r="D410" s="15" t="s">
        <v>28</v>
      </c>
      <c r="E410" s="15" t="s">
        <v>39</v>
      </c>
      <c r="F410" s="15" t="s">
        <v>938</v>
      </c>
      <c r="G410" s="15" t="s">
        <v>69</v>
      </c>
      <c r="H410" s="16">
        <v>45594</v>
      </c>
      <c r="I410" s="16">
        <v>45414</v>
      </c>
      <c r="J410" s="15" t="s">
        <v>6</v>
      </c>
      <c r="K410" s="15" t="s">
        <v>73</v>
      </c>
      <c r="L410" s="15" t="s">
        <v>74</v>
      </c>
      <c r="M410" s="15" t="s">
        <v>879</v>
      </c>
      <c r="N410" s="15" t="s">
        <v>132</v>
      </c>
      <c r="O410" s="15" t="s">
        <v>17</v>
      </c>
      <c r="P410" s="18">
        <v>30000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84AF-4F71-4FF9-A5AB-EB2FB996271C}">
  <sheetPr codeName="Sheet2"/>
  <dimension ref="A1:R410"/>
  <sheetViews>
    <sheetView topLeftCell="A2" workbookViewId="0">
      <selection activeCell="C4" sqref="C4"/>
    </sheetView>
  </sheetViews>
  <sheetFormatPr defaultRowHeight="15" x14ac:dyDescent="0.25"/>
  <cols>
    <col min="1" max="1" width="5.42578125" bestFit="1" customWidth="1"/>
    <col min="2" max="2" width="7.42578125" bestFit="1" customWidth="1"/>
    <col min="3" max="3" width="37.140625" bestFit="1" customWidth="1"/>
    <col min="4" max="4" width="22.42578125" bestFit="1" customWidth="1"/>
    <col min="5" max="5" width="17.5703125" bestFit="1" customWidth="1"/>
    <col min="6" max="6" width="21.140625" bestFit="1" customWidth="1"/>
    <col min="7" max="7" width="17.140625" bestFit="1" customWidth="1"/>
    <col min="8" max="8" width="22.140625" bestFit="1" customWidth="1"/>
    <col min="9" max="9" width="13.85546875" bestFit="1" customWidth="1"/>
    <col min="10" max="10" width="10" bestFit="1" customWidth="1"/>
    <col min="11" max="11" width="15.7109375" bestFit="1" customWidth="1"/>
    <col min="12" max="12" width="14.42578125" bestFit="1" customWidth="1"/>
    <col min="13" max="13" width="18.140625" bestFit="1" customWidth="1"/>
    <col min="14" max="14" width="11.28515625" bestFit="1" customWidth="1"/>
    <col min="15" max="15" width="16.85546875" bestFit="1" customWidth="1"/>
    <col min="16" max="16" width="13.85546875" bestFit="1" customWidth="1"/>
    <col min="17" max="17" width="14.140625" customWidth="1"/>
    <col min="18" max="18" width="14.7109375" customWidth="1"/>
  </cols>
  <sheetData>
    <row r="1" spans="1:18" x14ac:dyDescent="0.25">
      <c r="A1" t="s">
        <v>42</v>
      </c>
      <c r="B1" t="s">
        <v>43</v>
      </c>
      <c r="C1" t="s">
        <v>44</v>
      </c>
      <c r="D1" t="s">
        <v>45</v>
      </c>
      <c r="E1" t="s">
        <v>46</v>
      </c>
      <c r="F1" t="s">
        <v>47</v>
      </c>
      <c r="G1" t="s">
        <v>48</v>
      </c>
      <c r="H1" t="s">
        <v>49</v>
      </c>
      <c r="I1" t="s">
        <v>50</v>
      </c>
      <c r="J1" t="s">
        <v>51</v>
      </c>
      <c r="K1" t="s">
        <v>52</v>
      </c>
      <c r="L1" t="s">
        <v>53</v>
      </c>
      <c r="M1" t="s">
        <v>54</v>
      </c>
      <c r="N1" t="s">
        <v>55</v>
      </c>
      <c r="O1" t="s">
        <v>56</v>
      </c>
      <c r="P1" t="s">
        <v>57</v>
      </c>
      <c r="Q1" t="s">
        <v>58</v>
      </c>
      <c r="R1" t="s">
        <v>59</v>
      </c>
    </row>
    <row r="2" spans="1:18" x14ac:dyDescent="0.25">
      <c r="A2">
        <v>1</v>
      </c>
      <c r="B2" t="s">
        <v>60</v>
      </c>
      <c r="C2" t="s">
        <v>61</v>
      </c>
      <c r="D2" t="s">
        <v>24</v>
      </c>
      <c r="E2" t="s">
        <v>37</v>
      </c>
      <c r="F2" t="s">
        <v>31</v>
      </c>
      <c r="G2" t="s">
        <v>62</v>
      </c>
      <c r="H2" s="3">
        <v>45171</v>
      </c>
      <c r="I2" s="3">
        <v>44991</v>
      </c>
      <c r="J2" t="s">
        <v>6</v>
      </c>
      <c r="K2" t="s">
        <v>63</v>
      </c>
      <c r="L2" t="s">
        <v>64</v>
      </c>
      <c r="M2" t="s">
        <v>65</v>
      </c>
      <c r="N2" t="s">
        <v>66</v>
      </c>
      <c r="O2" t="s">
        <v>17</v>
      </c>
      <c r="P2">
        <v>10000</v>
      </c>
      <c r="Q2" t="str">
        <f>TEXT(tblHR[[#This Row],[Date of Join]],"mmm-yy")</f>
        <v>Mar-23</v>
      </c>
      <c r="R2" t="s">
        <v>58</v>
      </c>
    </row>
    <row r="3" spans="1:18" x14ac:dyDescent="0.25">
      <c r="A3">
        <v>2</v>
      </c>
      <c r="B3" t="s">
        <v>67</v>
      </c>
      <c r="C3" t="s">
        <v>68</v>
      </c>
      <c r="D3" t="s">
        <v>22</v>
      </c>
      <c r="E3" t="s">
        <v>37</v>
      </c>
      <c r="F3" t="s">
        <v>30</v>
      </c>
      <c r="G3" t="s">
        <v>69</v>
      </c>
      <c r="H3" s="3">
        <v>45232</v>
      </c>
      <c r="I3" s="3">
        <v>45052</v>
      </c>
      <c r="J3" t="s">
        <v>6</v>
      </c>
      <c r="K3" t="s">
        <v>63</v>
      </c>
      <c r="L3" t="s">
        <v>70</v>
      </c>
      <c r="M3" t="s">
        <v>65</v>
      </c>
      <c r="N3" t="s">
        <v>66</v>
      </c>
      <c r="O3" t="s">
        <v>19</v>
      </c>
      <c r="P3">
        <v>2500</v>
      </c>
      <c r="Q3" t="str">
        <f>TEXT(tblHR[[#This Row],[Date of Join]],"mmm-yy")</f>
        <v>May-23</v>
      </c>
      <c r="R3" s="7" t="str">
        <f>IF(tblHR[[#This Row],[Working status]]="Active","Active","Exit")</f>
        <v>Exit</v>
      </c>
    </row>
    <row r="4" spans="1:18" x14ac:dyDescent="0.25">
      <c r="A4">
        <v>3</v>
      </c>
      <c r="B4" t="s">
        <v>71</v>
      </c>
      <c r="C4" t="s">
        <v>72</v>
      </c>
      <c r="D4" t="s">
        <v>27</v>
      </c>
      <c r="E4" t="s">
        <v>37</v>
      </c>
      <c r="F4" t="s">
        <v>31</v>
      </c>
      <c r="G4" t="s">
        <v>62</v>
      </c>
      <c r="H4" s="3">
        <v>45246</v>
      </c>
      <c r="I4" s="3">
        <v>45066</v>
      </c>
      <c r="J4" t="s">
        <v>6</v>
      </c>
      <c r="K4" t="s">
        <v>73</v>
      </c>
      <c r="L4" t="s">
        <v>74</v>
      </c>
      <c r="M4" t="s">
        <v>75</v>
      </c>
      <c r="N4" t="s">
        <v>76</v>
      </c>
      <c r="O4" t="s">
        <v>18</v>
      </c>
      <c r="P4">
        <v>500</v>
      </c>
      <c r="Q4" t="str">
        <f>TEXT(tblHR[[#This Row],[Date of Join]],"mmm-yy")</f>
        <v>May-23</v>
      </c>
      <c r="R4" s="7" t="str">
        <f>IF(tblHR[[#This Row],[Working status]]="Active","Active","Exit")</f>
        <v>Exit</v>
      </c>
    </row>
    <row r="5" spans="1:18" x14ac:dyDescent="0.25">
      <c r="A5">
        <v>4</v>
      </c>
      <c r="B5" t="s">
        <v>77</v>
      </c>
      <c r="C5" t="s">
        <v>78</v>
      </c>
      <c r="D5" t="s">
        <v>28</v>
      </c>
      <c r="E5" t="s">
        <v>38</v>
      </c>
      <c r="F5" t="s">
        <v>30</v>
      </c>
      <c r="G5" t="s">
        <v>62</v>
      </c>
      <c r="H5" s="3">
        <v>45258</v>
      </c>
      <c r="I5" s="3">
        <v>45078</v>
      </c>
      <c r="J5" t="s">
        <v>6</v>
      </c>
      <c r="K5" t="s">
        <v>73</v>
      </c>
      <c r="L5" t="s">
        <v>70</v>
      </c>
      <c r="M5" t="s">
        <v>79</v>
      </c>
      <c r="N5" t="s">
        <v>80</v>
      </c>
      <c r="O5" t="s">
        <v>17</v>
      </c>
      <c r="P5">
        <v>10000</v>
      </c>
      <c r="Q5" t="str">
        <f>TEXT(tblHR[[#This Row],[Date of Join]],"mmm-yy")</f>
        <v>Jun-23</v>
      </c>
      <c r="R5" s="7" t="str">
        <f>IF(tblHR[[#This Row],[Working status]]="Active","Active","Exit")</f>
        <v>Active</v>
      </c>
    </row>
    <row r="6" spans="1:18" x14ac:dyDescent="0.25">
      <c r="A6">
        <v>5</v>
      </c>
      <c r="B6" t="s">
        <v>81</v>
      </c>
      <c r="C6" t="s">
        <v>82</v>
      </c>
      <c r="D6" t="s">
        <v>27</v>
      </c>
      <c r="E6" t="s">
        <v>37</v>
      </c>
      <c r="F6" t="s">
        <v>30</v>
      </c>
      <c r="G6" t="s">
        <v>69</v>
      </c>
      <c r="H6" s="3">
        <v>45269</v>
      </c>
      <c r="I6" s="3">
        <v>45089</v>
      </c>
      <c r="J6" t="s">
        <v>6</v>
      </c>
      <c r="K6" t="s">
        <v>63</v>
      </c>
      <c r="L6" t="s">
        <v>74</v>
      </c>
      <c r="M6" t="s">
        <v>83</v>
      </c>
      <c r="N6" t="s">
        <v>84</v>
      </c>
      <c r="O6" t="s">
        <v>17</v>
      </c>
      <c r="P6">
        <v>10000</v>
      </c>
      <c r="Q6" t="str">
        <f>TEXT(tblHR[[#This Row],[Date of Join]],"mmm-yy")</f>
        <v>Jun-23</v>
      </c>
      <c r="R6" s="7" t="str">
        <f>IF(tblHR[[#This Row],[Working status]]="Active","Active","Exit")</f>
        <v>Active</v>
      </c>
    </row>
    <row r="7" spans="1:18" x14ac:dyDescent="0.25">
      <c r="A7">
        <v>6</v>
      </c>
      <c r="B7" t="s">
        <v>85</v>
      </c>
      <c r="C7" t="s">
        <v>86</v>
      </c>
      <c r="D7" t="s">
        <v>28</v>
      </c>
      <c r="E7" t="s">
        <v>37</v>
      </c>
      <c r="F7" t="s">
        <v>30</v>
      </c>
      <c r="G7" t="s">
        <v>62</v>
      </c>
      <c r="H7" s="3">
        <v>45269</v>
      </c>
      <c r="I7" s="3">
        <v>45089</v>
      </c>
      <c r="J7" t="s">
        <v>6</v>
      </c>
      <c r="K7" t="s">
        <v>63</v>
      </c>
      <c r="L7" t="s">
        <v>64</v>
      </c>
      <c r="M7" t="s">
        <v>65</v>
      </c>
      <c r="N7" t="s">
        <v>66</v>
      </c>
      <c r="O7" t="s">
        <v>17</v>
      </c>
      <c r="P7">
        <v>10000</v>
      </c>
      <c r="Q7" t="str">
        <f>TEXT(tblHR[[#This Row],[Date of Join]],"mmm-yy")</f>
        <v>Jun-23</v>
      </c>
      <c r="R7" s="7" t="str">
        <f>IF(tblHR[[#This Row],[Working status]]="Active","Active","Exit")</f>
        <v>Active</v>
      </c>
    </row>
    <row r="8" spans="1:18" x14ac:dyDescent="0.25">
      <c r="A8">
        <v>7</v>
      </c>
      <c r="B8" t="s">
        <v>87</v>
      </c>
      <c r="C8" t="s">
        <v>88</v>
      </c>
      <c r="D8" t="s">
        <v>27</v>
      </c>
      <c r="E8" t="s">
        <v>37</v>
      </c>
      <c r="F8" t="s">
        <v>30</v>
      </c>
      <c r="G8" t="s">
        <v>62</v>
      </c>
      <c r="H8" s="3">
        <v>45272</v>
      </c>
      <c r="I8" s="3">
        <v>45092</v>
      </c>
      <c r="J8" t="s">
        <v>6</v>
      </c>
      <c r="K8" t="s">
        <v>73</v>
      </c>
      <c r="L8" t="s">
        <v>74</v>
      </c>
      <c r="M8" t="s">
        <v>65</v>
      </c>
      <c r="N8" t="s">
        <v>66</v>
      </c>
      <c r="O8" t="s">
        <v>17</v>
      </c>
      <c r="P8">
        <v>10000</v>
      </c>
      <c r="Q8" t="str">
        <f>TEXT(tblHR[[#This Row],[Date of Join]],"mmm-yy")</f>
        <v>Jun-23</v>
      </c>
      <c r="R8" s="7" t="str">
        <f>IF(tblHR[[#This Row],[Working status]]="Active","Active","Exit")</f>
        <v>Active</v>
      </c>
    </row>
    <row r="9" spans="1:18" x14ac:dyDescent="0.25">
      <c r="A9">
        <v>8</v>
      </c>
      <c r="B9" t="s">
        <v>89</v>
      </c>
      <c r="C9" t="s">
        <v>90</v>
      </c>
      <c r="D9" t="s">
        <v>28</v>
      </c>
      <c r="E9" t="s">
        <v>37</v>
      </c>
      <c r="F9" t="s">
        <v>31</v>
      </c>
      <c r="G9" t="s">
        <v>62</v>
      </c>
      <c r="H9" s="3">
        <v>45277</v>
      </c>
      <c r="I9" s="3">
        <v>45097</v>
      </c>
      <c r="J9" t="s">
        <v>6</v>
      </c>
      <c r="K9" t="s">
        <v>63</v>
      </c>
      <c r="L9" t="s">
        <v>91</v>
      </c>
      <c r="M9" t="s">
        <v>65</v>
      </c>
      <c r="N9" t="s">
        <v>66</v>
      </c>
      <c r="O9" t="s">
        <v>17</v>
      </c>
      <c r="P9">
        <v>523</v>
      </c>
      <c r="Q9" t="str">
        <f>TEXT(tblHR[[#This Row],[Date of Join]],"mmm-yy")</f>
        <v>Jun-23</v>
      </c>
      <c r="R9" s="7" t="str">
        <f>IF(tblHR[[#This Row],[Working status]]="Active","Active","Exit")</f>
        <v>Active</v>
      </c>
    </row>
    <row r="10" spans="1:18" x14ac:dyDescent="0.25">
      <c r="A10">
        <v>9</v>
      </c>
      <c r="B10" t="s">
        <v>92</v>
      </c>
      <c r="C10" t="s">
        <v>93</v>
      </c>
      <c r="D10" t="s">
        <v>28</v>
      </c>
      <c r="E10" t="s">
        <v>37</v>
      </c>
      <c r="F10" t="s">
        <v>30</v>
      </c>
      <c r="G10" t="s">
        <v>62</v>
      </c>
      <c r="H10" s="3">
        <v>45277</v>
      </c>
      <c r="I10" s="3">
        <v>45097</v>
      </c>
      <c r="J10" t="s">
        <v>6</v>
      </c>
      <c r="K10" t="s">
        <v>63</v>
      </c>
      <c r="L10" t="s">
        <v>70</v>
      </c>
      <c r="M10" t="s">
        <v>65</v>
      </c>
      <c r="N10" t="s">
        <v>66</v>
      </c>
      <c r="O10" t="s">
        <v>17</v>
      </c>
      <c r="P10">
        <v>10000</v>
      </c>
      <c r="Q10" t="str">
        <f>TEXT(tblHR[[#This Row],[Date of Join]],"mmm-yy")</f>
        <v>Jun-23</v>
      </c>
      <c r="R10" s="7" t="str">
        <f>IF(tblHR[[#This Row],[Working status]]="Active","Active","Exit")</f>
        <v>Active</v>
      </c>
    </row>
    <row r="11" spans="1:18" x14ac:dyDescent="0.25">
      <c r="A11">
        <v>10</v>
      </c>
      <c r="B11" t="s">
        <v>94</v>
      </c>
      <c r="C11" t="s">
        <v>95</v>
      </c>
      <c r="D11" t="s">
        <v>27</v>
      </c>
      <c r="E11" t="s">
        <v>37</v>
      </c>
      <c r="F11" t="s">
        <v>30</v>
      </c>
      <c r="G11" t="s">
        <v>62</v>
      </c>
      <c r="H11" s="3">
        <v>45278</v>
      </c>
      <c r="I11" s="3">
        <v>45098</v>
      </c>
      <c r="J11" t="s">
        <v>6</v>
      </c>
      <c r="K11" t="s">
        <v>73</v>
      </c>
      <c r="L11" t="s">
        <v>74</v>
      </c>
      <c r="M11" t="s">
        <v>65</v>
      </c>
      <c r="N11" t="s">
        <v>66</v>
      </c>
      <c r="O11" t="s">
        <v>17</v>
      </c>
      <c r="P11">
        <v>216363</v>
      </c>
      <c r="Q11" t="str">
        <f>TEXT(tblHR[[#This Row],[Date of Join]],"mmm-yy")</f>
        <v>Jun-23</v>
      </c>
      <c r="R11" s="7" t="str">
        <f>IF(tblHR[[#This Row],[Working status]]="Active","Active","Exit")</f>
        <v>Active</v>
      </c>
    </row>
    <row r="12" spans="1:18" x14ac:dyDescent="0.25">
      <c r="A12">
        <v>11</v>
      </c>
      <c r="B12" t="s">
        <v>96</v>
      </c>
      <c r="C12" t="s">
        <v>97</v>
      </c>
      <c r="D12" t="s">
        <v>27</v>
      </c>
      <c r="E12" t="s">
        <v>37</v>
      </c>
      <c r="F12" t="s">
        <v>31</v>
      </c>
      <c r="G12" t="s">
        <v>62</v>
      </c>
      <c r="H12" s="3">
        <v>45288</v>
      </c>
      <c r="I12" s="3">
        <v>45108</v>
      </c>
      <c r="J12" t="s">
        <v>6</v>
      </c>
      <c r="K12" t="s">
        <v>73</v>
      </c>
      <c r="L12" t="s">
        <v>74</v>
      </c>
      <c r="M12" t="s">
        <v>79</v>
      </c>
      <c r="N12" t="s">
        <v>80</v>
      </c>
      <c r="O12" t="s">
        <v>17</v>
      </c>
      <c r="P12">
        <v>10000</v>
      </c>
      <c r="Q12" t="str">
        <f>TEXT(tblHR[[#This Row],[Date of Join]],"mmm-yy")</f>
        <v>Jul-23</v>
      </c>
      <c r="R12" s="7" t="str">
        <f>IF(tblHR[[#This Row],[Working status]]="Active","Active","Exit")</f>
        <v>Active</v>
      </c>
    </row>
    <row r="13" spans="1:18" x14ac:dyDescent="0.25">
      <c r="A13">
        <v>12</v>
      </c>
      <c r="B13" t="s">
        <v>98</v>
      </c>
      <c r="C13" t="s">
        <v>99</v>
      </c>
      <c r="D13" t="s">
        <v>27</v>
      </c>
      <c r="E13" t="s">
        <v>37</v>
      </c>
      <c r="F13" t="s">
        <v>30</v>
      </c>
      <c r="G13" t="s">
        <v>62</v>
      </c>
      <c r="H13" s="3">
        <v>45297</v>
      </c>
      <c r="I13" s="3">
        <v>45117</v>
      </c>
      <c r="J13" t="s">
        <v>6</v>
      </c>
      <c r="K13" t="s">
        <v>73</v>
      </c>
      <c r="L13" t="s">
        <v>91</v>
      </c>
      <c r="M13" t="s">
        <v>65</v>
      </c>
      <c r="N13" t="s">
        <v>66</v>
      </c>
      <c r="O13" t="s">
        <v>17</v>
      </c>
      <c r="P13">
        <v>10000</v>
      </c>
      <c r="Q13" t="str">
        <f>TEXT(tblHR[[#This Row],[Date of Join]],"mmm-yy")</f>
        <v>Jul-23</v>
      </c>
      <c r="R13" s="7" t="str">
        <f>IF(tblHR[[#This Row],[Working status]]="Active","Active","Exit")</f>
        <v>Active</v>
      </c>
    </row>
    <row r="14" spans="1:18" x14ac:dyDescent="0.25">
      <c r="A14">
        <v>13</v>
      </c>
      <c r="B14" t="s">
        <v>100</v>
      </c>
      <c r="C14" t="s">
        <v>101</v>
      </c>
      <c r="D14" t="s">
        <v>28</v>
      </c>
      <c r="E14" t="s">
        <v>37</v>
      </c>
      <c r="F14" t="s">
        <v>30</v>
      </c>
      <c r="G14" t="s">
        <v>62</v>
      </c>
      <c r="H14" s="3">
        <v>45297</v>
      </c>
      <c r="I14" s="3">
        <v>45117</v>
      </c>
      <c r="J14" t="s">
        <v>6</v>
      </c>
      <c r="K14" t="s">
        <v>73</v>
      </c>
      <c r="L14" t="s">
        <v>64</v>
      </c>
      <c r="M14" t="s">
        <v>102</v>
      </c>
      <c r="N14" t="s">
        <v>76</v>
      </c>
      <c r="O14" t="s">
        <v>17</v>
      </c>
      <c r="P14">
        <v>525</v>
      </c>
      <c r="Q14" t="str">
        <f>TEXT(tblHR[[#This Row],[Date of Join]],"mmm-yy")</f>
        <v>Jul-23</v>
      </c>
      <c r="R14" s="7" t="str">
        <f>IF(tblHR[[#This Row],[Working status]]="Active","Active","Exit")</f>
        <v>Active</v>
      </c>
    </row>
    <row r="15" spans="1:18" x14ac:dyDescent="0.25">
      <c r="A15">
        <v>14</v>
      </c>
      <c r="B15" t="s">
        <v>103</v>
      </c>
      <c r="C15" t="s">
        <v>104</v>
      </c>
      <c r="D15" t="s">
        <v>28</v>
      </c>
      <c r="E15" t="s">
        <v>37</v>
      </c>
      <c r="F15" t="s">
        <v>30</v>
      </c>
      <c r="G15" t="s">
        <v>69</v>
      </c>
      <c r="H15" s="3">
        <v>45297</v>
      </c>
      <c r="I15" s="3">
        <v>45117</v>
      </c>
      <c r="J15" t="s">
        <v>6</v>
      </c>
      <c r="K15" t="s">
        <v>73</v>
      </c>
      <c r="L15" t="s">
        <v>105</v>
      </c>
      <c r="M15" t="s">
        <v>65</v>
      </c>
      <c r="N15" t="s">
        <v>66</v>
      </c>
      <c r="O15" t="s">
        <v>17</v>
      </c>
      <c r="P15">
        <v>10000</v>
      </c>
      <c r="Q15" t="str">
        <f>TEXT(tblHR[[#This Row],[Date of Join]],"mmm-yy")</f>
        <v>Jul-23</v>
      </c>
      <c r="R15" s="7" t="str">
        <f>IF(tblHR[[#This Row],[Working status]]="Active","Active","Exit")</f>
        <v>Active</v>
      </c>
    </row>
    <row r="16" spans="1:18" x14ac:dyDescent="0.25">
      <c r="A16">
        <v>15</v>
      </c>
      <c r="B16" t="s">
        <v>106</v>
      </c>
      <c r="C16" t="s">
        <v>107</v>
      </c>
      <c r="D16" t="s">
        <v>27</v>
      </c>
      <c r="E16" t="s">
        <v>37</v>
      </c>
      <c r="F16" t="s">
        <v>29</v>
      </c>
      <c r="G16" t="s">
        <v>62</v>
      </c>
      <c r="H16" s="3">
        <v>45297</v>
      </c>
      <c r="I16" s="3">
        <v>45117</v>
      </c>
      <c r="J16" t="s">
        <v>6</v>
      </c>
      <c r="K16" t="s">
        <v>63</v>
      </c>
      <c r="L16" t="s">
        <v>64</v>
      </c>
      <c r="M16" t="s">
        <v>65</v>
      </c>
      <c r="N16" t="s">
        <v>66</v>
      </c>
      <c r="O16" t="s">
        <v>17</v>
      </c>
      <c r="P16">
        <v>15265</v>
      </c>
      <c r="Q16" t="str">
        <f>TEXT(tblHR[[#This Row],[Date of Join]],"mmm-yy")</f>
        <v>Jul-23</v>
      </c>
      <c r="R16" s="7" t="str">
        <f>IF(tblHR[[#This Row],[Working status]]="Active","Active","Exit")</f>
        <v>Active</v>
      </c>
    </row>
    <row r="17" spans="1:18" x14ac:dyDescent="0.25">
      <c r="A17">
        <v>16</v>
      </c>
      <c r="B17" t="s">
        <v>108</v>
      </c>
      <c r="C17" t="s">
        <v>109</v>
      </c>
      <c r="D17" t="s">
        <v>24</v>
      </c>
      <c r="E17" t="s">
        <v>37</v>
      </c>
      <c r="F17" t="s">
        <v>30</v>
      </c>
      <c r="G17" t="s">
        <v>62</v>
      </c>
      <c r="H17" s="3">
        <v>45297</v>
      </c>
      <c r="I17" s="3">
        <v>45117</v>
      </c>
      <c r="J17" t="s">
        <v>6</v>
      </c>
      <c r="K17" t="s">
        <v>73</v>
      </c>
      <c r="L17" t="s">
        <v>74</v>
      </c>
      <c r="M17" t="s">
        <v>65</v>
      </c>
      <c r="N17" t="s">
        <v>66</v>
      </c>
      <c r="O17" t="s">
        <v>17</v>
      </c>
      <c r="P17">
        <v>10000</v>
      </c>
      <c r="Q17" t="str">
        <f>TEXT(tblHR[[#This Row],[Date of Join]],"mmm-yy")</f>
        <v>Jul-23</v>
      </c>
      <c r="R17" s="7" t="str">
        <f>IF(tblHR[[#This Row],[Working status]]="Active","Active","Exit")</f>
        <v>Active</v>
      </c>
    </row>
    <row r="18" spans="1:18" x14ac:dyDescent="0.25">
      <c r="A18">
        <v>17</v>
      </c>
      <c r="B18" t="s">
        <v>110</v>
      </c>
      <c r="C18" t="s">
        <v>111</v>
      </c>
      <c r="D18" t="s">
        <v>23</v>
      </c>
      <c r="E18" t="s">
        <v>37</v>
      </c>
      <c r="F18" t="s">
        <v>29</v>
      </c>
      <c r="G18" t="s">
        <v>62</v>
      </c>
      <c r="H18" s="3">
        <v>45297</v>
      </c>
      <c r="I18" s="3">
        <v>45117</v>
      </c>
      <c r="J18" t="s">
        <v>5</v>
      </c>
      <c r="K18" t="s">
        <v>73</v>
      </c>
      <c r="L18" t="s">
        <v>74</v>
      </c>
      <c r="M18" t="s">
        <v>65</v>
      </c>
      <c r="N18" t="s">
        <v>66</v>
      </c>
      <c r="O18" t="s">
        <v>17</v>
      </c>
      <c r="P18">
        <v>56</v>
      </c>
      <c r="Q18" t="str">
        <f>TEXT(tblHR[[#This Row],[Date of Join]],"mmm-yy")</f>
        <v>Jul-23</v>
      </c>
      <c r="R18" s="7" t="str">
        <f>IF(tblHR[[#This Row],[Working status]]="Active","Active","Exit")</f>
        <v>Active</v>
      </c>
    </row>
    <row r="19" spans="1:18" x14ac:dyDescent="0.25">
      <c r="A19">
        <v>18</v>
      </c>
      <c r="B19" t="s">
        <v>112</v>
      </c>
      <c r="C19" t="s">
        <v>113</v>
      </c>
      <c r="D19" t="s">
        <v>24</v>
      </c>
      <c r="E19" t="s">
        <v>37</v>
      </c>
      <c r="F19" t="s">
        <v>30</v>
      </c>
      <c r="G19" t="s">
        <v>62</v>
      </c>
      <c r="H19" s="3">
        <v>45297</v>
      </c>
      <c r="I19" s="3">
        <v>45117</v>
      </c>
      <c r="J19" t="s">
        <v>6</v>
      </c>
      <c r="K19" t="s">
        <v>73</v>
      </c>
      <c r="L19" t="s">
        <v>64</v>
      </c>
      <c r="M19" t="s">
        <v>65</v>
      </c>
      <c r="N19" t="s">
        <v>66</v>
      </c>
      <c r="O19" t="s">
        <v>17</v>
      </c>
      <c r="P19">
        <v>10000</v>
      </c>
      <c r="Q19" t="str">
        <f>TEXT(tblHR[[#This Row],[Date of Join]],"mmm-yy")</f>
        <v>Jul-23</v>
      </c>
      <c r="R19" s="7" t="str">
        <f>IF(tblHR[[#This Row],[Working status]]="Active","Active","Exit")</f>
        <v>Active</v>
      </c>
    </row>
    <row r="20" spans="1:18" x14ac:dyDescent="0.25">
      <c r="A20">
        <v>19</v>
      </c>
      <c r="B20" t="s">
        <v>114</v>
      </c>
      <c r="C20" t="s">
        <v>115</v>
      </c>
      <c r="D20" t="s">
        <v>22</v>
      </c>
      <c r="E20" t="s">
        <v>37</v>
      </c>
      <c r="F20" t="s">
        <v>30</v>
      </c>
      <c r="G20" t="s">
        <v>62</v>
      </c>
      <c r="H20" s="3">
        <v>45297</v>
      </c>
      <c r="I20" s="3">
        <v>45117</v>
      </c>
      <c r="J20" t="s">
        <v>6</v>
      </c>
      <c r="K20" t="s">
        <v>63</v>
      </c>
      <c r="L20" t="s">
        <v>91</v>
      </c>
      <c r="M20" t="s">
        <v>65</v>
      </c>
      <c r="N20" t="s">
        <v>66</v>
      </c>
      <c r="O20" t="s">
        <v>17</v>
      </c>
      <c r="P20">
        <v>10000</v>
      </c>
      <c r="Q20" t="str">
        <f>TEXT(tblHR[[#This Row],[Date of Join]],"mmm-yy")</f>
        <v>Jul-23</v>
      </c>
      <c r="R20" s="7" t="str">
        <f>IF(tblHR[[#This Row],[Working status]]="Active","Active","Exit")</f>
        <v>Active</v>
      </c>
    </row>
    <row r="21" spans="1:18" x14ac:dyDescent="0.25">
      <c r="A21">
        <v>20</v>
      </c>
      <c r="B21" t="s">
        <v>116</v>
      </c>
      <c r="C21" t="s">
        <v>117</v>
      </c>
      <c r="D21" t="s">
        <v>27</v>
      </c>
      <c r="E21" t="s">
        <v>37</v>
      </c>
      <c r="F21" t="s">
        <v>29</v>
      </c>
      <c r="G21" t="s">
        <v>62</v>
      </c>
      <c r="H21" s="3">
        <v>45297</v>
      </c>
      <c r="I21" s="3">
        <v>45117</v>
      </c>
      <c r="J21" t="s">
        <v>6</v>
      </c>
      <c r="K21" t="s">
        <v>63</v>
      </c>
      <c r="L21" t="s">
        <v>74</v>
      </c>
      <c r="M21" t="s">
        <v>65</v>
      </c>
      <c r="N21" t="s">
        <v>66</v>
      </c>
      <c r="O21" t="s">
        <v>17</v>
      </c>
      <c r="P21">
        <v>1662</v>
      </c>
      <c r="Q21" t="str">
        <f>TEXT(tblHR[[#This Row],[Date of Join]],"mmm-yy")</f>
        <v>Jul-23</v>
      </c>
      <c r="R21" s="7" t="str">
        <f>IF(tblHR[[#This Row],[Working status]]="Active","Active","Exit")</f>
        <v>Active</v>
      </c>
    </row>
    <row r="22" spans="1:18" x14ac:dyDescent="0.25">
      <c r="A22">
        <v>21</v>
      </c>
      <c r="B22" t="s">
        <v>118</v>
      </c>
      <c r="C22" t="s">
        <v>119</v>
      </c>
      <c r="D22" t="s">
        <v>28</v>
      </c>
      <c r="E22" t="s">
        <v>37</v>
      </c>
      <c r="F22" t="s">
        <v>29</v>
      </c>
      <c r="G22" t="s">
        <v>62</v>
      </c>
      <c r="H22" s="3">
        <v>45297</v>
      </c>
      <c r="I22" s="3">
        <v>45117</v>
      </c>
      <c r="J22" t="s">
        <v>6</v>
      </c>
      <c r="K22" t="s">
        <v>63</v>
      </c>
      <c r="L22" t="s">
        <v>74</v>
      </c>
      <c r="M22" t="s">
        <v>65</v>
      </c>
      <c r="N22" t="s">
        <v>66</v>
      </c>
      <c r="O22" t="s">
        <v>17</v>
      </c>
      <c r="P22">
        <v>10000</v>
      </c>
      <c r="Q22" t="str">
        <f>TEXT(tblHR[[#This Row],[Date of Join]],"mmm-yy")</f>
        <v>Jul-23</v>
      </c>
      <c r="R22" s="7" t="str">
        <f>IF(tblHR[[#This Row],[Working status]]="Active","Active","Exit")</f>
        <v>Active</v>
      </c>
    </row>
    <row r="23" spans="1:18" x14ac:dyDescent="0.25">
      <c r="A23">
        <v>22</v>
      </c>
      <c r="B23" t="s">
        <v>120</v>
      </c>
      <c r="C23" t="s">
        <v>121</v>
      </c>
      <c r="D23" t="s">
        <v>27</v>
      </c>
      <c r="E23" t="s">
        <v>37</v>
      </c>
      <c r="F23" t="s">
        <v>29</v>
      </c>
      <c r="G23" t="s">
        <v>62</v>
      </c>
      <c r="H23" s="3">
        <v>45298</v>
      </c>
      <c r="I23" s="3">
        <v>45118</v>
      </c>
      <c r="J23" t="s">
        <v>6</v>
      </c>
      <c r="K23" t="s">
        <v>63</v>
      </c>
      <c r="L23" t="s">
        <v>74</v>
      </c>
      <c r="M23" t="s">
        <v>65</v>
      </c>
      <c r="N23" t="s">
        <v>66</v>
      </c>
      <c r="O23" t="s">
        <v>17</v>
      </c>
      <c r="P23">
        <v>10000</v>
      </c>
      <c r="Q23" t="str">
        <f>TEXT(tblHR[[#This Row],[Date of Join]],"mmm-yy")</f>
        <v>Jul-23</v>
      </c>
      <c r="R23" s="7" t="str">
        <f>IF(tblHR[[#This Row],[Working status]]="Active","Active","Exit")</f>
        <v>Active</v>
      </c>
    </row>
    <row r="24" spans="1:18" x14ac:dyDescent="0.25">
      <c r="A24">
        <v>23</v>
      </c>
      <c r="B24" t="s">
        <v>122</v>
      </c>
      <c r="C24" t="s">
        <v>123</v>
      </c>
      <c r="D24" t="s">
        <v>28</v>
      </c>
      <c r="E24" t="s">
        <v>37</v>
      </c>
      <c r="F24" t="s">
        <v>30</v>
      </c>
      <c r="G24" t="s">
        <v>62</v>
      </c>
      <c r="H24" s="3">
        <v>45323</v>
      </c>
      <c r="I24" s="3">
        <v>45143</v>
      </c>
      <c r="J24" t="s">
        <v>6</v>
      </c>
      <c r="K24" t="s">
        <v>73</v>
      </c>
      <c r="L24" t="s">
        <v>74</v>
      </c>
      <c r="M24" t="s">
        <v>65</v>
      </c>
      <c r="N24" t="s">
        <v>66</v>
      </c>
      <c r="O24" t="s">
        <v>17</v>
      </c>
      <c r="P24">
        <v>6232</v>
      </c>
      <c r="Q24" t="str">
        <f>TEXT(tblHR[[#This Row],[Date of Join]],"mmm-yy")</f>
        <v>Aug-23</v>
      </c>
      <c r="R24" s="7" t="str">
        <f>IF(tblHR[[#This Row],[Working status]]="Active","Active","Exit")</f>
        <v>Active</v>
      </c>
    </row>
    <row r="25" spans="1:18" x14ac:dyDescent="0.25">
      <c r="A25">
        <v>24</v>
      </c>
      <c r="B25" t="s">
        <v>124</v>
      </c>
      <c r="C25" t="s">
        <v>125</v>
      </c>
      <c r="D25" t="s">
        <v>28</v>
      </c>
      <c r="E25" t="s">
        <v>37</v>
      </c>
      <c r="F25" t="s">
        <v>30</v>
      </c>
      <c r="G25" t="s">
        <v>62</v>
      </c>
      <c r="H25" s="3">
        <v>45323</v>
      </c>
      <c r="I25" s="3">
        <v>45143</v>
      </c>
      <c r="J25" t="s">
        <v>6</v>
      </c>
      <c r="K25" t="s">
        <v>73</v>
      </c>
      <c r="L25" t="s">
        <v>70</v>
      </c>
      <c r="M25" t="s">
        <v>126</v>
      </c>
      <c r="N25" t="s">
        <v>80</v>
      </c>
      <c r="O25" t="s">
        <v>17</v>
      </c>
      <c r="P25">
        <v>10000</v>
      </c>
      <c r="Q25" t="str">
        <f>TEXT(tblHR[[#This Row],[Date of Join]],"mmm-yy")</f>
        <v>Aug-23</v>
      </c>
      <c r="R25" s="7" t="str">
        <f>IF(tblHR[[#This Row],[Working status]]="Active","Active","Exit")</f>
        <v>Active</v>
      </c>
    </row>
    <row r="26" spans="1:18" x14ac:dyDescent="0.25">
      <c r="A26">
        <v>25</v>
      </c>
      <c r="B26" t="s">
        <v>127</v>
      </c>
      <c r="C26" t="s">
        <v>128</v>
      </c>
      <c r="D26" t="s">
        <v>28</v>
      </c>
      <c r="E26" t="s">
        <v>37</v>
      </c>
      <c r="F26" t="s">
        <v>30</v>
      </c>
      <c r="G26" t="s">
        <v>62</v>
      </c>
      <c r="H26" s="3">
        <v>45356</v>
      </c>
      <c r="I26" s="3">
        <v>45176</v>
      </c>
      <c r="J26" t="s">
        <v>6</v>
      </c>
      <c r="K26" t="s">
        <v>73</v>
      </c>
      <c r="L26" t="s">
        <v>64</v>
      </c>
      <c r="M26" t="s">
        <v>65</v>
      </c>
      <c r="N26" t="s">
        <v>66</v>
      </c>
      <c r="O26" t="s">
        <v>17</v>
      </c>
      <c r="P26">
        <v>10000</v>
      </c>
      <c r="Q26" t="str">
        <f>TEXT(tblHR[[#This Row],[Date of Join]],"mmm-yy")</f>
        <v>Sep-23</v>
      </c>
      <c r="R26" s="7" t="str">
        <f>IF(tblHR[[#This Row],[Working status]]="Active","Active","Exit")</f>
        <v>Active</v>
      </c>
    </row>
    <row r="27" spans="1:18" x14ac:dyDescent="0.25">
      <c r="A27">
        <v>26</v>
      </c>
      <c r="B27" t="s">
        <v>129</v>
      </c>
      <c r="C27" t="s">
        <v>130</v>
      </c>
      <c r="D27" t="s">
        <v>24</v>
      </c>
      <c r="E27" t="s">
        <v>37</v>
      </c>
      <c r="F27" t="s">
        <v>30</v>
      </c>
      <c r="G27" t="s">
        <v>69</v>
      </c>
      <c r="H27" s="3">
        <v>45430</v>
      </c>
      <c r="I27" s="3">
        <v>45250</v>
      </c>
      <c r="J27" t="s">
        <v>6</v>
      </c>
      <c r="K27" t="s">
        <v>73</v>
      </c>
      <c r="L27" t="s">
        <v>74</v>
      </c>
      <c r="M27" t="s">
        <v>131</v>
      </c>
      <c r="N27" t="s">
        <v>132</v>
      </c>
      <c r="O27" t="s">
        <v>17</v>
      </c>
      <c r="P27">
        <v>21633</v>
      </c>
      <c r="Q27" t="str">
        <f>TEXT(tblHR[[#This Row],[Date of Join]],"mmm-yy")</f>
        <v>Nov-23</v>
      </c>
      <c r="R27" s="7" t="str">
        <f>IF(tblHR[[#This Row],[Working status]]="Active","Active","Exit")</f>
        <v>Active</v>
      </c>
    </row>
    <row r="28" spans="1:18" x14ac:dyDescent="0.25">
      <c r="A28">
        <v>27</v>
      </c>
      <c r="B28" t="s">
        <v>133</v>
      </c>
      <c r="C28" t="s">
        <v>134</v>
      </c>
      <c r="D28" t="s">
        <v>27</v>
      </c>
      <c r="E28" t="s">
        <v>37</v>
      </c>
      <c r="F28" t="s">
        <v>30</v>
      </c>
      <c r="G28" t="s">
        <v>69</v>
      </c>
      <c r="H28" s="3">
        <v>45430</v>
      </c>
      <c r="I28" s="3">
        <v>45250</v>
      </c>
      <c r="J28" t="s">
        <v>6</v>
      </c>
      <c r="K28" t="s">
        <v>73</v>
      </c>
      <c r="L28" t="s">
        <v>74</v>
      </c>
      <c r="M28" t="s">
        <v>102</v>
      </c>
      <c r="N28" t="s">
        <v>76</v>
      </c>
      <c r="O28" t="s">
        <v>17</v>
      </c>
      <c r="P28">
        <v>10000</v>
      </c>
      <c r="Q28" t="str">
        <f>TEXT(tblHR[[#This Row],[Date of Join]],"mmm-yy")</f>
        <v>Nov-23</v>
      </c>
      <c r="R28" s="7" t="str">
        <f>IF(tblHR[[#This Row],[Working status]]="Active","Active","Exit")</f>
        <v>Active</v>
      </c>
    </row>
    <row r="29" spans="1:18" x14ac:dyDescent="0.25">
      <c r="A29">
        <v>28</v>
      </c>
      <c r="B29" t="s">
        <v>135</v>
      </c>
      <c r="C29" t="s">
        <v>136</v>
      </c>
      <c r="D29" t="s">
        <v>28</v>
      </c>
      <c r="E29" t="s">
        <v>37</v>
      </c>
      <c r="F29" t="s">
        <v>31</v>
      </c>
      <c r="G29" t="s">
        <v>69</v>
      </c>
      <c r="H29" s="3">
        <v>45442</v>
      </c>
      <c r="I29" s="3">
        <v>45262</v>
      </c>
      <c r="J29" t="s">
        <v>6</v>
      </c>
      <c r="K29" t="s">
        <v>73</v>
      </c>
      <c r="L29" t="s">
        <v>91</v>
      </c>
      <c r="M29" t="s">
        <v>79</v>
      </c>
      <c r="N29" t="s">
        <v>80</v>
      </c>
      <c r="O29" t="s">
        <v>17</v>
      </c>
      <c r="P29">
        <v>10000</v>
      </c>
      <c r="Q29" t="str">
        <f>TEXT(tblHR[[#This Row],[Date of Join]],"mmm-yy")</f>
        <v>Dec-23</v>
      </c>
      <c r="R29" s="7" t="str">
        <f>IF(tblHR[[#This Row],[Working status]]="Active","Active","Exit")</f>
        <v>Active</v>
      </c>
    </row>
    <row r="30" spans="1:18" x14ac:dyDescent="0.25">
      <c r="A30">
        <v>29</v>
      </c>
      <c r="B30" t="s">
        <v>57</v>
      </c>
      <c r="C30" t="s">
        <v>137</v>
      </c>
      <c r="D30" t="s">
        <v>28</v>
      </c>
      <c r="E30" t="s">
        <v>37</v>
      </c>
      <c r="F30" t="s">
        <v>30</v>
      </c>
      <c r="G30" t="s">
        <v>69</v>
      </c>
      <c r="H30" s="3">
        <v>45449</v>
      </c>
      <c r="I30" s="3">
        <v>45269</v>
      </c>
      <c r="J30" t="s">
        <v>6</v>
      </c>
      <c r="K30" t="s">
        <v>63</v>
      </c>
      <c r="L30" t="s">
        <v>70</v>
      </c>
      <c r="M30" t="s">
        <v>65</v>
      </c>
      <c r="N30" t="s">
        <v>66</v>
      </c>
      <c r="O30" t="s">
        <v>17</v>
      </c>
      <c r="P30">
        <v>5000</v>
      </c>
      <c r="Q30" t="str">
        <f>TEXT(tblHR[[#This Row],[Date of Join]],"mmm-yy")</f>
        <v>Dec-23</v>
      </c>
      <c r="R30" s="7" t="str">
        <f>IF(tblHR[[#This Row],[Working status]]="Active","Active","Exit")</f>
        <v>Active</v>
      </c>
    </row>
    <row r="31" spans="1:18" x14ac:dyDescent="0.25">
      <c r="A31">
        <v>30</v>
      </c>
      <c r="B31" t="s">
        <v>138</v>
      </c>
      <c r="C31" t="s">
        <v>139</v>
      </c>
      <c r="D31" t="s">
        <v>27</v>
      </c>
      <c r="E31" t="s">
        <v>37</v>
      </c>
      <c r="F31" t="s">
        <v>31</v>
      </c>
      <c r="G31" t="s">
        <v>69</v>
      </c>
      <c r="H31" s="3">
        <v>45450</v>
      </c>
      <c r="I31" s="3">
        <v>45270</v>
      </c>
      <c r="J31" t="s">
        <v>6</v>
      </c>
      <c r="K31" t="s">
        <v>63</v>
      </c>
      <c r="L31" t="s">
        <v>64</v>
      </c>
      <c r="M31" t="s">
        <v>65</v>
      </c>
      <c r="N31" t="s">
        <v>66</v>
      </c>
      <c r="O31" t="s">
        <v>17</v>
      </c>
      <c r="P31">
        <v>10000</v>
      </c>
      <c r="Q31" t="str">
        <f>TEXT(tblHR[[#This Row],[Date of Join]],"mmm-yy")</f>
        <v>Dec-23</v>
      </c>
      <c r="R31" s="7" t="str">
        <f>IF(tblHR[[#This Row],[Working status]]="Active","Active","Exit")</f>
        <v>Active</v>
      </c>
    </row>
    <row r="32" spans="1:18" x14ac:dyDescent="0.25">
      <c r="A32">
        <v>31</v>
      </c>
      <c r="B32" t="s">
        <v>140</v>
      </c>
      <c r="C32" t="s">
        <v>141</v>
      </c>
      <c r="D32" t="s">
        <v>27</v>
      </c>
      <c r="E32" t="s">
        <v>37</v>
      </c>
      <c r="F32" t="s">
        <v>29</v>
      </c>
      <c r="G32" t="s">
        <v>69</v>
      </c>
      <c r="H32" s="3">
        <v>45450</v>
      </c>
      <c r="I32" s="3">
        <v>45270</v>
      </c>
      <c r="J32" t="s">
        <v>6</v>
      </c>
      <c r="K32" t="s">
        <v>63</v>
      </c>
      <c r="L32" t="s">
        <v>91</v>
      </c>
      <c r="M32" t="s">
        <v>126</v>
      </c>
      <c r="N32" t="s">
        <v>80</v>
      </c>
      <c r="O32" t="s">
        <v>17</v>
      </c>
      <c r="P32">
        <v>6211</v>
      </c>
      <c r="Q32" t="str">
        <f>TEXT(tblHR[[#This Row],[Date of Join]],"mmm-yy")</f>
        <v>Dec-23</v>
      </c>
      <c r="R32" s="7" t="str">
        <f>IF(tblHR[[#This Row],[Working status]]="Active","Active","Exit")</f>
        <v>Active</v>
      </c>
    </row>
    <row r="33" spans="1:18" x14ac:dyDescent="0.25">
      <c r="A33">
        <v>32</v>
      </c>
      <c r="B33" t="s">
        <v>142</v>
      </c>
      <c r="C33" t="s">
        <v>143</v>
      </c>
      <c r="D33" t="s">
        <v>27</v>
      </c>
      <c r="E33" t="s">
        <v>37</v>
      </c>
      <c r="F33" t="s">
        <v>29</v>
      </c>
      <c r="G33" t="s">
        <v>69</v>
      </c>
      <c r="H33" s="3">
        <v>45450</v>
      </c>
      <c r="I33" s="3">
        <v>45270</v>
      </c>
      <c r="J33" t="s">
        <v>6</v>
      </c>
      <c r="K33" t="s">
        <v>63</v>
      </c>
      <c r="L33" t="s">
        <v>144</v>
      </c>
      <c r="M33" t="s">
        <v>145</v>
      </c>
      <c r="N33" t="s">
        <v>80</v>
      </c>
      <c r="O33" t="s">
        <v>17</v>
      </c>
      <c r="P33">
        <v>36352</v>
      </c>
      <c r="Q33" t="str">
        <f>TEXT(tblHR[[#This Row],[Date of Join]],"mmm-yy")</f>
        <v>Dec-23</v>
      </c>
      <c r="R33" s="7" t="str">
        <f>IF(tblHR[[#This Row],[Working status]]="Active","Active","Exit")</f>
        <v>Active</v>
      </c>
    </row>
    <row r="34" spans="1:18" x14ac:dyDescent="0.25">
      <c r="A34">
        <v>33</v>
      </c>
      <c r="B34" t="s">
        <v>146</v>
      </c>
      <c r="C34" t="s">
        <v>147</v>
      </c>
      <c r="D34" t="s">
        <v>27</v>
      </c>
      <c r="E34" t="s">
        <v>37</v>
      </c>
      <c r="F34" t="s">
        <v>29</v>
      </c>
      <c r="G34" t="s">
        <v>69</v>
      </c>
      <c r="H34" s="3">
        <v>45450</v>
      </c>
      <c r="I34" s="3">
        <v>45270</v>
      </c>
      <c r="J34" t="s">
        <v>6</v>
      </c>
      <c r="K34" t="s">
        <v>63</v>
      </c>
      <c r="L34" t="s">
        <v>144</v>
      </c>
      <c r="M34" t="s">
        <v>148</v>
      </c>
      <c r="N34" t="s">
        <v>66</v>
      </c>
      <c r="O34" t="s">
        <v>17</v>
      </c>
      <c r="P34">
        <v>2581</v>
      </c>
      <c r="Q34" t="str">
        <f>TEXT(tblHR[[#This Row],[Date of Join]],"mmm-yy")</f>
        <v>Dec-23</v>
      </c>
      <c r="R34" s="7" t="str">
        <f>IF(tblHR[[#This Row],[Working status]]="Active","Active","Exit")</f>
        <v>Active</v>
      </c>
    </row>
    <row r="35" spans="1:18" x14ac:dyDescent="0.25">
      <c r="A35">
        <v>34</v>
      </c>
      <c r="B35" t="s">
        <v>149</v>
      </c>
      <c r="C35" t="s">
        <v>150</v>
      </c>
      <c r="D35" t="s">
        <v>27</v>
      </c>
      <c r="E35" t="s">
        <v>37</v>
      </c>
      <c r="F35" t="s">
        <v>29</v>
      </c>
      <c r="G35" t="s">
        <v>69</v>
      </c>
      <c r="H35" s="3">
        <v>45450</v>
      </c>
      <c r="I35" s="3">
        <v>45270</v>
      </c>
      <c r="J35" t="s">
        <v>6</v>
      </c>
      <c r="K35" t="s">
        <v>63</v>
      </c>
      <c r="L35" t="s">
        <v>64</v>
      </c>
      <c r="M35" t="s">
        <v>126</v>
      </c>
      <c r="N35" t="s">
        <v>80</v>
      </c>
      <c r="O35" t="s">
        <v>17</v>
      </c>
      <c r="P35">
        <v>2365</v>
      </c>
      <c r="Q35" t="str">
        <f>TEXT(tblHR[[#This Row],[Date of Join]],"mmm-yy")</f>
        <v>Dec-23</v>
      </c>
      <c r="R35" s="7" t="str">
        <f>IF(tblHR[[#This Row],[Working status]]="Active","Active","Exit")</f>
        <v>Active</v>
      </c>
    </row>
    <row r="36" spans="1:18" x14ac:dyDescent="0.25">
      <c r="A36">
        <v>35</v>
      </c>
      <c r="B36" t="s">
        <v>151</v>
      </c>
      <c r="C36" t="s">
        <v>152</v>
      </c>
      <c r="D36" t="s">
        <v>27</v>
      </c>
      <c r="E36" t="s">
        <v>37</v>
      </c>
      <c r="F36" t="s">
        <v>29</v>
      </c>
      <c r="G36" t="s">
        <v>69</v>
      </c>
      <c r="H36" s="3">
        <v>45450</v>
      </c>
      <c r="I36" s="3">
        <v>45270</v>
      </c>
      <c r="J36" t="s">
        <v>6</v>
      </c>
      <c r="K36" t="s">
        <v>73</v>
      </c>
      <c r="L36" t="s">
        <v>64</v>
      </c>
      <c r="M36" t="s">
        <v>153</v>
      </c>
      <c r="N36" t="s">
        <v>80</v>
      </c>
      <c r="O36" t="s">
        <v>17</v>
      </c>
      <c r="P36">
        <v>10000</v>
      </c>
      <c r="Q36" t="str">
        <f>TEXT(tblHR[[#This Row],[Date of Join]],"mmm-yy")</f>
        <v>Dec-23</v>
      </c>
      <c r="R36" s="7" t="str">
        <f>IF(tblHR[[#This Row],[Working status]]="Active","Active","Exit")</f>
        <v>Active</v>
      </c>
    </row>
    <row r="37" spans="1:18" x14ac:dyDescent="0.25">
      <c r="A37">
        <v>36</v>
      </c>
      <c r="B37" t="s">
        <v>154</v>
      </c>
      <c r="C37" t="s">
        <v>155</v>
      </c>
      <c r="D37" t="s">
        <v>24</v>
      </c>
      <c r="E37" t="s">
        <v>37</v>
      </c>
      <c r="F37" t="s">
        <v>29</v>
      </c>
      <c r="G37" t="s">
        <v>69</v>
      </c>
      <c r="H37" s="3">
        <v>45450</v>
      </c>
      <c r="I37" s="3">
        <v>45270</v>
      </c>
      <c r="J37" t="s">
        <v>6</v>
      </c>
      <c r="K37" t="s">
        <v>63</v>
      </c>
      <c r="L37" t="s">
        <v>64</v>
      </c>
      <c r="M37" t="s">
        <v>65</v>
      </c>
      <c r="N37" t="s">
        <v>66</v>
      </c>
      <c r="O37" t="s">
        <v>17</v>
      </c>
      <c r="P37">
        <v>10000</v>
      </c>
      <c r="Q37" t="str">
        <f>TEXT(tblHR[[#This Row],[Date of Join]],"mmm-yy")</f>
        <v>Dec-23</v>
      </c>
      <c r="R37" s="7" t="str">
        <f>IF(tblHR[[#This Row],[Working status]]="Active","Active","Exit")</f>
        <v>Active</v>
      </c>
    </row>
    <row r="38" spans="1:18" x14ac:dyDescent="0.25">
      <c r="A38">
        <v>37</v>
      </c>
      <c r="B38" t="s">
        <v>156</v>
      </c>
      <c r="C38" t="s">
        <v>157</v>
      </c>
      <c r="D38" t="s">
        <v>27</v>
      </c>
      <c r="E38" t="s">
        <v>37</v>
      </c>
      <c r="F38" t="s">
        <v>29</v>
      </c>
      <c r="G38" t="s">
        <v>69</v>
      </c>
      <c r="H38" s="3">
        <v>45450</v>
      </c>
      <c r="I38" s="3">
        <v>45270</v>
      </c>
      <c r="J38" t="s">
        <v>6</v>
      </c>
      <c r="K38" t="s">
        <v>63</v>
      </c>
      <c r="L38" t="s">
        <v>144</v>
      </c>
      <c r="M38" t="s">
        <v>65</v>
      </c>
      <c r="N38" t="s">
        <v>66</v>
      </c>
      <c r="O38" t="s">
        <v>17</v>
      </c>
      <c r="P38">
        <v>16554</v>
      </c>
      <c r="Q38" t="str">
        <f>TEXT(tblHR[[#This Row],[Date of Join]],"mmm-yy")</f>
        <v>Dec-23</v>
      </c>
      <c r="R38" s="7" t="str">
        <f>IF(tblHR[[#This Row],[Working status]]="Active","Active","Exit")</f>
        <v>Active</v>
      </c>
    </row>
    <row r="39" spans="1:18" x14ac:dyDescent="0.25">
      <c r="A39">
        <v>38</v>
      </c>
      <c r="B39" t="s">
        <v>158</v>
      </c>
      <c r="C39" t="s">
        <v>159</v>
      </c>
      <c r="D39" t="s">
        <v>27</v>
      </c>
      <c r="E39" t="s">
        <v>37</v>
      </c>
      <c r="F39" t="s">
        <v>29</v>
      </c>
      <c r="G39" t="s">
        <v>69</v>
      </c>
      <c r="H39" s="3">
        <v>45450</v>
      </c>
      <c r="I39" s="3">
        <v>45270</v>
      </c>
      <c r="J39" t="s">
        <v>6</v>
      </c>
      <c r="K39" t="s">
        <v>63</v>
      </c>
      <c r="L39" t="s">
        <v>91</v>
      </c>
      <c r="M39" t="s">
        <v>65</v>
      </c>
      <c r="N39" t="s">
        <v>66</v>
      </c>
      <c r="O39" t="s">
        <v>17</v>
      </c>
      <c r="P39">
        <v>10000</v>
      </c>
      <c r="Q39" t="str">
        <f>TEXT(tblHR[[#This Row],[Date of Join]],"mmm-yy")</f>
        <v>Dec-23</v>
      </c>
      <c r="R39" s="7" t="str">
        <f>IF(tblHR[[#This Row],[Working status]]="Active","Active","Exit")</f>
        <v>Active</v>
      </c>
    </row>
    <row r="40" spans="1:18" x14ac:dyDescent="0.25">
      <c r="A40">
        <v>39</v>
      </c>
      <c r="B40" t="s">
        <v>160</v>
      </c>
      <c r="C40" t="s">
        <v>161</v>
      </c>
      <c r="D40" t="s">
        <v>27</v>
      </c>
      <c r="E40" t="s">
        <v>37</v>
      </c>
      <c r="F40" t="s">
        <v>29</v>
      </c>
      <c r="G40" t="s">
        <v>69</v>
      </c>
      <c r="H40" s="3">
        <v>45450</v>
      </c>
      <c r="I40" s="3">
        <v>45270</v>
      </c>
      <c r="J40" t="s">
        <v>6</v>
      </c>
      <c r="K40" t="s">
        <v>73</v>
      </c>
      <c r="L40" t="s">
        <v>70</v>
      </c>
      <c r="M40" t="s">
        <v>65</v>
      </c>
      <c r="N40" t="s">
        <v>66</v>
      </c>
      <c r="O40" t="s">
        <v>17</v>
      </c>
      <c r="P40">
        <v>10000</v>
      </c>
      <c r="Q40" t="str">
        <f>TEXT(tblHR[[#This Row],[Date of Join]],"mmm-yy")</f>
        <v>Dec-23</v>
      </c>
      <c r="R40" s="7" t="str">
        <f>IF(tblHR[[#This Row],[Working status]]="Active","Active","Exit")</f>
        <v>Active</v>
      </c>
    </row>
    <row r="41" spans="1:18" x14ac:dyDescent="0.25">
      <c r="A41">
        <v>40</v>
      </c>
      <c r="B41" t="s">
        <v>162</v>
      </c>
      <c r="C41" t="s">
        <v>163</v>
      </c>
      <c r="D41" t="s">
        <v>27</v>
      </c>
      <c r="E41" t="s">
        <v>37</v>
      </c>
      <c r="F41" t="s">
        <v>29</v>
      </c>
      <c r="G41" t="s">
        <v>69</v>
      </c>
      <c r="H41" s="3">
        <v>45450</v>
      </c>
      <c r="I41" s="3">
        <v>45270</v>
      </c>
      <c r="J41" t="s">
        <v>6</v>
      </c>
      <c r="K41" t="s">
        <v>73</v>
      </c>
      <c r="L41" t="s">
        <v>64</v>
      </c>
      <c r="M41" t="s">
        <v>65</v>
      </c>
      <c r="N41" t="s">
        <v>66</v>
      </c>
      <c r="O41" t="s">
        <v>17</v>
      </c>
      <c r="P41">
        <v>10000</v>
      </c>
      <c r="Q41" t="str">
        <f>TEXT(tblHR[[#This Row],[Date of Join]],"mmm-yy")</f>
        <v>Dec-23</v>
      </c>
      <c r="R41" s="7" t="str">
        <f>IF(tblHR[[#This Row],[Working status]]="Active","Active","Exit")</f>
        <v>Active</v>
      </c>
    </row>
    <row r="42" spans="1:18" x14ac:dyDescent="0.25">
      <c r="A42">
        <v>41</v>
      </c>
      <c r="B42" t="s">
        <v>164</v>
      </c>
      <c r="C42" t="s">
        <v>165</v>
      </c>
      <c r="D42" t="s">
        <v>28</v>
      </c>
      <c r="E42" t="s">
        <v>37</v>
      </c>
      <c r="F42" t="s">
        <v>29</v>
      </c>
      <c r="G42" t="s">
        <v>69</v>
      </c>
      <c r="H42" s="3">
        <v>45450</v>
      </c>
      <c r="I42" s="3">
        <v>45270</v>
      </c>
      <c r="J42" t="s">
        <v>5</v>
      </c>
      <c r="K42" t="s">
        <v>73</v>
      </c>
      <c r="L42" t="s">
        <v>70</v>
      </c>
      <c r="M42" t="s">
        <v>65</v>
      </c>
      <c r="N42" t="s">
        <v>66</v>
      </c>
      <c r="O42" t="s">
        <v>17</v>
      </c>
      <c r="P42">
        <v>165146</v>
      </c>
      <c r="Q42" t="str">
        <f>TEXT(tblHR[[#This Row],[Date of Join]],"mmm-yy")</f>
        <v>Dec-23</v>
      </c>
      <c r="R42" s="7" t="str">
        <f>IF(tblHR[[#This Row],[Working status]]="Active","Active","Exit")</f>
        <v>Active</v>
      </c>
    </row>
    <row r="43" spans="1:18" x14ac:dyDescent="0.25">
      <c r="A43">
        <v>42</v>
      </c>
      <c r="B43" t="s">
        <v>166</v>
      </c>
      <c r="C43" t="s">
        <v>167</v>
      </c>
      <c r="D43" t="s">
        <v>24</v>
      </c>
      <c r="E43" t="s">
        <v>37</v>
      </c>
      <c r="F43" t="s">
        <v>29</v>
      </c>
      <c r="G43" t="s">
        <v>69</v>
      </c>
      <c r="H43" s="3">
        <v>45450</v>
      </c>
      <c r="I43" s="3">
        <v>45270</v>
      </c>
      <c r="J43" t="s">
        <v>6</v>
      </c>
      <c r="K43" t="s">
        <v>63</v>
      </c>
      <c r="L43" t="s">
        <v>74</v>
      </c>
      <c r="M43" t="s">
        <v>126</v>
      </c>
      <c r="N43" t="s">
        <v>80</v>
      </c>
      <c r="O43" t="s">
        <v>17</v>
      </c>
      <c r="P43">
        <v>10000</v>
      </c>
      <c r="Q43" t="str">
        <f>TEXT(tblHR[[#This Row],[Date of Join]],"mmm-yy")</f>
        <v>Dec-23</v>
      </c>
      <c r="R43" s="7" t="str">
        <f>IF(tblHR[[#This Row],[Working status]]="Active","Active","Exit")</f>
        <v>Active</v>
      </c>
    </row>
    <row r="44" spans="1:18" x14ac:dyDescent="0.25">
      <c r="A44">
        <v>43</v>
      </c>
      <c r="B44" t="s">
        <v>168</v>
      </c>
      <c r="C44" t="s">
        <v>169</v>
      </c>
      <c r="D44" t="s">
        <v>24</v>
      </c>
      <c r="E44" t="s">
        <v>37</v>
      </c>
      <c r="F44" t="s">
        <v>29</v>
      </c>
      <c r="G44" t="s">
        <v>69</v>
      </c>
      <c r="H44" s="3">
        <v>45450</v>
      </c>
      <c r="I44" s="3">
        <v>45270</v>
      </c>
      <c r="J44" t="s">
        <v>6</v>
      </c>
      <c r="K44" t="s">
        <v>63</v>
      </c>
      <c r="L44" t="s">
        <v>170</v>
      </c>
      <c r="M44" t="s">
        <v>65</v>
      </c>
      <c r="N44" t="s">
        <v>66</v>
      </c>
      <c r="O44" t="s">
        <v>17</v>
      </c>
      <c r="P44">
        <v>10000</v>
      </c>
      <c r="Q44" t="str">
        <f>TEXT(tblHR[[#This Row],[Date of Join]],"mmm-yy")</f>
        <v>Dec-23</v>
      </c>
      <c r="R44" s="7" t="str">
        <f>IF(tblHR[[#This Row],[Working status]]="Active","Active","Exit")</f>
        <v>Active</v>
      </c>
    </row>
    <row r="45" spans="1:18" x14ac:dyDescent="0.25">
      <c r="A45">
        <v>44</v>
      </c>
      <c r="B45" t="s">
        <v>171</v>
      </c>
      <c r="C45" t="s">
        <v>172</v>
      </c>
      <c r="D45" t="s">
        <v>24</v>
      </c>
      <c r="E45" t="s">
        <v>37</v>
      </c>
      <c r="F45" t="s">
        <v>29</v>
      </c>
      <c r="G45" t="s">
        <v>69</v>
      </c>
      <c r="H45" s="3">
        <v>45450</v>
      </c>
      <c r="I45" s="3">
        <v>45270</v>
      </c>
      <c r="J45" t="s">
        <v>6</v>
      </c>
      <c r="K45" t="s">
        <v>63</v>
      </c>
      <c r="L45" t="s">
        <v>64</v>
      </c>
      <c r="M45" t="s">
        <v>65</v>
      </c>
      <c r="N45" t="s">
        <v>66</v>
      </c>
      <c r="O45" t="s">
        <v>17</v>
      </c>
      <c r="P45">
        <v>215</v>
      </c>
      <c r="Q45" t="str">
        <f>TEXT(tblHR[[#This Row],[Date of Join]],"mmm-yy")</f>
        <v>Dec-23</v>
      </c>
      <c r="R45" s="7" t="str">
        <f>IF(tblHR[[#This Row],[Working status]]="Active","Active","Exit")</f>
        <v>Active</v>
      </c>
    </row>
    <row r="46" spans="1:18" x14ac:dyDescent="0.25">
      <c r="A46">
        <v>45</v>
      </c>
      <c r="B46" t="s">
        <v>173</v>
      </c>
      <c r="C46" t="s">
        <v>174</v>
      </c>
      <c r="D46" t="s">
        <v>27</v>
      </c>
      <c r="E46" t="s">
        <v>37</v>
      </c>
      <c r="F46" t="s">
        <v>29</v>
      </c>
      <c r="G46" t="s">
        <v>69</v>
      </c>
      <c r="H46" s="3">
        <v>45450</v>
      </c>
      <c r="I46" s="3">
        <v>45270</v>
      </c>
      <c r="J46" t="s">
        <v>6</v>
      </c>
      <c r="K46" t="s">
        <v>63</v>
      </c>
      <c r="L46" t="s">
        <v>74</v>
      </c>
      <c r="M46" t="s">
        <v>65</v>
      </c>
      <c r="N46" t="s">
        <v>66</v>
      </c>
      <c r="O46" t="s">
        <v>17</v>
      </c>
      <c r="P46">
        <v>10000</v>
      </c>
      <c r="Q46" t="str">
        <f>TEXT(tblHR[[#This Row],[Date of Join]],"mmm-yy")</f>
        <v>Dec-23</v>
      </c>
      <c r="R46" s="7" t="str">
        <f>IF(tblHR[[#This Row],[Working status]]="Active","Active","Exit")</f>
        <v>Active</v>
      </c>
    </row>
    <row r="47" spans="1:18" x14ac:dyDescent="0.25">
      <c r="A47">
        <v>46</v>
      </c>
      <c r="B47" t="s">
        <v>175</v>
      </c>
      <c r="C47" t="s">
        <v>176</v>
      </c>
      <c r="D47" t="s">
        <v>27</v>
      </c>
      <c r="E47" t="s">
        <v>37</v>
      </c>
      <c r="F47" t="s">
        <v>29</v>
      </c>
      <c r="G47" t="s">
        <v>69</v>
      </c>
      <c r="H47" s="3">
        <v>45450</v>
      </c>
      <c r="I47" s="3">
        <v>45270</v>
      </c>
      <c r="J47" t="s">
        <v>5</v>
      </c>
      <c r="K47" t="s">
        <v>63</v>
      </c>
      <c r="L47" t="s">
        <v>177</v>
      </c>
      <c r="M47" t="s">
        <v>126</v>
      </c>
      <c r="N47" t="s">
        <v>80</v>
      </c>
      <c r="O47" t="s">
        <v>17</v>
      </c>
      <c r="P47">
        <v>10000</v>
      </c>
      <c r="Q47" t="str">
        <f>TEXT(tblHR[[#This Row],[Date of Join]],"mmm-yy")</f>
        <v>Dec-23</v>
      </c>
      <c r="R47" s="7" t="str">
        <f>IF(tblHR[[#This Row],[Working status]]="Active","Active","Exit")</f>
        <v>Active</v>
      </c>
    </row>
    <row r="48" spans="1:18" x14ac:dyDescent="0.25">
      <c r="A48">
        <v>47</v>
      </c>
      <c r="B48" t="s">
        <v>178</v>
      </c>
      <c r="C48" t="s">
        <v>179</v>
      </c>
      <c r="D48" t="s">
        <v>27</v>
      </c>
      <c r="E48" t="s">
        <v>37</v>
      </c>
      <c r="F48" t="s">
        <v>29</v>
      </c>
      <c r="G48" t="s">
        <v>69</v>
      </c>
      <c r="H48" s="3">
        <v>45450</v>
      </c>
      <c r="I48" s="3">
        <v>45270</v>
      </c>
      <c r="J48" t="s">
        <v>6</v>
      </c>
      <c r="K48" t="s">
        <v>63</v>
      </c>
      <c r="L48" t="s">
        <v>64</v>
      </c>
      <c r="M48" t="s">
        <v>102</v>
      </c>
      <c r="N48" t="s">
        <v>76</v>
      </c>
      <c r="O48" t="s">
        <v>17</v>
      </c>
      <c r="P48">
        <v>16365</v>
      </c>
      <c r="Q48" t="str">
        <f>TEXT(tblHR[[#This Row],[Date of Join]],"mmm-yy")</f>
        <v>Dec-23</v>
      </c>
      <c r="R48" s="7" t="str">
        <f>IF(tblHR[[#This Row],[Working status]]="Active","Active","Exit")</f>
        <v>Active</v>
      </c>
    </row>
    <row r="49" spans="1:18" x14ac:dyDescent="0.25">
      <c r="A49">
        <v>48</v>
      </c>
      <c r="B49" t="s">
        <v>180</v>
      </c>
      <c r="C49" t="s">
        <v>181</v>
      </c>
      <c r="D49" t="s">
        <v>27</v>
      </c>
      <c r="E49" t="s">
        <v>37</v>
      </c>
      <c r="F49" t="s">
        <v>29</v>
      </c>
      <c r="G49" t="s">
        <v>69</v>
      </c>
      <c r="H49" s="3">
        <v>45450</v>
      </c>
      <c r="I49" s="3">
        <v>45270</v>
      </c>
      <c r="J49" t="s">
        <v>5</v>
      </c>
      <c r="K49" t="s">
        <v>63</v>
      </c>
      <c r="L49" t="s">
        <v>64</v>
      </c>
      <c r="M49" t="s">
        <v>153</v>
      </c>
      <c r="N49" t="s">
        <v>80</v>
      </c>
      <c r="O49" t="s">
        <v>17</v>
      </c>
      <c r="P49">
        <v>10000</v>
      </c>
      <c r="Q49" t="str">
        <f>TEXT(tblHR[[#This Row],[Date of Join]],"mmm-yy")</f>
        <v>Dec-23</v>
      </c>
      <c r="R49" s="7" t="str">
        <f>IF(tblHR[[#This Row],[Working status]]="Active","Active","Exit")</f>
        <v>Active</v>
      </c>
    </row>
    <row r="50" spans="1:18" x14ac:dyDescent="0.25">
      <c r="A50">
        <v>49</v>
      </c>
      <c r="B50" t="s">
        <v>182</v>
      </c>
      <c r="C50" t="s">
        <v>183</v>
      </c>
      <c r="D50" t="s">
        <v>27</v>
      </c>
      <c r="E50" t="s">
        <v>37</v>
      </c>
      <c r="F50" t="s">
        <v>29</v>
      </c>
      <c r="G50" t="s">
        <v>69</v>
      </c>
      <c r="H50" s="3">
        <v>45450</v>
      </c>
      <c r="I50" s="3">
        <v>45270</v>
      </c>
      <c r="J50" t="s">
        <v>6</v>
      </c>
      <c r="K50" t="s">
        <v>63</v>
      </c>
      <c r="L50" t="s">
        <v>144</v>
      </c>
      <c r="M50" t="s">
        <v>65</v>
      </c>
      <c r="N50" t="s">
        <v>66</v>
      </c>
      <c r="O50" t="s">
        <v>17</v>
      </c>
      <c r="P50">
        <v>10000</v>
      </c>
      <c r="Q50" t="str">
        <f>TEXT(tblHR[[#This Row],[Date of Join]],"mmm-yy")</f>
        <v>Dec-23</v>
      </c>
      <c r="R50" s="7" t="str">
        <f>IF(tblHR[[#This Row],[Working status]]="Active","Active","Exit")</f>
        <v>Active</v>
      </c>
    </row>
    <row r="51" spans="1:18" x14ac:dyDescent="0.25">
      <c r="A51">
        <v>50</v>
      </c>
      <c r="B51" t="s">
        <v>184</v>
      </c>
      <c r="C51" t="s">
        <v>185</v>
      </c>
      <c r="D51" t="s">
        <v>27</v>
      </c>
      <c r="E51" t="s">
        <v>37</v>
      </c>
      <c r="F51" t="s">
        <v>29</v>
      </c>
      <c r="G51" t="s">
        <v>69</v>
      </c>
      <c r="H51" s="3">
        <v>45450</v>
      </c>
      <c r="I51" s="3">
        <v>45270</v>
      </c>
      <c r="J51" t="s">
        <v>5</v>
      </c>
      <c r="K51" t="s">
        <v>63</v>
      </c>
      <c r="L51" t="s">
        <v>74</v>
      </c>
      <c r="M51" t="s">
        <v>126</v>
      </c>
      <c r="N51" t="s">
        <v>80</v>
      </c>
      <c r="O51" t="s">
        <v>17</v>
      </c>
      <c r="P51">
        <v>1636</v>
      </c>
      <c r="Q51" t="str">
        <f>TEXT(tblHR[[#This Row],[Date of Join]],"mmm-yy")</f>
        <v>Dec-23</v>
      </c>
      <c r="R51" s="7" t="str">
        <f>IF(tblHR[[#This Row],[Working status]]="Active","Active","Exit")</f>
        <v>Active</v>
      </c>
    </row>
    <row r="52" spans="1:18" x14ac:dyDescent="0.25">
      <c r="A52">
        <v>51</v>
      </c>
      <c r="B52" t="s">
        <v>186</v>
      </c>
      <c r="C52" t="s">
        <v>187</v>
      </c>
      <c r="D52" t="s">
        <v>27</v>
      </c>
      <c r="E52" t="s">
        <v>37</v>
      </c>
      <c r="F52" t="s">
        <v>29</v>
      </c>
      <c r="G52" t="s">
        <v>69</v>
      </c>
      <c r="H52" s="3">
        <v>45450</v>
      </c>
      <c r="I52" s="3">
        <v>45270</v>
      </c>
      <c r="J52" t="s">
        <v>5</v>
      </c>
      <c r="K52" t="s">
        <v>63</v>
      </c>
      <c r="L52" t="s">
        <v>74</v>
      </c>
      <c r="M52" t="s">
        <v>65</v>
      </c>
      <c r="N52" t="s">
        <v>66</v>
      </c>
      <c r="O52" t="s">
        <v>17</v>
      </c>
      <c r="P52">
        <v>10000</v>
      </c>
      <c r="Q52" t="str">
        <f>TEXT(tblHR[[#This Row],[Date of Join]],"mmm-yy")</f>
        <v>Dec-23</v>
      </c>
      <c r="R52" s="7" t="str">
        <f>IF(tblHR[[#This Row],[Working status]]="Active","Active","Exit")</f>
        <v>Active</v>
      </c>
    </row>
    <row r="53" spans="1:18" x14ac:dyDescent="0.25">
      <c r="A53">
        <v>52</v>
      </c>
      <c r="B53" t="s">
        <v>188</v>
      </c>
      <c r="C53" t="s">
        <v>189</v>
      </c>
      <c r="D53" t="s">
        <v>24</v>
      </c>
      <c r="E53" t="s">
        <v>37</v>
      </c>
      <c r="F53" t="s">
        <v>29</v>
      </c>
      <c r="G53" t="s">
        <v>69</v>
      </c>
      <c r="H53" s="3">
        <v>45450</v>
      </c>
      <c r="I53" s="3">
        <v>45270</v>
      </c>
      <c r="J53" t="s">
        <v>5</v>
      </c>
      <c r="K53" t="s">
        <v>63</v>
      </c>
      <c r="L53" t="s">
        <v>74</v>
      </c>
      <c r="M53" t="s">
        <v>65</v>
      </c>
      <c r="N53" t="s">
        <v>66</v>
      </c>
      <c r="O53" t="s">
        <v>17</v>
      </c>
      <c r="P53">
        <v>10000</v>
      </c>
      <c r="Q53" t="str">
        <f>TEXT(tblHR[[#This Row],[Date of Join]],"mmm-yy")</f>
        <v>Dec-23</v>
      </c>
      <c r="R53" s="7" t="str">
        <f>IF(tblHR[[#This Row],[Working status]]="Active","Active","Exit")</f>
        <v>Active</v>
      </c>
    </row>
    <row r="54" spans="1:18" x14ac:dyDescent="0.25">
      <c r="A54">
        <v>53</v>
      </c>
      <c r="B54" t="s">
        <v>190</v>
      </c>
      <c r="C54" t="s">
        <v>191</v>
      </c>
      <c r="D54" t="s">
        <v>27</v>
      </c>
      <c r="E54" t="s">
        <v>37</v>
      </c>
      <c r="F54" t="s">
        <v>29</v>
      </c>
      <c r="G54" t="s">
        <v>69</v>
      </c>
      <c r="H54" s="3">
        <v>45450</v>
      </c>
      <c r="I54" s="3">
        <v>45270</v>
      </c>
      <c r="J54" t="s">
        <v>5</v>
      </c>
      <c r="K54" t="s">
        <v>63</v>
      </c>
      <c r="L54" t="s">
        <v>74</v>
      </c>
      <c r="M54" t="s">
        <v>126</v>
      </c>
      <c r="N54" t="s">
        <v>80</v>
      </c>
      <c r="O54" t="s">
        <v>17</v>
      </c>
      <c r="P54">
        <v>2163263</v>
      </c>
      <c r="Q54" t="str">
        <f>TEXT(tblHR[[#This Row],[Date of Join]],"mmm-yy")</f>
        <v>Dec-23</v>
      </c>
      <c r="R54" s="7" t="str">
        <f>IF(tblHR[[#This Row],[Working status]]="Active","Active","Exit")</f>
        <v>Active</v>
      </c>
    </row>
    <row r="55" spans="1:18" x14ac:dyDescent="0.25">
      <c r="A55">
        <v>54</v>
      </c>
      <c r="B55" t="s">
        <v>192</v>
      </c>
      <c r="C55" t="s">
        <v>193</v>
      </c>
      <c r="D55" t="s">
        <v>27</v>
      </c>
      <c r="E55" t="s">
        <v>37</v>
      </c>
      <c r="F55" t="s">
        <v>29</v>
      </c>
      <c r="G55" t="s">
        <v>69</v>
      </c>
      <c r="H55" s="3">
        <v>45450</v>
      </c>
      <c r="I55" s="3">
        <v>45270</v>
      </c>
      <c r="J55" t="s">
        <v>5</v>
      </c>
      <c r="K55" t="s">
        <v>73</v>
      </c>
      <c r="L55" t="s">
        <v>64</v>
      </c>
      <c r="M55" t="s">
        <v>65</v>
      </c>
      <c r="N55" t="s">
        <v>66</v>
      </c>
      <c r="O55" t="s">
        <v>17</v>
      </c>
      <c r="P55">
        <v>10000</v>
      </c>
      <c r="Q55" t="str">
        <f>TEXT(tblHR[[#This Row],[Date of Join]],"mmm-yy")</f>
        <v>Dec-23</v>
      </c>
      <c r="R55" s="7" t="str">
        <f>IF(tblHR[[#This Row],[Working status]]="Active","Active","Exit")</f>
        <v>Active</v>
      </c>
    </row>
    <row r="56" spans="1:18" x14ac:dyDescent="0.25">
      <c r="A56">
        <v>55</v>
      </c>
      <c r="B56" t="s">
        <v>194</v>
      </c>
      <c r="C56" t="s">
        <v>195</v>
      </c>
      <c r="D56" t="s">
        <v>27</v>
      </c>
      <c r="E56" t="s">
        <v>37</v>
      </c>
      <c r="F56" t="s">
        <v>29</v>
      </c>
      <c r="G56" t="s">
        <v>69</v>
      </c>
      <c r="H56" s="3">
        <v>45450</v>
      </c>
      <c r="I56" s="3">
        <v>45270</v>
      </c>
      <c r="J56" t="s">
        <v>5</v>
      </c>
      <c r="K56" t="s">
        <v>63</v>
      </c>
      <c r="L56" t="s">
        <v>70</v>
      </c>
      <c r="M56" t="s">
        <v>65</v>
      </c>
      <c r="N56" t="s">
        <v>66</v>
      </c>
      <c r="O56" t="s">
        <v>17</v>
      </c>
      <c r="P56">
        <v>10000</v>
      </c>
      <c r="Q56" t="str">
        <f>TEXT(tblHR[[#This Row],[Date of Join]],"mmm-yy")</f>
        <v>Dec-23</v>
      </c>
      <c r="R56" s="7" t="str">
        <f>IF(tblHR[[#This Row],[Working status]]="Active","Active","Exit")</f>
        <v>Active</v>
      </c>
    </row>
    <row r="57" spans="1:18" x14ac:dyDescent="0.25">
      <c r="A57">
        <v>56</v>
      </c>
      <c r="B57" t="s">
        <v>196</v>
      </c>
      <c r="C57" t="s">
        <v>197</v>
      </c>
      <c r="D57" t="s">
        <v>27</v>
      </c>
      <c r="E57" t="s">
        <v>35</v>
      </c>
      <c r="F57" t="s">
        <v>29</v>
      </c>
      <c r="G57" t="s">
        <v>69</v>
      </c>
      <c r="H57" s="3">
        <v>45450</v>
      </c>
      <c r="I57" s="3">
        <v>45270</v>
      </c>
      <c r="J57" t="s">
        <v>5</v>
      </c>
      <c r="K57" t="s">
        <v>63</v>
      </c>
      <c r="L57" t="s">
        <v>64</v>
      </c>
      <c r="M57" t="s">
        <v>65</v>
      </c>
      <c r="N57" t="s">
        <v>66</v>
      </c>
      <c r="O57" t="s">
        <v>17</v>
      </c>
      <c r="P57">
        <v>2362</v>
      </c>
      <c r="Q57" t="str">
        <f>TEXT(tblHR[[#This Row],[Date of Join]],"mmm-yy")</f>
        <v>Dec-23</v>
      </c>
      <c r="R57" s="7" t="str">
        <f>IF(tblHR[[#This Row],[Working status]]="Active","Active","Exit")</f>
        <v>Active</v>
      </c>
    </row>
    <row r="58" spans="1:18" x14ac:dyDescent="0.25">
      <c r="A58">
        <v>57</v>
      </c>
      <c r="B58" t="s">
        <v>198</v>
      </c>
      <c r="C58" t="s">
        <v>199</v>
      </c>
      <c r="D58" t="s">
        <v>28</v>
      </c>
      <c r="E58" t="s">
        <v>35</v>
      </c>
      <c r="F58" t="s">
        <v>29</v>
      </c>
      <c r="G58" t="s">
        <v>69</v>
      </c>
      <c r="H58" s="3">
        <v>45450</v>
      </c>
      <c r="I58" s="3">
        <v>45270</v>
      </c>
      <c r="J58" t="s">
        <v>5</v>
      </c>
      <c r="K58" t="s">
        <v>63</v>
      </c>
      <c r="L58" t="s">
        <v>64</v>
      </c>
      <c r="M58" t="s">
        <v>200</v>
      </c>
      <c r="N58" t="s">
        <v>84</v>
      </c>
      <c r="O58" t="s">
        <v>17</v>
      </c>
      <c r="P58">
        <v>10000</v>
      </c>
      <c r="Q58" t="str">
        <f>TEXT(tblHR[[#This Row],[Date of Join]],"mmm-yy")</f>
        <v>Dec-23</v>
      </c>
      <c r="R58" s="7" t="str">
        <f>IF(tblHR[[#This Row],[Working status]]="Active","Active","Exit")</f>
        <v>Active</v>
      </c>
    </row>
    <row r="59" spans="1:18" x14ac:dyDescent="0.25">
      <c r="A59">
        <v>58</v>
      </c>
      <c r="B59" t="s">
        <v>201</v>
      </c>
      <c r="C59" t="s">
        <v>202</v>
      </c>
      <c r="D59" t="s">
        <v>27</v>
      </c>
      <c r="E59" t="s">
        <v>39</v>
      </c>
      <c r="F59" t="s">
        <v>29</v>
      </c>
      <c r="G59" t="s">
        <v>69</v>
      </c>
      <c r="H59" s="3">
        <v>45450</v>
      </c>
      <c r="I59" s="3">
        <v>45270</v>
      </c>
      <c r="J59" t="s">
        <v>5</v>
      </c>
      <c r="K59" t="s">
        <v>73</v>
      </c>
      <c r="L59" t="s">
        <v>70</v>
      </c>
      <c r="M59" t="s">
        <v>65</v>
      </c>
      <c r="N59" t="s">
        <v>66</v>
      </c>
      <c r="O59" t="s">
        <v>17</v>
      </c>
      <c r="P59">
        <v>10000</v>
      </c>
      <c r="Q59" t="str">
        <f>TEXT(tblHR[[#This Row],[Date of Join]],"mmm-yy")</f>
        <v>Dec-23</v>
      </c>
      <c r="R59" s="7" t="str">
        <f>IF(tblHR[[#This Row],[Working status]]="Active","Active","Exit")</f>
        <v>Active</v>
      </c>
    </row>
    <row r="60" spans="1:18" x14ac:dyDescent="0.25">
      <c r="A60">
        <v>59</v>
      </c>
      <c r="B60" t="s">
        <v>203</v>
      </c>
      <c r="C60" t="s">
        <v>204</v>
      </c>
      <c r="D60" t="s">
        <v>24</v>
      </c>
      <c r="E60" t="s">
        <v>39</v>
      </c>
      <c r="F60" t="s">
        <v>29</v>
      </c>
      <c r="G60" t="s">
        <v>69</v>
      </c>
      <c r="H60" s="3">
        <v>45450</v>
      </c>
      <c r="I60" s="3">
        <v>45270</v>
      </c>
      <c r="J60" t="s">
        <v>5</v>
      </c>
      <c r="K60" t="s">
        <v>73</v>
      </c>
      <c r="L60" t="s">
        <v>70</v>
      </c>
      <c r="M60" t="s">
        <v>65</v>
      </c>
      <c r="N60" t="s">
        <v>66</v>
      </c>
      <c r="O60" t="s">
        <v>17</v>
      </c>
      <c r="P60">
        <v>132</v>
      </c>
      <c r="Q60" t="str">
        <f>TEXT(tblHR[[#This Row],[Date of Join]],"mmm-yy")</f>
        <v>Dec-23</v>
      </c>
      <c r="R60" s="7" t="str">
        <f>IF(tblHR[[#This Row],[Working status]]="Active","Active","Exit")</f>
        <v>Active</v>
      </c>
    </row>
    <row r="61" spans="1:18" x14ac:dyDescent="0.25">
      <c r="A61">
        <v>60</v>
      </c>
      <c r="B61" t="s">
        <v>205</v>
      </c>
      <c r="C61" t="s">
        <v>206</v>
      </c>
      <c r="D61" t="s">
        <v>24</v>
      </c>
      <c r="E61" t="s">
        <v>40</v>
      </c>
      <c r="F61" t="s">
        <v>29</v>
      </c>
      <c r="G61" t="s">
        <v>69</v>
      </c>
      <c r="H61" s="3">
        <v>45450</v>
      </c>
      <c r="I61" s="3">
        <v>45270</v>
      </c>
      <c r="J61" t="s">
        <v>6</v>
      </c>
      <c r="K61" t="s">
        <v>63</v>
      </c>
      <c r="L61" t="s">
        <v>70</v>
      </c>
      <c r="M61" t="s">
        <v>65</v>
      </c>
      <c r="N61" t="s">
        <v>66</v>
      </c>
      <c r="O61" t="s">
        <v>17</v>
      </c>
      <c r="P61">
        <v>10000</v>
      </c>
      <c r="Q61" t="str">
        <f>TEXT(tblHR[[#This Row],[Date of Join]],"mmm-yy")</f>
        <v>Dec-23</v>
      </c>
      <c r="R61" s="7" t="str">
        <f>IF(tblHR[[#This Row],[Working status]]="Active","Active","Exit")</f>
        <v>Active</v>
      </c>
    </row>
    <row r="62" spans="1:18" x14ac:dyDescent="0.25">
      <c r="A62">
        <v>61</v>
      </c>
      <c r="B62" t="s">
        <v>207</v>
      </c>
      <c r="C62" t="s">
        <v>208</v>
      </c>
      <c r="D62" t="s">
        <v>27</v>
      </c>
      <c r="E62" t="s">
        <v>35</v>
      </c>
      <c r="F62" t="s">
        <v>29</v>
      </c>
      <c r="G62" t="s">
        <v>69</v>
      </c>
      <c r="H62" s="3">
        <v>45450</v>
      </c>
      <c r="I62" s="3">
        <v>45270</v>
      </c>
      <c r="J62" t="s">
        <v>6</v>
      </c>
      <c r="K62" t="s">
        <v>73</v>
      </c>
      <c r="L62" t="s">
        <v>74</v>
      </c>
      <c r="M62" t="s">
        <v>65</v>
      </c>
      <c r="N62" t="s">
        <v>66</v>
      </c>
      <c r="O62" t="s">
        <v>17</v>
      </c>
      <c r="P62">
        <v>10000</v>
      </c>
      <c r="Q62" t="str">
        <f>TEXT(tblHR[[#This Row],[Date of Join]],"mmm-yy")</f>
        <v>Dec-23</v>
      </c>
      <c r="R62" s="7" t="str">
        <f>IF(tblHR[[#This Row],[Working status]]="Active","Active","Exit")</f>
        <v>Active</v>
      </c>
    </row>
    <row r="63" spans="1:18" x14ac:dyDescent="0.25">
      <c r="A63">
        <v>62</v>
      </c>
      <c r="B63" t="s">
        <v>209</v>
      </c>
      <c r="C63" t="s">
        <v>210</v>
      </c>
      <c r="D63" t="s">
        <v>27</v>
      </c>
      <c r="E63" t="s">
        <v>35</v>
      </c>
      <c r="F63" t="s">
        <v>29</v>
      </c>
      <c r="G63" t="s">
        <v>69</v>
      </c>
      <c r="H63" s="3">
        <v>45450</v>
      </c>
      <c r="I63" s="3">
        <v>45270</v>
      </c>
      <c r="J63" t="s">
        <v>5</v>
      </c>
      <c r="K63" t="s">
        <v>63</v>
      </c>
      <c r="L63" t="s">
        <v>74</v>
      </c>
      <c r="M63" t="s">
        <v>65</v>
      </c>
      <c r="N63" t="s">
        <v>66</v>
      </c>
      <c r="O63" t="s">
        <v>17</v>
      </c>
      <c r="P63">
        <v>232</v>
      </c>
      <c r="Q63" t="str">
        <f>TEXT(tblHR[[#This Row],[Date of Join]],"mmm-yy")</f>
        <v>Dec-23</v>
      </c>
      <c r="R63" s="7" t="str">
        <f>IF(tblHR[[#This Row],[Working status]]="Active","Active","Exit")</f>
        <v>Active</v>
      </c>
    </row>
    <row r="64" spans="1:18" x14ac:dyDescent="0.25">
      <c r="A64">
        <v>63</v>
      </c>
      <c r="B64" t="s">
        <v>211</v>
      </c>
      <c r="C64" t="s">
        <v>212</v>
      </c>
      <c r="D64" t="s">
        <v>27</v>
      </c>
      <c r="E64" t="s">
        <v>35</v>
      </c>
      <c r="F64" t="s">
        <v>29</v>
      </c>
      <c r="G64" t="s">
        <v>69</v>
      </c>
      <c r="H64" s="3">
        <v>45450</v>
      </c>
      <c r="I64" s="3">
        <v>45270</v>
      </c>
      <c r="J64" t="s">
        <v>5</v>
      </c>
      <c r="K64" t="s">
        <v>63</v>
      </c>
      <c r="L64" t="s">
        <v>74</v>
      </c>
      <c r="M64" t="s">
        <v>126</v>
      </c>
      <c r="N64" t="s">
        <v>80</v>
      </c>
      <c r="O64" t="s">
        <v>17</v>
      </c>
      <c r="P64">
        <v>10000</v>
      </c>
      <c r="Q64" t="str">
        <f>TEXT(tblHR[[#This Row],[Date of Join]],"mmm-yy")</f>
        <v>Dec-23</v>
      </c>
      <c r="R64" s="7" t="str">
        <f>IF(tblHR[[#This Row],[Working status]]="Active","Active","Exit")</f>
        <v>Active</v>
      </c>
    </row>
    <row r="65" spans="1:18" x14ac:dyDescent="0.25">
      <c r="A65">
        <v>64</v>
      </c>
      <c r="B65" t="s">
        <v>213</v>
      </c>
      <c r="C65" t="s">
        <v>214</v>
      </c>
      <c r="D65" t="s">
        <v>28</v>
      </c>
      <c r="E65" t="s">
        <v>35</v>
      </c>
      <c r="F65" t="s">
        <v>29</v>
      </c>
      <c r="G65" t="s">
        <v>69</v>
      </c>
      <c r="H65" s="3">
        <v>45450</v>
      </c>
      <c r="I65" s="3">
        <v>45270</v>
      </c>
      <c r="J65" t="s">
        <v>5</v>
      </c>
      <c r="K65" t="s">
        <v>63</v>
      </c>
      <c r="L65" t="s">
        <v>144</v>
      </c>
      <c r="M65" t="s">
        <v>126</v>
      </c>
      <c r="N65" t="s">
        <v>80</v>
      </c>
      <c r="O65" t="s">
        <v>17</v>
      </c>
      <c r="P65">
        <v>10000</v>
      </c>
      <c r="Q65" t="str">
        <f>TEXT(tblHR[[#This Row],[Date of Join]],"mmm-yy")</f>
        <v>Dec-23</v>
      </c>
      <c r="R65" s="7" t="str">
        <f>IF(tblHR[[#This Row],[Working status]]="Active","Active","Exit")</f>
        <v>Active</v>
      </c>
    </row>
    <row r="66" spans="1:18" x14ac:dyDescent="0.25">
      <c r="A66">
        <v>65</v>
      </c>
      <c r="B66" t="s">
        <v>215</v>
      </c>
      <c r="C66" t="s">
        <v>216</v>
      </c>
      <c r="D66" t="s">
        <v>27</v>
      </c>
      <c r="E66" t="s">
        <v>35</v>
      </c>
      <c r="F66" t="s">
        <v>29</v>
      </c>
      <c r="G66" t="s">
        <v>69</v>
      </c>
      <c r="H66" s="3">
        <v>45450</v>
      </c>
      <c r="I66" s="3">
        <v>45270</v>
      </c>
      <c r="J66" t="s">
        <v>6</v>
      </c>
      <c r="K66" t="s">
        <v>63</v>
      </c>
      <c r="L66" t="s">
        <v>74</v>
      </c>
      <c r="M66" t="s">
        <v>217</v>
      </c>
      <c r="N66" t="s">
        <v>76</v>
      </c>
      <c r="O66" t="s">
        <v>17</v>
      </c>
      <c r="P66">
        <v>215</v>
      </c>
      <c r="Q66" t="str">
        <f>TEXT(tblHR[[#This Row],[Date of Join]],"mmm-yy")</f>
        <v>Dec-23</v>
      </c>
      <c r="R66" s="7" t="str">
        <f>IF(tblHR[[#This Row],[Working status]]="Active","Active","Exit")</f>
        <v>Active</v>
      </c>
    </row>
    <row r="67" spans="1:18" x14ac:dyDescent="0.25">
      <c r="A67">
        <v>66</v>
      </c>
      <c r="B67" t="s">
        <v>218</v>
      </c>
      <c r="C67" t="s">
        <v>219</v>
      </c>
      <c r="D67" t="s">
        <v>24</v>
      </c>
      <c r="E67" t="s">
        <v>33</v>
      </c>
      <c r="F67" t="s">
        <v>29</v>
      </c>
      <c r="G67" t="s">
        <v>69</v>
      </c>
      <c r="H67" s="3">
        <v>45450</v>
      </c>
      <c r="I67" s="3">
        <v>45270</v>
      </c>
      <c r="J67" t="s">
        <v>6</v>
      </c>
      <c r="K67" t="s">
        <v>63</v>
      </c>
      <c r="L67" t="s">
        <v>64</v>
      </c>
      <c r="M67" t="s">
        <v>65</v>
      </c>
      <c r="N67" t="s">
        <v>66</v>
      </c>
      <c r="O67" t="s">
        <v>17</v>
      </c>
      <c r="P67">
        <v>20000</v>
      </c>
      <c r="Q67" t="str">
        <f>TEXT(tblHR[[#This Row],[Date of Join]],"mmm-yy")</f>
        <v>Dec-23</v>
      </c>
      <c r="R67" s="7" t="str">
        <f>IF(tblHR[[#This Row],[Working status]]="Active","Active","Exit")</f>
        <v>Active</v>
      </c>
    </row>
    <row r="68" spans="1:18" x14ac:dyDescent="0.25">
      <c r="A68">
        <v>67</v>
      </c>
      <c r="B68" t="s">
        <v>220</v>
      </c>
      <c r="C68" t="s">
        <v>221</v>
      </c>
      <c r="D68" t="s">
        <v>24</v>
      </c>
      <c r="E68" t="s">
        <v>39</v>
      </c>
      <c r="F68" t="s">
        <v>29</v>
      </c>
      <c r="G68" t="s">
        <v>69</v>
      </c>
      <c r="H68" s="3">
        <v>45450</v>
      </c>
      <c r="I68" s="3">
        <v>45270</v>
      </c>
      <c r="J68" t="s">
        <v>6</v>
      </c>
      <c r="K68" t="s">
        <v>63</v>
      </c>
      <c r="L68" t="s">
        <v>70</v>
      </c>
      <c r="M68" t="s">
        <v>65</v>
      </c>
      <c r="N68" t="s">
        <v>66</v>
      </c>
      <c r="O68" t="s">
        <v>17</v>
      </c>
      <c r="P68">
        <v>155</v>
      </c>
      <c r="Q68" t="str">
        <f>TEXT(tblHR[[#This Row],[Date of Join]],"mmm-yy")</f>
        <v>Dec-23</v>
      </c>
      <c r="R68" s="7" t="str">
        <f>IF(tblHR[[#This Row],[Working status]]="Active","Active","Exit")</f>
        <v>Active</v>
      </c>
    </row>
    <row r="69" spans="1:18" x14ac:dyDescent="0.25">
      <c r="A69">
        <v>68</v>
      </c>
      <c r="B69" t="s">
        <v>222</v>
      </c>
      <c r="C69" t="s">
        <v>223</v>
      </c>
      <c r="D69" t="s">
        <v>24</v>
      </c>
      <c r="E69" t="s">
        <v>32</v>
      </c>
      <c r="F69" t="s">
        <v>29</v>
      </c>
      <c r="G69" t="s">
        <v>69</v>
      </c>
      <c r="H69" s="3">
        <v>45450</v>
      </c>
      <c r="I69" s="3">
        <v>45270</v>
      </c>
      <c r="J69" t="s">
        <v>6</v>
      </c>
      <c r="K69" t="s">
        <v>73</v>
      </c>
      <c r="L69" t="s">
        <v>74</v>
      </c>
      <c r="M69" t="s">
        <v>65</v>
      </c>
      <c r="N69" t="s">
        <v>66</v>
      </c>
      <c r="O69" t="s">
        <v>17</v>
      </c>
      <c r="P69">
        <v>20000</v>
      </c>
      <c r="Q69" t="str">
        <f>TEXT(tblHR[[#This Row],[Date of Join]],"mmm-yy")</f>
        <v>Dec-23</v>
      </c>
      <c r="R69" s="7" t="str">
        <f>IF(tblHR[[#This Row],[Working status]]="Active","Active","Exit")</f>
        <v>Active</v>
      </c>
    </row>
    <row r="70" spans="1:18" x14ac:dyDescent="0.25">
      <c r="A70">
        <v>69</v>
      </c>
      <c r="B70" t="s">
        <v>224</v>
      </c>
      <c r="C70" t="s">
        <v>225</v>
      </c>
      <c r="D70" t="s">
        <v>24</v>
      </c>
      <c r="E70" t="s">
        <v>36</v>
      </c>
      <c r="F70" t="s">
        <v>29</v>
      </c>
      <c r="G70" t="s">
        <v>69</v>
      </c>
      <c r="H70" s="3">
        <v>45450</v>
      </c>
      <c r="I70" s="3">
        <v>45270</v>
      </c>
      <c r="J70" t="s">
        <v>6</v>
      </c>
      <c r="K70" t="s">
        <v>63</v>
      </c>
      <c r="L70" t="s">
        <v>74</v>
      </c>
      <c r="M70" t="s">
        <v>65</v>
      </c>
      <c r="N70" t="s">
        <v>66</v>
      </c>
      <c r="O70" t="s">
        <v>17</v>
      </c>
      <c r="P70">
        <v>20000</v>
      </c>
      <c r="Q70" t="str">
        <f>TEXT(tblHR[[#This Row],[Date of Join]],"mmm-yy")</f>
        <v>Dec-23</v>
      </c>
      <c r="R70" s="7" t="str">
        <f>IF(tblHR[[#This Row],[Working status]]="Active","Active","Exit")</f>
        <v>Active</v>
      </c>
    </row>
    <row r="71" spans="1:18" x14ac:dyDescent="0.25">
      <c r="A71">
        <v>70</v>
      </c>
      <c r="B71" t="s">
        <v>226</v>
      </c>
      <c r="C71" t="s">
        <v>227</v>
      </c>
      <c r="D71" t="s">
        <v>25</v>
      </c>
      <c r="E71" t="s">
        <v>37</v>
      </c>
      <c r="F71" t="s">
        <v>29</v>
      </c>
      <c r="G71" t="s">
        <v>69</v>
      </c>
      <c r="H71" s="3">
        <v>45450</v>
      </c>
      <c r="I71" s="3">
        <v>45270</v>
      </c>
      <c r="J71" t="s">
        <v>6</v>
      </c>
      <c r="K71" t="s">
        <v>63</v>
      </c>
      <c r="L71" t="s">
        <v>74</v>
      </c>
      <c r="M71" t="s">
        <v>65</v>
      </c>
      <c r="N71" t="s">
        <v>66</v>
      </c>
      <c r="O71" t="s">
        <v>17</v>
      </c>
      <c r="P71">
        <v>26526</v>
      </c>
      <c r="Q71" t="str">
        <f>TEXT(tblHR[[#This Row],[Date of Join]],"mmm-yy")</f>
        <v>Dec-23</v>
      </c>
      <c r="R71" s="7" t="str">
        <f>IF(tblHR[[#This Row],[Working status]]="Active","Active","Exit")</f>
        <v>Active</v>
      </c>
    </row>
    <row r="72" spans="1:18" x14ac:dyDescent="0.25">
      <c r="A72">
        <v>71</v>
      </c>
      <c r="B72" t="s">
        <v>228</v>
      </c>
      <c r="C72" t="s">
        <v>229</v>
      </c>
      <c r="D72" t="s">
        <v>24</v>
      </c>
      <c r="E72" t="s">
        <v>37</v>
      </c>
      <c r="F72" t="s">
        <v>29</v>
      </c>
      <c r="G72" t="s">
        <v>69</v>
      </c>
      <c r="H72" s="3">
        <v>45450</v>
      </c>
      <c r="I72" s="3">
        <v>45270</v>
      </c>
      <c r="J72" t="s">
        <v>6</v>
      </c>
      <c r="K72" t="s">
        <v>73</v>
      </c>
      <c r="L72" t="s">
        <v>91</v>
      </c>
      <c r="M72" t="s">
        <v>126</v>
      </c>
      <c r="N72" t="s">
        <v>80</v>
      </c>
      <c r="O72" t="s">
        <v>17</v>
      </c>
      <c r="P72">
        <v>10000</v>
      </c>
      <c r="Q72" t="str">
        <f>TEXT(tblHR[[#This Row],[Date of Join]],"mmm-yy")</f>
        <v>Dec-23</v>
      </c>
      <c r="R72" s="7" t="str">
        <f>IF(tblHR[[#This Row],[Working status]]="Active","Active","Exit")</f>
        <v>Active</v>
      </c>
    </row>
    <row r="73" spans="1:18" x14ac:dyDescent="0.25">
      <c r="A73">
        <v>72</v>
      </c>
      <c r="B73" t="s">
        <v>230</v>
      </c>
      <c r="C73" t="s">
        <v>231</v>
      </c>
      <c r="D73" t="s">
        <v>25</v>
      </c>
      <c r="E73" t="s">
        <v>37</v>
      </c>
      <c r="F73" t="s">
        <v>29</v>
      </c>
      <c r="G73" t="s">
        <v>69</v>
      </c>
      <c r="H73" s="3">
        <v>45450</v>
      </c>
      <c r="I73" s="3">
        <v>45270</v>
      </c>
      <c r="J73" t="s">
        <v>6</v>
      </c>
      <c r="K73" t="s">
        <v>63</v>
      </c>
      <c r="L73" t="s">
        <v>70</v>
      </c>
      <c r="M73" t="s">
        <v>65</v>
      </c>
      <c r="N73" t="s">
        <v>66</v>
      </c>
      <c r="O73" t="s">
        <v>17</v>
      </c>
      <c r="P73">
        <v>10000</v>
      </c>
      <c r="Q73" t="str">
        <f>TEXT(tblHR[[#This Row],[Date of Join]],"mmm-yy")</f>
        <v>Dec-23</v>
      </c>
      <c r="R73" s="7" t="str">
        <f>IF(tblHR[[#This Row],[Working status]]="Active","Active","Exit")</f>
        <v>Active</v>
      </c>
    </row>
    <row r="74" spans="1:18" x14ac:dyDescent="0.25">
      <c r="A74">
        <v>73</v>
      </c>
      <c r="B74" t="s">
        <v>232</v>
      </c>
      <c r="C74" t="s">
        <v>233</v>
      </c>
      <c r="D74" t="s">
        <v>24</v>
      </c>
      <c r="E74" t="s">
        <v>37</v>
      </c>
      <c r="F74" t="s">
        <v>29</v>
      </c>
      <c r="G74" t="s">
        <v>69</v>
      </c>
      <c r="H74" s="3">
        <v>45450</v>
      </c>
      <c r="I74" s="3">
        <v>45270</v>
      </c>
      <c r="J74" t="s">
        <v>6</v>
      </c>
      <c r="K74" t="s">
        <v>63</v>
      </c>
      <c r="L74" t="s">
        <v>64</v>
      </c>
      <c r="M74" t="s">
        <v>126</v>
      </c>
      <c r="N74" t="s">
        <v>80</v>
      </c>
      <c r="O74" t="s">
        <v>17</v>
      </c>
      <c r="P74">
        <v>262</v>
      </c>
      <c r="Q74" t="str">
        <f>TEXT(tblHR[[#This Row],[Date of Join]],"mmm-yy")</f>
        <v>Dec-23</v>
      </c>
      <c r="R74" s="7" t="str">
        <f>IF(tblHR[[#This Row],[Working status]]="Active","Active","Exit")</f>
        <v>Active</v>
      </c>
    </row>
    <row r="75" spans="1:18" x14ac:dyDescent="0.25">
      <c r="A75">
        <v>74</v>
      </c>
      <c r="B75" t="s">
        <v>234</v>
      </c>
      <c r="C75" t="s">
        <v>235</v>
      </c>
      <c r="D75" t="s">
        <v>27</v>
      </c>
      <c r="E75" t="s">
        <v>37</v>
      </c>
      <c r="F75" t="s">
        <v>29</v>
      </c>
      <c r="G75" t="s">
        <v>69</v>
      </c>
      <c r="H75" s="3">
        <v>45451</v>
      </c>
      <c r="I75" s="3">
        <v>45271</v>
      </c>
      <c r="J75" t="s">
        <v>5</v>
      </c>
      <c r="K75" t="s">
        <v>63</v>
      </c>
      <c r="L75" t="s">
        <v>74</v>
      </c>
      <c r="M75" t="s">
        <v>153</v>
      </c>
      <c r="N75" t="s">
        <v>80</v>
      </c>
      <c r="O75" t="s">
        <v>17</v>
      </c>
      <c r="P75">
        <v>10000</v>
      </c>
      <c r="Q75" t="str">
        <f>TEXT(tblHR[[#This Row],[Date of Join]],"mmm-yy")</f>
        <v>Dec-23</v>
      </c>
      <c r="R75" s="7" t="str">
        <f>IF(tblHR[[#This Row],[Working status]]="Active","Active","Exit")</f>
        <v>Active</v>
      </c>
    </row>
    <row r="76" spans="1:18" x14ac:dyDescent="0.25">
      <c r="A76">
        <v>75</v>
      </c>
      <c r="B76" t="s">
        <v>236</v>
      </c>
      <c r="C76" t="s">
        <v>237</v>
      </c>
      <c r="D76" t="s">
        <v>28</v>
      </c>
      <c r="E76" t="s">
        <v>37</v>
      </c>
      <c r="F76" t="s">
        <v>29</v>
      </c>
      <c r="G76" t="s">
        <v>69</v>
      </c>
      <c r="H76" s="3">
        <v>45451</v>
      </c>
      <c r="I76" s="3">
        <v>45271</v>
      </c>
      <c r="J76" t="s">
        <v>6</v>
      </c>
      <c r="K76" t="s">
        <v>63</v>
      </c>
      <c r="L76" t="s">
        <v>74</v>
      </c>
      <c r="M76" t="s">
        <v>126</v>
      </c>
      <c r="N76" t="s">
        <v>80</v>
      </c>
      <c r="O76" t="s">
        <v>17</v>
      </c>
      <c r="P76">
        <v>10000</v>
      </c>
      <c r="Q76" t="str">
        <f>TEXT(tblHR[[#This Row],[Date of Join]],"mmm-yy")</f>
        <v>Dec-23</v>
      </c>
      <c r="R76" s="7" t="str">
        <f>IF(tblHR[[#This Row],[Working status]]="Active","Active","Exit")</f>
        <v>Active</v>
      </c>
    </row>
    <row r="77" spans="1:18" x14ac:dyDescent="0.25">
      <c r="A77">
        <v>76</v>
      </c>
      <c r="B77" t="s">
        <v>238</v>
      </c>
      <c r="C77" t="s">
        <v>239</v>
      </c>
      <c r="D77" t="s">
        <v>28</v>
      </c>
      <c r="E77" t="s">
        <v>37</v>
      </c>
      <c r="F77" t="s">
        <v>29</v>
      </c>
      <c r="G77" t="s">
        <v>69</v>
      </c>
      <c r="H77" s="3">
        <v>45451</v>
      </c>
      <c r="I77" s="3">
        <v>45271</v>
      </c>
      <c r="J77" t="s">
        <v>6</v>
      </c>
      <c r="K77" t="s">
        <v>63</v>
      </c>
      <c r="L77" t="s">
        <v>91</v>
      </c>
      <c r="M77" t="s">
        <v>126</v>
      </c>
      <c r="N77" t="s">
        <v>80</v>
      </c>
      <c r="O77" t="s">
        <v>17</v>
      </c>
      <c r="P77">
        <v>1626</v>
      </c>
      <c r="Q77" t="str">
        <f>TEXT(tblHR[[#This Row],[Date of Join]],"mmm-yy")</f>
        <v>Dec-23</v>
      </c>
      <c r="R77" s="7" t="str">
        <f>IF(tblHR[[#This Row],[Working status]]="Active","Active","Exit")</f>
        <v>Active</v>
      </c>
    </row>
    <row r="78" spans="1:18" x14ac:dyDescent="0.25">
      <c r="A78">
        <v>77</v>
      </c>
      <c r="B78" t="s">
        <v>240</v>
      </c>
      <c r="C78" t="s">
        <v>241</v>
      </c>
      <c r="D78" t="s">
        <v>27</v>
      </c>
      <c r="E78" t="s">
        <v>37</v>
      </c>
      <c r="F78" t="s">
        <v>29</v>
      </c>
      <c r="G78" t="s">
        <v>69</v>
      </c>
      <c r="H78" s="3">
        <v>45451</v>
      </c>
      <c r="I78" s="3">
        <v>45271</v>
      </c>
      <c r="J78" t="s">
        <v>6</v>
      </c>
      <c r="K78" t="s">
        <v>63</v>
      </c>
      <c r="L78" t="s">
        <v>64</v>
      </c>
      <c r="M78" t="s">
        <v>242</v>
      </c>
      <c r="N78" t="s">
        <v>66</v>
      </c>
      <c r="O78" t="s">
        <v>17</v>
      </c>
      <c r="P78">
        <v>10000</v>
      </c>
      <c r="Q78" t="str">
        <f>TEXT(tblHR[[#This Row],[Date of Join]],"mmm-yy")</f>
        <v>Dec-23</v>
      </c>
      <c r="R78" s="7" t="str">
        <f>IF(tblHR[[#This Row],[Working status]]="Active","Active","Exit")</f>
        <v>Active</v>
      </c>
    </row>
    <row r="79" spans="1:18" x14ac:dyDescent="0.25">
      <c r="A79">
        <v>78</v>
      </c>
      <c r="B79" t="s">
        <v>243</v>
      </c>
      <c r="C79" t="s">
        <v>244</v>
      </c>
      <c r="D79" t="s">
        <v>27</v>
      </c>
      <c r="E79" t="s">
        <v>37</v>
      </c>
      <c r="F79" t="s">
        <v>29</v>
      </c>
      <c r="G79" t="s">
        <v>69</v>
      </c>
      <c r="H79" s="3">
        <v>45451</v>
      </c>
      <c r="I79" s="3">
        <v>45271</v>
      </c>
      <c r="J79" t="s">
        <v>6</v>
      </c>
      <c r="K79" t="s">
        <v>63</v>
      </c>
      <c r="L79" t="s">
        <v>74</v>
      </c>
      <c r="M79" t="s">
        <v>242</v>
      </c>
      <c r="N79" t="s">
        <v>66</v>
      </c>
      <c r="O79" t="s">
        <v>17</v>
      </c>
      <c r="P79">
        <v>10000</v>
      </c>
      <c r="Q79" t="str">
        <f>TEXT(tblHR[[#This Row],[Date of Join]],"mmm-yy")</f>
        <v>Dec-23</v>
      </c>
      <c r="R79" s="7" t="str">
        <f>IF(tblHR[[#This Row],[Working status]]="Active","Active","Exit")</f>
        <v>Active</v>
      </c>
    </row>
    <row r="80" spans="1:18" x14ac:dyDescent="0.25">
      <c r="A80">
        <v>79</v>
      </c>
      <c r="B80" t="s">
        <v>245</v>
      </c>
      <c r="C80" t="s">
        <v>246</v>
      </c>
      <c r="D80" t="s">
        <v>28</v>
      </c>
      <c r="E80" t="s">
        <v>37</v>
      </c>
      <c r="F80" t="s">
        <v>29</v>
      </c>
      <c r="G80" t="s">
        <v>69</v>
      </c>
      <c r="H80" s="3">
        <v>45451</v>
      </c>
      <c r="I80" s="3">
        <v>45271</v>
      </c>
      <c r="J80" t="s">
        <v>6</v>
      </c>
      <c r="K80" t="s">
        <v>63</v>
      </c>
      <c r="L80" t="s">
        <v>144</v>
      </c>
      <c r="M80" t="s">
        <v>247</v>
      </c>
      <c r="N80" t="s">
        <v>80</v>
      </c>
      <c r="O80" t="s">
        <v>17</v>
      </c>
      <c r="P80">
        <v>266</v>
      </c>
      <c r="Q80" t="str">
        <f>TEXT(tblHR[[#This Row],[Date of Join]],"mmm-yy")</f>
        <v>Dec-23</v>
      </c>
      <c r="R80" s="7" t="str">
        <f>IF(tblHR[[#This Row],[Working status]]="Active","Active","Exit")</f>
        <v>Active</v>
      </c>
    </row>
    <row r="81" spans="1:18" x14ac:dyDescent="0.25">
      <c r="A81">
        <v>80</v>
      </c>
      <c r="B81" t="s">
        <v>248</v>
      </c>
      <c r="C81" t="s">
        <v>249</v>
      </c>
      <c r="D81" t="s">
        <v>28</v>
      </c>
      <c r="E81" t="s">
        <v>37</v>
      </c>
      <c r="F81" t="s">
        <v>29</v>
      </c>
      <c r="G81" t="s">
        <v>69</v>
      </c>
      <c r="H81" s="3">
        <v>45451</v>
      </c>
      <c r="I81" s="3">
        <v>45271</v>
      </c>
      <c r="J81" t="s">
        <v>6</v>
      </c>
      <c r="K81" t="s">
        <v>63</v>
      </c>
      <c r="L81" t="s">
        <v>70</v>
      </c>
      <c r="M81" t="s">
        <v>242</v>
      </c>
      <c r="N81" t="s">
        <v>66</v>
      </c>
      <c r="O81" t="s">
        <v>17</v>
      </c>
      <c r="P81">
        <v>10000</v>
      </c>
      <c r="Q81" t="str">
        <f>TEXT(tblHR[[#This Row],[Date of Join]],"mmm-yy")</f>
        <v>Dec-23</v>
      </c>
      <c r="R81" s="7" t="str">
        <f>IF(tblHR[[#This Row],[Working status]]="Active","Active","Exit")</f>
        <v>Active</v>
      </c>
    </row>
    <row r="82" spans="1:18" x14ac:dyDescent="0.25">
      <c r="A82">
        <v>81</v>
      </c>
      <c r="B82" t="s">
        <v>250</v>
      </c>
      <c r="C82" t="s">
        <v>251</v>
      </c>
      <c r="D82" t="s">
        <v>28</v>
      </c>
      <c r="E82" t="s">
        <v>38</v>
      </c>
      <c r="F82" t="s">
        <v>29</v>
      </c>
      <c r="G82" t="s">
        <v>69</v>
      </c>
      <c r="H82" s="3">
        <v>45451</v>
      </c>
      <c r="I82" s="3">
        <v>45271</v>
      </c>
      <c r="J82" t="s">
        <v>6</v>
      </c>
      <c r="K82" t="s">
        <v>73</v>
      </c>
      <c r="L82" t="s">
        <v>144</v>
      </c>
      <c r="M82" t="s">
        <v>65</v>
      </c>
      <c r="N82" t="s">
        <v>66</v>
      </c>
      <c r="O82" t="s">
        <v>17</v>
      </c>
      <c r="P82">
        <v>10000</v>
      </c>
      <c r="Q82" t="str">
        <f>TEXT(tblHR[[#This Row],[Date of Join]],"mmm-yy")</f>
        <v>Dec-23</v>
      </c>
      <c r="R82" s="7" t="str">
        <f>IF(tblHR[[#This Row],[Working status]]="Active","Active","Exit")</f>
        <v>Active</v>
      </c>
    </row>
    <row r="83" spans="1:18" x14ac:dyDescent="0.25">
      <c r="A83">
        <v>82</v>
      </c>
      <c r="B83" t="s">
        <v>252</v>
      </c>
      <c r="C83" t="s">
        <v>253</v>
      </c>
      <c r="D83" t="s">
        <v>28</v>
      </c>
      <c r="E83" t="s">
        <v>37</v>
      </c>
      <c r="F83" t="s">
        <v>29</v>
      </c>
      <c r="G83" t="s">
        <v>69</v>
      </c>
      <c r="H83" s="3">
        <v>45451</v>
      </c>
      <c r="I83" s="3">
        <v>45271</v>
      </c>
      <c r="J83" t="s">
        <v>6</v>
      </c>
      <c r="K83" t="s">
        <v>63</v>
      </c>
      <c r="L83" t="s">
        <v>144</v>
      </c>
      <c r="M83" t="s">
        <v>65</v>
      </c>
      <c r="N83" t="s">
        <v>66</v>
      </c>
      <c r="O83" t="s">
        <v>17</v>
      </c>
      <c r="P83">
        <v>16</v>
      </c>
      <c r="Q83" t="str">
        <f>TEXT(tblHR[[#This Row],[Date of Join]],"mmm-yy")</f>
        <v>Dec-23</v>
      </c>
      <c r="R83" s="7" t="str">
        <f>IF(tblHR[[#This Row],[Working status]]="Active","Active","Exit")</f>
        <v>Active</v>
      </c>
    </row>
    <row r="84" spans="1:18" x14ac:dyDescent="0.25">
      <c r="A84">
        <v>83</v>
      </c>
      <c r="B84" t="s">
        <v>254</v>
      </c>
      <c r="C84" t="s">
        <v>255</v>
      </c>
      <c r="D84" t="s">
        <v>28</v>
      </c>
      <c r="E84" t="s">
        <v>37</v>
      </c>
      <c r="F84" t="s">
        <v>29</v>
      </c>
      <c r="G84" t="s">
        <v>69</v>
      </c>
      <c r="H84" s="3">
        <v>45451</v>
      </c>
      <c r="I84" s="3">
        <v>45271</v>
      </c>
      <c r="J84" t="s">
        <v>6</v>
      </c>
      <c r="K84" t="s">
        <v>63</v>
      </c>
      <c r="L84" t="s">
        <v>70</v>
      </c>
      <c r="M84" t="s">
        <v>65</v>
      </c>
      <c r="N84" t="s">
        <v>66</v>
      </c>
      <c r="O84" t="s">
        <v>17</v>
      </c>
      <c r="P84">
        <v>1000</v>
      </c>
      <c r="Q84" t="str">
        <f>TEXT(tblHR[[#This Row],[Date of Join]],"mmm-yy")</f>
        <v>Dec-23</v>
      </c>
      <c r="R84" s="7" t="str">
        <f>IF(tblHR[[#This Row],[Working status]]="Active","Active","Exit")</f>
        <v>Active</v>
      </c>
    </row>
    <row r="85" spans="1:18" x14ac:dyDescent="0.25">
      <c r="A85">
        <v>84</v>
      </c>
      <c r="B85" t="s">
        <v>256</v>
      </c>
      <c r="C85" t="s">
        <v>257</v>
      </c>
      <c r="D85" t="s">
        <v>27</v>
      </c>
      <c r="E85" t="s">
        <v>37</v>
      </c>
      <c r="F85" t="s">
        <v>29</v>
      </c>
      <c r="G85" t="s">
        <v>69</v>
      </c>
      <c r="H85" s="3">
        <v>45451</v>
      </c>
      <c r="I85" s="3">
        <v>45271</v>
      </c>
      <c r="J85" t="s">
        <v>6</v>
      </c>
      <c r="K85" t="s">
        <v>63</v>
      </c>
      <c r="L85" t="s">
        <v>70</v>
      </c>
      <c r="M85" t="s">
        <v>65</v>
      </c>
      <c r="N85" t="s">
        <v>66</v>
      </c>
      <c r="O85" t="s">
        <v>17</v>
      </c>
      <c r="P85">
        <v>1000</v>
      </c>
      <c r="Q85" t="str">
        <f>TEXT(tblHR[[#This Row],[Date of Join]],"mmm-yy")</f>
        <v>Dec-23</v>
      </c>
      <c r="R85" s="7" t="str">
        <f>IF(tblHR[[#This Row],[Working status]]="Active","Active","Exit")</f>
        <v>Active</v>
      </c>
    </row>
    <row r="86" spans="1:18" x14ac:dyDescent="0.25">
      <c r="A86">
        <v>85</v>
      </c>
      <c r="B86" t="s">
        <v>258</v>
      </c>
      <c r="C86" t="s">
        <v>259</v>
      </c>
      <c r="D86" t="s">
        <v>28</v>
      </c>
      <c r="E86" t="s">
        <v>37</v>
      </c>
      <c r="F86" t="s">
        <v>29</v>
      </c>
      <c r="G86" t="s">
        <v>69</v>
      </c>
      <c r="H86" s="3">
        <v>45451</v>
      </c>
      <c r="I86" s="3">
        <v>45271</v>
      </c>
      <c r="J86" t="s">
        <v>6</v>
      </c>
      <c r="K86" t="s">
        <v>63</v>
      </c>
      <c r="L86" t="s">
        <v>64</v>
      </c>
      <c r="M86" t="s">
        <v>65</v>
      </c>
      <c r="N86" t="s">
        <v>66</v>
      </c>
      <c r="O86" t="s">
        <v>17</v>
      </c>
      <c r="P86">
        <v>616</v>
      </c>
      <c r="Q86" t="str">
        <f>TEXT(tblHR[[#This Row],[Date of Join]],"mmm-yy")</f>
        <v>Dec-23</v>
      </c>
      <c r="R86" s="7" t="str">
        <f>IF(tblHR[[#This Row],[Working status]]="Active","Active","Exit")</f>
        <v>Active</v>
      </c>
    </row>
    <row r="87" spans="1:18" x14ac:dyDescent="0.25">
      <c r="A87">
        <v>86</v>
      </c>
      <c r="B87" t="s">
        <v>260</v>
      </c>
      <c r="C87" t="s">
        <v>261</v>
      </c>
      <c r="D87" t="s">
        <v>27</v>
      </c>
      <c r="E87" t="s">
        <v>37</v>
      </c>
      <c r="F87" t="s">
        <v>29</v>
      </c>
      <c r="G87" t="s">
        <v>69</v>
      </c>
      <c r="H87" s="3">
        <v>45451</v>
      </c>
      <c r="I87" s="3">
        <v>45271</v>
      </c>
      <c r="J87" t="s">
        <v>6</v>
      </c>
      <c r="K87" t="s">
        <v>63</v>
      </c>
      <c r="L87" t="s">
        <v>91</v>
      </c>
      <c r="M87" t="s">
        <v>65</v>
      </c>
      <c r="N87" t="s">
        <v>66</v>
      </c>
      <c r="O87" t="s">
        <v>17</v>
      </c>
      <c r="P87">
        <v>1000</v>
      </c>
      <c r="Q87" t="str">
        <f>TEXT(tblHR[[#This Row],[Date of Join]],"mmm-yy")</f>
        <v>Dec-23</v>
      </c>
      <c r="R87" s="7" t="str">
        <f>IF(tblHR[[#This Row],[Working status]]="Active","Active","Exit")</f>
        <v>Active</v>
      </c>
    </row>
    <row r="88" spans="1:18" x14ac:dyDescent="0.25">
      <c r="A88">
        <v>87</v>
      </c>
      <c r="B88" t="s">
        <v>262</v>
      </c>
      <c r="C88" t="s">
        <v>263</v>
      </c>
      <c r="D88" t="s">
        <v>27</v>
      </c>
      <c r="E88" t="s">
        <v>37</v>
      </c>
      <c r="F88" t="s">
        <v>29</v>
      </c>
      <c r="G88" t="s">
        <v>69</v>
      </c>
      <c r="H88" s="3">
        <v>45451</v>
      </c>
      <c r="I88" s="3">
        <v>45271</v>
      </c>
      <c r="J88" t="s">
        <v>6</v>
      </c>
      <c r="K88" t="s">
        <v>63</v>
      </c>
      <c r="L88" t="s">
        <v>91</v>
      </c>
      <c r="M88" t="s">
        <v>126</v>
      </c>
      <c r="N88" t="s">
        <v>80</v>
      </c>
      <c r="O88" t="s">
        <v>17</v>
      </c>
      <c r="P88">
        <v>1000</v>
      </c>
      <c r="Q88" t="str">
        <f>TEXT(tblHR[[#This Row],[Date of Join]],"mmm-yy")</f>
        <v>Dec-23</v>
      </c>
      <c r="R88" s="7" t="str">
        <f>IF(tblHR[[#This Row],[Working status]]="Active","Active","Exit")</f>
        <v>Active</v>
      </c>
    </row>
    <row r="89" spans="1:18" x14ac:dyDescent="0.25">
      <c r="A89">
        <v>88</v>
      </c>
      <c r="B89" t="s">
        <v>264</v>
      </c>
      <c r="C89" t="s">
        <v>265</v>
      </c>
      <c r="D89" t="s">
        <v>27</v>
      </c>
      <c r="E89" t="s">
        <v>37</v>
      </c>
      <c r="F89" t="s">
        <v>29</v>
      </c>
      <c r="G89" t="s">
        <v>69</v>
      </c>
      <c r="H89" s="3">
        <v>45451</v>
      </c>
      <c r="I89" s="3">
        <v>45271</v>
      </c>
      <c r="J89" t="s">
        <v>6</v>
      </c>
      <c r="K89" t="s">
        <v>63</v>
      </c>
      <c r="L89" t="s">
        <v>144</v>
      </c>
      <c r="M89" t="s">
        <v>145</v>
      </c>
      <c r="N89" t="s">
        <v>80</v>
      </c>
      <c r="O89" t="s">
        <v>17</v>
      </c>
      <c r="P89">
        <v>1662</v>
      </c>
      <c r="Q89" t="str">
        <f>TEXT(tblHR[[#This Row],[Date of Join]],"mmm-yy")</f>
        <v>Dec-23</v>
      </c>
      <c r="R89" s="7" t="str">
        <f>IF(tblHR[[#This Row],[Working status]]="Active","Active","Exit")</f>
        <v>Active</v>
      </c>
    </row>
    <row r="90" spans="1:18" x14ac:dyDescent="0.25">
      <c r="A90">
        <v>89</v>
      </c>
      <c r="B90" t="s">
        <v>266</v>
      </c>
      <c r="C90" t="s">
        <v>267</v>
      </c>
      <c r="D90" t="s">
        <v>28</v>
      </c>
      <c r="E90" t="s">
        <v>37</v>
      </c>
      <c r="F90" t="s">
        <v>29</v>
      </c>
      <c r="G90" t="s">
        <v>69</v>
      </c>
      <c r="H90" s="3">
        <v>45451</v>
      </c>
      <c r="I90" s="3">
        <v>45271</v>
      </c>
      <c r="J90" t="s">
        <v>6</v>
      </c>
      <c r="K90" t="s">
        <v>63</v>
      </c>
      <c r="L90" t="s">
        <v>70</v>
      </c>
      <c r="M90" t="s">
        <v>65</v>
      </c>
      <c r="N90" t="s">
        <v>66</v>
      </c>
      <c r="O90" t="s">
        <v>17</v>
      </c>
      <c r="P90">
        <v>10000</v>
      </c>
      <c r="Q90" t="str">
        <f>TEXT(tblHR[[#This Row],[Date of Join]],"mmm-yy")</f>
        <v>Dec-23</v>
      </c>
      <c r="R90" s="7" t="str">
        <f>IF(tblHR[[#This Row],[Working status]]="Active","Active","Exit")</f>
        <v>Active</v>
      </c>
    </row>
    <row r="91" spans="1:18" x14ac:dyDescent="0.25">
      <c r="A91">
        <v>90</v>
      </c>
      <c r="B91" t="s">
        <v>268</v>
      </c>
      <c r="C91" t="s">
        <v>269</v>
      </c>
      <c r="D91" t="s">
        <v>27</v>
      </c>
      <c r="E91" t="s">
        <v>37</v>
      </c>
      <c r="F91" t="s">
        <v>29</v>
      </c>
      <c r="G91" t="s">
        <v>69</v>
      </c>
      <c r="H91" s="3">
        <v>45451</v>
      </c>
      <c r="I91" s="3">
        <v>45271</v>
      </c>
      <c r="J91" t="s">
        <v>6</v>
      </c>
      <c r="K91" t="s">
        <v>63</v>
      </c>
      <c r="L91" t="s">
        <v>74</v>
      </c>
      <c r="M91" t="s">
        <v>65</v>
      </c>
      <c r="N91" t="s">
        <v>66</v>
      </c>
      <c r="O91" t="s">
        <v>17</v>
      </c>
      <c r="P91">
        <v>16326</v>
      </c>
      <c r="Q91" t="str">
        <f>TEXT(tblHR[[#This Row],[Date of Join]],"mmm-yy")</f>
        <v>Dec-23</v>
      </c>
      <c r="R91" s="7" t="str">
        <f>IF(tblHR[[#This Row],[Working status]]="Active","Active","Exit")</f>
        <v>Active</v>
      </c>
    </row>
    <row r="92" spans="1:18" x14ac:dyDescent="0.25">
      <c r="A92">
        <v>91</v>
      </c>
      <c r="B92" t="s">
        <v>270</v>
      </c>
      <c r="C92" t="s">
        <v>183</v>
      </c>
      <c r="D92" t="s">
        <v>27</v>
      </c>
      <c r="E92" t="s">
        <v>37</v>
      </c>
      <c r="F92" t="s">
        <v>29</v>
      </c>
      <c r="G92" t="s">
        <v>69</v>
      </c>
      <c r="H92" s="3">
        <v>45451</v>
      </c>
      <c r="I92" s="3">
        <v>45271</v>
      </c>
      <c r="J92" t="s">
        <v>6</v>
      </c>
      <c r="K92" t="s">
        <v>73</v>
      </c>
      <c r="L92" t="s">
        <v>144</v>
      </c>
      <c r="M92" t="s">
        <v>65</v>
      </c>
      <c r="N92" t="s">
        <v>66</v>
      </c>
      <c r="O92" t="s">
        <v>17</v>
      </c>
      <c r="P92">
        <v>10000</v>
      </c>
      <c r="Q92" t="str">
        <f>TEXT(tblHR[[#This Row],[Date of Join]],"mmm-yy")</f>
        <v>Dec-23</v>
      </c>
      <c r="R92" s="7" t="str">
        <f>IF(tblHR[[#This Row],[Working status]]="Active","Active","Exit")</f>
        <v>Active</v>
      </c>
    </row>
    <row r="93" spans="1:18" x14ac:dyDescent="0.25">
      <c r="A93">
        <v>92</v>
      </c>
      <c r="B93" t="s">
        <v>271</v>
      </c>
      <c r="C93" t="s">
        <v>272</v>
      </c>
      <c r="D93" t="s">
        <v>28</v>
      </c>
      <c r="E93" t="s">
        <v>37</v>
      </c>
      <c r="F93" t="s">
        <v>29</v>
      </c>
      <c r="G93" t="s">
        <v>69</v>
      </c>
      <c r="H93" s="3">
        <v>45451</v>
      </c>
      <c r="I93" s="3">
        <v>45271</v>
      </c>
      <c r="J93" t="s">
        <v>6</v>
      </c>
      <c r="K93" t="s">
        <v>63</v>
      </c>
      <c r="L93" t="s">
        <v>74</v>
      </c>
      <c r="M93" t="s">
        <v>65</v>
      </c>
      <c r="N93" t="s">
        <v>66</v>
      </c>
      <c r="O93" t="s">
        <v>17</v>
      </c>
      <c r="P93">
        <v>26265</v>
      </c>
      <c r="Q93" t="str">
        <f>TEXT(tblHR[[#This Row],[Date of Join]],"mmm-yy")</f>
        <v>Dec-23</v>
      </c>
      <c r="R93" s="7" t="str">
        <f>IF(tblHR[[#This Row],[Working status]]="Active","Active","Exit")</f>
        <v>Active</v>
      </c>
    </row>
    <row r="94" spans="1:18" x14ac:dyDescent="0.25">
      <c r="A94">
        <v>93</v>
      </c>
      <c r="B94" t="s">
        <v>273</v>
      </c>
      <c r="C94" t="s">
        <v>274</v>
      </c>
      <c r="D94" t="s">
        <v>24</v>
      </c>
      <c r="E94" t="s">
        <v>37</v>
      </c>
      <c r="F94" t="s">
        <v>29</v>
      </c>
      <c r="G94" t="s">
        <v>69</v>
      </c>
      <c r="H94" s="3">
        <v>45451</v>
      </c>
      <c r="I94" s="3">
        <v>45271</v>
      </c>
      <c r="J94" t="s">
        <v>6</v>
      </c>
      <c r="K94" t="s">
        <v>63</v>
      </c>
      <c r="L94" t="s">
        <v>74</v>
      </c>
      <c r="M94" t="s">
        <v>65</v>
      </c>
      <c r="N94" t="s">
        <v>66</v>
      </c>
      <c r="O94" t="s">
        <v>17</v>
      </c>
      <c r="P94">
        <v>2162</v>
      </c>
      <c r="Q94" t="str">
        <f>TEXT(tblHR[[#This Row],[Date of Join]],"mmm-yy")</f>
        <v>Dec-23</v>
      </c>
      <c r="R94" s="7" t="str">
        <f>IF(tblHR[[#This Row],[Working status]]="Active","Active","Exit")</f>
        <v>Active</v>
      </c>
    </row>
    <row r="95" spans="1:18" x14ac:dyDescent="0.25">
      <c r="A95">
        <v>94</v>
      </c>
      <c r="B95" t="s">
        <v>275</v>
      </c>
      <c r="C95" t="s">
        <v>276</v>
      </c>
      <c r="D95" t="s">
        <v>24</v>
      </c>
      <c r="E95" t="s">
        <v>37</v>
      </c>
      <c r="F95" t="s">
        <v>29</v>
      </c>
      <c r="G95" t="s">
        <v>69</v>
      </c>
      <c r="H95" s="3">
        <v>45451</v>
      </c>
      <c r="I95" s="3">
        <v>45271</v>
      </c>
      <c r="J95" t="s">
        <v>5</v>
      </c>
      <c r="K95" t="s">
        <v>63</v>
      </c>
      <c r="L95" t="s">
        <v>74</v>
      </c>
      <c r="M95" t="s">
        <v>126</v>
      </c>
      <c r="N95" t="s">
        <v>80</v>
      </c>
      <c r="O95" t="s">
        <v>17</v>
      </c>
      <c r="P95">
        <v>10000</v>
      </c>
      <c r="Q95" t="str">
        <f>TEXT(tblHR[[#This Row],[Date of Join]],"mmm-yy")</f>
        <v>Dec-23</v>
      </c>
      <c r="R95" s="7" t="str">
        <f>IF(tblHR[[#This Row],[Working status]]="Active","Active","Exit")</f>
        <v>Active</v>
      </c>
    </row>
    <row r="96" spans="1:18" x14ac:dyDescent="0.25">
      <c r="A96">
        <v>95</v>
      </c>
      <c r="B96" t="s">
        <v>277</v>
      </c>
      <c r="C96" t="s">
        <v>278</v>
      </c>
      <c r="D96" t="s">
        <v>25</v>
      </c>
      <c r="E96" t="s">
        <v>37</v>
      </c>
      <c r="F96" t="s">
        <v>29</v>
      </c>
      <c r="G96" t="s">
        <v>69</v>
      </c>
      <c r="H96" s="3">
        <v>45451</v>
      </c>
      <c r="I96" s="3">
        <v>45271</v>
      </c>
      <c r="J96" t="s">
        <v>5</v>
      </c>
      <c r="K96" t="s">
        <v>63</v>
      </c>
      <c r="L96" t="s">
        <v>70</v>
      </c>
      <c r="M96" t="s">
        <v>65</v>
      </c>
      <c r="N96" t="s">
        <v>66</v>
      </c>
      <c r="O96" t="s">
        <v>17</v>
      </c>
      <c r="P96">
        <v>16521</v>
      </c>
      <c r="Q96" t="str">
        <f>TEXT(tblHR[[#This Row],[Date of Join]],"mmm-yy")</f>
        <v>Dec-23</v>
      </c>
      <c r="R96" s="7" t="str">
        <f>IF(tblHR[[#This Row],[Working status]]="Active","Active","Exit")</f>
        <v>Active</v>
      </c>
    </row>
    <row r="97" spans="1:18" x14ac:dyDescent="0.25">
      <c r="A97">
        <v>96</v>
      </c>
      <c r="B97" t="s">
        <v>279</v>
      </c>
      <c r="C97" t="s">
        <v>280</v>
      </c>
      <c r="D97" t="s">
        <v>25</v>
      </c>
      <c r="E97" t="s">
        <v>37</v>
      </c>
      <c r="F97" t="s">
        <v>29</v>
      </c>
      <c r="G97" t="s">
        <v>69</v>
      </c>
      <c r="H97" s="3">
        <v>45451</v>
      </c>
      <c r="I97" s="3">
        <v>45271</v>
      </c>
      <c r="J97" t="s">
        <v>5</v>
      </c>
      <c r="K97" t="s">
        <v>63</v>
      </c>
      <c r="L97" t="s">
        <v>64</v>
      </c>
      <c r="M97" t="s">
        <v>281</v>
      </c>
      <c r="N97" t="s">
        <v>80</v>
      </c>
      <c r="O97" t="s">
        <v>17</v>
      </c>
      <c r="P97">
        <v>21625</v>
      </c>
      <c r="Q97" t="str">
        <f>TEXT(tblHR[[#This Row],[Date of Join]],"mmm-yy")</f>
        <v>Dec-23</v>
      </c>
      <c r="R97" s="7" t="str">
        <f>IF(tblHR[[#This Row],[Working status]]="Active","Active","Exit")</f>
        <v>Active</v>
      </c>
    </row>
    <row r="98" spans="1:18" x14ac:dyDescent="0.25">
      <c r="A98">
        <v>97</v>
      </c>
      <c r="B98" t="s">
        <v>282</v>
      </c>
      <c r="C98" t="s">
        <v>189</v>
      </c>
      <c r="D98" t="s">
        <v>24</v>
      </c>
      <c r="E98" t="s">
        <v>37</v>
      </c>
      <c r="F98" t="s">
        <v>29</v>
      </c>
      <c r="G98" t="s">
        <v>69</v>
      </c>
      <c r="H98" s="3">
        <v>45451</v>
      </c>
      <c r="I98" s="3">
        <v>45271</v>
      </c>
      <c r="J98" t="s">
        <v>5</v>
      </c>
      <c r="K98" t="s">
        <v>63</v>
      </c>
      <c r="L98" t="s">
        <v>64</v>
      </c>
      <c r="M98" t="s">
        <v>102</v>
      </c>
      <c r="N98" t="s">
        <v>76</v>
      </c>
      <c r="O98" t="s">
        <v>17</v>
      </c>
      <c r="P98">
        <v>6526</v>
      </c>
      <c r="Q98" t="str">
        <f>TEXT(tblHR[[#This Row],[Date of Join]],"mmm-yy")</f>
        <v>Dec-23</v>
      </c>
      <c r="R98" s="7" t="str">
        <f>IF(tblHR[[#This Row],[Working status]]="Active","Active","Exit")</f>
        <v>Active</v>
      </c>
    </row>
    <row r="99" spans="1:18" x14ac:dyDescent="0.25">
      <c r="A99">
        <v>98</v>
      </c>
      <c r="B99" t="s">
        <v>283</v>
      </c>
      <c r="C99" t="s">
        <v>191</v>
      </c>
      <c r="D99" t="s">
        <v>24</v>
      </c>
      <c r="E99" t="s">
        <v>37</v>
      </c>
      <c r="F99" t="s">
        <v>29</v>
      </c>
      <c r="G99" t="s">
        <v>69</v>
      </c>
      <c r="H99" s="3">
        <v>45451</v>
      </c>
      <c r="I99" s="3">
        <v>45271</v>
      </c>
      <c r="J99" t="s">
        <v>5</v>
      </c>
      <c r="K99" t="s">
        <v>63</v>
      </c>
      <c r="L99" t="s">
        <v>70</v>
      </c>
      <c r="M99" t="s">
        <v>284</v>
      </c>
      <c r="N99" t="s">
        <v>80</v>
      </c>
      <c r="O99" t="s">
        <v>17</v>
      </c>
      <c r="P99">
        <v>655</v>
      </c>
      <c r="Q99" t="str">
        <f>TEXT(tblHR[[#This Row],[Date of Join]],"mmm-yy")</f>
        <v>Dec-23</v>
      </c>
      <c r="R99" s="7" t="str">
        <f>IF(tblHR[[#This Row],[Working status]]="Active","Active","Exit")</f>
        <v>Active</v>
      </c>
    </row>
    <row r="100" spans="1:18" x14ac:dyDescent="0.25">
      <c r="A100">
        <v>99</v>
      </c>
      <c r="B100" t="s">
        <v>285</v>
      </c>
      <c r="C100" t="s">
        <v>193</v>
      </c>
      <c r="D100" t="s">
        <v>24</v>
      </c>
      <c r="E100" t="s">
        <v>37</v>
      </c>
      <c r="F100" t="s">
        <v>29</v>
      </c>
      <c r="G100" t="s">
        <v>69</v>
      </c>
      <c r="H100" s="3">
        <v>45451</v>
      </c>
      <c r="I100" s="3">
        <v>45271</v>
      </c>
      <c r="J100" t="s">
        <v>5</v>
      </c>
      <c r="K100" t="s">
        <v>73</v>
      </c>
      <c r="L100" t="s">
        <v>64</v>
      </c>
      <c r="M100" t="s">
        <v>65</v>
      </c>
      <c r="N100" t="s">
        <v>66</v>
      </c>
      <c r="O100" t="s">
        <v>17</v>
      </c>
      <c r="P100">
        <v>62146</v>
      </c>
      <c r="Q100" t="str">
        <f>TEXT(tblHR[[#This Row],[Date of Join]],"mmm-yy")</f>
        <v>Dec-23</v>
      </c>
      <c r="R100" s="7" t="str">
        <f>IF(tblHR[[#This Row],[Working status]]="Active","Active","Exit")</f>
        <v>Active</v>
      </c>
    </row>
    <row r="101" spans="1:18" x14ac:dyDescent="0.25">
      <c r="A101">
        <v>100</v>
      </c>
      <c r="B101" t="s">
        <v>286</v>
      </c>
      <c r="C101" t="s">
        <v>195</v>
      </c>
      <c r="D101" t="s">
        <v>24</v>
      </c>
      <c r="E101" t="s">
        <v>37</v>
      </c>
      <c r="F101" t="s">
        <v>29</v>
      </c>
      <c r="G101" t="s">
        <v>69</v>
      </c>
      <c r="H101" s="3">
        <v>45451</v>
      </c>
      <c r="I101" s="3">
        <v>45271</v>
      </c>
      <c r="J101" t="s">
        <v>5</v>
      </c>
      <c r="K101" t="s">
        <v>63</v>
      </c>
      <c r="L101" t="s">
        <v>91</v>
      </c>
      <c r="M101" t="s">
        <v>126</v>
      </c>
      <c r="N101" t="s">
        <v>80</v>
      </c>
      <c r="O101" t="s">
        <v>17</v>
      </c>
      <c r="P101">
        <v>2656</v>
      </c>
      <c r="Q101" t="str">
        <f>TEXT(tblHR[[#This Row],[Date of Join]],"mmm-yy")</f>
        <v>Dec-23</v>
      </c>
      <c r="R101" s="7" t="str">
        <f>IF(tblHR[[#This Row],[Working status]]="Active","Active","Exit")</f>
        <v>Active</v>
      </c>
    </row>
    <row r="102" spans="1:18" x14ac:dyDescent="0.25">
      <c r="A102">
        <v>101</v>
      </c>
      <c r="B102" t="s">
        <v>287</v>
      </c>
      <c r="C102" t="s">
        <v>197</v>
      </c>
      <c r="D102" t="s">
        <v>28</v>
      </c>
      <c r="E102" t="s">
        <v>37</v>
      </c>
      <c r="F102" t="s">
        <v>29</v>
      </c>
      <c r="G102" t="s">
        <v>69</v>
      </c>
      <c r="H102" s="3">
        <v>45451</v>
      </c>
      <c r="I102" s="3">
        <v>45271</v>
      </c>
      <c r="J102" t="s">
        <v>5</v>
      </c>
      <c r="K102" t="s">
        <v>63</v>
      </c>
      <c r="L102" t="s">
        <v>64</v>
      </c>
      <c r="M102" t="s">
        <v>65</v>
      </c>
      <c r="N102" t="s">
        <v>66</v>
      </c>
      <c r="O102" t="s">
        <v>17</v>
      </c>
      <c r="P102">
        <v>216</v>
      </c>
      <c r="Q102" t="str">
        <f>TEXT(tblHR[[#This Row],[Date of Join]],"mmm-yy")</f>
        <v>Dec-23</v>
      </c>
      <c r="R102" s="7" t="str">
        <f>IF(tblHR[[#This Row],[Working status]]="Active","Active","Exit")</f>
        <v>Active</v>
      </c>
    </row>
    <row r="103" spans="1:18" x14ac:dyDescent="0.25">
      <c r="A103">
        <v>102</v>
      </c>
      <c r="B103" t="s">
        <v>288</v>
      </c>
      <c r="C103" t="s">
        <v>199</v>
      </c>
      <c r="D103" t="s">
        <v>27</v>
      </c>
      <c r="E103" t="s">
        <v>37</v>
      </c>
      <c r="F103" t="s">
        <v>29</v>
      </c>
      <c r="G103" t="s">
        <v>69</v>
      </c>
      <c r="H103" s="3">
        <v>45451</v>
      </c>
      <c r="I103" s="3">
        <v>45271</v>
      </c>
      <c r="J103" t="s">
        <v>5</v>
      </c>
      <c r="K103" t="s">
        <v>63</v>
      </c>
      <c r="L103" t="s">
        <v>70</v>
      </c>
      <c r="M103" t="s">
        <v>65</v>
      </c>
      <c r="N103" t="s">
        <v>66</v>
      </c>
      <c r="O103" t="s">
        <v>17</v>
      </c>
      <c r="P103">
        <v>65143</v>
      </c>
      <c r="Q103" t="str">
        <f>TEXT(tblHR[[#This Row],[Date of Join]],"mmm-yy")</f>
        <v>Dec-23</v>
      </c>
      <c r="R103" s="7" t="str">
        <f>IF(tblHR[[#This Row],[Working status]]="Active","Active","Exit")</f>
        <v>Active</v>
      </c>
    </row>
    <row r="104" spans="1:18" x14ac:dyDescent="0.25">
      <c r="A104">
        <v>103</v>
      </c>
      <c r="B104" t="s">
        <v>289</v>
      </c>
      <c r="C104" t="s">
        <v>202</v>
      </c>
      <c r="D104" t="s">
        <v>27</v>
      </c>
      <c r="E104" t="s">
        <v>37</v>
      </c>
      <c r="F104" t="s">
        <v>29</v>
      </c>
      <c r="G104" t="s">
        <v>69</v>
      </c>
      <c r="H104" s="3">
        <v>45451</v>
      </c>
      <c r="I104" s="3">
        <v>45271</v>
      </c>
      <c r="J104" t="s">
        <v>5</v>
      </c>
      <c r="K104" t="s">
        <v>63</v>
      </c>
      <c r="L104" t="s">
        <v>64</v>
      </c>
      <c r="M104" t="s">
        <v>65</v>
      </c>
      <c r="N104" t="s">
        <v>66</v>
      </c>
      <c r="O104" t="s">
        <v>17</v>
      </c>
      <c r="P104">
        <v>10000</v>
      </c>
      <c r="Q104" t="str">
        <f>TEXT(tblHR[[#This Row],[Date of Join]],"mmm-yy")</f>
        <v>Dec-23</v>
      </c>
      <c r="R104" s="7" t="str">
        <f>IF(tblHR[[#This Row],[Working status]]="Active","Active","Exit")</f>
        <v>Active</v>
      </c>
    </row>
    <row r="105" spans="1:18" x14ac:dyDescent="0.25">
      <c r="A105">
        <v>104</v>
      </c>
      <c r="B105" t="s">
        <v>290</v>
      </c>
      <c r="C105" t="s">
        <v>204</v>
      </c>
      <c r="D105" t="s">
        <v>27</v>
      </c>
      <c r="E105" t="s">
        <v>37</v>
      </c>
      <c r="F105" t="s">
        <v>29</v>
      </c>
      <c r="G105" t="s">
        <v>69</v>
      </c>
      <c r="H105" s="3">
        <v>45451</v>
      </c>
      <c r="I105" s="3">
        <v>45271</v>
      </c>
      <c r="J105" t="s">
        <v>6</v>
      </c>
      <c r="K105" t="s">
        <v>63</v>
      </c>
      <c r="L105" t="s">
        <v>70</v>
      </c>
      <c r="M105" t="s">
        <v>65</v>
      </c>
      <c r="N105" t="s">
        <v>66</v>
      </c>
      <c r="O105" t="s">
        <v>17</v>
      </c>
      <c r="P105">
        <v>10000</v>
      </c>
      <c r="Q105" t="str">
        <f>TEXT(tblHR[[#This Row],[Date of Join]],"mmm-yy")</f>
        <v>Dec-23</v>
      </c>
      <c r="R105" s="7" t="str">
        <f>IF(tblHR[[#This Row],[Working status]]="Active","Active","Exit")</f>
        <v>Active</v>
      </c>
    </row>
    <row r="106" spans="1:18" x14ac:dyDescent="0.25">
      <c r="A106">
        <v>105</v>
      </c>
      <c r="B106" t="s">
        <v>291</v>
      </c>
      <c r="C106" t="s">
        <v>206</v>
      </c>
      <c r="D106" t="s">
        <v>28</v>
      </c>
      <c r="E106" t="s">
        <v>37</v>
      </c>
      <c r="F106" t="s">
        <v>29</v>
      </c>
      <c r="G106" t="s">
        <v>69</v>
      </c>
      <c r="H106" s="3">
        <v>45451</v>
      </c>
      <c r="I106" s="3">
        <v>45271</v>
      </c>
      <c r="J106" t="s">
        <v>6</v>
      </c>
      <c r="K106" t="s">
        <v>63</v>
      </c>
      <c r="L106" t="s">
        <v>91</v>
      </c>
      <c r="M106" t="s">
        <v>65</v>
      </c>
      <c r="N106" t="s">
        <v>66</v>
      </c>
      <c r="O106" t="s">
        <v>17</v>
      </c>
      <c r="P106">
        <v>5000</v>
      </c>
      <c r="Q106" t="str">
        <f>TEXT(tblHR[[#This Row],[Date of Join]],"mmm-yy")</f>
        <v>Dec-23</v>
      </c>
      <c r="R106" s="7" t="str">
        <f>IF(tblHR[[#This Row],[Working status]]="Active","Active","Exit")</f>
        <v>Active</v>
      </c>
    </row>
    <row r="107" spans="1:18" x14ac:dyDescent="0.25">
      <c r="A107">
        <v>106</v>
      </c>
      <c r="B107" t="s">
        <v>292</v>
      </c>
      <c r="C107" t="s">
        <v>208</v>
      </c>
      <c r="D107" t="s">
        <v>27</v>
      </c>
      <c r="E107" t="s">
        <v>37</v>
      </c>
      <c r="F107" t="s">
        <v>29</v>
      </c>
      <c r="G107" t="s">
        <v>69</v>
      </c>
      <c r="H107" s="3">
        <v>45451</v>
      </c>
      <c r="I107" s="3">
        <v>45271</v>
      </c>
      <c r="J107" t="s">
        <v>6</v>
      </c>
      <c r="K107" t="s">
        <v>63</v>
      </c>
      <c r="L107" t="s">
        <v>64</v>
      </c>
      <c r="M107" t="s">
        <v>65</v>
      </c>
      <c r="N107" t="s">
        <v>66</v>
      </c>
      <c r="O107" t="s">
        <v>17</v>
      </c>
      <c r="P107">
        <v>5000</v>
      </c>
      <c r="Q107" t="str">
        <f>TEXT(tblHR[[#This Row],[Date of Join]],"mmm-yy")</f>
        <v>Dec-23</v>
      </c>
      <c r="R107" s="7" t="str">
        <f>IF(tblHR[[#This Row],[Working status]]="Active","Active","Exit")</f>
        <v>Active</v>
      </c>
    </row>
    <row r="108" spans="1:18" x14ac:dyDescent="0.25">
      <c r="A108">
        <v>107</v>
      </c>
      <c r="B108" t="s">
        <v>293</v>
      </c>
      <c r="C108" t="s">
        <v>210</v>
      </c>
      <c r="D108" t="s">
        <v>27</v>
      </c>
      <c r="E108" t="s">
        <v>37</v>
      </c>
      <c r="F108" t="s">
        <v>29</v>
      </c>
      <c r="G108" t="s">
        <v>69</v>
      </c>
      <c r="H108" s="3">
        <v>45451</v>
      </c>
      <c r="I108" s="3">
        <v>45271</v>
      </c>
      <c r="J108" t="s">
        <v>6</v>
      </c>
      <c r="K108" t="s">
        <v>63</v>
      </c>
      <c r="L108" t="s">
        <v>64</v>
      </c>
      <c r="M108" t="s">
        <v>65</v>
      </c>
      <c r="N108" t="s">
        <v>66</v>
      </c>
      <c r="O108" t="s">
        <v>17</v>
      </c>
      <c r="P108">
        <v>5000</v>
      </c>
      <c r="Q108" t="str">
        <f>TEXT(tblHR[[#This Row],[Date of Join]],"mmm-yy")</f>
        <v>Dec-23</v>
      </c>
      <c r="R108" s="7" t="str">
        <f>IF(tblHR[[#This Row],[Working status]]="Active","Active","Exit")</f>
        <v>Active</v>
      </c>
    </row>
    <row r="109" spans="1:18" x14ac:dyDescent="0.25">
      <c r="A109">
        <v>108</v>
      </c>
      <c r="B109" t="s">
        <v>294</v>
      </c>
      <c r="C109" t="s">
        <v>212</v>
      </c>
      <c r="D109" t="s">
        <v>27</v>
      </c>
      <c r="E109" t="s">
        <v>37</v>
      </c>
      <c r="F109" t="s">
        <v>29</v>
      </c>
      <c r="G109" t="s">
        <v>69</v>
      </c>
      <c r="H109" s="3">
        <v>45451</v>
      </c>
      <c r="I109" s="3">
        <v>45271</v>
      </c>
      <c r="J109" t="s">
        <v>6</v>
      </c>
      <c r="K109" t="s">
        <v>63</v>
      </c>
      <c r="L109" t="s">
        <v>70</v>
      </c>
      <c r="M109" t="s">
        <v>102</v>
      </c>
      <c r="N109" t="s">
        <v>76</v>
      </c>
      <c r="O109" t="s">
        <v>17</v>
      </c>
      <c r="P109">
        <v>5000</v>
      </c>
      <c r="Q109" t="str">
        <f>TEXT(tblHR[[#This Row],[Date of Join]],"mmm-yy")</f>
        <v>Dec-23</v>
      </c>
      <c r="R109" s="7" t="str">
        <f>IF(tblHR[[#This Row],[Working status]]="Active","Active","Exit")</f>
        <v>Active</v>
      </c>
    </row>
    <row r="110" spans="1:18" x14ac:dyDescent="0.25">
      <c r="A110">
        <v>109</v>
      </c>
      <c r="B110" t="s">
        <v>295</v>
      </c>
      <c r="C110" t="s">
        <v>296</v>
      </c>
      <c r="D110" t="s">
        <v>28</v>
      </c>
      <c r="E110" t="s">
        <v>37</v>
      </c>
      <c r="F110" t="s">
        <v>29</v>
      </c>
      <c r="G110" t="s">
        <v>69</v>
      </c>
      <c r="H110" s="3">
        <v>45451</v>
      </c>
      <c r="I110" s="3">
        <v>45271</v>
      </c>
      <c r="J110" t="s">
        <v>6</v>
      </c>
      <c r="K110" t="s">
        <v>63</v>
      </c>
      <c r="L110" t="s">
        <v>64</v>
      </c>
      <c r="M110" t="s">
        <v>153</v>
      </c>
      <c r="N110" t="s">
        <v>80</v>
      </c>
      <c r="O110" t="s">
        <v>17</v>
      </c>
      <c r="P110">
        <v>5000</v>
      </c>
      <c r="Q110" t="str">
        <f>TEXT(tblHR[[#This Row],[Date of Join]],"mmm-yy")</f>
        <v>Dec-23</v>
      </c>
      <c r="R110" s="7" t="str">
        <f>IF(tblHR[[#This Row],[Working status]]="Active","Active","Exit")</f>
        <v>Active</v>
      </c>
    </row>
    <row r="111" spans="1:18" x14ac:dyDescent="0.25">
      <c r="A111">
        <v>110</v>
      </c>
      <c r="B111" t="s">
        <v>297</v>
      </c>
      <c r="C111" t="s">
        <v>298</v>
      </c>
      <c r="D111" t="s">
        <v>27</v>
      </c>
      <c r="E111" t="s">
        <v>37</v>
      </c>
      <c r="F111" t="s">
        <v>29</v>
      </c>
      <c r="G111" t="s">
        <v>69</v>
      </c>
      <c r="H111" s="3">
        <v>45451</v>
      </c>
      <c r="I111" s="3">
        <v>45271</v>
      </c>
      <c r="J111" t="s">
        <v>6</v>
      </c>
      <c r="K111" t="s">
        <v>63</v>
      </c>
      <c r="L111" t="s">
        <v>105</v>
      </c>
      <c r="M111" t="s">
        <v>148</v>
      </c>
      <c r="N111" t="s">
        <v>66</v>
      </c>
      <c r="O111" t="s">
        <v>17</v>
      </c>
      <c r="P111">
        <v>5000</v>
      </c>
      <c r="Q111" t="str">
        <f>TEXT(tblHR[[#This Row],[Date of Join]],"mmm-yy")</f>
        <v>Dec-23</v>
      </c>
      <c r="R111" s="7" t="str">
        <f>IF(tblHR[[#This Row],[Working status]]="Active","Active","Exit")</f>
        <v>Active</v>
      </c>
    </row>
    <row r="112" spans="1:18" x14ac:dyDescent="0.25">
      <c r="A112">
        <v>111</v>
      </c>
      <c r="B112" t="s">
        <v>299</v>
      </c>
      <c r="C112" t="s">
        <v>61</v>
      </c>
      <c r="D112" t="s">
        <v>27</v>
      </c>
      <c r="E112" t="s">
        <v>37</v>
      </c>
      <c r="F112" t="s">
        <v>29</v>
      </c>
      <c r="G112" t="s">
        <v>69</v>
      </c>
      <c r="H112" s="3">
        <v>45451</v>
      </c>
      <c r="I112" s="3">
        <v>45271</v>
      </c>
      <c r="J112" t="s">
        <v>5</v>
      </c>
      <c r="K112" t="s">
        <v>63</v>
      </c>
      <c r="L112" t="s">
        <v>64</v>
      </c>
      <c r="M112" t="s">
        <v>65</v>
      </c>
      <c r="N112" t="s">
        <v>66</v>
      </c>
      <c r="O112" t="s">
        <v>17</v>
      </c>
      <c r="P112">
        <v>5000</v>
      </c>
      <c r="Q112" t="str">
        <f>TEXT(tblHR[[#This Row],[Date of Join]],"mmm-yy")</f>
        <v>Dec-23</v>
      </c>
      <c r="R112" s="7" t="str">
        <f>IF(tblHR[[#This Row],[Working status]]="Active","Active","Exit")</f>
        <v>Active</v>
      </c>
    </row>
    <row r="113" spans="1:18" x14ac:dyDescent="0.25">
      <c r="A113">
        <v>112</v>
      </c>
      <c r="B113" t="s">
        <v>300</v>
      </c>
      <c r="C113" t="s">
        <v>68</v>
      </c>
      <c r="D113" t="s">
        <v>25</v>
      </c>
      <c r="E113" t="s">
        <v>37</v>
      </c>
      <c r="F113" t="s">
        <v>29</v>
      </c>
      <c r="G113" t="s">
        <v>69</v>
      </c>
      <c r="H113" s="3">
        <v>45451</v>
      </c>
      <c r="I113" s="3">
        <v>45271</v>
      </c>
      <c r="J113" t="s">
        <v>6</v>
      </c>
      <c r="K113" t="s">
        <v>63</v>
      </c>
      <c r="L113" t="s">
        <v>74</v>
      </c>
      <c r="M113" t="s">
        <v>301</v>
      </c>
      <c r="N113" t="s">
        <v>84</v>
      </c>
      <c r="O113" t="s">
        <v>17</v>
      </c>
      <c r="P113">
        <v>5000</v>
      </c>
      <c r="Q113" t="str">
        <f>TEXT(tblHR[[#This Row],[Date of Join]],"mmm-yy")</f>
        <v>Dec-23</v>
      </c>
      <c r="R113" s="7" t="str">
        <f>IF(tblHR[[#This Row],[Working status]]="Active","Active","Exit")</f>
        <v>Active</v>
      </c>
    </row>
    <row r="114" spans="1:18" x14ac:dyDescent="0.25">
      <c r="A114">
        <v>113</v>
      </c>
      <c r="B114" t="s">
        <v>302</v>
      </c>
      <c r="C114" t="s">
        <v>72</v>
      </c>
      <c r="D114" t="s">
        <v>27</v>
      </c>
      <c r="E114" t="s">
        <v>37</v>
      </c>
      <c r="F114" t="s">
        <v>29</v>
      </c>
      <c r="G114" t="s">
        <v>69</v>
      </c>
      <c r="H114" s="3">
        <v>45451</v>
      </c>
      <c r="I114" s="3">
        <v>45271</v>
      </c>
      <c r="J114" t="s">
        <v>6</v>
      </c>
      <c r="K114" t="s">
        <v>63</v>
      </c>
      <c r="L114" t="s">
        <v>74</v>
      </c>
      <c r="M114" t="s">
        <v>65</v>
      </c>
      <c r="N114" t="s">
        <v>66</v>
      </c>
      <c r="O114" t="s">
        <v>17</v>
      </c>
      <c r="P114">
        <v>5000</v>
      </c>
      <c r="Q114" t="str">
        <f>TEXT(tblHR[[#This Row],[Date of Join]],"mmm-yy")</f>
        <v>Dec-23</v>
      </c>
      <c r="R114" s="7" t="str">
        <f>IF(tblHR[[#This Row],[Working status]]="Active","Active","Exit")</f>
        <v>Active</v>
      </c>
    </row>
    <row r="115" spans="1:18" x14ac:dyDescent="0.25">
      <c r="A115">
        <v>114</v>
      </c>
      <c r="B115" t="s">
        <v>303</v>
      </c>
      <c r="C115" t="s">
        <v>78</v>
      </c>
      <c r="D115" t="s">
        <v>24</v>
      </c>
      <c r="E115" t="s">
        <v>37</v>
      </c>
      <c r="F115" t="s">
        <v>29</v>
      </c>
      <c r="G115" t="s">
        <v>69</v>
      </c>
      <c r="H115" s="3">
        <v>45451</v>
      </c>
      <c r="I115" s="3">
        <v>45271</v>
      </c>
      <c r="J115" t="s">
        <v>6</v>
      </c>
      <c r="K115" t="s">
        <v>63</v>
      </c>
      <c r="L115" t="s">
        <v>74</v>
      </c>
      <c r="M115" t="s">
        <v>304</v>
      </c>
      <c r="N115" t="s">
        <v>305</v>
      </c>
      <c r="O115" t="s">
        <v>17</v>
      </c>
      <c r="P115">
        <v>5000</v>
      </c>
      <c r="Q115" t="str">
        <f>TEXT(tblHR[[#This Row],[Date of Join]],"mmm-yy")</f>
        <v>Dec-23</v>
      </c>
      <c r="R115" s="7" t="str">
        <f>IF(tblHR[[#This Row],[Working status]]="Active","Active","Exit")</f>
        <v>Active</v>
      </c>
    </row>
    <row r="116" spans="1:18" x14ac:dyDescent="0.25">
      <c r="A116">
        <v>115</v>
      </c>
      <c r="B116" t="s">
        <v>306</v>
      </c>
      <c r="C116" t="s">
        <v>82</v>
      </c>
      <c r="D116" t="s">
        <v>27</v>
      </c>
      <c r="E116" t="s">
        <v>40</v>
      </c>
      <c r="F116" t="s">
        <v>29</v>
      </c>
      <c r="G116" t="s">
        <v>69</v>
      </c>
      <c r="H116" s="3">
        <v>45451</v>
      </c>
      <c r="I116" s="3">
        <v>45271</v>
      </c>
      <c r="J116" t="s">
        <v>6</v>
      </c>
      <c r="K116" t="s">
        <v>63</v>
      </c>
      <c r="L116" t="s">
        <v>70</v>
      </c>
      <c r="M116" t="s">
        <v>102</v>
      </c>
      <c r="N116" t="s">
        <v>76</v>
      </c>
      <c r="O116" t="s">
        <v>17</v>
      </c>
      <c r="P116">
        <v>5000</v>
      </c>
      <c r="Q116" t="str">
        <f>TEXT(tblHR[[#This Row],[Date of Join]],"mmm-yy")</f>
        <v>Dec-23</v>
      </c>
      <c r="R116" s="7" t="str">
        <f>IF(tblHR[[#This Row],[Working status]]="Active","Active","Exit")</f>
        <v>Active</v>
      </c>
    </row>
    <row r="117" spans="1:18" x14ac:dyDescent="0.25">
      <c r="A117">
        <v>116</v>
      </c>
      <c r="B117" t="s">
        <v>307</v>
      </c>
      <c r="C117" t="s">
        <v>86</v>
      </c>
      <c r="D117" t="s">
        <v>27</v>
      </c>
      <c r="E117" t="s">
        <v>35</v>
      </c>
      <c r="F117" t="s">
        <v>29</v>
      </c>
      <c r="G117" t="s">
        <v>69</v>
      </c>
      <c r="H117" s="3">
        <v>45452</v>
      </c>
      <c r="I117" s="3">
        <v>45272</v>
      </c>
      <c r="J117" t="s">
        <v>6</v>
      </c>
      <c r="K117" t="s">
        <v>63</v>
      </c>
      <c r="L117" t="s">
        <v>74</v>
      </c>
      <c r="M117" t="s">
        <v>65</v>
      </c>
      <c r="N117" t="s">
        <v>66</v>
      </c>
      <c r="O117" t="s">
        <v>17</v>
      </c>
      <c r="P117">
        <v>5000</v>
      </c>
      <c r="Q117" t="str">
        <f>TEXT(tblHR[[#This Row],[Date of Join]],"mmm-yy")</f>
        <v>Dec-23</v>
      </c>
      <c r="R117" s="7" t="str">
        <f>IF(tblHR[[#This Row],[Working status]]="Active","Active","Exit")</f>
        <v>Active</v>
      </c>
    </row>
    <row r="118" spans="1:18" x14ac:dyDescent="0.25">
      <c r="A118">
        <v>117</v>
      </c>
      <c r="B118" t="s">
        <v>308</v>
      </c>
      <c r="C118" t="s">
        <v>88</v>
      </c>
      <c r="D118" t="s">
        <v>27</v>
      </c>
      <c r="E118" t="s">
        <v>35</v>
      </c>
      <c r="F118" t="s">
        <v>29</v>
      </c>
      <c r="G118" t="s">
        <v>69</v>
      </c>
      <c r="H118" s="3">
        <v>45452</v>
      </c>
      <c r="I118" s="3">
        <v>45272</v>
      </c>
      <c r="J118" t="s">
        <v>6</v>
      </c>
      <c r="K118" t="s">
        <v>63</v>
      </c>
      <c r="L118" t="s">
        <v>64</v>
      </c>
      <c r="M118" t="s">
        <v>65</v>
      </c>
      <c r="N118" t="s">
        <v>66</v>
      </c>
      <c r="O118" t="s">
        <v>17</v>
      </c>
      <c r="P118">
        <v>5000</v>
      </c>
      <c r="Q118" t="str">
        <f>TEXT(tblHR[[#This Row],[Date of Join]],"mmm-yy")</f>
        <v>Dec-23</v>
      </c>
      <c r="R118" s="7" t="str">
        <f>IF(tblHR[[#This Row],[Working status]]="Active","Active","Exit")</f>
        <v>Active</v>
      </c>
    </row>
    <row r="119" spans="1:18" x14ac:dyDescent="0.25">
      <c r="A119">
        <v>118</v>
      </c>
      <c r="B119" t="s">
        <v>309</v>
      </c>
      <c r="C119" t="s">
        <v>90</v>
      </c>
      <c r="D119" t="s">
        <v>28</v>
      </c>
      <c r="E119" t="s">
        <v>35</v>
      </c>
      <c r="F119" t="s">
        <v>29</v>
      </c>
      <c r="G119" t="s">
        <v>69</v>
      </c>
      <c r="H119" s="3">
        <v>45452</v>
      </c>
      <c r="I119" s="3">
        <v>45272</v>
      </c>
      <c r="J119" t="s">
        <v>6</v>
      </c>
      <c r="K119" t="s">
        <v>63</v>
      </c>
      <c r="L119" t="s">
        <v>64</v>
      </c>
      <c r="M119" t="s">
        <v>126</v>
      </c>
      <c r="N119" t="s">
        <v>80</v>
      </c>
      <c r="O119" t="s">
        <v>17</v>
      </c>
      <c r="P119">
        <v>5000</v>
      </c>
      <c r="Q119" t="str">
        <f>TEXT(tblHR[[#This Row],[Date of Join]],"mmm-yy")</f>
        <v>Dec-23</v>
      </c>
      <c r="R119" s="7" t="str">
        <f>IF(tblHR[[#This Row],[Working status]]="Active","Active","Exit")</f>
        <v>Active</v>
      </c>
    </row>
    <row r="120" spans="1:18" x14ac:dyDescent="0.25">
      <c r="A120">
        <v>119</v>
      </c>
      <c r="B120" t="s">
        <v>310</v>
      </c>
      <c r="C120" t="s">
        <v>93</v>
      </c>
      <c r="D120" t="s">
        <v>24</v>
      </c>
      <c r="E120" t="s">
        <v>35</v>
      </c>
      <c r="F120" t="s">
        <v>29</v>
      </c>
      <c r="G120" t="s">
        <v>69</v>
      </c>
      <c r="H120" s="3">
        <v>45452</v>
      </c>
      <c r="I120" s="3">
        <v>45272</v>
      </c>
      <c r="J120" t="s">
        <v>6</v>
      </c>
      <c r="K120" t="s">
        <v>63</v>
      </c>
      <c r="L120" t="s">
        <v>70</v>
      </c>
      <c r="M120" t="s">
        <v>311</v>
      </c>
      <c r="N120" t="s">
        <v>80</v>
      </c>
      <c r="O120" t="s">
        <v>17</v>
      </c>
      <c r="P120">
        <v>5000</v>
      </c>
      <c r="Q120" t="str">
        <f>TEXT(tblHR[[#This Row],[Date of Join]],"mmm-yy")</f>
        <v>Dec-23</v>
      </c>
      <c r="R120" s="7" t="str">
        <f>IF(tblHR[[#This Row],[Working status]]="Active","Active","Exit")</f>
        <v>Active</v>
      </c>
    </row>
    <row r="121" spans="1:18" x14ac:dyDescent="0.25">
      <c r="A121">
        <v>120</v>
      </c>
      <c r="B121" t="s">
        <v>312</v>
      </c>
      <c r="C121" t="s">
        <v>95</v>
      </c>
      <c r="D121" t="s">
        <v>24</v>
      </c>
      <c r="E121" t="s">
        <v>35</v>
      </c>
      <c r="F121" t="s">
        <v>29</v>
      </c>
      <c r="G121" t="s">
        <v>69</v>
      </c>
      <c r="H121" s="3">
        <v>45452</v>
      </c>
      <c r="I121" s="3">
        <v>45272</v>
      </c>
      <c r="J121" t="s">
        <v>6</v>
      </c>
      <c r="K121" t="s">
        <v>63</v>
      </c>
      <c r="L121" t="s">
        <v>144</v>
      </c>
      <c r="M121" t="s">
        <v>242</v>
      </c>
      <c r="N121" t="s">
        <v>66</v>
      </c>
      <c r="O121" t="s">
        <v>17</v>
      </c>
      <c r="P121">
        <v>5000</v>
      </c>
      <c r="Q121" t="str">
        <f>TEXT(tblHR[[#This Row],[Date of Join]],"mmm-yy")</f>
        <v>Dec-23</v>
      </c>
      <c r="R121" s="7" t="str">
        <f>IF(tblHR[[#This Row],[Working status]]="Active","Active","Exit")</f>
        <v>Active</v>
      </c>
    </row>
    <row r="122" spans="1:18" x14ac:dyDescent="0.25">
      <c r="A122">
        <v>121</v>
      </c>
      <c r="B122" t="s">
        <v>313</v>
      </c>
      <c r="C122" t="s">
        <v>97</v>
      </c>
      <c r="D122" t="s">
        <v>25</v>
      </c>
      <c r="E122" t="s">
        <v>33</v>
      </c>
      <c r="F122" t="s">
        <v>29</v>
      </c>
      <c r="G122" t="s">
        <v>69</v>
      </c>
      <c r="H122" s="3">
        <v>45452</v>
      </c>
      <c r="I122" s="3">
        <v>45272</v>
      </c>
      <c r="J122" t="s">
        <v>6</v>
      </c>
      <c r="K122" t="s">
        <v>73</v>
      </c>
      <c r="L122" t="s">
        <v>64</v>
      </c>
      <c r="M122" t="s">
        <v>314</v>
      </c>
      <c r="N122" t="s">
        <v>76</v>
      </c>
      <c r="O122" t="s">
        <v>17</v>
      </c>
      <c r="P122">
        <v>5000</v>
      </c>
      <c r="Q122" t="str">
        <f>TEXT(tblHR[[#This Row],[Date of Join]],"mmm-yy")</f>
        <v>Dec-23</v>
      </c>
      <c r="R122" s="7" t="str">
        <f>IF(tblHR[[#This Row],[Working status]]="Active","Active","Exit")</f>
        <v>Active</v>
      </c>
    </row>
    <row r="123" spans="1:18" x14ac:dyDescent="0.25">
      <c r="A123">
        <v>122</v>
      </c>
      <c r="B123" t="s">
        <v>315</v>
      </c>
      <c r="C123" t="s">
        <v>99</v>
      </c>
      <c r="D123" t="s">
        <v>25</v>
      </c>
      <c r="E123" t="s">
        <v>39</v>
      </c>
      <c r="F123" t="s">
        <v>29</v>
      </c>
      <c r="G123" t="s">
        <v>69</v>
      </c>
      <c r="H123" s="3">
        <v>45452</v>
      </c>
      <c r="I123" s="3">
        <v>45272</v>
      </c>
      <c r="J123" t="s">
        <v>6</v>
      </c>
      <c r="K123" t="s">
        <v>63</v>
      </c>
      <c r="L123" t="s">
        <v>64</v>
      </c>
      <c r="M123" t="s">
        <v>200</v>
      </c>
      <c r="N123" t="s">
        <v>84</v>
      </c>
      <c r="O123" t="s">
        <v>17</v>
      </c>
      <c r="P123">
        <v>5000</v>
      </c>
      <c r="Q123" t="str">
        <f>TEXT(tblHR[[#This Row],[Date of Join]],"mmm-yy")</f>
        <v>Dec-23</v>
      </c>
      <c r="R123" s="7" t="str">
        <f>IF(tblHR[[#This Row],[Working status]]="Active","Active","Exit")</f>
        <v>Active</v>
      </c>
    </row>
    <row r="124" spans="1:18" x14ac:dyDescent="0.25">
      <c r="A124">
        <v>123</v>
      </c>
      <c r="B124" t="s">
        <v>316</v>
      </c>
      <c r="C124" t="s">
        <v>101</v>
      </c>
      <c r="D124" t="s">
        <v>24</v>
      </c>
      <c r="E124" t="s">
        <v>32</v>
      </c>
      <c r="F124" t="s">
        <v>29</v>
      </c>
      <c r="G124" t="s">
        <v>69</v>
      </c>
      <c r="H124" s="3">
        <v>45452</v>
      </c>
      <c r="I124" s="3">
        <v>45272</v>
      </c>
      <c r="J124" t="s">
        <v>6</v>
      </c>
      <c r="K124" t="s">
        <v>63</v>
      </c>
      <c r="L124" t="s">
        <v>64</v>
      </c>
      <c r="M124" t="s">
        <v>75</v>
      </c>
      <c r="N124" t="s">
        <v>76</v>
      </c>
      <c r="O124" t="s">
        <v>17</v>
      </c>
      <c r="P124">
        <v>5000</v>
      </c>
      <c r="Q124" t="str">
        <f>TEXT(tblHR[[#This Row],[Date of Join]],"mmm-yy")</f>
        <v>Dec-23</v>
      </c>
      <c r="R124" s="7" t="str">
        <f>IF(tblHR[[#This Row],[Working status]]="Active","Active","Exit")</f>
        <v>Active</v>
      </c>
    </row>
    <row r="125" spans="1:18" x14ac:dyDescent="0.25">
      <c r="A125">
        <v>124</v>
      </c>
      <c r="B125" t="s">
        <v>317</v>
      </c>
      <c r="C125" t="s">
        <v>104</v>
      </c>
      <c r="D125" t="s">
        <v>24</v>
      </c>
      <c r="E125" t="s">
        <v>36</v>
      </c>
      <c r="F125" t="s">
        <v>29</v>
      </c>
      <c r="G125" t="s">
        <v>69</v>
      </c>
      <c r="H125" s="3">
        <v>45452</v>
      </c>
      <c r="I125" s="3">
        <v>45272</v>
      </c>
      <c r="J125" t="s">
        <v>6</v>
      </c>
      <c r="K125" t="s">
        <v>63</v>
      </c>
      <c r="L125" t="s">
        <v>70</v>
      </c>
      <c r="M125" t="s">
        <v>65</v>
      </c>
      <c r="N125" t="s">
        <v>66</v>
      </c>
      <c r="O125" t="s">
        <v>17</v>
      </c>
      <c r="P125">
        <v>5000</v>
      </c>
      <c r="Q125" t="str">
        <f>TEXT(tblHR[[#This Row],[Date of Join]],"mmm-yy")</f>
        <v>Dec-23</v>
      </c>
      <c r="R125" s="7" t="str">
        <f>IF(tblHR[[#This Row],[Working status]]="Active","Active","Exit")</f>
        <v>Active</v>
      </c>
    </row>
    <row r="126" spans="1:18" x14ac:dyDescent="0.25">
      <c r="A126">
        <v>125</v>
      </c>
      <c r="B126" t="s">
        <v>318</v>
      </c>
      <c r="C126" t="s">
        <v>107</v>
      </c>
      <c r="D126" t="s">
        <v>24</v>
      </c>
      <c r="E126" t="s">
        <v>37</v>
      </c>
      <c r="F126" t="s">
        <v>29</v>
      </c>
      <c r="G126" t="s">
        <v>69</v>
      </c>
      <c r="H126" s="3">
        <v>45452</v>
      </c>
      <c r="I126" s="3">
        <v>45272</v>
      </c>
      <c r="J126" t="s">
        <v>6</v>
      </c>
      <c r="K126" t="s">
        <v>63</v>
      </c>
      <c r="L126" t="s">
        <v>64</v>
      </c>
      <c r="M126" t="s">
        <v>65</v>
      </c>
      <c r="N126" t="s">
        <v>66</v>
      </c>
      <c r="O126" t="s">
        <v>17</v>
      </c>
      <c r="P126">
        <v>5000</v>
      </c>
      <c r="Q126" t="str">
        <f>TEXT(tblHR[[#This Row],[Date of Join]],"mmm-yy")</f>
        <v>Dec-23</v>
      </c>
      <c r="R126" s="7" t="str">
        <f>IF(tblHR[[#This Row],[Working status]]="Active","Active","Exit")</f>
        <v>Active</v>
      </c>
    </row>
    <row r="127" spans="1:18" x14ac:dyDescent="0.25">
      <c r="A127">
        <v>126</v>
      </c>
      <c r="B127" t="s">
        <v>319</v>
      </c>
      <c r="C127" t="s">
        <v>109</v>
      </c>
      <c r="D127" t="s">
        <v>24</v>
      </c>
      <c r="E127" t="s">
        <v>37</v>
      </c>
      <c r="F127" t="s">
        <v>29</v>
      </c>
      <c r="G127" t="s">
        <v>69</v>
      </c>
      <c r="H127" s="3">
        <v>45452</v>
      </c>
      <c r="I127" s="3">
        <v>45272</v>
      </c>
      <c r="J127" t="s">
        <v>6</v>
      </c>
      <c r="K127" t="s">
        <v>63</v>
      </c>
      <c r="L127" t="s">
        <v>74</v>
      </c>
      <c r="M127" t="s">
        <v>320</v>
      </c>
      <c r="N127" t="s">
        <v>80</v>
      </c>
      <c r="O127" t="s">
        <v>17</v>
      </c>
      <c r="P127">
        <v>52542</v>
      </c>
      <c r="Q127" t="str">
        <f>TEXT(tblHR[[#This Row],[Date of Join]],"mmm-yy")</f>
        <v>Dec-23</v>
      </c>
      <c r="R127" s="7" t="str">
        <f>IF(tblHR[[#This Row],[Working status]]="Active","Active","Exit")</f>
        <v>Active</v>
      </c>
    </row>
    <row r="128" spans="1:18" x14ac:dyDescent="0.25">
      <c r="A128">
        <v>127</v>
      </c>
      <c r="B128" t="s">
        <v>321</v>
      </c>
      <c r="C128" t="s">
        <v>111</v>
      </c>
      <c r="D128" t="s">
        <v>28</v>
      </c>
      <c r="E128" t="s">
        <v>37</v>
      </c>
      <c r="F128" t="s">
        <v>29</v>
      </c>
      <c r="G128" t="s">
        <v>69</v>
      </c>
      <c r="H128" s="3">
        <v>45452</v>
      </c>
      <c r="I128" s="3">
        <v>45272</v>
      </c>
      <c r="J128" t="s">
        <v>5</v>
      </c>
      <c r="K128" t="s">
        <v>73</v>
      </c>
      <c r="L128" t="s">
        <v>74</v>
      </c>
      <c r="M128" t="s">
        <v>242</v>
      </c>
      <c r="N128" t="s">
        <v>66</v>
      </c>
      <c r="O128" t="s">
        <v>17</v>
      </c>
      <c r="P128">
        <v>5000</v>
      </c>
      <c r="Q128" t="str">
        <f>TEXT(tblHR[[#This Row],[Date of Join]],"mmm-yy")</f>
        <v>Dec-23</v>
      </c>
      <c r="R128" s="7" t="str">
        <f>IF(tblHR[[#This Row],[Working status]]="Active","Active","Exit")</f>
        <v>Active</v>
      </c>
    </row>
    <row r="129" spans="1:18" x14ac:dyDescent="0.25">
      <c r="A129">
        <v>128</v>
      </c>
      <c r="B129" t="s">
        <v>322</v>
      </c>
      <c r="C129" t="s">
        <v>113</v>
      </c>
      <c r="D129" t="s">
        <v>27</v>
      </c>
      <c r="E129" t="s">
        <v>37</v>
      </c>
      <c r="F129" t="s">
        <v>29</v>
      </c>
      <c r="G129" t="s">
        <v>69</v>
      </c>
      <c r="H129" s="3">
        <v>45452</v>
      </c>
      <c r="I129" s="3">
        <v>45272</v>
      </c>
      <c r="J129" t="s">
        <v>6</v>
      </c>
      <c r="K129" t="s">
        <v>63</v>
      </c>
      <c r="L129" t="s">
        <v>70</v>
      </c>
      <c r="M129" t="s">
        <v>242</v>
      </c>
      <c r="N129" t="s">
        <v>66</v>
      </c>
      <c r="O129" t="s">
        <v>17</v>
      </c>
      <c r="P129">
        <v>5000</v>
      </c>
      <c r="Q129" t="str">
        <f>TEXT(tblHR[[#This Row],[Date of Join]],"mmm-yy")</f>
        <v>Dec-23</v>
      </c>
      <c r="R129" s="7" t="str">
        <f>IF(tblHR[[#This Row],[Working status]]="Active","Active","Exit")</f>
        <v>Active</v>
      </c>
    </row>
    <row r="130" spans="1:18" x14ac:dyDescent="0.25">
      <c r="A130">
        <v>129</v>
      </c>
      <c r="B130" t="s">
        <v>323</v>
      </c>
      <c r="C130" t="s">
        <v>115</v>
      </c>
      <c r="D130" t="s">
        <v>27</v>
      </c>
      <c r="E130" t="s">
        <v>37</v>
      </c>
      <c r="F130" t="s">
        <v>29</v>
      </c>
      <c r="G130" t="s">
        <v>69</v>
      </c>
      <c r="H130" s="3">
        <v>45452</v>
      </c>
      <c r="I130" s="3">
        <v>45272</v>
      </c>
      <c r="J130" t="s">
        <v>6</v>
      </c>
      <c r="K130" t="s">
        <v>63</v>
      </c>
      <c r="L130" t="s">
        <v>64</v>
      </c>
      <c r="M130" t="s">
        <v>242</v>
      </c>
      <c r="N130" t="s">
        <v>66</v>
      </c>
      <c r="O130" t="s">
        <v>17</v>
      </c>
      <c r="P130">
        <v>5000</v>
      </c>
      <c r="Q130" t="str">
        <f>TEXT(tblHR[[#This Row],[Date of Join]],"mmm-yy")</f>
        <v>Dec-23</v>
      </c>
      <c r="R130" s="7" t="str">
        <f>IF(tblHR[[#This Row],[Working status]]="Active","Active","Exit")</f>
        <v>Active</v>
      </c>
    </row>
    <row r="131" spans="1:18" x14ac:dyDescent="0.25">
      <c r="A131">
        <v>130</v>
      </c>
      <c r="B131" t="s">
        <v>324</v>
      </c>
      <c r="C131" t="s">
        <v>117</v>
      </c>
      <c r="D131" t="s">
        <v>27</v>
      </c>
      <c r="E131" t="s">
        <v>37</v>
      </c>
      <c r="F131" t="s">
        <v>29</v>
      </c>
      <c r="G131" t="s">
        <v>69</v>
      </c>
      <c r="H131" s="3">
        <v>45452</v>
      </c>
      <c r="I131" s="3">
        <v>45272</v>
      </c>
      <c r="J131" t="s">
        <v>6</v>
      </c>
      <c r="K131" t="s">
        <v>63</v>
      </c>
      <c r="L131" t="s">
        <v>70</v>
      </c>
      <c r="M131" t="s">
        <v>242</v>
      </c>
      <c r="N131" t="s">
        <v>66</v>
      </c>
      <c r="O131" t="s">
        <v>17</v>
      </c>
      <c r="P131">
        <v>5000</v>
      </c>
      <c r="Q131" t="str">
        <f>TEXT(tblHR[[#This Row],[Date of Join]],"mmm-yy")</f>
        <v>Dec-23</v>
      </c>
      <c r="R131" s="7" t="str">
        <f>IF(tblHR[[#This Row],[Working status]]="Active","Active","Exit")</f>
        <v>Active</v>
      </c>
    </row>
    <row r="132" spans="1:18" x14ac:dyDescent="0.25">
      <c r="A132">
        <v>131</v>
      </c>
      <c r="B132" t="s">
        <v>325</v>
      </c>
      <c r="C132" t="s">
        <v>119</v>
      </c>
      <c r="D132" t="s">
        <v>28</v>
      </c>
      <c r="E132" t="s">
        <v>37</v>
      </c>
      <c r="F132" t="s">
        <v>29</v>
      </c>
      <c r="G132" t="s">
        <v>69</v>
      </c>
      <c r="H132" s="3">
        <v>45452</v>
      </c>
      <c r="I132" s="3">
        <v>45272</v>
      </c>
      <c r="J132" t="s">
        <v>6</v>
      </c>
      <c r="K132" t="s">
        <v>73</v>
      </c>
      <c r="L132" t="s">
        <v>64</v>
      </c>
      <c r="M132" t="s">
        <v>242</v>
      </c>
      <c r="N132" t="s">
        <v>66</v>
      </c>
      <c r="O132" t="s">
        <v>17</v>
      </c>
      <c r="P132">
        <v>5000</v>
      </c>
      <c r="Q132" t="str">
        <f>TEXT(tblHR[[#This Row],[Date of Join]],"mmm-yy")</f>
        <v>Dec-23</v>
      </c>
      <c r="R132" s="7" t="str">
        <f>IF(tblHR[[#This Row],[Working status]]="Active","Active","Exit")</f>
        <v>Active</v>
      </c>
    </row>
    <row r="133" spans="1:18" x14ac:dyDescent="0.25">
      <c r="A133">
        <v>132</v>
      </c>
      <c r="B133" t="s">
        <v>326</v>
      </c>
      <c r="C133" t="s">
        <v>121</v>
      </c>
      <c r="D133" t="s">
        <v>27</v>
      </c>
      <c r="E133" t="s">
        <v>37</v>
      </c>
      <c r="F133" t="s">
        <v>29</v>
      </c>
      <c r="G133" t="s">
        <v>69</v>
      </c>
      <c r="H133" s="3">
        <v>45452</v>
      </c>
      <c r="I133" s="3">
        <v>45272</v>
      </c>
      <c r="J133" t="s">
        <v>6</v>
      </c>
      <c r="K133" t="s">
        <v>63</v>
      </c>
      <c r="L133" t="s">
        <v>144</v>
      </c>
      <c r="M133" t="s">
        <v>242</v>
      </c>
      <c r="N133" t="s">
        <v>66</v>
      </c>
      <c r="O133" t="s">
        <v>17</v>
      </c>
      <c r="P133">
        <v>5000</v>
      </c>
      <c r="Q133" t="str">
        <f>TEXT(tblHR[[#This Row],[Date of Join]],"mmm-yy")</f>
        <v>Dec-23</v>
      </c>
      <c r="R133" s="7" t="str">
        <f>IF(tblHR[[#This Row],[Working status]]="Active","Active","Exit")</f>
        <v>Active</v>
      </c>
    </row>
    <row r="134" spans="1:18" x14ac:dyDescent="0.25">
      <c r="A134">
        <v>133</v>
      </c>
      <c r="B134" t="s">
        <v>327</v>
      </c>
      <c r="C134" t="s">
        <v>328</v>
      </c>
      <c r="D134" t="s">
        <v>24</v>
      </c>
      <c r="E134" t="s">
        <v>37</v>
      </c>
      <c r="F134" t="s">
        <v>29</v>
      </c>
      <c r="G134" t="s">
        <v>69</v>
      </c>
      <c r="H134" s="3">
        <v>45452</v>
      </c>
      <c r="I134" s="3">
        <v>45272</v>
      </c>
      <c r="J134" t="s">
        <v>6</v>
      </c>
      <c r="K134" t="s">
        <v>73</v>
      </c>
      <c r="L134" t="s">
        <v>64</v>
      </c>
      <c r="M134" t="s">
        <v>329</v>
      </c>
      <c r="N134" t="s">
        <v>76</v>
      </c>
      <c r="O134" t="s">
        <v>17</v>
      </c>
      <c r="P134">
        <v>5000</v>
      </c>
      <c r="Q134" t="str">
        <f>TEXT(tblHR[[#This Row],[Date of Join]],"mmm-yy")</f>
        <v>Dec-23</v>
      </c>
      <c r="R134" s="7" t="str">
        <f>IF(tblHR[[#This Row],[Working status]]="Active","Active","Exit")</f>
        <v>Active</v>
      </c>
    </row>
    <row r="135" spans="1:18" x14ac:dyDescent="0.25">
      <c r="A135">
        <v>134</v>
      </c>
      <c r="B135" t="s">
        <v>330</v>
      </c>
      <c r="C135" t="s">
        <v>331</v>
      </c>
      <c r="D135" t="s">
        <v>27</v>
      </c>
      <c r="E135" t="s">
        <v>37</v>
      </c>
      <c r="F135" t="s">
        <v>29</v>
      </c>
      <c r="G135" t="s">
        <v>69</v>
      </c>
      <c r="H135" s="3">
        <v>45452</v>
      </c>
      <c r="I135" s="3">
        <v>45272</v>
      </c>
      <c r="J135" t="s">
        <v>6</v>
      </c>
      <c r="K135" t="s">
        <v>63</v>
      </c>
      <c r="L135" t="s">
        <v>64</v>
      </c>
      <c r="M135" t="s">
        <v>242</v>
      </c>
      <c r="N135" t="s">
        <v>66</v>
      </c>
      <c r="O135" t="s">
        <v>17</v>
      </c>
      <c r="P135">
        <v>5000</v>
      </c>
      <c r="Q135" t="str">
        <f>TEXT(tblHR[[#This Row],[Date of Join]],"mmm-yy")</f>
        <v>Dec-23</v>
      </c>
      <c r="R135" s="7" t="str">
        <f>IF(tblHR[[#This Row],[Working status]]="Active","Active","Exit")</f>
        <v>Active</v>
      </c>
    </row>
    <row r="136" spans="1:18" x14ac:dyDescent="0.25">
      <c r="A136">
        <v>135</v>
      </c>
      <c r="B136" t="s">
        <v>332</v>
      </c>
      <c r="C136" t="s">
        <v>333</v>
      </c>
      <c r="D136" t="s">
        <v>27</v>
      </c>
      <c r="E136" t="s">
        <v>37</v>
      </c>
      <c r="F136" t="s">
        <v>29</v>
      </c>
      <c r="G136" t="s">
        <v>69</v>
      </c>
      <c r="H136" s="3">
        <v>45452</v>
      </c>
      <c r="I136" s="3">
        <v>45272</v>
      </c>
      <c r="J136" t="s">
        <v>6</v>
      </c>
      <c r="K136" t="s">
        <v>63</v>
      </c>
      <c r="L136" t="s">
        <v>64</v>
      </c>
      <c r="M136" t="s">
        <v>65</v>
      </c>
      <c r="N136" t="s">
        <v>66</v>
      </c>
      <c r="O136" t="s">
        <v>17</v>
      </c>
      <c r="P136">
        <v>5000</v>
      </c>
      <c r="Q136" t="str">
        <f>TEXT(tblHR[[#This Row],[Date of Join]],"mmm-yy")</f>
        <v>Dec-23</v>
      </c>
      <c r="R136" s="7" t="str">
        <f>IF(tblHR[[#This Row],[Working status]]="Active","Active","Exit")</f>
        <v>Active</v>
      </c>
    </row>
    <row r="137" spans="1:18" x14ac:dyDescent="0.25">
      <c r="A137">
        <v>136</v>
      </c>
      <c r="B137" t="s">
        <v>334</v>
      </c>
      <c r="C137" t="s">
        <v>335</v>
      </c>
      <c r="D137" t="s">
        <v>27</v>
      </c>
      <c r="E137" t="s">
        <v>37</v>
      </c>
      <c r="F137" t="s">
        <v>29</v>
      </c>
      <c r="G137" t="s">
        <v>69</v>
      </c>
      <c r="H137" s="3">
        <v>45452</v>
      </c>
      <c r="I137" s="3">
        <v>45272</v>
      </c>
      <c r="J137" t="s">
        <v>6</v>
      </c>
      <c r="K137" t="s">
        <v>63</v>
      </c>
      <c r="L137" t="s">
        <v>91</v>
      </c>
      <c r="M137" t="s">
        <v>242</v>
      </c>
      <c r="N137" t="s">
        <v>66</v>
      </c>
      <c r="O137" t="s">
        <v>17</v>
      </c>
      <c r="P137">
        <v>5000</v>
      </c>
      <c r="Q137" t="str">
        <f>TEXT(tblHR[[#This Row],[Date of Join]],"mmm-yy")</f>
        <v>Dec-23</v>
      </c>
      <c r="R137" s="7" t="str">
        <f>IF(tblHR[[#This Row],[Working status]]="Active","Active","Exit")</f>
        <v>Active</v>
      </c>
    </row>
    <row r="138" spans="1:18" x14ac:dyDescent="0.25">
      <c r="A138">
        <v>137</v>
      </c>
      <c r="B138" t="s">
        <v>336</v>
      </c>
      <c r="C138" t="s">
        <v>337</v>
      </c>
      <c r="D138" t="s">
        <v>27</v>
      </c>
      <c r="E138" t="s">
        <v>37</v>
      </c>
      <c r="F138" t="s">
        <v>29</v>
      </c>
      <c r="G138" t="s">
        <v>69</v>
      </c>
      <c r="H138" s="3">
        <v>45452</v>
      </c>
      <c r="I138" s="3">
        <v>45272</v>
      </c>
      <c r="J138" t="s">
        <v>6</v>
      </c>
      <c r="K138" t="s">
        <v>73</v>
      </c>
      <c r="L138" t="s">
        <v>74</v>
      </c>
      <c r="M138" t="s">
        <v>242</v>
      </c>
      <c r="N138" t="s">
        <v>66</v>
      </c>
      <c r="O138" t="s">
        <v>17</v>
      </c>
      <c r="P138">
        <v>5000</v>
      </c>
      <c r="Q138" t="str">
        <f>TEXT(tblHR[[#This Row],[Date of Join]],"mmm-yy")</f>
        <v>Dec-23</v>
      </c>
      <c r="R138" s="7" t="str">
        <f>IF(tblHR[[#This Row],[Working status]]="Active","Active","Exit")</f>
        <v>Active</v>
      </c>
    </row>
    <row r="139" spans="1:18" x14ac:dyDescent="0.25">
      <c r="A139">
        <v>138</v>
      </c>
      <c r="B139" t="s">
        <v>338</v>
      </c>
      <c r="C139" t="s">
        <v>339</v>
      </c>
      <c r="D139" t="s">
        <v>24</v>
      </c>
      <c r="E139" t="s">
        <v>37</v>
      </c>
      <c r="F139" t="s">
        <v>29</v>
      </c>
      <c r="G139" t="s">
        <v>69</v>
      </c>
      <c r="H139" s="3">
        <v>45452</v>
      </c>
      <c r="I139" s="3">
        <v>45272</v>
      </c>
      <c r="J139" t="s">
        <v>5</v>
      </c>
      <c r="K139" t="s">
        <v>73</v>
      </c>
      <c r="L139" t="s">
        <v>91</v>
      </c>
      <c r="M139" t="s">
        <v>65</v>
      </c>
      <c r="N139" t="s">
        <v>66</v>
      </c>
      <c r="O139" t="s">
        <v>17</v>
      </c>
      <c r="P139">
        <v>5000</v>
      </c>
      <c r="Q139" t="str">
        <f>TEXT(tblHR[[#This Row],[Date of Join]],"mmm-yy")</f>
        <v>Dec-23</v>
      </c>
      <c r="R139" s="7" t="str">
        <f>IF(tblHR[[#This Row],[Working status]]="Active","Active","Exit")</f>
        <v>Active</v>
      </c>
    </row>
    <row r="140" spans="1:18" x14ac:dyDescent="0.25">
      <c r="A140">
        <v>139</v>
      </c>
      <c r="B140" t="s">
        <v>340</v>
      </c>
      <c r="C140" t="s">
        <v>341</v>
      </c>
      <c r="D140" t="s">
        <v>28</v>
      </c>
      <c r="E140" t="s">
        <v>37</v>
      </c>
      <c r="F140" t="s">
        <v>29</v>
      </c>
      <c r="G140" t="s">
        <v>69</v>
      </c>
      <c r="H140" s="3">
        <v>45452</v>
      </c>
      <c r="I140" s="3">
        <v>45272</v>
      </c>
      <c r="J140" t="s">
        <v>5</v>
      </c>
      <c r="K140" t="s">
        <v>63</v>
      </c>
      <c r="L140" t="s">
        <v>91</v>
      </c>
      <c r="M140" t="s">
        <v>65</v>
      </c>
      <c r="N140" t="s">
        <v>66</v>
      </c>
      <c r="O140" t="s">
        <v>17</v>
      </c>
      <c r="P140">
        <v>5000</v>
      </c>
      <c r="Q140" t="str">
        <f>TEXT(tblHR[[#This Row],[Date of Join]],"mmm-yy")</f>
        <v>Dec-23</v>
      </c>
      <c r="R140" s="7" t="str">
        <f>IF(tblHR[[#This Row],[Working status]]="Active","Active","Exit")</f>
        <v>Active</v>
      </c>
    </row>
    <row r="141" spans="1:18" x14ac:dyDescent="0.25">
      <c r="A141">
        <v>140</v>
      </c>
      <c r="B141" t="s">
        <v>342</v>
      </c>
      <c r="C141" t="s">
        <v>343</v>
      </c>
      <c r="D141" t="s">
        <v>24</v>
      </c>
      <c r="E141" t="s">
        <v>37</v>
      </c>
      <c r="F141" t="s">
        <v>29</v>
      </c>
      <c r="G141" t="s">
        <v>69</v>
      </c>
      <c r="H141" s="3">
        <v>45452</v>
      </c>
      <c r="I141" s="3">
        <v>45272</v>
      </c>
      <c r="J141" t="s">
        <v>5</v>
      </c>
      <c r="K141" t="s">
        <v>73</v>
      </c>
      <c r="L141" t="s">
        <v>70</v>
      </c>
      <c r="M141" t="s">
        <v>153</v>
      </c>
      <c r="N141" t="s">
        <v>80</v>
      </c>
      <c r="O141" t="s">
        <v>17</v>
      </c>
      <c r="P141">
        <v>5000</v>
      </c>
      <c r="Q141" t="str">
        <f>TEXT(tblHR[[#This Row],[Date of Join]],"mmm-yy")</f>
        <v>Dec-23</v>
      </c>
      <c r="R141" s="7" t="str">
        <f>IF(tblHR[[#This Row],[Working status]]="Active","Active","Exit")</f>
        <v>Active</v>
      </c>
    </row>
    <row r="142" spans="1:18" x14ac:dyDescent="0.25">
      <c r="A142">
        <v>141</v>
      </c>
      <c r="B142" t="s">
        <v>344</v>
      </c>
      <c r="C142" t="s">
        <v>345</v>
      </c>
      <c r="D142" t="s">
        <v>28</v>
      </c>
      <c r="E142" t="s">
        <v>37</v>
      </c>
      <c r="F142" t="s">
        <v>29</v>
      </c>
      <c r="G142" t="s">
        <v>69</v>
      </c>
      <c r="H142" s="3">
        <v>45452</v>
      </c>
      <c r="I142" s="3">
        <v>45272</v>
      </c>
      <c r="J142" t="s">
        <v>5</v>
      </c>
      <c r="K142" t="s">
        <v>63</v>
      </c>
      <c r="L142" t="s">
        <v>70</v>
      </c>
      <c r="M142" t="s">
        <v>145</v>
      </c>
      <c r="N142" t="s">
        <v>80</v>
      </c>
      <c r="O142" t="s">
        <v>17</v>
      </c>
      <c r="P142">
        <v>5000</v>
      </c>
      <c r="Q142" t="str">
        <f>TEXT(tblHR[[#This Row],[Date of Join]],"mmm-yy")</f>
        <v>Dec-23</v>
      </c>
      <c r="R142" s="7" t="str">
        <f>IF(tblHR[[#This Row],[Working status]]="Active","Active","Exit")</f>
        <v>Active</v>
      </c>
    </row>
    <row r="143" spans="1:18" x14ac:dyDescent="0.25">
      <c r="A143">
        <v>142</v>
      </c>
      <c r="B143" t="s">
        <v>346</v>
      </c>
      <c r="C143" t="s">
        <v>347</v>
      </c>
      <c r="D143" t="s">
        <v>28</v>
      </c>
      <c r="E143" t="s">
        <v>37</v>
      </c>
      <c r="F143" t="s">
        <v>29</v>
      </c>
      <c r="G143" t="s">
        <v>69</v>
      </c>
      <c r="H143" s="3">
        <v>45452</v>
      </c>
      <c r="I143" s="3">
        <v>45272</v>
      </c>
      <c r="J143" t="s">
        <v>5</v>
      </c>
      <c r="K143" t="s">
        <v>63</v>
      </c>
      <c r="L143" t="s">
        <v>91</v>
      </c>
      <c r="M143" t="s">
        <v>126</v>
      </c>
      <c r="N143" t="s">
        <v>80</v>
      </c>
      <c r="O143" t="s">
        <v>17</v>
      </c>
      <c r="P143">
        <v>5000</v>
      </c>
      <c r="Q143" t="str">
        <f>TEXT(tblHR[[#This Row],[Date of Join]],"mmm-yy")</f>
        <v>Dec-23</v>
      </c>
      <c r="R143" s="7" t="str">
        <f>IF(tblHR[[#This Row],[Working status]]="Active","Active","Exit")</f>
        <v>Active</v>
      </c>
    </row>
    <row r="144" spans="1:18" x14ac:dyDescent="0.25">
      <c r="A144">
        <v>143</v>
      </c>
      <c r="B144" t="s">
        <v>348</v>
      </c>
      <c r="C144" t="s">
        <v>349</v>
      </c>
      <c r="D144" t="s">
        <v>28</v>
      </c>
      <c r="E144" t="s">
        <v>37</v>
      </c>
      <c r="F144" t="s">
        <v>29</v>
      </c>
      <c r="G144" t="s">
        <v>69</v>
      </c>
      <c r="H144" s="3">
        <v>45452</v>
      </c>
      <c r="I144" s="3">
        <v>45272</v>
      </c>
      <c r="J144" t="s">
        <v>5</v>
      </c>
      <c r="K144" t="s">
        <v>63</v>
      </c>
      <c r="L144" t="s">
        <v>74</v>
      </c>
      <c r="M144" t="s">
        <v>126</v>
      </c>
      <c r="N144" t="s">
        <v>80</v>
      </c>
      <c r="O144" t="s">
        <v>17</v>
      </c>
      <c r="P144">
        <v>5000</v>
      </c>
      <c r="Q144" t="str">
        <f>TEXT(tblHR[[#This Row],[Date of Join]],"mmm-yy")</f>
        <v>Dec-23</v>
      </c>
      <c r="R144" s="7" t="str">
        <f>IF(tblHR[[#This Row],[Working status]]="Active","Active","Exit")</f>
        <v>Active</v>
      </c>
    </row>
    <row r="145" spans="1:18" x14ac:dyDescent="0.25">
      <c r="A145">
        <v>144</v>
      </c>
      <c r="B145" t="s">
        <v>350</v>
      </c>
      <c r="C145" t="s">
        <v>351</v>
      </c>
      <c r="D145" t="s">
        <v>28</v>
      </c>
      <c r="E145" t="s">
        <v>37</v>
      </c>
      <c r="F145" t="s">
        <v>29</v>
      </c>
      <c r="G145" t="s">
        <v>69</v>
      </c>
      <c r="H145" s="3">
        <v>45452</v>
      </c>
      <c r="I145" s="3">
        <v>45272</v>
      </c>
      <c r="J145" t="s">
        <v>5</v>
      </c>
      <c r="K145" t="s">
        <v>63</v>
      </c>
      <c r="L145" t="s">
        <v>70</v>
      </c>
      <c r="M145" t="s">
        <v>65</v>
      </c>
      <c r="N145" t="s">
        <v>66</v>
      </c>
      <c r="O145" t="s">
        <v>17</v>
      </c>
      <c r="P145">
        <v>5000</v>
      </c>
      <c r="Q145" t="str">
        <f>TEXT(tblHR[[#This Row],[Date of Join]],"mmm-yy")</f>
        <v>Dec-23</v>
      </c>
      <c r="R145" s="7" t="str">
        <f>IF(tblHR[[#This Row],[Working status]]="Active","Active","Exit")</f>
        <v>Active</v>
      </c>
    </row>
    <row r="146" spans="1:18" x14ac:dyDescent="0.25">
      <c r="A146">
        <v>145</v>
      </c>
      <c r="B146" t="s">
        <v>352</v>
      </c>
      <c r="C146" t="s">
        <v>353</v>
      </c>
      <c r="D146" t="s">
        <v>24</v>
      </c>
      <c r="E146" t="s">
        <v>37</v>
      </c>
      <c r="F146" t="s">
        <v>29</v>
      </c>
      <c r="G146" t="s">
        <v>69</v>
      </c>
      <c r="H146" s="3">
        <v>45452</v>
      </c>
      <c r="I146" s="3">
        <v>45272</v>
      </c>
      <c r="J146" t="s">
        <v>6</v>
      </c>
      <c r="K146" t="s">
        <v>63</v>
      </c>
      <c r="L146" t="s">
        <v>74</v>
      </c>
      <c r="M146" t="s">
        <v>65</v>
      </c>
      <c r="N146" t="s">
        <v>66</v>
      </c>
      <c r="O146" t="s">
        <v>17</v>
      </c>
      <c r="P146">
        <v>5000</v>
      </c>
      <c r="Q146" t="str">
        <f>TEXT(tblHR[[#This Row],[Date of Join]],"mmm-yy")</f>
        <v>Dec-23</v>
      </c>
      <c r="R146" s="7" t="str">
        <f>IF(tblHR[[#This Row],[Working status]]="Active","Active","Exit")</f>
        <v>Active</v>
      </c>
    </row>
    <row r="147" spans="1:18" x14ac:dyDescent="0.25">
      <c r="A147">
        <v>146</v>
      </c>
      <c r="B147" t="s">
        <v>354</v>
      </c>
      <c r="C147" t="s">
        <v>355</v>
      </c>
      <c r="D147" t="s">
        <v>27</v>
      </c>
      <c r="E147" t="s">
        <v>37</v>
      </c>
      <c r="F147" t="s">
        <v>29</v>
      </c>
      <c r="G147" t="s">
        <v>69</v>
      </c>
      <c r="H147" s="3">
        <v>45452</v>
      </c>
      <c r="I147" s="3">
        <v>45272</v>
      </c>
      <c r="J147" t="s">
        <v>6</v>
      </c>
      <c r="K147" t="s">
        <v>63</v>
      </c>
      <c r="L147" t="s">
        <v>91</v>
      </c>
      <c r="M147" t="s">
        <v>65</v>
      </c>
      <c r="N147" t="s">
        <v>66</v>
      </c>
      <c r="O147" t="s">
        <v>17</v>
      </c>
      <c r="P147">
        <v>5000</v>
      </c>
      <c r="Q147" t="str">
        <f>TEXT(tblHR[[#This Row],[Date of Join]],"mmm-yy")</f>
        <v>Dec-23</v>
      </c>
      <c r="R147" s="7" t="str">
        <f>IF(tblHR[[#This Row],[Working status]]="Active","Active","Exit")</f>
        <v>Active</v>
      </c>
    </row>
    <row r="148" spans="1:18" x14ac:dyDescent="0.25">
      <c r="A148">
        <v>147</v>
      </c>
      <c r="B148" t="s">
        <v>356</v>
      </c>
      <c r="C148" t="s">
        <v>357</v>
      </c>
      <c r="D148" t="s">
        <v>27</v>
      </c>
      <c r="E148" t="s">
        <v>37</v>
      </c>
      <c r="F148" t="s">
        <v>29</v>
      </c>
      <c r="G148" t="s">
        <v>69</v>
      </c>
      <c r="H148" s="3">
        <v>45452</v>
      </c>
      <c r="I148" s="3">
        <v>45272</v>
      </c>
      <c r="J148" t="s">
        <v>6</v>
      </c>
      <c r="K148" t="s">
        <v>63</v>
      </c>
      <c r="L148" t="s">
        <v>64</v>
      </c>
      <c r="M148" t="s">
        <v>65</v>
      </c>
      <c r="N148" t="s">
        <v>66</v>
      </c>
      <c r="O148" t="s">
        <v>17</v>
      </c>
      <c r="P148">
        <v>5000</v>
      </c>
      <c r="Q148" t="str">
        <f>TEXT(tblHR[[#This Row],[Date of Join]],"mmm-yy")</f>
        <v>Dec-23</v>
      </c>
      <c r="R148" s="7" t="str">
        <f>IF(tblHR[[#This Row],[Working status]]="Active","Active","Exit")</f>
        <v>Active</v>
      </c>
    </row>
    <row r="149" spans="1:18" x14ac:dyDescent="0.25">
      <c r="A149">
        <v>148</v>
      </c>
      <c r="B149" t="s">
        <v>358</v>
      </c>
      <c r="C149" t="s">
        <v>359</v>
      </c>
      <c r="D149" t="s">
        <v>27</v>
      </c>
      <c r="E149" t="s">
        <v>37</v>
      </c>
      <c r="F149" t="s">
        <v>29</v>
      </c>
      <c r="G149" t="s">
        <v>69</v>
      </c>
      <c r="H149" s="3">
        <v>45452</v>
      </c>
      <c r="I149" s="3">
        <v>45272</v>
      </c>
      <c r="J149" t="s">
        <v>6</v>
      </c>
      <c r="K149" t="s">
        <v>63</v>
      </c>
      <c r="L149" t="s">
        <v>70</v>
      </c>
      <c r="M149" t="s">
        <v>65</v>
      </c>
      <c r="N149" t="s">
        <v>66</v>
      </c>
      <c r="O149" t="s">
        <v>17</v>
      </c>
      <c r="P149">
        <v>5000</v>
      </c>
      <c r="Q149" t="str">
        <f>TEXT(tblHR[[#This Row],[Date of Join]],"mmm-yy")</f>
        <v>Dec-23</v>
      </c>
      <c r="R149" s="7" t="str">
        <f>IF(tblHR[[#This Row],[Working status]]="Active","Active","Exit")</f>
        <v>Active</v>
      </c>
    </row>
    <row r="150" spans="1:18" x14ac:dyDescent="0.25">
      <c r="A150">
        <v>149</v>
      </c>
      <c r="B150" t="s">
        <v>360</v>
      </c>
      <c r="C150" t="s">
        <v>361</v>
      </c>
      <c r="D150" t="s">
        <v>28</v>
      </c>
      <c r="E150" t="s">
        <v>37</v>
      </c>
      <c r="F150" t="s">
        <v>29</v>
      </c>
      <c r="G150" t="s">
        <v>69</v>
      </c>
      <c r="H150" s="3">
        <v>45452</v>
      </c>
      <c r="I150" s="3">
        <v>45272</v>
      </c>
      <c r="J150" t="s">
        <v>6</v>
      </c>
      <c r="K150" t="s">
        <v>63</v>
      </c>
      <c r="L150" t="s">
        <v>74</v>
      </c>
      <c r="M150" t="s">
        <v>65</v>
      </c>
      <c r="N150" t="s">
        <v>66</v>
      </c>
      <c r="O150" t="s">
        <v>17</v>
      </c>
      <c r="P150">
        <v>5000</v>
      </c>
      <c r="Q150" t="str">
        <f>TEXT(tblHR[[#This Row],[Date of Join]],"mmm-yy")</f>
        <v>Dec-23</v>
      </c>
      <c r="R150" s="7" t="str">
        <f>IF(tblHR[[#This Row],[Working status]]="Active","Active","Exit")</f>
        <v>Active</v>
      </c>
    </row>
    <row r="151" spans="1:18" x14ac:dyDescent="0.25">
      <c r="A151">
        <v>150</v>
      </c>
      <c r="B151" t="s">
        <v>362</v>
      </c>
      <c r="C151" t="s">
        <v>363</v>
      </c>
      <c r="D151" t="s">
        <v>24</v>
      </c>
      <c r="E151" t="s">
        <v>37</v>
      </c>
      <c r="F151" t="s">
        <v>29</v>
      </c>
      <c r="G151" t="s">
        <v>69</v>
      </c>
      <c r="H151" s="3">
        <v>45452</v>
      </c>
      <c r="I151" s="3">
        <v>45272</v>
      </c>
      <c r="J151" t="s">
        <v>6</v>
      </c>
      <c r="K151" t="s">
        <v>63</v>
      </c>
      <c r="L151" t="s">
        <v>74</v>
      </c>
      <c r="M151" t="s">
        <v>126</v>
      </c>
      <c r="N151" t="s">
        <v>80</v>
      </c>
      <c r="O151" t="s">
        <v>17</v>
      </c>
      <c r="P151">
        <v>5000</v>
      </c>
      <c r="Q151" t="str">
        <f>TEXT(tblHR[[#This Row],[Date of Join]],"mmm-yy")</f>
        <v>Dec-23</v>
      </c>
      <c r="R151" s="7" t="str">
        <f>IF(tblHR[[#This Row],[Working status]]="Active","Active","Exit")</f>
        <v>Active</v>
      </c>
    </row>
    <row r="152" spans="1:18" x14ac:dyDescent="0.25">
      <c r="A152">
        <v>151</v>
      </c>
      <c r="B152" t="s">
        <v>364</v>
      </c>
      <c r="C152" t="s">
        <v>365</v>
      </c>
      <c r="D152" t="s">
        <v>25</v>
      </c>
      <c r="E152" t="s">
        <v>37</v>
      </c>
      <c r="F152" t="s">
        <v>29</v>
      </c>
      <c r="G152" t="s">
        <v>69</v>
      </c>
      <c r="H152" s="3">
        <v>45452</v>
      </c>
      <c r="I152" s="3">
        <v>45272</v>
      </c>
      <c r="J152" t="s">
        <v>6</v>
      </c>
      <c r="K152" t="s">
        <v>63</v>
      </c>
      <c r="L152" t="s">
        <v>70</v>
      </c>
      <c r="M152" t="s">
        <v>311</v>
      </c>
      <c r="N152" t="s">
        <v>80</v>
      </c>
      <c r="O152" t="s">
        <v>17</v>
      </c>
      <c r="P152">
        <v>5000</v>
      </c>
      <c r="Q152" t="str">
        <f>TEXT(tblHR[[#This Row],[Date of Join]],"mmm-yy")</f>
        <v>Dec-23</v>
      </c>
      <c r="R152" s="7" t="str">
        <f>IF(tblHR[[#This Row],[Working status]]="Active","Active","Exit")</f>
        <v>Active</v>
      </c>
    </row>
    <row r="153" spans="1:18" x14ac:dyDescent="0.25">
      <c r="A153">
        <v>152</v>
      </c>
      <c r="B153" t="s">
        <v>366</v>
      </c>
      <c r="C153" t="s">
        <v>367</v>
      </c>
      <c r="D153" t="s">
        <v>25</v>
      </c>
      <c r="E153" t="s">
        <v>37</v>
      </c>
      <c r="F153" t="s">
        <v>29</v>
      </c>
      <c r="G153" t="s">
        <v>69</v>
      </c>
      <c r="H153" s="3">
        <v>45452</v>
      </c>
      <c r="I153" s="3">
        <v>45272</v>
      </c>
      <c r="J153" t="s">
        <v>6</v>
      </c>
      <c r="K153" t="s">
        <v>63</v>
      </c>
      <c r="L153" t="s">
        <v>64</v>
      </c>
      <c r="M153" t="s">
        <v>65</v>
      </c>
      <c r="N153" t="s">
        <v>66</v>
      </c>
      <c r="O153" t="s">
        <v>17</v>
      </c>
      <c r="P153">
        <v>5000</v>
      </c>
      <c r="Q153" t="str">
        <f>TEXT(tblHR[[#This Row],[Date of Join]],"mmm-yy")</f>
        <v>Dec-23</v>
      </c>
      <c r="R153" s="7" t="str">
        <f>IF(tblHR[[#This Row],[Working status]]="Active","Active","Exit")</f>
        <v>Active</v>
      </c>
    </row>
    <row r="154" spans="1:18" x14ac:dyDescent="0.25">
      <c r="A154">
        <v>153</v>
      </c>
      <c r="B154" t="s">
        <v>368</v>
      </c>
      <c r="C154" t="s">
        <v>369</v>
      </c>
      <c r="D154" t="s">
        <v>25</v>
      </c>
      <c r="E154" t="s">
        <v>37</v>
      </c>
      <c r="F154" t="s">
        <v>29</v>
      </c>
      <c r="G154" t="s">
        <v>69</v>
      </c>
      <c r="H154" s="3">
        <v>45452</v>
      </c>
      <c r="I154" s="3">
        <v>45272</v>
      </c>
      <c r="J154" t="s">
        <v>6</v>
      </c>
      <c r="K154" t="s">
        <v>63</v>
      </c>
      <c r="L154" t="s">
        <v>74</v>
      </c>
      <c r="M154" t="s">
        <v>65</v>
      </c>
      <c r="N154" t="s">
        <v>66</v>
      </c>
      <c r="O154" t="s">
        <v>17</v>
      </c>
      <c r="P154">
        <v>5000</v>
      </c>
      <c r="Q154" t="str">
        <f>TEXT(tblHR[[#This Row],[Date of Join]],"mmm-yy")</f>
        <v>Dec-23</v>
      </c>
      <c r="R154" s="7" t="str">
        <f>IF(tblHR[[#This Row],[Working status]]="Active","Active","Exit")</f>
        <v>Active</v>
      </c>
    </row>
    <row r="155" spans="1:18" x14ac:dyDescent="0.25">
      <c r="A155">
        <v>154</v>
      </c>
      <c r="B155" t="s">
        <v>370</v>
      </c>
      <c r="C155" t="s">
        <v>371</v>
      </c>
      <c r="D155" t="s">
        <v>25</v>
      </c>
      <c r="E155" t="s">
        <v>36</v>
      </c>
      <c r="F155" t="s">
        <v>29</v>
      </c>
      <c r="G155" t="s">
        <v>69</v>
      </c>
      <c r="H155" s="3">
        <v>45452</v>
      </c>
      <c r="I155" s="3">
        <v>45272</v>
      </c>
      <c r="J155" t="s">
        <v>6</v>
      </c>
      <c r="K155" t="s">
        <v>63</v>
      </c>
      <c r="L155" t="s">
        <v>70</v>
      </c>
      <c r="M155" t="s">
        <v>65</v>
      </c>
      <c r="N155" t="s">
        <v>66</v>
      </c>
      <c r="O155" t="s">
        <v>17</v>
      </c>
      <c r="P155">
        <v>5000</v>
      </c>
      <c r="Q155" t="str">
        <f>TEXT(tblHR[[#This Row],[Date of Join]],"mmm-yy")</f>
        <v>Dec-23</v>
      </c>
      <c r="R155" s="7" t="str">
        <f>IF(tblHR[[#This Row],[Working status]]="Active","Active","Exit")</f>
        <v>Active</v>
      </c>
    </row>
    <row r="156" spans="1:18" x14ac:dyDescent="0.25">
      <c r="A156">
        <v>155</v>
      </c>
      <c r="B156" t="s">
        <v>372</v>
      </c>
      <c r="C156" t="s">
        <v>373</v>
      </c>
      <c r="D156" t="s">
        <v>28</v>
      </c>
      <c r="E156" t="s">
        <v>37</v>
      </c>
      <c r="F156" t="s">
        <v>29</v>
      </c>
      <c r="G156" t="s">
        <v>69</v>
      </c>
      <c r="H156" s="3">
        <v>45452</v>
      </c>
      <c r="I156" s="3">
        <v>45272</v>
      </c>
      <c r="J156" t="s">
        <v>5</v>
      </c>
      <c r="K156" t="s">
        <v>63</v>
      </c>
      <c r="L156" t="s">
        <v>70</v>
      </c>
      <c r="M156" t="s">
        <v>126</v>
      </c>
      <c r="N156" t="s">
        <v>80</v>
      </c>
      <c r="O156" t="s">
        <v>17</v>
      </c>
      <c r="P156">
        <v>5000</v>
      </c>
      <c r="Q156" t="str">
        <f>TEXT(tblHR[[#This Row],[Date of Join]],"mmm-yy")</f>
        <v>Dec-23</v>
      </c>
      <c r="R156" s="7" t="str">
        <f>IF(tblHR[[#This Row],[Working status]]="Active","Active","Exit")</f>
        <v>Active</v>
      </c>
    </row>
    <row r="157" spans="1:18" x14ac:dyDescent="0.25">
      <c r="A157">
        <v>156</v>
      </c>
      <c r="B157" t="s">
        <v>374</v>
      </c>
      <c r="C157" t="s">
        <v>375</v>
      </c>
      <c r="D157" t="s">
        <v>28</v>
      </c>
      <c r="E157" t="s">
        <v>37</v>
      </c>
      <c r="F157" t="s">
        <v>29</v>
      </c>
      <c r="G157" t="s">
        <v>69</v>
      </c>
      <c r="H157" s="3">
        <v>45452</v>
      </c>
      <c r="I157" s="3">
        <v>45272</v>
      </c>
      <c r="J157" t="s">
        <v>6</v>
      </c>
      <c r="K157" t="s">
        <v>73</v>
      </c>
      <c r="L157" t="s">
        <v>91</v>
      </c>
      <c r="M157" t="s">
        <v>126</v>
      </c>
      <c r="N157" t="s">
        <v>80</v>
      </c>
      <c r="O157" t="s">
        <v>17</v>
      </c>
      <c r="P157">
        <v>5000</v>
      </c>
      <c r="Q157" t="str">
        <f>TEXT(tblHR[[#This Row],[Date of Join]],"mmm-yy")</f>
        <v>Dec-23</v>
      </c>
      <c r="R157" s="7" t="str">
        <f>IF(tblHR[[#This Row],[Working status]]="Active","Active","Exit")</f>
        <v>Active</v>
      </c>
    </row>
    <row r="158" spans="1:18" x14ac:dyDescent="0.25">
      <c r="A158">
        <v>157</v>
      </c>
      <c r="B158" t="s">
        <v>376</v>
      </c>
      <c r="C158" t="s">
        <v>377</v>
      </c>
      <c r="D158" t="s">
        <v>27</v>
      </c>
      <c r="E158" t="s">
        <v>37</v>
      </c>
      <c r="F158" t="s">
        <v>29</v>
      </c>
      <c r="G158" t="s">
        <v>69</v>
      </c>
      <c r="H158" s="3">
        <v>45452</v>
      </c>
      <c r="I158" s="3">
        <v>45272</v>
      </c>
      <c r="J158" t="s">
        <v>6</v>
      </c>
      <c r="K158" t="s">
        <v>73</v>
      </c>
      <c r="L158" t="s">
        <v>64</v>
      </c>
      <c r="M158" t="s">
        <v>65</v>
      </c>
      <c r="N158" t="s">
        <v>66</v>
      </c>
      <c r="O158" t="s">
        <v>17</v>
      </c>
      <c r="P158">
        <v>5000</v>
      </c>
      <c r="Q158" t="str">
        <f>TEXT(tblHR[[#This Row],[Date of Join]],"mmm-yy")</f>
        <v>Dec-23</v>
      </c>
      <c r="R158" s="7" t="str">
        <f>IF(tblHR[[#This Row],[Working status]]="Active","Active","Exit")</f>
        <v>Active</v>
      </c>
    </row>
    <row r="159" spans="1:18" x14ac:dyDescent="0.25">
      <c r="A159">
        <v>158</v>
      </c>
      <c r="B159" t="s">
        <v>378</v>
      </c>
      <c r="C159" t="s">
        <v>379</v>
      </c>
      <c r="D159" t="s">
        <v>27</v>
      </c>
      <c r="E159" t="s">
        <v>37</v>
      </c>
      <c r="F159" t="s">
        <v>29</v>
      </c>
      <c r="G159" t="s">
        <v>69</v>
      </c>
      <c r="H159" s="3">
        <v>45452</v>
      </c>
      <c r="I159" s="3">
        <v>45272</v>
      </c>
      <c r="J159" t="s">
        <v>6</v>
      </c>
      <c r="K159" t="s">
        <v>63</v>
      </c>
      <c r="L159" t="s">
        <v>64</v>
      </c>
      <c r="M159" t="s">
        <v>65</v>
      </c>
      <c r="N159" t="s">
        <v>66</v>
      </c>
      <c r="O159" t="s">
        <v>17</v>
      </c>
      <c r="P159">
        <v>5000</v>
      </c>
      <c r="Q159" t="str">
        <f>TEXT(tblHR[[#This Row],[Date of Join]],"mmm-yy")</f>
        <v>Dec-23</v>
      </c>
      <c r="R159" s="7" t="str">
        <f>IF(tblHR[[#This Row],[Working status]]="Active","Active","Exit")</f>
        <v>Active</v>
      </c>
    </row>
    <row r="160" spans="1:18" x14ac:dyDescent="0.25">
      <c r="A160">
        <v>159</v>
      </c>
      <c r="B160" t="s">
        <v>380</v>
      </c>
      <c r="C160" t="s">
        <v>381</v>
      </c>
      <c r="D160" t="s">
        <v>27</v>
      </c>
      <c r="E160" t="s">
        <v>37</v>
      </c>
      <c r="F160" t="s">
        <v>29</v>
      </c>
      <c r="G160" t="s">
        <v>69</v>
      </c>
      <c r="H160" s="3">
        <v>45452</v>
      </c>
      <c r="I160" s="3">
        <v>45272</v>
      </c>
      <c r="J160" t="s">
        <v>6</v>
      </c>
      <c r="K160" t="s">
        <v>63</v>
      </c>
      <c r="L160" t="s">
        <v>70</v>
      </c>
      <c r="M160" t="s">
        <v>102</v>
      </c>
      <c r="N160" t="s">
        <v>76</v>
      </c>
      <c r="O160" t="s">
        <v>17</v>
      </c>
      <c r="P160">
        <v>5000</v>
      </c>
      <c r="Q160" t="str">
        <f>TEXT(tblHR[[#This Row],[Date of Join]],"mmm-yy")</f>
        <v>Dec-23</v>
      </c>
      <c r="R160" s="7" t="str">
        <f>IF(tblHR[[#This Row],[Working status]]="Active","Active","Exit")</f>
        <v>Active</v>
      </c>
    </row>
    <row r="161" spans="1:18" x14ac:dyDescent="0.25">
      <c r="A161">
        <v>160</v>
      </c>
      <c r="B161" t="s">
        <v>382</v>
      </c>
      <c r="C161" t="s">
        <v>383</v>
      </c>
      <c r="D161" t="s">
        <v>28</v>
      </c>
      <c r="E161" t="s">
        <v>37</v>
      </c>
      <c r="F161" t="s">
        <v>29</v>
      </c>
      <c r="G161" t="s">
        <v>69</v>
      </c>
      <c r="H161" s="3">
        <v>45453</v>
      </c>
      <c r="I161" s="3">
        <v>45273</v>
      </c>
      <c r="J161" t="s">
        <v>6</v>
      </c>
      <c r="K161" t="s">
        <v>63</v>
      </c>
      <c r="L161" t="s">
        <v>64</v>
      </c>
      <c r="M161" t="s">
        <v>102</v>
      </c>
      <c r="N161" t="s">
        <v>76</v>
      </c>
      <c r="O161" t="s">
        <v>17</v>
      </c>
      <c r="P161">
        <v>5000</v>
      </c>
      <c r="Q161" t="str">
        <f>TEXT(tblHR[[#This Row],[Date of Join]],"mmm-yy")</f>
        <v>Dec-23</v>
      </c>
      <c r="R161" s="7" t="str">
        <f>IF(tblHR[[#This Row],[Working status]]="Active","Active","Exit")</f>
        <v>Active</v>
      </c>
    </row>
    <row r="162" spans="1:18" x14ac:dyDescent="0.25">
      <c r="A162">
        <v>161</v>
      </c>
      <c r="B162" t="s">
        <v>384</v>
      </c>
      <c r="C162" t="s">
        <v>385</v>
      </c>
      <c r="D162" t="s">
        <v>27</v>
      </c>
      <c r="E162" t="s">
        <v>37</v>
      </c>
      <c r="F162" t="s">
        <v>29</v>
      </c>
      <c r="G162" t="s">
        <v>69</v>
      </c>
      <c r="H162" s="3">
        <v>45453</v>
      </c>
      <c r="I162" s="3">
        <v>45273</v>
      </c>
      <c r="J162" t="s">
        <v>6</v>
      </c>
      <c r="K162" t="s">
        <v>63</v>
      </c>
      <c r="L162" t="s">
        <v>64</v>
      </c>
      <c r="M162" t="s">
        <v>65</v>
      </c>
      <c r="N162" t="s">
        <v>66</v>
      </c>
      <c r="O162" t="s">
        <v>17</v>
      </c>
      <c r="P162">
        <v>5000</v>
      </c>
      <c r="Q162" t="str">
        <f>TEXT(tblHR[[#This Row],[Date of Join]],"mmm-yy")</f>
        <v>Dec-23</v>
      </c>
      <c r="R162" s="7" t="str">
        <f>IF(tblHR[[#This Row],[Working status]]="Active","Active","Exit")</f>
        <v>Active</v>
      </c>
    </row>
    <row r="163" spans="1:18" x14ac:dyDescent="0.25">
      <c r="A163">
        <v>162</v>
      </c>
      <c r="B163" t="s">
        <v>386</v>
      </c>
      <c r="C163" t="s">
        <v>387</v>
      </c>
      <c r="D163" t="s">
        <v>24</v>
      </c>
      <c r="E163" t="s">
        <v>37</v>
      </c>
      <c r="F163" t="s">
        <v>29</v>
      </c>
      <c r="G163" t="s">
        <v>69</v>
      </c>
      <c r="H163" s="3">
        <v>45453</v>
      </c>
      <c r="I163" s="3">
        <v>45273</v>
      </c>
      <c r="J163" t="s">
        <v>6</v>
      </c>
      <c r="K163" t="s">
        <v>63</v>
      </c>
      <c r="L163" t="s">
        <v>64</v>
      </c>
      <c r="M163" t="s">
        <v>247</v>
      </c>
      <c r="N163" t="s">
        <v>80</v>
      </c>
      <c r="O163" t="s">
        <v>17</v>
      </c>
      <c r="P163">
        <v>5000</v>
      </c>
      <c r="Q163" t="str">
        <f>TEXT(tblHR[[#This Row],[Date of Join]],"mmm-yy")</f>
        <v>Dec-23</v>
      </c>
      <c r="R163" s="7" t="str">
        <f>IF(tblHR[[#This Row],[Working status]]="Active","Active","Exit")</f>
        <v>Active</v>
      </c>
    </row>
    <row r="164" spans="1:18" x14ac:dyDescent="0.25">
      <c r="A164">
        <v>163</v>
      </c>
      <c r="B164" t="s">
        <v>388</v>
      </c>
      <c r="C164" t="s">
        <v>231</v>
      </c>
      <c r="D164" t="s">
        <v>24</v>
      </c>
      <c r="E164" t="s">
        <v>37</v>
      </c>
      <c r="F164" t="s">
        <v>29</v>
      </c>
      <c r="G164" t="s">
        <v>69</v>
      </c>
      <c r="H164" s="3">
        <v>45453</v>
      </c>
      <c r="I164" s="3">
        <v>45273</v>
      </c>
      <c r="J164" t="s">
        <v>6</v>
      </c>
      <c r="K164" t="s">
        <v>63</v>
      </c>
      <c r="L164" t="s">
        <v>74</v>
      </c>
      <c r="M164" t="s">
        <v>304</v>
      </c>
      <c r="N164" t="s">
        <v>305</v>
      </c>
      <c r="O164" t="s">
        <v>17</v>
      </c>
      <c r="P164">
        <v>5000</v>
      </c>
      <c r="Q164" t="str">
        <f>TEXT(tblHR[[#This Row],[Date of Join]],"mmm-yy")</f>
        <v>Dec-23</v>
      </c>
      <c r="R164" s="7" t="str">
        <f>IF(tblHR[[#This Row],[Working status]]="Active","Active","Exit")</f>
        <v>Active</v>
      </c>
    </row>
    <row r="165" spans="1:18" x14ac:dyDescent="0.25">
      <c r="A165">
        <v>164</v>
      </c>
      <c r="B165" t="s">
        <v>389</v>
      </c>
      <c r="C165" t="s">
        <v>390</v>
      </c>
      <c r="D165" t="s">
        <v>24</v>
      </c>
      <c r="E165" t="s">
        <v>37</v>
      </c>
      <c r="F165" t="s">
        <v>29</v>
      </c>
      <c r="G165" t="s">
        <v>69</v>
      </c>
      <c r="H165" s="3">
        <v>45453</v>
      </c>
      <c r="I165" s="3">
        <v>45273</v>
      </c>
      <c r="J165" t="s">
        <v>6</v>
      </c>
      <c r="K165" t="s">
        <v>63</v>
      </c>
      <c r="L165" t="s">
        <v>144</v>
      </c>
      <c r="M165" t="s">
        <v>65</v>
      </c>
      <c r="N165" t="s">
        <v>66</v>
      </c>
      <c r="O165" t="s">
        <v>17</v>
      </c>
      <c r="P165">
        <v>5000</v>
      </c>
      <c r="Q165" t="str">
        <f>TEXT(tblHR[[#This Row],[Date of Join]],"mmm-yy")</f>
        <v>Dec-23</v>
      </c>
      <c r="R165" s="7" t="str">
        <f>IF(tblHR[[#This Row],[Working status]]="Active","Active","Exit")</f>
        <v>Active</v>
      </c>
    </row>
    <row r="166" spans="1:18" x14ac:dyDescent="0.25">
      <c r="A166">
        <v>165</v>
      </c>
      <c r="B166" t="s">
        <v>391</v>
      </c>
      <c r="C166" t="s">
        <v>392</v>
      </c>
      <c r="D166" t="s">
        <v>27</v>
      </c>
      <c r="E166" t="s">
        <v>37</v>
      </c>
      <c r="F166" t="s">
        <v>29</v>
      </c>
      <c r="G166" t="s">
        <v>69</v>
      </c>
      <c r="H166" s="3">
        <v>45453</v>
      </c>
      <c r="I166" s="3">
        <v>45273</v>
      </c>
      <c r="J166" t="s">
        <v>6</v>
      </c>
      <c r="K166" t="s">
        <v>73</v>
      </c>
      <c r="L166" t="s">
        <v>177</v>
      </c>
      <c r="M166" t="s">
        <v>65</v>
      </c>
      <c r="N166" t="s">
        <v>66</v>
      </c>
      <c r="O166" t="s">
        <v>17</v>
      </c>
      <c r="P166">
        <v>5000</v>
      </c>
      <c r="Q166" t="str">
        <f>TEXT(tblHR[[#This Row],[Date of Join]],"mmm-yy")</f>
        <v>Dec-23</v>
      </c>
      <c r="R166" s="7" t="str">
        <f>IF(tblHR[[#This Row],[Working status]]="Active","Active","Exit")</f>
        <v>Active</v>
      </c>
    </row>
    <row r="167" spans="1:18" x14ac:dyDescent="0.25">
      <c r="A167">
        <v>166</v>
      </c>
      <c r="B167" t="s">
        <v>393</v>
      </c>
      <c r="C167" t="s">
        <v>394</v>
      </c>
      <c r="D167" t="s">
        <v>27</v>
      </c>
      <c r="E167" t="s">
        <v>37</v>
      </c>
      <c r="F167" t="s">
        <v>29</v>
      </c>
      <c r="G167" t="s">
        <v>69</v>
      </c>
      <c r="H167" s="3">
        <v>45453</v>
      </c>
      <c r="I167" s="3">
        <v>45273</v>
      </c>
      <c r="J167" t="s">
        <v>5</v>
      </c>
      <c r="K167" t="s">
        <v>73</v>
      </c>
      <c r="L167" t="s">
        <v>170</v>
      </c>
      <c r="M167" t="s">
        <v>65</v>
      </c>
      <c r="N167" t="s">
        <v>66</v>
      </c>
      <c r="O167" t="s">
        <v>17</v>
      </c>
      <c r="P167">
        <v>5000</v>
      </c>
      <c r="Q167" t="str">
        <f>TEXT(tblHR[[#This Row],[Date of Join]],"mmm-yy")</f>
        <v>Dec-23</v>
      </c>
      <c r="R167" s="7" t="str">
        <f>IF(tblHR[[#This Row],[Working status]]="Active","Active","Exit")</f>
        <v>Active</v>
      </c>
    </row>
    <row r="168" spans="1:18" x14ac:dyDescent="0.25">
      <c r="A168">
        <v>167</v>
      </c>
      <c r="B168" t="s">
        <v>395</v>
      </c>
      <c r="C168" t="s">
        <v>396</v>
      </c>
      <c r="D168" t="s">
        <v>24</v>
      </c>
      <c r="E168" t="s">
        <v>37</v>
      </c>
      <c r="F168" t="s">
        <v>29</v>
      </c>
      <c r="G168" t="s">
        <v>69</v>
      </c>
      <c r="H168" s="3">
        <v>45453</v>
      </c>
      <c r="I168" s="3">
        <v>45273</v>
      </c>
      <c r="J168" t="s">
        <v>5</v>
      </c>
      <c r="K168" t="s">
        <v>63</v>
      </c>
      <c r="L168" t="s">
        <v>70</v>
      </c>
      <c r="M168" t="s">
        <v>247</v>
      </c>
      <c r="N168" t="s">
        <v>80</v>
      </c>
      <c r="O168" t="s">
        <v>17</v>
      </c>
      <c r="P168">
        <v>5000</v>
      </c>
      <c r="Q168" t="str">
        <f>TEXT(tblHR[[#This Row],[Date of Join]],"mmm-yy")</f>
        <v>Dec-23</v>
      </c>
      <c r="R168" s="7" t="str">
        <f>IF(tblHR[[#This Row],[Working status]]="Active","Active","Exit")</f>
        <v>Active</v>
      </c>
    </row>
    <row r="169" spans="1:18" x14ac:dyDescent="0.25">
      <c r="A169">
        <v>168</v>
      </c>
      <c r="B169" t="s">
        <v>397</v>
      </c>
      <c r="C169" t="s">
        <v>398</v>
      </c>
      <c r="D169" t="s">
        <v>24</v>
      </c>
      <c r="E169" t="s">
        <v>37</v>
      </c>
      <c r="F169" t="s">
        <v>29</v>
      </c>
      <c r="G169" t="s">
        <v>69</v>
      </c>
      <c r="H169" s="3">
        <v>45453</v>
      </c>
      <c r="I169" s="3">
        <v>45273</v>
      </c>
      <c r="J169" t="s">
        <v>5</v>
      </c>
      <c r="K169" t="s">
        <v>63</v>
      </c>
      <c r="L169" t="s">
        <v>70</v>
      </c>
      <c r="M169" t="s">
        <v>126</v>
      </c>
      <c r="N169" t="s">
        <v>80</v>
      </c>
      <c r="O169" t="s">
        <v>17</v>
      </c>
      <c r="P169">
        <v>5000</v>
      </c>
      <c r="Q169" t="str">
        <f>TEXT(tblHR[[#This Row],[Date of Join]],"mmm-yy")</f>
        <v>Dec-23</v>
      </c>
      <c r="R169" s="7" t="str">
        <f>IF(tblHR[[#This Row],[Working status]]="Active","Active","Exit")</f>
        <v>Active</v>
      </c>
    </row>
    <row r="170" spans="1:18" x14ac:dyDescent="0.25">
      <c r="A170">
        <v>169</v>
      </c>
      <c r="B170" t="s">
        <v>399</v>
      </c>
      <c r="C170" t="s">
        <v>400</v>
      </c>
      <c r="D170" t="s">
        <v>28</v>
      </c>
      <c r="E170" t="s">
        <v>37</v>
      </c>
      <c r="F170" t="s">
        <v>29</v>
      </c>
      <c r="G170" t="s">
        <v>69</v>
      </c>
      <c r="H170" s="3">
        <v>45453</v>
      </c>
      <c r="I170" s="3">
        <v>45273</v>
      </c>
      <c r="J170" t="s">
        <v>5</v>
      </c>
      <c r="K170" t="s">
        <v>63</v>
      </c>
      <c r="L170" t="s">
        <v>74</v>
      </c>
      <c r="M170" t="s">
        <v>242</v>
      </c>
      <c r="N170" t="s">
        <v>66</v>
      </c>
      <c r="O170" t="s">
        <v>17</v>
      </c>
      <c r="P170">
        <v>5000</v>
      </c>
      <c r="Q170" t="str">
        <f>TEXT(tblHR[[#This Row],[Date of Join]],"mmm-yy")</f>
        <v>Dec-23</v>
      </c>
      <c r="R170" s="7" t="str">
        <f>IF(tblHR[[#This Row],[Working status]]="Active","Active","Exit")</f>
        <v>Active</v>
      </c>
    </row>
    <row r="171" spans="1:18" x14ac:dyDescent="0.25">
      <c r="A171">
        <v>170</v>
      </c>
      <c r="B171" t="s">
        <v>401</v>
      </c>
      <c r="C171" t="s">
        <v>402</v>
      </c>
      <c r="D171" t="s">
        <v>27</v>
      </c>
      <c r="E171" t="s">
        <v>37</v>
      </c>
      <c r="F171" t="s">
        <v>29</v>
      </c>
      <c r="G171" t="s">
        <v>69</v>
      </c>
      <c r="H171" s="3">
        <v>45453</v>
      </c>
      <c r="I171" s="3">
        <v>45273</v>
      </c>
      <c r="J171" t="s">
        <v>5</v>
      </c>
      <c r="K171" t="s">
        <v>63</v>
      </c>
      <c r="L171" t="s">
        <v>74</v>
      </c>
      <c r="M171" t="s">
        <v>126</v>
      </c>
      <c r="N171" t="s">
        <v>80</v>
      </c>
      <c r="O171" t="s">
        <v>17</v>
      </c>
      <c r="P171">
        <v>5000</v>
      </c>
      <c r="Q171" t="str">
        <f>TEXT(tblHR[[#This Row],[Date of Join]],"mmm-yy")</f>
        <v>Dec-23</v>
      </c>
      <c r="R171" s="7" t="str">
        <f>IF(tblHR[[#This Row],[Working status]]="Active","Active","Exit")</f>
        <v>Active</v>
      </c>
    </row>
    <row r="172" spans="1:18" x14ac:dyDescent="0.25">
      <c r="A172">
        <v>171</v>
      </c>
      <c r="B172" t="s">
        <v>403</v>
      </c>
      <c r="C172" t="s">
        <v>404</v>
      </c>
      <c r="D172" t="s">
        <v>27</v>
      </c>
      <c r="E172" t="s">
        <v>37</v>
      </c>
      <c r="F172" t="s">
        <v>29</v>
      </c>
      <c r="G172" t="s">
        <v>69</v>
      </c>
      <c r="H172" s="3">
        <v>45453</v>
      </c>
      <c r="I172" s="3">
        <v>45273</v>
      </c>
      <c r="J172" t="s">
        <v>5</v>
      </c>
      <c r="K172" t="s">
        <v>63</v>
      </c>
      <c r="L172" t="s">
        <v>74</v>
      </c>
      <c r="M172" t="s">
        <v>242</v>
      </c>
      <c r="N172" t="s">
        <v>66</v>
      </c>
      <c r="O172" t="s">
        <v>17</v>
      </c>
      <c r="P172">
        <v>5000</v>
      </c>
      <c r="Q172" t="str">
        <f>TEXT(tblHR[[#This Row],[Date of Join]],"mmm-yy")</f>
        <v>Dec-23</v>
      </c>
      <c r="R172" s="7" t="str">
        <f>IF(tblHR[[#This Row],[Working status]]="Active","Active","Exit")</f>
        <v>Active</v>
      </c>
    </row>
    <row r="173" spans="1:18" x14ac:dyDescent="0.25">
      <c r="A173">
        <v>172</v>
      </c>
      <c r="B173" t="s">
        <v>405</v>
      </c>
      <c r="C173" t="s">
        <v>406</v>
      </c>
      <c r="D173" t="s">
        <v>25</v>
      </c>
      <c r="E173" t="s">
        <v>37</v>
      </c>
      <c r="F173" t="s">
        <v>29</v>
      </c>
      <c r="G173" t="s">
        <v>69</v>
      </c>
      <c r="H173" s="3">
        <v>45453</v>
      </c>
      <c r="I173" s="3">
        <v>45273</v>
      </c>
      <c r="J173" t="s">
        <v>6</v>
      </c>
      <c r="K173" t="s">
        <v>63</v>
      </c>
      <c r="L173" t="s">
        <v>74</v>
      </c>
      <c r="M173" t="s">
        <v>65</v>
      </c>
      <c r="N173" t="s">
        <v>66</v>
      </c>
      <c r="O173" t="s">
        <v>17</v>
      </c>
      <c r="P173">
        <v>5000</v>
      </c>
      <c r="Q173" t="str">
        <f>TEXT(tblHR[[#This Row],[Date of Join]],"mmm-yy")</f>
        <v>Dec-23</v>
      </c>
      <c r="R173" s="7" t="str">
        <f>IF(tblHR[[#This Row],[Working status]]="Active","Active","Exit")</f>
        <v>Active</v>
      </c>
    </row>
    <row r="174" spans="1:18" x14ac:dyDescent="0.25">
      <c r="A174">
        <v>173</v>
      </c>
      <c r="B174" t="s">
        <v>407</v>
      </c>
      <c r="C174" t="s">
        <v>408</v>
      </c>
      <c r="D174" t="s">
        <v>24</v>
      </c>
      <c r="E174" t="s">
        <v>37</v>
      </c>
      <c r="F174" t="s">
        <v>29</v>
      </c>
      <c r="G174" t="s">
        <v>69</v>
      </c>
      <c r="H174" s="3">
        <v>45453</v>
      </c>
      <c r="I174" s="3">
        <v>45273</v>
      </c>
      <c r="J174" t="s">
        <v>6</v>
      </c>
      <c r="K174" t="s">
        <v>63</v>
      </c>
      <c r="L174" t="s">
        <v>70</v>
      </c>
      <c r="M174" t="s">
        <v>126</v>
      </c>
      <c r="N174" t="s">
        <v>80</v>
      </c>
      <c r="O174" t="s">
        <v>17</v>
      </c>
      <c r="P174">
        <v>5000</v>
      </c>
      <c r="Q174" t="str">
        <f>TEXT(tblHR[[#This Row],[Date of Join]],"mmm-yy")</f>
        <v>Dec-23</v>
      </c>
      <c r="R174" s="7" t="str">
        <f>IF(tblHR[[#This Row],[Working status]]="Active","Active","Exit")</f>
        <v>Active</v>
      </c>
    </row>
    <row r="175" spans="1:18" x14ac:dyDescent="0.25">
      <c r="A175">
        <v>174</v>
      </c>
      <c r="B175" t="s">
        <v>409</v>
      </c>
      <c r="C175" t="s">
        <v>410</v>
      </c>
      <c r="D175" t="s">
        <v>27</v>
      </c>
      <c r="E175" t="s">
        <v>37</v>
      </c>
      <c r="F175" t="s">
        <v>29</v>
      </c>
      <c r="G175" t="s">
        <v>69</v>
      </c>
      <c r="H175" s="3">
        <v>45453</v>
      </c>
      <c r="I175" s="3">
        <v>45273</v>
      </c>
      <c r="J175" t="s">
        <v>5</v>
      </c>
      <c r="K175" t="s">
        <v>73</v>
      </c>
      <c r="L175" t="s">
        <v>64</v>
      </c>
      <c r="M175" t="s">
        <v>65</v>
      </c>
      <c r="N175" t="s">
        <v>66</v>
      </c>
      <c r="O175" t="s">
        <v>17</v>
      </c>
      <c r="P175">
        <v>5000</v>
      </c>
      <c r="Q175" t="str">
        <f>TEXT(tblHR[[#This Row],[Date of Join]],"mmm-yy")</f>
        <v>Dec-23</v>
      </c>
      <c r="R175" s="7" t="str">
        <f>IF(tblHR[[#This Row],[Working status]]="Active","Active","Exit")</f>
        <v>Active</v>
      </c>
    </row>
    <row r="176" spans="1:18" x14ac:dyDescent="0.25">
      <c r="A176">
        <v>175</v>
      </c>
      <c r="B176" t="s">
        <v>411</v>
      </c>
      <c r="C176" t="s">
        <v>412</v>
      </c>
      <c r="D176" t="s">
        <v>27</v>
      </c>
      <c r="E176" t="s">
        <v>37</v>
      </c>
      <c r="F176" t="s">
        <v>29</v>
      </c>
      <c r="G176" t="s">
        <v>69</v>
      </c>
      <c r="H176" s="3">
        <v>45453</v>
      </c>
      <c r="I176" s="3">
        <v>45273</v>
      </c>
      <c r="J176" t="s">
        <v>5</v>
      </c>
      <c r="K176" t="s">
        <v>63</v>
      </c>
      <c r="L176" t="s">
        <v>64</v>
      </c>
      <c r="M176" t="s">
        <v>148</v>
      </c>
      <c r="N176" t="s">
        <v>66</v>
      </c>
      <c r="O176" t="s">
        <v>17</v>
      </c>
      <c r="P176">
        <v>5000</v>
      </c>
      <c r="Q176" t="str">
        <f>TEXT(tblHR[[#This Row],[Date of Join]],"mmm-yy")</f>
        <v>Dec-23</v>
      </c>
      <c r="R176" s="7" t="str">
        <f>IF(tblHR[[#This Row],[Working status]]="Active","Active","Exit")</f>
        <v>Active</v>
      </c>
    </row>
    <row r="177" spans="1:18" x14ac:dyDescent="0.25">
      <c r="A177">
        <v>176</v>
      </c>
      <c r="B177" t="s">
        <v>413</v>
      </c>
      <c r="C177" t="s">
        <v>414</v>
      </c>
      <c r="D177" t="s">
        <v>28</v>
      </c>
      <c r="E177" t="s">
        <v>37</v>
      </c>
      <c r="F177" t="s">
        <v>29</v>
      </c>
      <c r="G177" t="s">
        <v>69</v>
      </c>
      <c r="H177" s="3">
        <v>45454</v>
      </c>
      <c r="I177" s="3">
        <v>45274</v>
      </c>
      <c r="J177" t="s">
        <v>5</v>
      </c>
      <c r="K177" t="s">
        <v>73</v>
      </c>
      <c r="L177" t="s">
        <v>144</v>
      </c>
      <c r="M177" t="s">
        <v>217</v>
      </c>
      <c r="N177" t="s">
        <v>76</v>
      </c>
      <c r="O177" t="s">
        <v>17</v>
      </c>
      <c r="P177">
        <v>5000</v>
      </c>
      <c r="Q177" t="str">
        <f>TEXT(tblHR[[#This Row],[Date of Join]],"mmm-yy")</f>
        <v>Dec-23</v>
      </c>
      <c r="R177" s="7" t="str">
        <f>IF(tblHR[[#This Row],[Working status]]="Active","Active","Exit")</f>
        <v>Active</v>
      </c>
    </row>
    <row r="178" spans="1:18" x14ac:dyDescent="0.25">
      <c r="A178">
        <v>177</v>
      </c>
      <c r="B178" t="s">
        <v>415</v>
      </c>
      <c r="C178" t="s">
        <v>416</v>
      </c>
      <c r="D178" t="s">
        <v>28</v>
      </c>
      <c r="E178" t="s">
        <v>37</v>
      </c>
      <c r="F178" t="s">
        <v>29</v>
      </c>
      <c r="G178" t="s">
        <v>69</v>
      </c>
      <c r="H178" s="3">
        <v>45454</v>
      </c>
      <c r="I178" s="3">
        <v>45274</v>
      </c>
      <c r="J178" t="s">
        <v>6</v>
      </c>
      <c r="K178" t="s">
        <v>63</v>
      </c>
      <c r="L178" t="s">
        <v>64</v>
      </c>
      <c r="M178" t="s">
        <v>126</v>
      </c>
      <c r="N178" t="s">
        <v>80</v>
      </c>
      <c r="O178" t="s">
        <v>17</v>
      </c>
      <c r="P178">
        <v>5000</v>
      </c>
      <c r="Q178" t="str">
        <f>TEXT(tblHR[[#This Row],[Date of Join]],"mmm-yy")</f>
        <v>Dec-23</v>
      </c>
      <c r="R178" s="7" t="str">
        <f>IF(tblHR[[#This Row],[Working status]]="Active","Active","Exit")</f>
        <v>Active</v>
      </c>
    </row>
    <row r="179" spans="1:18" x14ac:dyDescent="0.25">
      <c r="A179">
        <v>178</v>
      </c>
      <c r="B179" t="s">
        <v>417</v>
      </c>
      <c r="C179" t="s">
        <v>418</v>
      </c>
      <c r="D179" t="s">
        <v>24</v>
      </c>
      <c r="E179" t="s">
        <v>37</v>
      </c>
      <c r="F179" t="s">
        <v>29</v>
      </c>
      <c r="G179" t="s">
        <v>69</v>
      </c>
      <c r="H179" s="3">
        <v>45454</v>
      </c>
      <c r="I179" s="3">
        <v>45274</v>
      </c>
      <c r="J179" t="s">
        <v>6</v>
      </c>
      <c r="K179" t="s">
        <v>63</v>
      </c>
      <c r="L179" t="s">
        <v>64</v>
      </c>
      <c r="M179" t="s">
        <v>242</v>
      </c>
      <c r="N179" t="s">
        <v>66</v>
      </c>
      <c r="O179" t="s">
        <v>17</v>
      </c>
      <c r="P179">
        <v>5000</v>
      </c>
      <c r="Q179" t="str">
        <f>TEXT(tblHR[[#This Row],[Date of Join]],"mmm-yy")</f>
        <v>Dec-23</v>
      </c>
      <c r="R179" s="7" t="str">
        <f>IF(tblHR[[#This Row],[Working status]]="Active","Active","Exit")</f>
        <v>Active</v>
      </c>
    </row>
    <row r="180" spans="1:18" x14ac:dyDescent="0.25">
      <c r="A180">
        <v>179</v>
      </c>
      <c r="B180" t="s">
        <v>419</v>
      </c>
      <c r="C180" t="s">
        <v>420</v>
      </c>
      <c r="D180" t="s">
        <v>24</v>
      </c>
      <c r="E180" t="s">
        <v>37</v>
      </c>
      <c r="F180" t="s">
        <v>29</v>
      </c>
      <c r="G180" t="s">
        <v>69</v>
      </c>
      <c r="H180" s="3">
        <v>45454</v>
      </c>
      <c r="I180" s="3">
        <v>45274</v>
      </c>
      <c r="J180" t="s">
        <v>6</v>
      </c>
      <c r="K180" t="s">
        <v>63</v>
      </c>
      <c r="L180" t="s">
        <v>70</v>
      </c>
      <c r="M180" t="s">
        <v>65</v>
      </c>
      <c r="N180" t="s">
        <v>66</v>
      </c>
      <c r="O180" t="s">
        <v>17</v>
      </c>
      <c r="P180">
        <v>5000</v>
      </c>
      <c r="Q180" t="str">
        <f>TEXT(tblHR[[#This Row],[Date of Join]],"mmm-yy")</f>
        <v>Dec-23</v>
      </c>
      <c r="R180" s="7" t="str">
        <f>IF(tblHR[[#This Row],[Working status]]="Active","Active","Exit")</f>
        <v>Active</v>
      </c>
    </row>
    <row r="181" spans="1:18" x14ac:dyDescent="0.25">
      <c r="A181">
        <v>180</v>
      </c>
      <c r="B181" t="s">
        <v>421</v>
      </c>
      <c r="C181" t="s">
        <v>422</v>
      </c>
      <c r="D181" t="s">
        <v>27</v>
      </c>
      <c r="E181" t="s">
        <v>32</v>
      </c>
      <c r="F181" t="s">
        <v>29</v>
      </c>
      <c r="G181" t="s">
        <v>69</v>
      </c>
      <c r="H181" s="3">
        <v>45454</v>
      </c>
      <c r="I181" s="3">
        <v>45274</v>
      </c>
      <c r="J181" t="s">
        <v>6</v>
      </c>
      <c r="K181" t="s">
        <v>63</v>
      </c>
      <c r="L181" t="s">
        <v>70</v>
      </c>
      <c r="M181" t="s">
        <v>65</v>
      </c>
      <c r="N181" t="s">
        <v>66</v>
      </c>
      <c r="O181" t="s">
        <v>17</v>
      </c>
      <c r="P181">
        <v>5000</v>
      </c>
      <c r="Q181" t="str">
        <f>TEXT(tblHR[[#This Row],[Date of Join]],"mmm-yy")</f>
        <v>Dec-23</v>
      </c>
      <c r="R181" s="7" t="str">
        <f>IF(tblHR[[#This Row],[Working status]]="Active","Active","Exit")</f>
        <v>Active</v>
      </c>
    </row>
    <row r="182" spans="1:18" x14ac:dyDescent="0.25">
      <c r="A182">
        <v>181</v>
      </c>
      <c r="B182" t="s">
        <v>423</v>
      </c>
      <c r="C182" t="s">
        <v>424</v>
      </c>
      <c r="D182" t="s">
        <v>27</v>
      </c>
      <c r="E182" t="s">
        <v>37</v>
      </c>
      <c r="F182" t="s">
        <v>29</v>
      </c>
      <c r="G182" t="s">
        <v>69</v>
      </c>
      <c r="H182" s="3">
        <v>45454</v>
      </c>
      <c r="I182" s="3">
        <v>45274</v>
      </c>
      <c r="J182" t="s">
        <v>6</v>
      </c>
      <c r="K182" t="s">
        <v>63</v>
      </c>
      <c r="L182" t="s">
        <v>64</v>
      </c>
      <c r="M182" t="s">
        <v>65</v>
      </c>
      <c r="N182" t="s">
        <v>66</v>
      </c>
      <c r="O182" t="s">
        <v>17</v>
      </c>
      <c r="P182">
        <v>5000</v>
      </c>
      <c r="Q182" t="str">
        <f>TEXT(tblHR[[#This Row],[Date of Join]],"mmm-yy")</f>
        <v>Dec-23</v>
      </c>
      <c r="R182" s="7" t="str">
        <f>IF(tblHR[[#This Row],[Working status]]="Active","Active","Exit")</f>
        <v>Active</v>
      </c>
    </row>
    <row r="183" spans="1:18" x14ac:dyDescent="0.25">
      <c r="A183">
        <v>182</v>
      </c>
      <c r="B183" t="s">
        <v>425</v>
      </c>
      <c r="C183" t="s">
        <v>426</v>
      </c>
      <c r="D183" t="s">
        <v>25</v>
      </c>
      <c r="E183" t="s">
        <v>35</v>
      </c>
      <c r="F183" t="s">
        <v>30</v>
      </c>
      <c r="G183" t="s">
        <v>69</v>
      </c>
      <c r="H183" s="3">
        <v>45457</v>
      </c>
      <c r="I183" s="3">
        <v>45277</v>
      </c>
      <c r="J183" t="s">
        <v>6</v>
      </c>
      <c r="K183" t="s">
        <v>73</v>
      </c>
      <c r="L183" t="s">
        <v>70</v>
      </c>
      <c r="M183" t="s">
        <v>65</v>
      </c>
      <c r="N183" t="s">
        <v>66</v>
      </c>
      <c r="O183" t="s">
        <v>17</v>
      </c>
      <c r="P183">
        <v>5000</v>
      </c>
      <c r="Q183" t="str">
        <f>TEXT(tblHR[[#This Row],[Date of Join]],"mmm-yy")</f>
        <v>Dec-23</v>
      </c>
      <c r="R183" s="7" t="str">
        <f>IF(tblHR[[#This Row],[Working status]]="Active","Active","Exit")</f>
        <v>Active</v>
      </c>
    </row>
    <row r="184" spans="1:18" x14ac:dyDescent="0.25">
      <c r="A184">
        <v>183</v>
      </c>
      <c r="B184" t="s">
        <v>427</v>
      </c>
      <c r="C184" t="s">
        <v>428</v>
      </c>
      <c r="D184" t="s">
        <v>27</v>
      </c>
      <c r="E184" t="s">
        <v>37</v>
      </c>
      <c r="F184" t="s">
        <v>29</v>
      </c>
      <c r="G184" t="s">
        <v>69</v>
      </c>
      <c r="H184" s="3">
        <v>45457</v>
      </c>
      <c r="I184" s="3">
        <v>45277</v>
      </c>
      <c r="J184" t="s">
        <v>5</v>
      </c>
      <c r="K184" t="s">
        <v>63</v>
      </c>
      <c r="L184" t="s">
        <v>70</v>
      </c>
      <c r="M184" t="s">
        <v>65</v>
      </c>
      <c r="N184" t="s">
        <v>66</v>
      </c>
      <c r="O184" t="s">
        <v>17</v>
      </c>
      <c r="P184">
        <v>5000</v>
      </c>
      <c r="Q184" t="str">
        <f>TEXT(tblHR[[#This Row],[Date of Join]],"mmm-yy")</f>
        <v>Dec-23</v>
      </c>
      <c r="R184" s="7" t="str">
        <f>IF(tblHR[[#This Row],[Working status]]="Active","Active","Exit")</f>
        <v>Active</v>
      </c>
    </row>
    <row r="185" spans="1:18" x14ac:dyDescent="0.25">
      <c r="A185">
        <v>184</v>
      </c>
      <c r="B185" t="s">
        <v>429</v>
      </c>
      <c r="C185" t="s">
        <v>430</v>
      </c>
      <c r="D185" t="s">
        <v>28</v>
      </c>
      <c r="E185" t="s">
        <v>37</v>
      </c>
      <c r="F185" t="s">
        <v>29</v>
      </c>
      <c r="G185" t="s">
        <v>69</v>
      </c>
      <c r="H185" s="3">
        <v>45457</v>
      </c>
      <c r="I185" s="3">
        <v>45277</v>
      </c>
      <c r="J185" t="s">
        <v>5</v>
      </c>
      <c r="K185" t="s">
        <v>63</v>
      </c>
      <c r="L185" t="s">
        <v>70</v>
      </c>
      <c r="M185" t="s">
        <v>65</v>
      </c>
      <c r="N185" t="s">
        <v>66</v>
      </c>
      <c r="O185" t="s">
        <v>17</v>
      </c>
      <c r="P185">
        <v>5000</v>
      </c>
      <c r="Q185" t="str">
        <f>TEXT(tblHR[[#This Row],[Date of Join]],"mmm-yy")</f>
        <v>Dec-23</v>
      </c>
      <c r="R185" s="7" t="str">
        <f>IF(tblHR[[#This Row],[Working status]]="Active","Active","Exit")</f>
        <v>Active</v>
      </c>
    </row>
    <row r="186" spans="1:18" x14ac:dyDescent="0.25">
      <c r="A186">
        <v>185</v>
      </c>
      <c r="B186" t="s">
        <v>431</v>
      </c>
      <c r="C186" t="s">
        <v>432</v>
      </c>
      <c r="D186" t="s">
        <v>27</v>
      </c>
      <c r="E186" t="s">
        <v>37</v>
      </c>
      <c r="F186" t="s">
        <v>29</v>
      </c>
      <c r="G186" t="s">
        <v>69</v>
      </c>
      <c r="H186" s="3">
        <v>45457</v>
      </c>
      <c r="I186" s="3">
        <v>45277</v>
      </c>
      <c r="J186" t="s">
        <v>5</v>
      </c>
      <c r="K186" t="s">
        <v>63</v>
      </c>
      <c r="L186" t="s">
        <v>70</v>
      </c>
      <c r="M186" t="s">
        <v>65</v>
      </c>
      <c r="N186" t="s">
        <v>66</v>
      </c>
      <c r="O186" t="s">
        <v>17</v>
      </c>
      <c r="P186">
        <v>5000</v>
      </c>
      <c r="Q186" t="str">
        <f>TEXT(tblHR[[#This Row],[Date of Join]],"mmm-yy")</f>
        <v>Dec-23</v>
      </c>
      <c r="R186" s="7" t="str">
        <f>IF(tblHR[[#This Row],[Working status]]="Active","Active","Exit")</f>
        <v>Active</v>
      </c>
    </row>
    <row r="187" spans="1:18" x14ac:dyDescent="0.25">
      <c r="A187">
        <v>186</v>
      </c>
      <c r="B187" t="s">
        <v>433</v>
      </c>
      <c r="C187" t="s">
        <v>335</v>
      </c>
      <c r="D187" t="s">
        <v>28</v>
      </c>
      <c r="E187" t="s">
        <v>37</v>
      </c>
      <c r="F187" t="s">
        <v>29</v>
      </c>
      <c r="G187" t="s">
        <v>69</v>
      </c>
      <c r="H187" s="3">
        <v>45457</v>
      </c>
      <c r="I187" s="3">
        <v>45277</v>
      </c>
      <c r="J187" t="s">
        <v>6</v>
      </c>
      <c r="K187" t="s">
        <v>63</v>
      </c>
      <c r="L187" t="s">
        <v>74</v>
      </c>
      <c r="M187" t="s">
        <v>242</v>
      </c>
      <c r="N187" t="s">
        <v>66</v>
      </c>
      <c r="O187" t="s">
        <v>17</v>
      </c>
      <c r="P187">
        <v>5000</v>
      </c>
      <c r="Q187" t="str">
        <f>TEXT(tblHR[[#This Row],[Date of Join]],"mmm-yy")</f>
        <v>Dec-23</v>
      </c>
      <c r="R187" s="7" t="str">
        <f>IF(tblHR[[#This Row],[Working status]]="Active","Active","Exit")</f>
        <v>Active</v>
      </c>
    </row>
    <row r="188" spans="1:18" x14ac:dyDescent="0.25">
      <c r="A188">
        <v>187</v>
      </c>
      <c r="B188" t="s">
        <v>434</v>
      </c>
      <c r="C188" t="s">
        <v>435</v>
      </c>
      <c r="D188" t="s">
        <v>28</v>
      </c>
      <c r="E188" t="s">
        <v>36</v>
      </c>
      <c r="F188" t="s">
        <v>29</v>
      </c>
      <c r="G188" t="s">
        <v>69</v>
      </c>
      <c r="H188" s="3">
        <v>45457</v>
      </c>
      <c r="I188" s="3">
        <v>45277</v>
      </c>
      <c r="J188" t="s">
        <v>6</v>
      </c>
      <c r="K188" t="s">
        <v>63</v>
      </c>
      <c r="L188" t="s">
        <v>74</v>
      </c>
      <c r="M188" t="s">
        <v>102</v>
      </c>
      <c r="N188" t="s">
        <v>76</v>
      </c>
      <c r="O188" t="s">
        <v>17</v>
      </c>
      <c r="P188">
        <v>5000</v>
      </c>
      <c r="Q188" t="str">
        <f>TEXT(tblHR[[#This Row],[Date of Join]],"mmm-yy")</f>
        <v>Dec-23</v>
      </c>
      <c r="R188" s="7" t="str">
        <f>IF(tblHR[[#This Row],[Working status]]="Active","Active","Exit")</f>
        <v>Active</v>
      </c>
    </row>
    <row r="189" spans="1:18" x14ac:dyDescent="0.25">
      <c r="A189">
        <v>188</v>
      </c>
      <c r="B189" t="s">
        <v>436</v>
      </c>
      <c r="C189" t="s">
        <v>437</v>
      </c>
      <c r="D189" t="s">
        <v>24</v>
      </c>
      <c r="E189" t="s">
        <v>37</v>
      </c>
      <c r="F189" t="s">
        <v>29</v>
      </c>
      <c r="G189" t="s">
        <v>69</v>
      </c>
      <c r="H189" s="3">
        <v>45457</v>
      </c>
      <c r="I189" s="3">
        <v>45277</v>
      </c>
      <c r="J189" t="s">
        <v>6</v>
      </c>
      <c r="K189" t="s">
        <v>63</v>
      </c>
      <c r="L189" t="s">
        <v>64</v>
      </c>
      <c r="M189" t="s">
        <v>65</v>
      </c>
      <c r="N189" t="s">
        <v>66</v>
      </c>
      <c r="O189" t="s">
        <v>17</v>
      </c>
      <c r="P189">
        <v>5000</v>
      </c>
      <c r="Q189" t="str">
        <f>TEXT(tblHR[[#This Row],[Date of Join]],"mmm-yy")</f>
        <v>Dec-23</v>
      </c>
      <c r="R189" s="7" t="str">
        <f>IF(tblHR[[#This Row],[Working status]]="Active","Active","Exit")</f>
        <v>Active</v>
      </c>
    </row>
    <row r="190" spans="1:18" x14ac:dyDescent="0.25">
      <c r="A190">
        <v>189</v>
      </c>
      <c r="B190" t="s">
        <v>438</v>
      </c>
      <c r="C190" t="s">
        <v>439</v>
      </c>
      <c r="D190" t="s">
        <v>24</v>
      </c>
      <c r="E190" t="s">
        <v>37</v>
      </c>
      <c r="F190" t="s">
        <v>29</v>
      </c>
      <c r="G190" t="s">
        <v>69</v>
      </c>
      <c r="H190" s="3">
        <v>45457</v>
      </c>
      <c r="I190" s="3">
        <v>45277</v>
      </c>
      <c r="J190" t="s">
        <v>6</v>
      </c>
      <c r="K190" t="s">
        <v>63</v>
      </c>
      <c r="L190" t="s">
        <v>64</v>
      </c>
      <c r="M190" t="s">
        <v>126</v>
      </c>
      <c r="N190" t="s">
        <v>80</v>
      </c>
      <c r="O190" t="s">
        <v>17</v>
      </c>
      <c r="P190">
        <v>5000</v>
      </c>
      <c r="Q190" t="str">
        <f>TEXT(tblHR[[#This Row],[Date of Join]],"mmm-yy")</f>
        <v>Dec-23</v>
      </c>
      <c r="R190" s="7" t="str">
        <f>IF(tblHR[[#This Row],[Working status]]="Active","Active","Exit")</f>
        <v>Active</v>
      </c>
    </row>
    <row r="191" spans="1:18" x14ac:dyDescent="0.25">
      <c r="A191">
        <v>190</v>
      </c>
      <c r="B191" t="s">
        <v>440</v>
      </c>
      <c r="C191" t="s">
        <v>441</v>
      </c>
      <c r="D191" t="s">
        <v>27</v>
      </c>
      <c r="E191" t="s">
        <v>37</v>
      </c>
      <c r="F191" t="s">
        <v>29</v>
      </c>
      <c r="G191" t="s">
        <v>69</v>
      </c>
      <c r="H191" s="3">
        <v>45457</v>
      </c>
      <c r="I191" s="3">
        <v>45277</v>
      </c>
      <c r="J191" t="s">
        <v>6</v>
      </c>
      <c r="K191" t="s">
        <v>63</v>
      </c>
      <c r="L191" t="s">
        <v>74</v>
      </c>
      <c r="M191" t="s">
        <v>65</v>
      </c>
      <c r="N191" t="s">
        <v>66</v>
      </c>
      <c r="O191" t="s">
        <v>17</v>
      </c>
      <c r="P191">
        <v>5000</v>
      </c>
      <c r="Q191" t="str">
        <f>TEXT(tblHR[[#This Row],[Date of Join]],"mmm-yy")</f>
        <v>Dec-23</v>
      </c>
      <c r="R191" s="7" t="str">
        <f>IF(tblHR[[#This Row],[Working status]]="Active","Active","Exit")</f>
        <v>Active</v>
      </c>
    </row>
    <row r="192" spans="1:18" x14ac:dyDescent="0.25">
      <c r="A192">
        <v>191</v>
      </c>
      <c r="B192" t="s">
        <v>442</v>
      </c>
      <c r="C192" t="s">
        <v>443</v>
      </c>
      <c r="D192" t="s">
        <v>27</v>
      </c>
      <c r="E192" t="s">
        <v>37</v>
      </c>
      <c r="F192" t="s">
        <v>29</v>
      </c>
      <c r="G192" t="s">
        <v>69</v>
      </c>
      <c r="H192" s="3">
        <v>45457</v>
      </c>
      <c r="I192" s="3">
        <v>45277</v>
      </c>
      <c r="J192" t="s">
        <v>6</v>
      </c>
      <c r="K192" t="s">
        <v>63</v>
      </c>
      <c r="L192" t="s">
        <v>74</v>
      </c>
      <c r="M192" t="s">
        <v>65</v>
      </c>
      <c r="N192" t="s">
        <v>66</v>
      </c>
      <c r="O192" t="s">
        <v>17</v>
      </c>
      <c r="P192">
        <v>5000</v>
      </c>
      <c r="Q192" t="str">
        <f>TEXT(tblHR[[#This Row],[Date of Join]],"mmm-yy")</f>
        <v>Dec-23</v>
      </c>
      <c r="R192" s="7" t="str">
        <f>IF(tblHR[[#This Row],[Working status]]="Active","Active","Exit")</f>
        <v>Active</v>
      </c>
    </row>
    <row r="193" spans="1:18" x14ac:dyDescent="0.25">
      <c r="A193">
        <v>192</v>
      </c>
      <c r="B193" t="s">
        <v>444</v>
      </c>
      <c r="C193" t="s">
        <v>445</v>
      </c>
      <c r="D193" t="s">
        <v>25</v>
      </c>
      <c r="E193" t="s">
        <v>36</v>
      </c>
      <c r="F193" t="s">
        <v>29</v>
      </c>
      <c r="G193" t="s">
        <v>69</v>
      </c>
      <c r="H193" s="3">
        <v>45457</v>
      </c>
      <c r="I193" s="3">
        <v>45277</v>
      </c>
      <c r="J193" t="s">
        <v>6</v>
      </c>
      <c r="K193" t="s">
        <v>63</v>
      </c>
      <c r="L193" t="s">
        <v>70</v>
      </c>
      <c r="M193" t="s">
        <v>65</v>
      </c>
      <c r="N193" t="s">
        <v>66</v>
      </c>
      <c r="O193" t="s">
        <v>17</v>
      </c>
      <c r="P193">
        <v>5000</v>
      </c>
      <c r="Q193" t="str">
        <f>TEXT(tblHR[[#This Row],[Date of Join]],"mmm-yy")</f>
        <v>Dec-23</v>
      </c>
      <c r="R193" s="7" t="str">
        <f>IF(tblHR[[#This Row],[Working status]]="Active","Active","Exit")</f>
        <v>Active</v>
      </c>
    </row>
    <row r="194" spans="1:18" x14ac:dyDescent="0.25">
      <c r="A194">
        <v>193</v>
      </c>
      <c r="B194" t="s">
        <v>446</v>
      </c>
      <c r="C194" t="s">
        <v>447</v>
      </c>
      <c r="D194" t="s">
        <v>27</v>
      </c>
      <c r="E194" t="s">
        <v>37</v>
      </c>
      <c r="F194" t="s">
        <v>29</v>
      </c>
      <c r="G194" t="s">
        <v>69</v>
      </c>
      <c r="H194" s="3">
        <v>45457</v>
      </c>
      <c r="I194" s="3">
        <v>45277</v>
      </c>
      <c r="J194" t="s">
        <v>5</v>
      </c>
      <c r="K194" t="s">
        <v>63</v>
      </c>
      <c r="L194" t="s">
        <v>74</v>
      </c>
      <c r="M194" t="s">
        <v>126</v>
      </c>
      <c r="N194" t="s">
        <v>80</v>
      </c>
      <c r="O194" t="s">
        <v>17</v>
      </c>
      <c r="P194">
        <v>5000</v>
      </c>
      <c r="Q194" t="str">
        <f>TEXT(tblHR[[#This Row],[Date of Join]],"mmm-yy")</f>
        <v>Dec-23</v>
      </c>
      <c r="R194" s="7" t="str">
        <f>IF(tblHR[[#This Row],[Working status]]="Active","Active","Exit")</f>
        <v>Active</v>
      </c>
    </row>
    <row r="195" spans="1:18" x14ac:dyDescent="0.25">
      <c r="A195">
        <v>194</v>
      </c>
      <c r="B195" t="s">
        <v>448</v>
      </c>
      <c r="C195" t="s">
        <v>449</v>
      </c>
      <c r="D195" t="s">
        <v>28</v>
      </c>
      <c r="E195" t="s">
        <v>37</v>
      </c>
      <c r="F195" t="s">
        <v>29</v>
      </c>
      <c r="G195" t="s">
        <v>69</v>
      </c>
      <c r="H195" s="3">
        <v>45457</v>
      </c>
      <c r="I195" s="3">
        <v>45277</v>
      </c>
      <c r="J195" t="s">
        <v>5</v>
      </c>
      <c r="K195" t="s">
        <v>63</v>
      </c>
      <c r="L195" t="s">
        <v>64</v>
      </c>
      <c r="M195" t="s">
        <v>102</v>
      </c>
      <c r="N195" t="s">
        <v>76</v>
      </c>
      <c r="O195" t="s">
        <v>17</v>
      </c>
      <c r="P195">
        <v>5000</v>
      </c>
      <c r="Q195" t="str">
        <f>TEXT(tblHR[[#This Row],[Date of Join]],"mmm-yy")</f>
        <v>Dec-23</v>
      </c>
      <c r="R195" s="7" t="str">
        <f>IF(tblHR[[#This Row],[Working status]]="Active","Active","Exit")</f>
        <v>Active</v>
      </c>
    </row>
    <row r="196" spans="1:18" x14ac:dyDescent="0.25">
      <c r="A196">
        <v>195</v>
      </c>
      <c r="B196" t="s">
        <v>450</v>
      </c>
      <c r="C196" t="s">
        <v>451</v>
      </c>
      <c r="D196" t="s">
        <v>27</v>
      </c>
      <c r="E196" t="s">
        <v>37</v>
      </c>
      <c r="F196" t="s">
        <v>29</v>
      </c>
      <c r="G196" t="s">
        <v>69</v>
      </c>
      <c r="H196" s="3">
        <v>45457</v>
      </c>
      <c r="I196" s="3">
        <v>45277</v>
      </c>
      <c r="J196" t="s">
        <v>5</v>
      </c>
      <c r="K196" t="s">
        <v>63</v>
      </c>
      <c r="L196" t="s">
        <v>70</v>
      </c>
      <c r="M196" t="s">
        <v>126</v>
      </c>
      <c r="N196" t="s">
        <v>80</v>
      </c>
      <c r="O196" t="s">
        <v>17</v>
      </c>
      <c r="P196">
        <v>5000</v>
      </c>
      <c r="Q196" t="str">
        <f>TEXT(tblHR[[#This Row],[Date of Join]],"mmm-yy")</f>
        <v>Dec-23</v>
      </c>
      <c r="R196" s="7" t="str">
        <f>IF(tblHR[[#This Row],[Working status]]="Active","Active","Exit")</f>
        <v>Active</v>
      </c>
    </row>
    <row r="197" spans="1:18" x14ac:dyDescent="0.25">
      <c r="A197">
        <v>196</v>
      </c>
      <c r="B197" t="s">
        <v>452</v>
      </c>
      <c r="C197" t="s">
        <v>453</v>
      </c>
      <c r="D197" t="s">
        <v>27</v>
      </c>
      <c r="E197" t="s">
        <v>37</v>
      </c>
      <c r="F197" t="s">
        <v>29</v>
      </c>
      <c r="G197" t="s">
        <v>69</v>
      </c>
      <c r="H197" s="3">
        <v>45457</v>
      </c>
      <c r="I197" s="3">
        <v>45277</v>
      </c>
      <c r="J197" t="s">
        <v>5</v>
      </c>
      <c r="K197" t="s">
        <v>63</v>
      </c>
      <c r="L197" t="s">
        <v>64</v>
      </c>
      <c r="M197" t="s">
        <v>65</v>
      </c>
      <c r="N197" t="s">
        <v>66</v>
      </c>
      <c r="O197" t="s">
        <v>17</v>
      </c>
      <c r="P197">
        <v>5000</v>
      </c>
      <c r="Q197" t="str">
        <f>TEXT(tblHR[[#This Row],[Date of Join]],"mmm-yy")</f>
        <v>Dec-23</v>
      </c>
      <c r="R197" s="7" t="str">
        <f>IF(tblHR[[#This Row],[Working status]]="Active","Active","Exit")</f>
        <v>Active</v>
      </c>
    </row>
    <row r="198" spans="1:18" x14ac:dyDescent="0.25">
      <c r="A198">
        <v>197</v>
      </c>
      <c r="B198" t="s">
        <v>454</v>
      </c>
      <c r="C198" t="s">
        <v>455</v>
      </c>
      <c r="D198" t="s">
        <v>27</v>
      </c>
      <c r="E198" t="s">
        <v>37</v>
      </c>
      <c r="F198" t="s">
        <v>29</v>
      </c>
      <c r="G198" t="s">
        <v>69</v>
      </c>
      <c r="H198" s="3">
        <v>45457</v>
      </c>
      <c r="I198" s="3">
        <v>45277</v>
      </c>
      <c r="J198" t="s">
        <v>5</v>
      </c>
      <c r="K198" t="s">
        <v>63</v>
      </c>
      <c r="L198" t="s">
        <v>70</v>
      </c>
      <c r="M198" t="s">
        <v>65</v>
      </c>
      <c r="N198" t="s">
        <v>66</v>
      </c>
      <c r="O198" t="s">
        <v>17</v>
      </c>
      <c r="P198">
        <v>5000</v>
      </c>
      <c r="Q198" t="str">
        <f>TEXT(tblHR[[#This Row],[Date of Join]],"mmm-yy")</f>
        <v>Dec-23</v>
      </c>
      <c r="R198" s="7" t="str">
        <f>IF(tblHR[[#This Row],[Working status]]="Active","Active","Exit")</f>
        <v>Active</v>
      </c>
    </row>
    <row r="199" spans="1:18" x14ac:dyDescent="0.25">
      <c r="A199">
        <v>198</v>
      </c>
      <c r="B199" t="s">
        <v>456</v>
      </c>
      <c r="C199" t="s">
        <v>457</v>
      </c>
      <c r="D199" t="s">
        <v>24</v>
      </c>
      <c r="E199" t="s">
        <v>37</v>
      </c>
      <c r="F199" t="s">
        <v>29</v>
      </c>
      <c r="G199" t="s">
        <v>69</v>
      </c>
      <c r="H199" s="3">
        <v>45457</v>
      </c>
      <c r="I199" s="3">
        <v>45277</v>
      </c>
      <c r="J199" t="s">
        <v>5</v>
      </c>
      <c r="K199" t="s">
        <v>63</v>
      </c>
      <c r="L199" t="s">
        <v>64</v>
      </c>
      <c r="M199" t="s">
        <v>126</v>
      </c>
      <c r="N199" t="s">
        <v>80</v>
      </c>
      <c r="O199" t="s">
        <v>17</v>
      </c>
      <c r="P199">
        <v>5000</v>
      </c>
      <c r="Q199" t="str">
        <f>TEXT(tblHR[[#This Row],[Date of Join]],"mmm-yy")</f>
        <v>Dec-23</v>
      </c>
      <c r="R199" s="7" t="str">
        <f>IF(tblHR[[#This Row],[Working status]]="Active","Active","Exit")</f>
        <v>Active</v>
      </c>
    </row>
    <row r="200" spans="1:18" x14ac:dyDescent="0.25">
      <c r="A200">
        <v>199</v>
      </c>
      <c r="B200" t="s">
        <v>458</v>
      </c>
      <c r="C200" t="s">
        <v>459</v>
      </c>
      <c r="D200" t="s">
        <v>28</v>
      </c>
      <c r="E200" t="s">
        <v>37</v>
      </c>
      <c r="F200" t="s">
        <v>29</v>
      </c>
      <c r="G200" t="s">
        <v>69</v>
      </c>
      <c r="H200" s="3">
        <v>45457</v>
      </c>
      <c r="I200" s="3">
        <v>45277</v>
      </c>
      <c r="J200" t="s">
        <v>5</v>
      </c>
      <c r="K200" t="s">
        <v>63</v>
      </c>
      <c r="L200" t="s">
        <v>64</v>
      </c>
      <c r="M200" t="s">
        <v>126</v>
      </c>
      <c r="N200" t="s">
        <v>80</v>
      </c>
      <c r="O200" t="s">
        <v>17</v>
      </c>
      <c r="P200">
        <v>5000</v>
      </c>
      <c r="Q200" t="str">
        <f>TEXT(tblHR[[#This Row],[Date of Join]],"mmm-yy")</f>
        <v>Dec-23</v>
      </c>
      <c r="R200" s="7" t="str">
        <f>IF(tblHR[[#This Row],[Working status]]="Active","Active","Exit")</f>
        <v>Active</v>
      </c>
    </row>
    <row r="201" spans="1:18" x14ac:dyDescent="0.25">
      <c r="A201">
        <v>200</v>
      </c>
      <c r="B201" t="s">
        <v>460</v>
      </c>
      <c r="C201" t="s">
        <v>461</v>
      </c>
      <c r="D201" t="s">
        <v>28</v>
      </c>
      <c r="E201" t="s">
        <v>37</v>
      </c>
      <c r="F201" t="s">
        <v>29</v>
      </c>
      <c r="G201" t="s">
        <v>69</v>
      </c>
      <c r="H201" s="3">
        <v>45457</v>
      </c>
      <c r="I201" s="3">
        <v>45277</v>
      </c>
      <c r="J201" t="s">
        <v>6</v>
      </c>
      <c r="K201" t="s">
        <v>63</v>
      </c>
      <c r="L201" t="s">
        <v>144</v>
      </c>
      <c r="M201" t="s">
        <v>242</v>
      </c>
      <c r="N201" t="s">
        <v>66</v>
      </c>
      <c r="O201" t="s">
        <v>17</v>
      </c>
      <c r="P201">
        <v>5000</v>
      </c>
      <c r="Q201" t="str">
        <f>TEXT(tblHR[[#This Row],[Date of Join]],"mmm-yy")</f>
        <v>Dec-23</v>
      </c>
      <c r="R201" s="7" t="str">
        <f>IF(tblHR[[#This Row],[Working status]]="Active","Active","Exit")</f>
        <v>Active</v>
      </c>
    </row>
    <row r="202" spans="1:18" x14ac:dyDescent="0.25">
      <c r="A202">
        <v>201</v>
      </c>
      <c r="B202" t="s">
        <v>462</v>
      </c>
      <c r="C202" t="s">
        <v>463</v>
      </c>
      <c r="D202" t="s">
        <v>27</v>
      </c>
      <c r="E202" t="s">
        <v>37</v>
      </c>
      <c r="F202" t="s">
        <v>29</v>
      </c>
      <c r="G202" t="s">
        <v>69</v>
      </c>
      <c r="H202" s="3">
        <v>45457</v>
      </c>
      <c r="I202" s="3">
        <v>45277</v>
      </c>
      <c r="J202" t="s">
        <v>6</v>
      </c>
      <c r="K202" t="s">
        <v>63</v>
      </c>
      <c r="L202" t="s">
        <v>74</v>
      </c>
      <c r="M202" t="s">
        <v>126</v>
      </c>
      <c r="N202" t="s">
        <v>80</v>
      </c>
      <c r="O202" t="s">
        <v>17</v>
      </c>
      <c r="P202">
        <v>5000</v>
      </c>
      <c r="Q202" t="str">
        <f>TEXT(tblHR[[#This Row],[Date of Join]],"mmm-yy")</f>
        <v>Dec-23</v>
      </c>
      <c r="R202" s="7" t="str">
        <f>IF(tblHR[[#This Row],[Working status]]="Active","Active","Exit")</f>
        <v>Active</v>
      </c>
    </row>
    <row r="203" spans="1:18" x14ac:dyDescent="0.25">
      <c r="A203">
        <v>202</v>
      </c>
      <c r="B203" t="s">
        <v>464</v>
      </c>
      <c r="C203" t="s">
        <v>465</v>
      </c>
      <c r="D203" t="s">
        <v>25</v>
      </c>
      <c r="E203" t="s">
        <v>37</v>
      </c>
      <c r="F203" t="s">
        <v>29</v>
      </c>
      <c r="G203" t="s">
        <v>69</v>
      </c>
      <c r="H203" s="3">
        <v>45457</v>
      </c>
      <c r="I203" s="3">
        <v>45277</v>
      </c>
      <c r="J203" t="s">
        <v>5</v>
      </c>
      <c r="K203" t="s">
        <v>63</v>
      </c>
      <c r="L203" t="s">
        <v>91</v>
      </c>
      <c r="M203" t="s">
        <v>217</v>
      </c>
      <c r="N203" t="s">
        <v>76</v>
      </c>
      <c r="O203" t="s">
        <v>17</v>
      </c>
      <c r="P203">
        <v>5000</v>
      </c>
      <c r="Q203" t="str">
        <f>TEXT(tblHR[[#This Row],[Date of Join]],"mmm-yy")</f>
        <v>Dec-23</v>
      </c>
      <c r="R203" s="7" t="str">
        <f>IF(tblHR[[#This Row],[Working status]]="Active","Active","Exit")</f>
        <v>Active</v>
      </c>
    </row>
    <row r="204" spans="1:18" x14ac:dyDescent="0.25">
      <c r="A204">
        <v>203</v>
      </c>
      <c r="B204" t="s">
        <v>466</v>
      </c>
      <c r="C204" t="s">
        <v>467</v>
      </c>
      <c r="D204" t="s">
        <v>27</v>
      </c>
      <c r="E204" t="s">
        <v>37</v>
      </c>
      <c r="F204" t="s">
        <v>29</v>
      </c>
      <c r="G204" t="s">
        <v>69</v>
      </c>
      <c r="H204" s="3">
        <v>45457</v>
      </c>
      <c r="I204" s="3">
        <v>45277</v>
      </c>
      <c r="J204" t="s">
        <v>5</v>
      </c>
      <c r="K204" t="s">
        <v>63</v>
      </c>
      <c r="L204" t="s">
        <v>74</v>
      </c>
      <c r="M204" t="s">
        <v>126</v>
      </c>
      <c r="N204" t="s">
        <v>80</v>
      </c>
      <c r="O204" t="s">
        <v>17</v>
      </c>
      <c r="P204">
        <v>5000</v>
      </c>
      <c r="Q204" t="str">
        <f>TEXT(tblHR[[#This Row],[Date of Join]],"mmm-yy")</f>
        <v>Dec-23</v>
      </c>
      <c r="R204" s="7" t="str">
        <f>IF(tblHR[[#This Row],[Working status]]="Active","Active","Exit")</f>
        <v>Active</v>
      </c>
    </row>
    <row r="205" spans="1:18" x14ac:dyDescent="0.25">
      <c r="A205">
        <v>204</v>
      </c>
      <c r="B205" t="s">
        <v>468</v>
      </c>
      <c r="C205" t="s">
        <v>469</v>
      </c>
      <c r="D205" t="s">
        <v>28</v>
      </c>
      <c r="E205" t="s">
        <v>37</v>
      </c>
      <c r="F205" t="s">
        <v>29</v>
      </c>
      <c r="G205" t="s">
        <v>69</v>
      </c>
      <c r="H205" s="3">
        <v>45457</v>
      </c>
      <c r="I205" s="3">
        <v>45277</v>
      </c>
      <c r="J205" t="s">
        <v>5</v>
      </c>
      <c r="K205" t="s">
        <v>63</v>
      </c>
      <c r="L205" t="s">
        <v>70</v>
      </c>
      <c r="M205" t="s">
        <v>65</v>
      </c>
      <c r="N205" t="s">
        <v>66</v>
      </c>
      <c r="O205" t="s">
        <v>17</v>
      </c>
      <c r="P205">
        <v>5000</v>
      </c>
      <c r="Q205" t="str">
        <f>TEXT(tblHR[[#This Row],[Date of Join]],"mmm-yy")</f>
        <v>Dec-23</v>
      </c>
      <c r="R205" s="7" t="str">
        <f>IF(tblHR[[#This Row],[Working status]]="Active","Active","Exit")</f>
        <v>Active</v>
      </c>
    </row>
    <row r="206" spans="1:18" x14ac:dyDescent="0.25">
      <c r="A206">
        <v>205</v>
      </c>
      <c r="B206" t="s">
        <v>470</v>
      </c>
      <c r="C206" t="s">
        <v>471</v>
      </c>
      <c r="D206" t="s">
        <v>28</v>
      </c>
      <c r="E206" t="s">
        <v>37</v>
      </c>
      <c r="F206" t="s">
        <v>29</v>
      </c>
      <c r="G206" t="s">
        <v>69</v>
      </c>
      <c r="H206" s="3">
        <v>45457</v>
      </c>
      <c r="I206" s="3">
        <v>45277</v>
      </c>
      <c r="J206" t="s">
        <v>5</v>
      </c>
      <c r="K206" t="s">
        <v>73</v>
      </c>
      <c r="L206" t="s">
        <v>70</v>
      </c>
      <c r="M206" t="s">
        <v>65</v>
      </c>
      <c r="N206" t="s">
        <v>66</v>
      </c>
      <c r="O206" t="s">
        <v>17</v>
      </c>
      <c r="P206">
        <v>5000</v>
      </c>
      <c r="Q206" t="str">
        <f>TEXT(tblHR[[#This Row],[Date of Join]],"mmm-yy")</f>
        <v>Dec-23</v>
      </c>
      <c r="R206" s="7" t="str">
        <f>IF(tblHR[[#This Row],[Working status]]="Active","Active","Exit")</f>
        <v>Active</v>
      </c>
    </row>
    <row r="207" spans="1:18" x14ac:dyDescent="0.25">
      <c r="A207">
        <v>206</v>
      </c>
      <c r="B207" t="s">
        <v>472</v>
      </c>
      <c r="C207" t="s">
        <v>473</v>
      </c>
      <c r="D207" t="s">
        <v>28</v>
      </c>
      <c r="E207" t="s">
        <v>37</v>
      </c>
      <c r="F207" t="s">
        <v>29</v>
      </c>
      <c r="G207" t="s">
        <v>69</v>
      </c>
      <c r="H207" s="3">
        <v>45457</v>
      </c>
      <c r="I207" s="3">
        <v>45277</v>
      </c>
      <c r="J207" t="s">
        <v>5</v>
      </c>
      <c r="K207" t="s">
        <v>63</v>
      </c>
      <c r="L207" t="s">
        <v>74</v>
      </c>
      <c r="M207" t="s">
        <v>65</v>
      </c>
      <c r="N207" t="s">
        <v>66</v>
      </c>
      <c r="O207" t="s">
        <v>17</v>
      </c>
      <c r="P207">
        <v>5000</v>
      </c>
      <c r="Q207" t="str">
        <f>TEXT(tblHR[[#This Row],[Date of Join]],"mmm-yy")</f>
        <v>Dec-23</v>
      </c>
      <c r="R207" s="7" t="str">
        <f>IF(tblHR[[#This Row],[Working status]]="Active","Active","Exit")</f>
        <v>Active</v>
      </c>
    </row>
    <row r="208" spans="1:18" x14ac:dyDescent="0.25">
      <c r="A208">
        <v>207</v>
      </c>
      <c r="B208" t="s">
        <v>474</v>
      </c>
      <c r="C208" t="s">
        <v>475</v>
      </c>
      <c r="D208" t="s">
        <v>28</v>
      </c>
      <c r="E208" t="s">
        <v>37</v>
      </c>
      <c r="F208" t="s">
        <v>29</v>
      </c>
      <c r="G208" t="s">
        <v>69</v>
      </c>
      <c r="H208" s="3">
        <v>45457</v>
      </c>
      <c r="I208" s="3">
        <v>45277</v>
      </c>
      <c r="J208" t="s">
        <v>6</v>
      </c>
      <c r="K208" t="s">
        <v>63</v>
      </c>
      <c r="L208" t="s">
        <v>64</v>
      </c>
      <c r="M208" t="s">
        <v>65</v>
      </c>
      <c r="N208" t="s">
        <v>66</v>
      </c>
      <c r="O208" t="s">
        <v>17</v>
      </c>
      <c r="P208">
        <v>5000</v>
      </c>
      <c r="Q208" t="str">
        <f>TEXT(tblHR[[#This Row],[Date of Join]],"mmm-yy")</f>
        <v>Dec-23</v>
      </c>
      <c r="R208" s="7" t="str">
        <f>IF(tblHR[[#This Row],[Working status]]="Active","Active","Exit")</f>
        <v>Active</v>
      </c>
    </row>
    <row r="209" spans="1:18" x14ac:dyDescent="0.25">
      <c r="A209">
        <v>208</v>
      </c>
      <c r="B209" t="s">
        <v>476</v>
      </c>
      <c r="C209" t="s">
        <v>477</v>
      </c>
      <c r="D209" t="s">
        <v>28</v>
      </c>
      <c r="E209" t="s">
        <v>36</v>
      </c>
      <c r="F209" t="s">
        <v>29</v>
      </c>
      <c r="G209" t="s">
        <v>69</v>
      </c>
      <c r="H209" s="3">
        <v>45458</v>
      </c>
      <c r="I209" s="3">
        <v>45278</v>
      </c>
      <c r="J209" t="s">
        <v>6</v>
      </c>
      <c r="K209" t="s">
        <v>63</v>
      </c>
      <c r="L209" t="s">
        <v>64</v>
      </c>
      <c r="M209" t="s">
        <v>65</v>
      </c>
      <c r="N209" t="s">
        <v>66</v>
      </c>
      <c r="O209" t="s">
        <v>17</v>
      </c>
      <c r="P209">
        <v>5000</v>
      </c>
      <c r="Q209" t="str">
        <f>TEXT(tblHR[[#This Row],[Date of Join]],"mmm-yy")</f>
        <v>Dec-23</v>
      </c>
      <c r="R209" s="7" t="str">
        <f>IF(tblHR[[#This Row],[Working status]]="Active","Active","Exit")</f>
        <v>Active</v>
      </c>
    </row>
    <row r="210" spans="1:18" x14ac:dyDescent="0.25">
      <c r="A210">
        <v>209</v>
      </c>
      <c r="B210" t="s">
        <v>478</v>
      </c>
      <c r="C210" t="s">
        <v>479</v>
      </c>
      <c r="D210" t="s">
        <v>28</v>
      </c>
      <c r="E210" t="s">
        <v>37</v>
      </c>
      <c r="F210" t="s">
        <v>29</v>
      </c>
      <c r="G210" t="s">
        <v>69</v>
      </c>
      <c r="H210" s="3">
        <v>45458</v>
      </c>
      <c r="I210" s="3">
        <v>45278</v>
      </c>
      <c r="J210" t="s">
        <v>5</v>
      </c>
      <c r="K210" t="s">
        <v>63</v>
      </c>
      <c r="L210" t="s">
        <v>70</v>
      </c>
      <c r="M210" t="s">
        <v>65</v>
      </c>
      <c r="N210" t="s">
        <v>66</v>
      </c>
      <c r="O210" t="s">
        <v>17</v>
      </c>
      <c r="P210">
        <v>5000</v>
      </c>
      <c r="Q210" t="str">
        <f>TEXT(tblHR[[#This Row],[Date of Join]],"mmm-yy")</f>
        <v>Dec-23</v>
      </c>
      <c r="R210" s="7" t="str">
        <f>IF(tblHR[[#This Row],[Working status]]="Active","Active","Exit")</f>
        <v>Active</v>
      </c>
    </row>
    <row r="211" spans="1:18" x14ac:dyDescent="0.25">
      <c r="A211">
        <v>210</v>
      </c>
      <c r="B211" t="s">
        <v>480</v>
      </c>
      <c r="C211" t="s">
        <v>481</v>
      </c>
      <c r="D211" t="s">
        <v>27</v>
      </c>
      <c r="E211" t="s">
        <v>37</v>
      </c>
      <c r="F211" t="s">
        <v>29</v>
      </c>
      <c r="G211" t="s">
        <v>69</v>
      </c>
      <c r="H211" s="3">
        <v>45458</v>
      </c>
      <c r="I211" s="3">
        <v>45278</v>
      </c>
      <c r="J211" t="s">
        <v>5</v>
      </c>
      <c r="K211" t="s">
        <v>63</v>
      </c>
      <c r="L211" t="s">
        <v>64</v>
      </c>
      <c r="M211" t="s">
        <v>145</v>
      </c>
      <c r="N211" t="s">
        <v>80</v>
      </c>
      <c r="O211" t="s">
        <v>17</v>
      </c>
      <c r="P211">
        <v>5000</v>
      </c>
      <c r="Q211" t="str">
        <f>TEXT(tblHR[[#This Row],[Date of Join]],"mmm-yy")</f>
        <v>Dec-23</v>
      </c>
      <c r="R211" s="7" t="str">
        <f>IF(tblHR[[#This Row],[Working status]]="Active","Active","Exit")</f>
        <v>Active</v>
      </c>
    </row>
    <row r="212" spans="1:18" x14ac:dyDescent="0.25">
      <c r="A212">
        <v>211</v>
      </c>
      <c r="B212" t="s">
        <v>482</v>
      </c>
      <c r="C212" t="s">
        <v>483</v>
      </c>
      <c r="D212" t="s">
        <v>24</v>
      </c>
      <c r="E212" t="s">
        <v>37</v>
      </c>
      <c r="F212" t="s">
        <v>29</v>
      </c>
      <c r="G212" t="s">
        <v>69</v>
      </c>
      <c r="H212" s="3">
        <v>45458</v>
      </c>
      <c r="I212" s="3">
        <v>45278</v>
      </c>
      <c r="J212" t="s">
        <v>5</v>
      </c>
      <c r="K212" t="s">
        <v>63</v>
      </c>
      <c r="L212" t="s">
        <v>74</v>
      </c>
      <c r="M212" t="s">
        <v>126</v>
      </c>
      <c r="N212" t="s">
        <v>80</v>
      </c>
      <c r="O212" t="s">
        <v>17</v>
      </c>
      <c r="P212">
        <v>5000</v>
      </c>
      <c r="Q212" t="str">
        <f>TEXT(tblHR[[#This Row],[Date of Join]],"mmm-yy")</f>
        <v>Dec-23</v>
      </c>
      <c r="R212" s="7" t="str">
        <f>IF(tblHR[[#This Row],[Working status]]="Active","Active","Exit")</f>
        <v>Active</v>
      </c>
    </row>
    <row r="213" spans="1:18" x14ac:dyDescent="0.25">
      <c r="A213">
        <v>212</v>
      </c>
      <c r="B213" t="s">
        <v>484</v>
      </c>
      <c r="C213" t="s">
        <v>485</v>
      </c>
      <c r="D213" t="s">
        <v>28</v>
      </c>
      <c r="E213" t="s">
        <v>37</v>
      </c>
      <c r="F213" t="s">
        <v>29</v>
      </c>
      <c r="G213" t="s">
        <v>69</v>
      </c>
      <c r="H213" s="3">
        <v>45458</v>
      </c>
      <c r="I213" s="3">
        <v>45278</v>
      </c>
      <c r="J213" t="s">
        <v>5</v>
      </c>
      <c r="K213" t="s">
        <v>63</v>
      </c>
      <c r="L213" t="s">
        <v>64</v>
      </c>
      <c r="M213" t="s">
        <v>486</v>
      </c>
      <c r="N213" t="s">
        <v>84</v>
      </c>
      <c r="O213" t="s">
        <v>17</v>
      </c>
      <c r="P213">
        <v>5000</v>
      </c>
      <c r="Q213" t="str">
        <f>TEXT(tblHR[[#This Row],[Date of Join]],"mmm-yy")</f>
        <v>Dec-23</v>
      </c>
      <c r="R213" s="7" t="str">
        <f>IF(tblHR[[#This Row],[Working status]]="Active","Active","Exit")</f>
        <v>Active</v>
      </c>
    </row>
    <row r="214" spans="1:18" x14ac:dyDescent="0.25">
      <c r="A214">
        <v>213</v>
      </c>
      <c r="B214" t="s">
        <v>487</v>
      </c>
      <c r="C214" t="s">
        <v>488</v>
      </c>
      <c r="D214" t="s">
        <v>27</v>
      </c>
      <c r="E214" t="s">
        <v>37</v>
      </c>
      <c r="F214" t="s">
        <v>29</v>
      </c>
      <c r="G214" t="s">
        <v>69</v>
      </c>
      <c r="H214" s="3">
        <v>45458</v>
      </c>
      <c r="I214" s="3">
        <v>45278</v>
      </c>
      <c r="J214" t="s">
        <v>5</v>
      </c>
      <c r="K214" t="s">
        <v>73</v>
      </c>
      <c r="L214" t="s">
        <v>70</v>
      </c>
      <c r="M214" t="s">
        <v>65</v>
      </c>
      <c r="N214" t="s">
        <v>66</v>
      </c>
      <c r="O214" t="s">
        <v>17</v>
      </c>
      <c r="P214">
        <v>5000</v>
      </c>
      <c r="Q214" t="str">
        <f>TEXT(tblHR[[#This Row],[Date of Join]],"mmm-yy")</f>
        <v>Dec-23</v>
      </c>
      <c r="R214" s="7" t="str">
        <f>IF(tblHR[[#This Row],[Working status]]="Active","Active","Exit")</f>
        <v>Active</v>
      </c>
    </row>
    <row r="215" spans="1:18" x14ac:dyDescent="0.25">
      <c r="A215">
        <v>214</v>
      </c>
      <c r="B215" t="s">
        <v>489</v>
      </c>
      <c r="C215" t="s">
        <v>490</v>
      </c>
      <c r="D215" t="s">
        <v>24</v>
      </c>
      <c r="E215" t="s">
        <v>37</v>
      </c>
      <c r="F215" t="s">
        <v>29</v>
      </c>
      <c r="G215" t="s">
        <v>69</v>
      </c>
      <c r="H215" s="3">
        <v>45458</v>
      </c>
      <c r="I215" s="3">
        <v>45278</v>
      </c>
      <c r="J215" t="s">
        <v>5</v>
      </c>
      <c r="K215" t="s">
        <v>63</v>
      </c>
      <c r="L215" t="s">
        <v>70</v>
      </c>
      <c r="M215" t="s">
        <v>65</v>
      </c>
      <c r="N215" t="s">
        <v>66</v>
      </c>
      <c r="O215" t="s">
        <v>17</v>
      </c>
      <c r="P215">
        <v>5000</v>
      </c>
      <c r="Q215" t="str">
        <f>TEXT(tblHR[[#This Row],[Date of Join]],"mmm-yy")</f>
        <v>Dec-23</v>
      </c>
      <c r="R215" s="7" t="str">
        <f>IF(tblHR[[#This Row],[Working status]]="Active","Active","Exit")</f>
        <v>Active</v>
      </c>
    </row>
    <row r="216" spans="1:18" x14ac:dyDescent="0.25">
      <c r="A216">
        <v>215</v>
      </c>
      <c r="B216" t="s">
        <v>491</v>
      </c>
      <c r="C216" t="s">
        <v>492</v>
      </c>
      <c r="D216" t="s">
        <v>28</v>
      </c>
      <c r="E216" t="s">
        <v>37</v>
      </c>
      <c r="F216" t="s">
        <v>29</v>
      </c>
      <c r="G216" t="s">
        <v>69</v>
      </c>
      <c r="H216" s="3">
        <v>45458</v>
      </c>
      <c r="I216" s="3">
        <v>45278</v>
      </c>
      <c r="J216" t="s">
        <v>6</v>
      </c>
      <c r="K216" t="s">
        <v>63</v>
      </c>
      <c r="L216" t="s">
        <v>74</v>
      </c>
      <c r="M216" t="s">
        <v>65</v>
      </c>
      <c r="N216" t="s">
        <v>66</v>
      </c>
      <c r="O216" t="s">
        <v>17</v>
      </c>
      <c r="P216">
        <v>5000</v>
      </c>
      <c r="Q216" t="str">
        <f>TEXT(tblHR[[#This Row],[Date of Join]],"mmm-yy")</f>
        <v>Dec-23</v>
      </c>
      <c r="R216" s="7" t="str">
        <f>IF(tblHR[[#This Row],[Working status]]="Active","Active","Exit")</f>
        <v>Active</v>
      </c>
    </row>
    <row r="217" spans="1:18" x14ac:dyDescent="0.25">
      <c r="A217">
        <v>216</v>
      </c>
      <c r="B217" t="s">
        <v>493</v>
      </c>
      <c r="C217" t="s">
        <v>494</v>
      </c>
      <c r="D217" t="s">
        <v>28</v>
      </c>
      <c r="E217" t="s">
        <v>37</v>
      </c>
      <c r="F217" t="s">
        <v>29</v>
      </c>
      <c r="G217" t="s">
        <v>69</v>
      </c>
      <c r="H217" s="3">
        <v>45458</v>
      </c>
      <c r="I217" s="3">
        <v>45278</v>
      </c>
      <c r="J217" t="s">
        <v>6</v>
      </c>
      <c r="K217" t="s">
        <v>73</v>
      </c>
      <c r="L217" t="s">
        <v>64</v>
      </c>
      <c r="M217" t="s">
        <v>65</v>
      </c>
      <c r="N217" t="s">
        <v>66</v>
      </c>
      <c r="O217" t="s">
        <v>17</v>
      </c>
      <c r="P217">
        <v>5000</v>
      </c>
      <c r="Q217" t="str">
        <f>TEXT(tblHR[[#This Row],[Date of Join]],"mmm-yy")</f>
        <v>Dec-23</v>
      </c>
      <c r="R217" s="7" t="str">
        <f>IF(tblHR[[#This Row],[Working status]]="Active","Active","Exit")</f>
        <v>Active</v>
      </c>
    </row>
    <row r="218" spans="1:18" x14ac:dyDescent="0.25">
      <c r="A218">
        <v>217</v>
      </c>
      <c r="B218" t="s">
        <v>495</v>
      </c>
      <c r="C218" t="s">
        <v>496</v>
      </c>
      <c r="D218" t="s">
        <v>27</v>
      </c>
      <c r="E218" t="s">
        <v>37</v>
      </c>
      <c r="F218" t="s">
        <v>29</v>
      </c>
      <c r="G218" t="s">
        <v>69</v>
      </c>
      <c r="H218" s="3">
        <v>45458</v>
      </c>
      <c r="I218" s="3">
        <v>45278</v>
      </c>
      <c r="J218" t="s">
        <v>6</v>
      </c>
      <c r="K218" t="s">
        <v>63</v>
      </c>
      <c r="L218" t="s">
        <v>74</v>
      </c>
      <c r="M218" t="s">
        <v>65</v>
      </c>
      <c r="N218" t="s">
        <v>66</v>
      </c>
      <c r="O218" t="s">
        <v>17</v>
      </c>
      <c r="P218">
        <v>5000</v>
      </c>
      <c r="Q218" t="str">
        <f>TEXT(tblHR[[#This Row],[Date of Join]],"mmm-yy")</f>
        <v>Dec-23</v>
      </c>
      <c r="R218" s="7" t="str">
        <f>IF(tblHR[[#This Row],[Working status]]="Active","Active","Exit")</f>
        <v>Active</v>
      </c>
    </row>
    <row r="219" spans="1:18" x14ac:dyDescent="0.25">
      <c r="A219">
        <v>218</v>
      </c>
      <c r="B219" t="s">
        <v>497</v>
      </c>
      <c r="C219" t="s">
        <v>498</v>
      </c>
      <c r="D219" t="s">
        <v>28</v>
      </c>
      <c r="E219" t="s">
        <v>37</v>
      </c>
      <c r="F219" t="s">
        <v>29</v>
      </c>
      <c r="G219" t="s">
        <v>69</v>
      </c>
      <c r="H219" s="3">
        <v>45458</v>
      </c>
      <c r="I219" s="3">
        <v>45278</v>
      </c>
      <c r="J219" t="s">
        <v>6</v>
      </c>
      <c r="K219" t="s">
        <v>63</v>
      </c>
      <c r="L219" t="s">
        <v>74</v>
      </c>
      <c r="M219" t="s">
        <v>65</v>
      </c>
      <c r="N219" t="s">
        <v>66</v>
      </c>
      <c r="O219" t="s">
        <v>17</v>
      </c>
      <c r="P219">
        <v>5000</v>
      </c>
      <c r="Q219" t="str">
        <f>TEXT(tblHR[[#This Row],[Date of Join]],"mmm-yy")</f>
        <v>Dec-23</v>
      </c>
      <c r="R219" s="7" t="str">
        <f>IF(tblHR[[#This Row],[Working status]]="Active","Active","Exit")</f>
        <v>Active</v>
      </c>
    </row>
    <row r="220" spans="1:18" x14ac:dyDescent="0.25">
      <c r="A220">
        <v>219</v>
      </c>
      <c r="B220" t="s">
        <v>499</v>
      </c>
      <c r="C220" t="s">
        <v>500</v>
      </c>
      <c r="D220" t="s">
        <v>24</v>
      </c>
      <c r="E220" t="s">
        <v>37</v>
      </c>
      <c r="F220" t="s">
        <v>29</v>
      </c>
      <c r="G220" t="s">
        <v>69</v>
      </c>
      <c r="H220" s="3">
        <v>45458</v>
      </c>
      <c r="I220" s="3">
        <v>45278</v>
      </c>
      <c r="J220" t="s">
        <v>6</v>
      </c>
      <c r="K220" t="s">
        <v>63</v>
      </c>
      <c r="L220" t="s">
        <v>70</v>
      </c>
      <c r="M220" t="s">
        <v>126</v>
      </c>
      <c r="N220" t="s">
        <v>80</v>
      </c>
      <c r="O220" t="s">
        <v>17</v>
      </c>
      <c r="P220">
        <v>5000</v>
      </c>
      <c r="Q220" t="str">
        <f>TEXT(tblHR[[#This Row],[Date of Join]],"mmm-yy")</f>
        <v>Dec-23</v>
      </c>
      <c r="R220" s="7" t="str">
        <f>IF(tblHR[[#This Row],[Working status]]="Active","Active","Exit")</f>
        <v>Active</v>
      </c>
    </row>
    <row r="221" spans="1:18" x14ac:dyDescent="0.25">
      <c r="A221">
        <v>220</v>
      </c>
      <c r="B221" t="s">
        <v>501</v>
      </c>
      <c r="C221" t="s">
        <v>502</v>
      </c>
      <c r="D221" t="s">
        <v>28</v>
      </c>
      <c r="E221" t="s">
        <v>37</v>
      </c>
      <c r="F221" t="s">
        <v>29</v>
      </c>
      <c r="G221" t="s">
        <v>69</v>
      </c>
      <c r="H221" s="3">
        <v>45458</v>
      </c>
      <c r="I221" s="3">
        <v>45278</v>
      </c>
      <c r="J221" t="s">
        <v>6</v>
      </c>
      <c r="K221" t="s">
        <v>63</v>
      </c>
      <c r="L221" t="s">
        <v>74</v>
      </c>
      <c r="M221" t="s">
        <v>503</v>
      </c>
      <c r="N221" t="s">
        <v>76</v>
      </c>
      <c r="O221" t="s">
        <v>17</v>
      </c>
      <c r="P221">
        <v>5000</v>
      </c>
      <c r="Q221" t="str">
        <f>TEXT(tblHR[[#This Row],[Date of Join]],"mmm-yy")</f>
        <v>Dec-23</v>
      </c>
      <c r="R221" s="7" t="str">
        <f>IF(tblHR[[#This Row],[Working status]]="Active","Active","Exit")</f>
        <v>Active</v>
      </c>
    </row>
    <row r="222" spans="1:18" x14ac:dyDescent="0.25">
      <c r="A222">
        <v>221</v>
      </c>
      <c r="B222" t="s">
        <v>504</v>
      </c>
      <c r="C222" t="s">
        <v>505</v>
      </c>
      <c r="D222" t="s">
        <v>28</v>
      </c>
      <c r="E222" t="s">
        <v>37</v>
      </c>
      <c r="F222" t="s">
        <v>29</v>
      </c>
      <c r="G222" t="s">
        <v>69</v>
      </c>
      <c r="H222" s="3">
        <v>45458</v>
      </c>
      <c r="I222" s="3">
        <v>45278</v>
      </c>
      <c r="J222" t="s">
        <v>5</v>
      </c>
      <c r="K222" t="s">
        <v>63</v>
      </c>
      <c r="L222" t="s">
        <v>74</v>
      </c>
      <c r="M222" t="s">
        <v>242</v>
      </c>
      <c r="N222" t="s">
        <v>66</v>
      </c>
      <c r="O222" t="s">
        <v>17</v>
      </c>
      <c r="P222">
        <v>5000</v>
      </c>
      <c r="Q222" t="str">
        <f>TEXT(tblHR[[#This Row],[Date of Join]],"mmm-yy")</f>
        <v>Dec-23</v>
      </c>
      <c r="R222" s="7" t="str">
        <f>IF(tblHR[[#This Row],[Working status]]="Active","Active","Exit")</f>
        <v>Active</v>
      </c>
    </row>
    <row r="223" spans="1:18" x14ac:dyDescent="0.25">
      <c r="A223">
        <v>222</v>
      </c>
      <c r="B223" t="s">
        <v>506</v>
      </c>
      <c r="C223" t="s">
        <v>507</v>
      </c>
      <c r="D223" t="s">
        <v>27</v>
      </c>
      <c r="E223" t="s">
        <v>36</v>
      </c>
      <c r="F223" t="s">
        <v>29</v>
      </c>
      <c r="G223" t="s">
        <v>69</v>
      </c>
      <c r="H223" s="3">
        <v>45458</v>
      </c>
      <c r="I223" s="3">
        <v>45278</v>
      </c>
      <c r="J223" t="s">
        <v>6</v>
      </c>
      <c r="K223" t="s">
        <v>63</v>
      </c>
      <c r="L223" t="s">
        <v>74</v>
      </c>
      <c r="M223" t="s">
        <v>65</v>
      </c>
      <c r="N223" t="s">
        <v>66</v>
      </c>
      <c r="O223" t="s">
        <v>17</v>
      </c>
      <c r="P223">
        <v>5000</v>
      </c>
      <c r="Q223" t="str">
        <f>TEXT(tblHR[[#This Row],[Date of Join]],"mmm-yy")</f>
        <v>Dec-23</v>
      </c>
      <c r="R223" s="7" t="str">
        <f>IF(tblHR[[#This Row],[Working status]]="Active","Active","Exit")</f>
        <v>Active</v>
      </c>
    </row>
    <row r="224" spans="1:18" x14ac:dyDescent="0.25">
      <c r="A224">
        <v>223</v>
      </c>
      <c r="B224" t="s">
        <v>508</v>
      </c>
      <c r="C224" t="s">
        <v>509</v>
      </c>
      <c r="D224" t="s">
        <v>28</v>
      </c>
      <c r="E224" t="s">
        <v>37</v>
      </c>
      <c r="F224" t="s">
        <v>29</v>
      </c>
      <c r="G224" t="s">
        <v>69</v>
      </c>
      <c r="H224" s="3">
        <v>45458</v>
      </c>
      <c r="I224" s="3">
        <v>45278</v>
      </c>
      <c r="J224" t="s">
        <v>6</v>
      </c>
      <c r="K224" t="s">
        <v>63</v>
      </c>
      <c r="L224" t="s">
        <v>64</v>
      </c>
      <c r="M224" t="s">
        <v>311</v>
      </c>
      <c r="N224" t="s">
        <v>80</v>
      </c>
      <c r="O224" t="s">
        <v>17</v>
      </c>
      <c r="P224">
        <v>5000</v>
      </c>
      <c r="Q224" t="str">
        <f>TEXT(tblHR[[#This Row],[Date of Join]],"mmm-yy")</f>
        <v>Dec-23</v>
      </c>
      <c r="R224" s="7" t="str">
        <f>IF(tblHR[[#This Row],[Working status]]="Active","Active","Exit")</f>
        <v>Active</v>
      </c>
    </row>
    <row r="225" spans="1:18" x14ac:dyDescent="0.25">
      <c r="A225">
        <v>224</v>
      </c>
      <c r="B225" t="s">
        <v>510</v>
      </c>
      <c r="C225" t="s">
        <v>511</v>
      </c>
      <c r="D225" t="s">
        <v>28</v>
      </c>
      <c r="E225" t="s">
        <v>37</v>
      </c>
      <c r="F225" t="s">
        <v>29</v>
      </c>
      <c r="G225" t="s">
        <v>69</v>
      </c>
      <c r="H225" s="3">
        <v>45458</v>
      </c>
      <c r="I225" s="3">
        <v>45278</v>
      </c>
      <c r="J225" t="s">
        <v>5</v>
      </c>
      <c r="K225" t="s">
        <v>63</v>
      </c>
      <c r="L225" t="s">
        <v>64</v>
      </c>
      <c r="M225" t="s">
        <v>247</v>
      </c>
      <c r="N225" t="s">
        <v>80</v>
      </c>
      <c r="O225" t="s">
        <v>17</v>
      </c>
      <c r="P225">
        <v>5000</v>
      </c>
      <c r="Q225" t="str">
        <f>TEXT(tblHR[[#This Row],[Date of Join]],"mmm-yy")</f>
        <v>Dec-23</v>
      </c>
      <c r="R225" s="7" t="str">
        <f>IF(tblHR[[#This Row],[Working status]]="Active","Active","Exit")</f>
        <v>Active</v>
      </c>
    </row>
    <row r="226" spans="1:18" x14ac:dyDescent="0.25">
      <c r="A226">
        <v>225</v>
      </c>
      <c r="B226" t="s">
        <v>512</v>
      </c>
      <c r="C226" t="s">
        <v>513</v>
      </c>
      <c r="D226" t="s">
        <v>24</v>
      </c>
      <c r="E226" t="s">
        <v>37</v>
      </c>
      <c r="F226" t="s">
        <v>29</v>
      </c>
      <c r="G226" t="s">
        <v>69</v>
      </c>
      <c r="H226" s="3">
        <v>45459</v>
      </c>
      <c r="I226" s="3">
        <v>45279</v>
      </c>
      <c r="J226" t="s">
        <v>6</v>
      </c>
      <c r="K226" t="s">
        <v>63</v>
      </c>
      <c r="L226" t="s">
        <v>64</v>
      </c>
      <c r="M226" t="s">
        <v>247</v>
      </c>
      <c r="N226" t="s">
        <v>80</v>
      </c>
      <c r="O226" t="s">
        <v>17</v>
      </c>
      <c r="P226">
        <v>5000</v>
      </c>
      <c r="Q226" t="str">
        <f>TEXT(tblHR[[#This Row],[Date of Join]],"mmm-yy")</f>
        <v>Dec-23</v>
      </c>
      <c r="R226" s="7" t="str">
        <f>IF(tblHR[[#This Row],[Working status]]="Active","Active","Exit")</f>
        <v>Active</v>
      </c>
    </row>
    <row r="227" spans="1:18" x14ac:dyDescent="0.25">
      <c r="A227">
        <v>226</v>
      </c>
      <c r="B227" t="s">
        <v>514</v>
      </c>
      <c r="C227" t="s">
        <v>515</v>
      </c>
      <c r="D227" t="s">
        <v>27</v>
      </c>
      <c r="E227" t="s">
        <v>37</v>
      </c>
      <c r="F227" t="s">
        <v>29</v>
      </c>
      <c r="G227" t="s">
        <v>69</v>
      </c>
      <c r="H227" s="3">
        <v>45459</v>
      </c>
      <c r="I227" s="3">
        <v>45279</v>
      </c>
      <c r="J227" t="s">
        <v>6</v>
      </c>
      <c r="K227" t="s">
        <v>63</v>
      </c>
      <c r="L227" t="s">
        <v>64</v>
      </c>
      <c r="M227" t="s">
        <v>242</v>
      </c>
      <c r="N227" t="s">
        <v>66</v>
      </c>
      <c r="O227" t="s">
        <v>17</v>
      </c>
      <c r="P227">
        <v>5000</v>
      </c>
      <c r="Q227" t="str">
        <f>TEXT(tblHR[[#This Row],[Date of Join]],"mmm-yy")</f>
        <v>Dec-23</v>
      </c>
      <c r="R227" s="7" t="str">
        <f>IF(tblHR[[#This Row],[Working status]]="Active","Active","Exit")</f>
        <v>Active</v>
      </c>
    </row>
    <row r="228" spans="1:18" x14ac:dyDescent="0.25">
      <c r="A228">
        <v>227</v>
      </c>
      <c r="B228" t="s">
        <v>516</v>
      </c>
      <c r="C228" t="s">
        <v>517</v>
      </c>
      <c r="D228" t="s">
        <v>28</v>
      </c>
      <c r="E228" t="s">
        <v>37</v>
      </c>
      <c r="F228" t="s">
        <v>29</v>
      </c>
      <c r="G228" t="s">
        <v>69</v>
      </c>
      <c r="H228" s="3">
        <v>45459</v>
      </c>
      <c r="I228" s="3">
        <v>45279</v>
      </c>
      <c r="J228" t="s">
        <v>6</v>
      </c>
      <c r="K228" t="s">
        <v>63</v>
      </c>
      <c r="L228" t="s">
        <v>144</v>
      </c>
      <c r="M228" t="s">
        <v>247</v>
      </c>
      <c r="N228" t="s">
        <v>80</v>
      </c>
      <c r="O228" t="s">
        <v>17</v>
      </c>
      <c r="P228">
        <v>5000</v>
      </c>
      <c r="Q228" t="str">
        <f>TEXT(tblHR[[#This Row],[Date of Join]],"mmm-yy")</f>
        <v>Dec-23</v>
      </c>
      <c r="R228" s="7" t="str">
        <f>IF(tblHR[[#This Row],[Working status]]="Active","Active","Exit")</f>
        <v>Active</v>
      </c>
    </row>
    <row r="229" spans="1:18" x14ac:dyDescent="0.25">
      <c r="A229">
        <v>228</v>
      </c>
      <c r="B229" t="s">
        <v>518</v>
      </c>
      <c r="C229" t="s">
        <v>519</v>
      </c>
      <c r="D229" t="s">
        <v>27</v>
      </c>
      <c r="E229" t="s">
        <v>37</v>
      </c>
      <c r="F229" t="s">
        <v>29</v>
      </c>
      <c r="G229" t="s">
        <v>69</v>
      </c>
      <c r="H229" s="3">
        <v>45459</v>
      </c>
      <c r="I229" s="3">
        <v>45279</v>
      </c>
      <c r="J229" t="s">
        <v>6</v>
      </c>
      <c r="K229" t="s">
        <v>63</v>
      </c>
      <c r="L229" t="s">
        <v>70</v>
      </c>
      <c r="M229" t="s">
        <v>242</v>
      </c>
      <c r="N229" t="s">
        <v>66</v>
      </c>
      <c r="O229" t="s">
        <v>17</v>
      </c>
      <c r="P229">
        <v>5000</v>
      </c>
      <c r="Q229" t="str">
        <f>TEXT(tblHR[[#This Row],[Date of Join]],"mmm-yy")</f>
        <v>Dec-23</v>
      </c>
      <c r="R229" s="7" t="str">
        <f>IF(tblHR[[#This Row],[Working status]]="Active","Active","Exit")</f>
        <v>Active</v>
      </c>
    </row>
    <row r="230" spans="1:18" x14ac:dyDescent="0.25">
      <c r="A230">
        <v>229</v>
      </c>
      <c r="B230" t="s">
        <v>520</v>
      </c>
      <c r="C230" t="s">
        <v>521</v>
      </c>
      <c r="D230" t="s">
        <v>28</v>
      </c>
      <c r="E230" t="s">
        <v>37</v>
      </c>
      <c r="F230" t="s">
        <v>29</v>
      </c>
      <c r="G230" t="s">
        <v>69</v>
      </c>
      <c r="H230" s="3">
        <v>45460</v>
      </c>
      <c r="I230" s="3">
        <v>45280</v>
      </c>
      <c r="J230" t="s">
        <v>5</v>
      </c>
      <c r="K230" t="s">
        <v>63</v>
      </c>
      <c r="L230" t="s">
        <v>64</v>
      </c>
      <c r="M230" t="s">
        <v>126</v>
      </c>
      <c r="N230" t="s">
        <v>80</v>
      </c>
      <c r="O230" t="s">
        <v>17</v>
      </c>
      <c r="P230">
        <v>5000</v>
      </c>
      <c r="Q230" t="str">
        <f>TEXT(tblHR[[#This Row],[Date of Join]],"mmm-yy")</f>
        <v>Dec-23</v>
      </c>
      <c r="R230" s="7" t="str">
        <f>IF(tblHR[[#This Row],[Working status]]="Active","Active","Exit")</f>
        <v>Active</v>
      </c>
    </row>
    <row r="231" spans="1:18" x14ac:dyDescent="0.25">
      <c r="A231">
        <v>230</v>
      </c>
      <c r="B231" t="s">
        <v>522</v>
      </c>
      <c r="C231" t="s">
        <v>523</v>
      </c>
      <c r="D231" t="s">
        <v>28</v>
      </c>
      <c r="E231" t="s">
        <v>37</v>
      </c>
      <c r="F231" t="s">
        <v>29</v>
      </c>
      <c r="G231" t="s">
        <v>69</v>
      </c>
      <c r="H231" s="3">
        <v>45460</v>
      </c>
      <c r="I231" s="3">
        <v>45280</v>
      </c>
      <c r="J231" t="s">
        <v>5</v>
      </c>
      <c r="K231" t="s">
        <v>63</v>
      </c>
      <c r="L231" t="s">
        <v>91</v>
      </c>
      <c r="M231" t="s">
        <v>65</v>
      </c>
      <c r="N231" t="s">
        <v>66</v>
      </c>
      <c r="O231" t="s">
        <v>17</v>
      </c>
      <c r="P231">
        <v>5000</v>
      </c>
      <c r="Q231" t="str">
        <f>TEXT(tblHR[[#This Row],[Date of Join]],"mmm-yy")</f>
        <v>Dec-23</v>
      </c>
      <c r="R231" s="7" t="str">
        <f>IF(tblHR[[#This Row],[Working status]]="Active","Active","Exit")</f>
        <v>Active</v>
      </c>
    </row>
    <row r="232" spans="1:18" x14ac:dyDescent="0.25">
      <c r="A232">
        <v>231</v>
      </c>
      <c r="B232" t="s">
        <v>524</v>
      </c>
      <c r="C232" t="s">
        <v>525</v>
      </c>
      <c r="D232" t="s">
        <v>28</v>
      </c>
      <c r="E232" t="s">
        <v>37</v>
      </c>
      <c r="F232" t="s">
        <v>29</v>
      </c>
      <c r="G232" t="s">
        <v>69</v>
      </c>
      <c r="H232" s="3">
        <v>45460</v>
      </c>
      <c r="I232" s="3">
        <v>45280</v>
      </c>
      <c r="J232" t="s">
        <v>5</v>
      </c>
      <c r="K232" t="s">
        <v>63</v>
      </c>
      <c r="L232" t="s">
        <v>64</v>
      </c>
      <c r="M232" t="s">
        <v>65</v>
      </c>
      <c r="N232" t="s">
        <v>66</v>
      </c>
      <c r="O232" t="s">
        <v>17</v>
      </c>
      <c r="P232">
        <v>5000</v>
      </c>
      <c r="Q232" t="str">
        <f>TEXT(tblHR[[#This Row],[Date of Join]],"mmm-yy")</f>
        <v>Dec-23</v>
      </c>
      <c r="R232" s="7" t="str">
        <f>IF(tblHR[[#This Row],[Working status]]="Active","Active","Exit")</f>
        <v>Active</v>
      </c>
    </row>
    <row r="233" spans="1:18" x14ac:dyDescent="0.25">
      <c r="A233">
        <v>232</v>
      </c>
      <c r="B233" t="s">
        <v>526</v>
      </c>
      <c r="C233" t="s">
        <v>527</v>
      </c>
      <c r="D233" t="s">
        <v>25</v>
      </c>
      <c r="E233" t="s">
        <v>37</v>
      </c>
      <c r="F233" t="s">
        <v>29</v>
      </c>
      <c r="G233" t="s">
        <v>69</v>
      </c>
      <c r="H233" s="3">
        <v>45460</v>
      </c>
      <c r="I233" s="3">
        <v>45280</v>
      </c>
      <c r="J233" t="s">
        <v>6</v>
      </c>
      <c r="K233" t="s">
        <v>63</v>
      </c>
      <c r="L233" t="s">
        <v>64</v>
      </c>
      <c r="M233" t="s">
        <v>65</v>
      </c>
      <c r="N233" t="s">
        <v>66</v>
      </c>
      <c r="O233" t="s">
        <v>17</v>
      </c>
      <c r="P233">
        <v>5000</v>
      </c>
      <c r="Q233" t="str">
        <f>TEXT(tblHR[[#This Row],[Date of Join]],"mmm-yy")</f>
        <v>Dec-23</v>
      </c>
      <c r="R233" s="7" t="str">
        <f>IF(tblHR[[#This Row],[Working status]]="Active","Active","Exit")</f>
        <v>Active</v>
      </c>
    </row>
    <row r="234" spans="1:18" x14ac:dyDescent="0.25">
      <c r="A234">
        <v>233</v>
      </c>
      <c r="B234" t="s">
        <v>528</v>
      </c>
      <c r="C234" t="s">
        <v>529</v>
      </c>
      <c r="D234" t="s">
        <v>28</v>
      </c>
      <c r="E234" t="s">
        <v>37</v>
      </c>
      <c r="F234" t="s">
        <v>29</v>
      </c>
      <c r="G234" t="s">
        <v>69</v>
      </c>
      <c r="H234" s="3">
        <v>45460</v>
      </c>
      <c r="I234" s="3">
        <v>45280</v>
      </c>
      <c r="J234" t="s">
        <v>6</v>
      </c>
      <c r="K234" t="s">
        <v>63</v>
      </c>
      <c r="L234" t="s">
        <v>91</v>
      </c>
      <c r="M234" t="s">
        <v>486</v>
      </c>
      <c r="N234" t="s">
        <v>84</v>
      </c>
      <c r="O234" t="s">
        <v>17</v>
      </c>
      <c r="P234">
        <v>5000</v>
      </c>
      <c r="Q234" t="str">
        <f>TEXT(tblHR[[#This Row],[Date of Join]],"mmm-yy")</f>
        <v>Dec-23</v>
      </c>
      <c r="R234" s="7" t="str">
        <f>IF(tblHR[[#This Row],[Working status]]="Active","Active","Exit")</f>
        <v>Active</v>
      </c>
    </row>
    <row r="235" spans="1:18" x14ac:dyDescent="0.25">
      <c r="A235">
        <v>234</v>
      </c>
      <c r="B235" t="s">
        <v>530</v>
      </c>
      <c r="C235" t="s">
        <v>531</v>
      </c>
      <c r="D235" t="s">
        <v>28</v>
      </c>
      <c r="E235" t="s">
        <v>37</v>
      </c>
      <c r="F235" t="s">
        <v>29</v>
      </c>
      <c r="G235" t="s">
        <v>69</v>
      </c>
      <c r="H235" s="3">
        <v>45460</v>
      </c>
      <c r="I235" s="3">
        <v>45280</v>
      </c>
      <c r="J235" t="s">
        <v>5</v>
      </c>
      <c r="K235" t="s">
        <v>73</v>
      </c>
      <c r="L235" t="s">
        <v>70</v>
      </c>
      <c r="M235" t="s">
        <v>65</v>
      </c>
      <c r="N235" t="s">
        <v>66</v>
      </c>
      <c r="O235" t="s">
        <v>17</v>
      </c>
      <c r="P235">
        <v>5000</v>
      </c>
      <c r="Q235" t="str">
        <f>TEXT(tblHR[[#This Row],[Date of Join]],"mmm-yy")</f>
        <v>Dec-23</v>
      </c>
      <c r="R235" s="7" t="str">
        <f>IF(tblHR[[#This Row],[Working status]]="Active","Active","Exit")</f>
        <v>Active</v>
      </c>
    </row>
    <row r="236" spans="1:18" x14ac:dyDescent="0.25">
      <c r="A236">
        <v>235</v>
      </c>
      <c r="B236" t="s">
        <v>532</v>
      </c>
      <c r="C236" t="s">
        <v>533</v>
      </c>
      <c r="D236" t="s">
        <v>28</v>
      </c>
      <c r="E236" t="s">
        <v>37</v>
      </c>
      <c r="F236" t="s">
        <v>29</v>
      </c>
      <c r="G236" t="s">
        <v>69</v>
      </c>
      <c r="H236" s="3">
        <v>45460</v>
      </c>
      <c r="I236" s="3">
        <v>45280</v>
      </c>
      <c r="J236" t="s">
        <v>5</v>
      </c>
      <c r="K236" t="s">
        <v>63</v>
      </c>
      <c r="L236" t="s">
        <v>70</v>
      </c>
      <c r="M236" t="s">
        <v>217</v>
      </c>
      <c r="N236" t="s">
        <v>76</v>
      </c>
      <c r="O236" t="s">
        <v>17</v>
      </c>
      <c r="P236">
        <v>5000</v>
      </c>
      <c r="Q236" t="str">
        <f>TEXT(tblHR[[#This Row],[Date of Join]],"mmm-yy")</f>
        <v>Dec-23</v>
      </c>
      <c r="R236" s="7" t="str">
        <f>IF(tblHR[[#This Row],[Working status]]="Active","Active","Exit")</f>
        <v>Active</v>
      </c>
    </row>
    <row r="237" spans="1:18" x14ac:dyDescent="0.25">
      <c r="A237">
        <v>236</v>
      </c>
      <c r="B237" t="s">
        <v>534</v>
      </c>
      <c r="C237" t="s">
        <v>535</v>
      </c>
      <c r="D237" t="s">
        <v>28</v>
      </c>
      <c r="E237" t="s">
        <v>37</v>
      </c>
      <c r="F237" t="s">
        <v>29</v>
      </c>
      <c r="G237" t="s">
        <v>69</v>
      </c>
      <c r="H237" s="3">
        <v>45460</v>
      </c>
      <c r="I237" s="3">
        <v>45280</v>
      </c>
      <c r="J237" t="s">
        <v>5</v>
      </c>
      <c r="K237" t="s">
        <v>63</v>
      </c>
      <c r="L237" t="s">
        <v>70</v>
      </c>
      <c r="M237" t="s">
        <v>242</v>
      </c>
      <c r="N237" t="s">
        <v>66</v>
      </c>
      <c r="O237" t="s">
        <v>17</v>
      </c>
      <c r="P237">
        <v>5000</v>
      </c>
      <c r="Q237" t="str">
        <f>TEXT(tblHR[[#This Row],[Date of Join]],"mmm-yy")</f>
        <v>Dec-23</v>
      </c>
      <c r="R237" s="7" t="str">
        <f>IF(tblHR[[#This Row],[Working status]]="Active","Active","Exit")</f>
        <v>Active</v>
      </c>
    </row>
    <row r="238" spans="1:18" x14ac:dyDescent="0.25">
      <c r="A238">
        <v>237</v>
      </c>
      <c r="B238" t="s">
        <v>536</v>
      </c>
      <c r="C238" t="s">
        <v>537</v>
      </c>
      <c r="D238" t="s">
        <v>28</v>
      </c>
      <c r="E238" t="s">
        <v>37</v>
      </c>
      <c r="F238" t="s">
        <v>29</v>
      </c>
      <c r="G238" t="s">
        <v>69</v>
      </c>
      <c r="H238" s="3">
        <v>45460</v>
      </c>
      <c r="I238" s="3">
        <v>45280</v>
      </c>
      <c r="J238" t="s">
        <v>5</v>
      </c>
      <c r="K238" t="s">
        <v>73</v>
      </c>
      <c r="L238" t="s">
        <v>538</v>
      </c>
      <c r="M238" t="s">
        <v>539</v>
      </c>
      <c r="N238" t="s">
        <v>80</v>
      </c>
      <c r="O238" t="s">
        <v>17</v>
      </c>
      <c r="P238">
        <v>5000</v>
      </c>
      <c r="Q238" t="str">
        <f>TEXT(tblHR[[#This Row],[Date of Join]],"mmm-yy")</f>
        <v>Dec-23</v>
      </c>
      <c r="R238" s="7" t="str">
        <f>IF(tblHR[[#This Row],[Working status]]="Active","Active","Exit")</f>
        <v>Active</v>
      </c>
    </row>
    <row r="239" spans="1:18" x14ac:dyDescent="0.25">
      <c r="A239">
        <v>238</v>
      </c>
      <c r="B239" t="s">
        <v>540</v>
      </c>
      <c r="C239" t="s">
        <v>541</v>
      </c>
      <c r="D239" t="s">
        <v>28</v>
      </c>
      <c r="E239" t="s">
        <v>37</v>
      </c>
      <c r="F239" t="s">
        <v>29</v>
      </c>
      <c r="G239" t="s">
        <v>69</v>
      </c>
      <c r="H239" s="3">
        <v>45460</v>
      </c>
      <c r="I239" s="3">
        <v>45280</v>
      </c>
      <c r="J239" t="s">
        <v>6</v>
      </c>
      <c r="K239" t="s">
        <v>63</v>
      </c>
      <c r="L239" t="s">
        <v>91</v>
      </c>
      <c r="M239" t="s">
        <v>126</v>
      </c>
      <c r="N239" t="s">
        <v>80</v>
      </c>
      <c r="O239" t="s">
        <v>17</v>
      </c>
      <c r="P239">
        <v>5000</v>
      </c>
      <c r="Q239" t="str">
        <f>TEXT(tblHR[[#This Row],[Date of Join]],"mmm-yy")</f>
        <v>Dec-23</v>
      </c>
      <c r="R239" s="7" t="str">
        <f>IF(tblHR[[#This Row],[Working status]]="Active","Active","Exit")</f>
        <v>Active</v>
      </c>
    </row>
    <row r="240" spans="1:18" x14ac:dyDescent="0.25">
      <c r="A240">
        <v>239</v>
      </c>
      <c r="B240" t="s">
        <v>542</v>
      </c>
      <c r="C240" t="s">
        <v>543</v>
      </c>
      <c r="D240" t="s">
        <v>27</v>
      </c>
      <c r="E240" t="s">
        <v>37</v>
      </c>
      <c r="F240" t="s">
        <v>29</v>
      </c>
      <c r="G240" t="s">
        <v>69</v>
      </c>
      <c r="H240" s="3">
        <v>45460</v>
      </c>
      <c r="I240" s="3">
        <v>45280</v>
      </c>
      <c r="J240" t="s">
        <v>5</v>
      </c>
      <c r="K240" t="s">
        <v>73</v>
      </c>
      <c r="L240" t="s">
        <v>91</v>
      </c>
      <c r="M240" t="s">
        <v>65</v>
      </c>
      <c r="N240" t="s">
        <v>66</v>
      </c>
      <c r="O240" t="s">
        <v>17</v>
      </c>
      <c r="P240">
        <v>5000</v>
      </c>
      <c r="Q240" t="str">
        <f>TEXT(tblHR[[#This Row],[Date of Join]],"mmm-yy")</f>
        <v>Dec-23</v>
      </c>
      <c r="R240" s="7" t="str">
        <f>IF(tblHR[[#This Row],[Working status]]="Active","Active","Exit")</f>
        <v>Active</v>
      </c>
    </row>
    <row r="241" spans="1:18" x14ac:dyDescent="0.25">
      <c r="A241">
        <v>240</v>
      </c>
      <c r="B241" t="s">
        <v>544</v>
      </c>
      <c r="C241" t="s">
        <v>545</v>
      </c>
      <c r="D241" t="s">
        <v>28</v>
      </c>
      <c r="E241" t="s">
        <v>37</v>
      </c>
      <c r="F241" t="s">
        <v>29</v>
      </c>
      <c r="G241" t="s">
        <v>69</v>
      </c>
      <c r="H241" s="3">
        <v>45460</v>
      </c>
      <c r="I241" s="3">
        <v>45280</v>
      </c>
      <c r="J241" t="s">
        <v>5</v>
      </c>
      <c r="K241" t="s">
        <v>63</v>
      </c>
      <c r="L241" t="s">
        <v>91</v>
      </c>
      <c r="M241" t="s">
        <v>65</v>
      </c>
      <c r="N241" t="s">
        <v>66</v>
      </c>
      <c r="O241" t="s">
        <v>17</v>
      </c>
      <c r="P241">
        <v>5000</v>
      </c>
      <c r="Q241" t="str">
        <f>TEXT(tblHR[[#This Row],[Date of Join]],"mmm-yy")</f>
        <v>Dec-23</v>
      </c>
      <c r="R241" s="7" t="str">
        <f>IF(tblHR[[#This Row],[Working status]]="Active","Active","Exit")</f>
        <v>Active</v>
      </c>
    </row>
    <row r="242" spans="1:18" x14ac:dyDescent="0.25">
      <c r="A242">
        <v>241</v>
      </c>
      <c r="B242" t="s">
        <v>546</v>
      </c>
      <c r="C242" t="s">
        <v>547</v>
      </c>
      <c r="D242" t="s">
        <v>24</v>
      </c>
      <c r="E242" t="s">
        <v>37</v>
      </c>
      <c r="F242" t="s">
        <v>29</v>
      </c>
      <c r="G242" t="s">
        <v>69</v>
      </c>
      <c r="H242" s="3">
        <v>45460</v>
      </c>
      <c r="I242" s="3">
        <v>45280</v>
      </c>
      <c r="J242" t="s">
        <v>5</v>
      </c>
      <c r="K242" t="s">
        <v>63</v>
      </c>
      <c r="L242" t="s">
        <v>144</v>
      </c>
      <c r="M242" t="s">
        <v>242</v>
      </c>
      <c r="N242" t="s">
        <v>66</v>
      </c>
      <c r="O242" t="s">
        <v>17</v>
      </c>
      <c r="P242">
        <v>5000</v>
      </c>
      <c r="Q242" t="str">
        <f>TEXT(tblHR[[#This Row],[Date of Join]],"mmm-yy")</f>
        <v>Dec-23</v>
      </c>
      <c r="R242" s="7" t="str">
        <f>IF(tblHR[[#This Row],[Working status]]="Active","Active","Exit")</f>
        <v>Active</v>
      </c>
    </row>
    <row r="243" spans="1:18" x14ac:dyDescent="0.25">
      <c r="A243">
        <v>242</v>
      </c>
      <c r="B243" t="s">
        <v>548</v>
      </c>
      <c r="C243" t="s">
        <v>549</v>
      </c>
      <c r="D243" t="s">
        <v>28</v>
      </c>
      <c r="E243" t="s">
        <v>37</v>
      </c>
      <c r="F243" t="s">
        <v>29</v>
      </c>
      <c r="G243" t="s">
        <v>69</v>
      </c>
      <c r="H243" s="3">
        <v>45460</v>
      </c>
      <c r="I243" s="3">
        <v>45280</v>
      </c>
      <c r="J243" t="s">
        <v>6</v>
      </c>
      <c r="K243" t="s">
        <v>63</v>
      </c>
      <c r="L243" t="s">
        <v>64</v>
      </c>
      <c r="M243" t="s">
        <v>126</v>
      </c>
      <c r="N243" t="s">
        <v>80</v>
      </c>
      <c r="O243" t="s">
        <v>17</v>
      </c>
      <c r="P243">
        <v>5000</v>
      </c>
      <c r="Q243" t="str">
        <f>TEXT(tblHR[[#This Row],[Date of Join]],"mmm-yy")</f>
        <v>Dec-23</v>
      </c>
      <c r="R243" s="7" t="str">
        <f>IF(tblHR[[#This Row],[Working status]]="Active","Active","Exit")</f>
        <v>Active</v>
      </c>
    </row>
    <row r="244" spans="1:18" x14ac:dyDescent="0.25">
      <c r="A244">
        <v>243</v>
      </c>
      <c r="B244" t="s">
        <v>550</v>
      </c>
      <c r="C244" t="s">
        <v>551</v>
      </c>
      <c r="D244" t="s">
        <v>28</v>
      </c>
      <c r="E244" t="s">
        <v>37</v>
      </c>
      <c r="F244" t="s">
        <v>29</v>
      </c>
      <c r="G244" t="s">
        <v>69</v>
      </c>
      <c r="H244" s="3">
        <v>45461</v>
      </c>
      <c r="I244" s="3">
        <v>45281</v>
      </c>
      <c r="J244" t="s">
        <v>6</v>
      </c>
      <c r="K244" t="s">
        <v>63</v>
      </c>
      <c r="L244" t="s">
        <v>74</v>
      </c>
      <c r="M244" t="s">
        <v>65</v>
      </c>
      <c r="N244" t="s">
        <v>66</v>
      </c>
      <c r="O244" t="s">
        <v>17</v>
      </c>
      <c r="P244">
        <v>5000</v>
      </c>
      <c r="Q244" t="str">
        <f>TEXT(tblHR[[#This Row],[Date of Join]],"mmm-yy")</f>
        <v>Dec-23</v>
      </c>
      <c r="R244" s="7" t="str">
        <f>IF(tblHR[[#This Row],[Working status]]="Active","Active","Exit")</f>
        <v>Active</v>
      </c>
    </row>
    <row r="245" spans="1:18" x14ac:dyDescent="0.25">
      <c r="A245">
        <v>244</v>
      </c>
      <c r="B245" t="s">
        <v>552</v>
      </c>
      <c r="C245" t="s">
        <v>553</v>
      </c>
      <c r="D245" t="s">
        <v>27</v>
      </c>
      <c r="E245" t="s">
        <v>37</v>
      </c>
      <c r="F245" t="s">
        <v>29</v>
      </c>
      <c r="G245" t="s">
        <v>69</v>
      </c>
      <c r="H245" s="3">
        <v>45461</v>
      </c>
      <c r="I245" s="3">
        <v>45281</v>
      </c>
      <c r="J245" t="s">
        <v>5</v>
      </c>
      <c r="K245" t="s">
        <v>63</v>
      </c>
      <c r="L245" t="s">
        <v>91</v>
      </c>
      <c r="M245" t="s">
        <v>126</v>
      </c>
      <c r="N245" t="s">
        <v>80</v>
      </c>
      <c r="O245" t="s">
        <v>17</v>
      </c>
      <c r="P245">
        <v>5000</v>
      </c>
      <c r="Q245" t="str">
        <f>TEXT(tblHR[[#This Row],[Date of Join]],"mmm-yy")</f>
        <v>Dec-23</v>
      </c>
      <c r="R245" s="7" t="str">
        <f>IF(tblHR[[#This Row],[Working status]]="Active","Active","Exit")</f>
        <v>Active</v>
      </c>
    </row>
    <row r="246" spans="1:18" x14ac:dyDescent="0.25">
      <c r="A246">
        <v>245</v>
      </c>
      <c r="B246" t="s">
        <v>554</v>
      </c>
      <c r="C246" t="s">
        <v>555</v>
      </c>
      <c r="D246" t="s">
        <v>28</v>
      </c>
      <c r="E246" t="s">
        <v>37</v>
      </c>
      <c r="F246" t="s">
        <v>29</v>
      </c>
      <c r="G246" t="s">
        <v>69</v>
      </c>
      <c r="H246" s="3">
        <v>45461</v>
      </c>
      <c r="I246" s="3">
        <v>45281</v>
      </c>
      <c r="J246" t="s">
        <v>5</v>
      </c>
      <c r="K246" t="s">
        <v>63</v>
      </c>
      <c r="L246" t="s">
        <v>74</v>
      </c>
      <c r="M246" t="s">
        <v>126</v>
      </c>
      <c r="N246" t="s">
        <v>80</v>
      </c>
      <c r="O246" t="s">
        <v>17</v>
      </c>
      <c r="P246">
        <v>5000</v>
      </c>
      <c r="Q246" t="str">
        <f>TEXT(tblHR[[#This Row],[Date of Join]],"mmm-yy")</f>
        <v>Dec-23</v>
      </c>
      <c r="R246" s="7" t="str">
        <f>IF(tblHR[[#This Row],[Working status]]="Active","Active","Exit")</f>
        <v>Active</v>
      </c>
    </row>
    <row r="247" spans="1:18" x14ac:dyDescent="0.25">
      <c r="A247">
        <v>246</v>
      </c>
      <c r="B247" t="s">
        <v>556</v>
      </c>
      <c r="C247" t="s">
        <v>557</v>
      </c>
      <c r="D247" t="s">
        <v>28</v>
      </c>
      <c r="E247" t="s">
        <v>37</v>
      </c>
      <c r="F247" t="s">
        <v>29</v>
      </c>
      <c r="G247" t="s">
        <v>69</v>
      </c>
      <c r="H247" s="3">
        <v>45461</v>
      </c>
      <c r="I247" s="3">
        <v>45281</v>
      </c>
      <c r="J247" t="s">
        <v>6</v>
      </c>
      <c r="K247" t="s">
        <v>63</v>
      </c>
      <c r="L247" t="s">
        <v>64</v>
      </c>
      <c r="M247" t="s">
        <v>75</v>
      </c>
      <c r="N247" t="s">
        <v>76</v>
      </c>
      <c r="O247" t="s">
        <v>17</v>
      </c>
      <c r="P247">
        <v>5000</v>
      </c>
      <c r="Q247" t="str">
        <f>TEXT(tblHR[[#This Row],[Date of Join]],"mmm-yy")</f>
        <v>Dec-23</v>
      </c>
      <c r="R247" s="7" t="str">
        <f>IF(tblHR[[#This Row],[Working status]]="Active","Active","Exit")</f>
        <v>Active</v>
      </c>
    </row>
    <row r="248" spans="1:18" x14ac:dyDescent="0.25">
      <c r="A248">
        <v>247</v>
      </c>
      <c r="B248" t="s">
        <v>558</v>
      </c>
      <c r="C248" t="s">
        <v>559</v>
      </c>
      <c r="D248" t="s">
        <v>24</v>
      </c>
      <c r="E248" t="s">
        <v>37</v>
      </c>
      <c r="F248" t="s">
        <v>29</v>
      </c>
      <c r="G248" t="s">
        <v>69</v>
      </c>
      <c r="H248" s="3">
        <v>45461</v>
      </c>
      <c r="I248" s="3">
        <v>45281</v>
      </c>
      <c r="J248" t="s">
        <v>5</v>
      </c>
      <c r="K248" t="s">
        <v>63</v>
      </c>
      <c r="L248" t="s">
        <v>70</v>
      </c>
      <c r="M248" t="s">
        <v>242</v>
      </c>
      <c r="N248" t="s">
        <v>66</v>
      </c>
      <c r="O248" t="s">
        <v>17</v>
      </c>
      <c r="P248">
        <v>5000</v>
      </c>
      <c r="Q248" t="str">
        <f>TEXT(tblHR[[#This Row],[Date of Join]],"mmm-yy")</f>
        <v>Dec-23</v>
      </c>
      <c r="R248" s="7" t="str">
        <f>IF(tblHR[[#This Row],[Working status]]="Active","Active","Exit")</f>
        <v>Active</v>
      </c>
    </row>
    <row r="249" spans="1:18" x14ac:dyDescent="0.25">
      <c r="A249">
        <v>248</v>
      </c>
      <c r="B249" t="s">
        <v>560</v>
      </c>
      <c r="C249" t="s">
        <v>561</v>
      </c>
      <c r="D249" t="s">
        <v>27</v>
      </c>
      <c r="E249" t="s">
        <v>37</v>
      </c>
      <c r="F249" t="s">
        <v>29</v>
      </c>
      <c r="G249" t="s">
        <v>69</v>
      </c>
      <c r="H249" s="3">
        <v>45461</v>
      </c>
      <c r="I249" s="3">
        <v>45281</v>
      </c>
      <c r="J249" t="s">
        <v>5</v>
      </c>
      <c r="K249" t="s">
        <v>63</v>
      </c>
      <c r="L249" t="s">
        <v>64</v>
      </c>
      <c r="M249" t="s">
        <v>153</v>
      </c>
      <c r="N249" t="s">
        <v>80</v>
      </c>
      <c r="O249" t="s">
        <v>17</v>
      </c>
      <c r="P249">
        <v>5000</v>
      </c>
      <c r="Q249" t="str">
        <f>TEXT(tblHR[[#This Row],[Date of Join]],"mmm-yy")</f>
        <v>Dec-23</v>
      </c>
      <c r="R249" s="7" t="str">
        <f>IF(tblHR[[#This Row],[Working status]]="Active","Active","Exit")</f>
        <v>Active</v>
      </c>
    </row>
    <row r="250" spans="1:18" x14ac:dyDescent="0.25">
      <c r="A250">
        <v>249</v>
      </c>
      <c r="B250" t="s">
        <v>562</v>
      </c>
      <c r="C250" t="s">
        <v>563</v>
      </c>
      <c r="D250" t="s">
        <v>28</v>
      </c>
      <c r="E250" t="s">
        <v>37</v>
      </c>
      <c r="F250" t="s">
        <v>29</v>
      </c>
      <c r="G250" t="s">
        <v>69</v>
      </c>
      <c r="H250" s="3">
        <v>45461</v>
      </c>
      <c r="I250" s="3">
        <v>45281</v>
      </c>
      <c r="J250" t="s">
        <v>6</v>
      </c>
      <c r="K250" t="s">
        <v>63</v>
      </c>
      <c r="L250" t="s">
        <v>144</v>
      </c>
      <c r="M250" t="s">
        <v>126</v>
      </c>
      <c r="N250" t="s">
        <v>80</v>
      </c>
      <c r="O250" t="s">
        <v>17</v>
      </c>
      <c r="P250">
        <v>5000</v>
      </c>
      <c r="Q250" t="str">
        <f>TEXT(tblHR[[#This Row],[Date of Join]],"mmm-yy")</f>
        <v>Dec-23</v>
      </c>
      <c r="R250" s="7" t="str">
        <f>IF(tblHR[[#This Row],[Working status]]="Active","Active","Exit")</f>
        <v>Active</v>
      </c>
    </row>
    <row r="251" spans="1:18" x14ac:dyDescent="0.25">
      <c r="A251">
        <v>250</v>
      </c>
      <c r="B251" t="s">
        <v>564</v>
      </c>
      <c r="C251" t="s">
        <v>565</v>
      </c>
      <c r="D251" t="s">
        <v>28</v>
      </c>
      <c r="E251" t="s">
        <v>37</v>
      </c>
      <c r="F251" t="s">
        <v>29</v>
      </c>
      <c r="G251" t="s">
        <v>69</v>
      </c>
      <c r="H251" s="3">
        <v>45461</v>
      </c>
      <c r="I251" s="3">
        <v>45281</v>
      </c>
      <c r="J251" t="s">
        <v>6</v>
      </c>
      <c r="K251" t="s">
        <v>63</v>
      </c>
      <c r="L251" t="s">
        <v>64</v>
      </c>
      <c r="M251" t="s">
        <v>126</v>
      </c>
      <c r="N251" t="s">
        <v>80</v>
      </c>
      <c r="O251" t="s">
        <v>17</v>
      </c>
      <c r="P251">
        <v>5000</v>
      </c>
      <c r="Q251" t="str">
        <f>TEXT(tblHR[[#This Row],[Date of Join]],"mmm-yy")</f>
        <v>Dec-23</v>
      </c>
      <c r="R251" s="7" t="str">
        <f>IF(tblHR[[#This Row],[Working status]]="Active","Active","Exit")</f>
        <v>Active</v>
      </c>
    </row>
    <row r="252" spans="1:18" x14ac:dyDescent="0.25">
      <c r="A252">
        <v>251</v>
      </c>
      <c r="B252" t="s">
        <v>566</v>
      </c>
      <c r="C252" t="s">
        <v>567</v>
      </c>
      <c r="D252" t="s">
        <v>28</v>
      </c>
      <c r="E252" t="s">
        <v>37</v>
      </c>
      <c r="F252" t="s">
        <v>29</v>
      </c>
      <c r="G252" t="s">
        <v>69</v>
      </c>
      <c r="H252" s="3">
        <v>45463</v>
      </c>
      <c r="I252" s="3">
        <v>45283</v>
      </c>
      <c r="J252" t="s">
        <v>5</v>
      </c>
      <c r="K252" t="s">
        <v>63</v>
      </c>
      <c r="L252" t="s">
        <v>70</v>
      </c>
      <c r="M252" t="s">
        <v>153</v>
      </c>
      <c r="N252" t="s">
        <v>80</v>
      </c>
      <c r="O252" t="s">
        <v>17</v>
      </c>
      <c r="P252">
        <v>5000</v>
      </c>
      <c r="Q252" t="str">
        <f>TEXT(tblHR[[#This Row],[Date of Join]],"mmm-yy")</f>
        <v>Dec-23</v>
      </c>
      <c r="R252" s="7" t="str">
        <f>IF(tblHR[[#This Row],[Working status]]="Active","Active","Exit")</f>
        <v>Active</v>
      </c>
    </row>
    <row r="253" spans="1:18" x14ac:dyDescent="0.25">
      <c r="A253">
        <v>252</v>
      </c>
      <c r="B253" t="s">
        <v>568</v>
      </c>
      <c r="C253" t="s">
        <v>569</v>
      </c>
      <c r="D253" t="s">
        <v>28</v>
      </c>
      <c r="E253" t="s">
        <v>37</v>
      </c>
      <c r="F253" t="s">
        <v>29</v>
      </c>
      <c r="G253" t="s">
        <v>69</v>
      </c>
      <c r="H253" s="3">
        <v>45463</v>
      </c>
      <c r="I253" s="3">
        <v>45283</v>
      </c>
      <c r="J253" t="s">
        <v>5</v>
      </c>
      <c r="K253" t="s">
        <v>73</v>
      </c>
      <c r="L253" t="s">
        <v>91</v>
      </c>
      <c r="M253" t="s">
        <v>65</v>
      </c>
      <c r="N253" t="s">
        <v>66</v>
      </c>
      <c r="O253" t="s">
        <v>17</v>
      </c>
      <c r="P253">
        <v>5000</v>
      </c>
      <c r="Q253" t="str">
        <f>TEXT(tblHR[[#This Row],[Date of Join]],"mmm-yy")</f>
        <v>Dec-23</v>
      </c>
      <c r="R253" s="7" t="str">
        <f>IF(tblHR[[#This Row],[Working status]]="Active","Active","Exit")</f>
        <v>Active</v>
      </c>
    </row>
    <row r="254" spans="1:18" x14ac:dyDescent="0.25">
      <c r="A254">
        <v>253</v>
      </c>
      <c r="B254" t="s">
        <v>570</v>
      </c>
      <c r="C254" t="s">
        <v>571</v>
      </c>
      <c r="D254" t="s">
        <v>27</v>
      </c>
      <c r="E254" t="s">
        <v>37</v>
      </c>
      <c r="F254" t="s">
        <v>29</v>
      </c>
      <c r="G254" t="s">
        <v>69</v>
      </c>
      <c r="H254" s="3">
        <v>45463</v>
      </c>
      <c r="I254" s="3">
        <v>45283</v>
      </c>
      <c r="J254" t="s">
        <v>6</v>
      </c>
      <c r="K254" t="s">
        <v>63</v>
      </c>
      <c r="L254" t="s">
        <v>70</v>
      </c>
      <c r="M254" t="s">
        <v>65</v>
      </c>
      <c r="N254" t="s">
        <v>66</v>
      </c>
      <c r="O254" t="s">
        <v>17</v>
      </c>
      <c r="P254">
        <v>5000</v>
      </c>
      <c r="Q254" t="str">
        <f>TEXT(tblHR[[#This Row],[Date of Join]],"mmm-yy")</f>
        <v>Dec-23</v>
      </c>
      <c r="R254" s="7" t="str">
        <f>IF(tblHR[[#This Row],[Working status]]="Active","Active","Exit")</f>
        <v>Active</v>
      </c>
    </row>
    <row r="255" spans="1:18" x14ac:dyDescent="0.25">
      <c r="A255">
        <v>254</v>
      </c>
      <c r="B255" t="s">
        <v>572</v>
      </c>
      <c r="C255" t="s">
        <v>573</v>
      </c>
      <c r="D255" t="s">
        <v>28</v>
      </c>
      <c r="E255" t="s">
        <v>37</v>
      </c>
      <c r="F255" t="s">
        <v>29</v>
      </c>
      <c r="G255" t="s">
        <v>69</v>
      </c>
      <c r="H255" s="3">
        <v>45463</v>
      </c>
      <c r="I255" s="3">
        <v>45283</v>
      </c>
      <c r="J255" t="s">
        <v>6</v>
      </c>
      <c r="K255" t="s">
        <v>73</v>
      </c>
      <c r="L255" t="s">
        <v>70</v>
      </c>
      <c r="M255" t="s">
        <v>65</v>
      </c>
      <c r="N255" t="s">
        <v>66</v>
      </c>
      <c r="O255" t="s">
        <v>17</v>
      </c>
      <c r="P255">
        <v>5000</v>
      </c>
      <c r="Q255" t="str">
        <f>TEXT(tblHR[[#This Row],[Date of Join]],"mmm-yy")</f>
        <v>Dec-23</v>
      </c>
      <c r="R255" s="7" t="str">
        <f>IF(tblHR[[#This Row],[Working status]]="Active","Active","Exit")</f>
        <v>Active</v>
      </c>
    </row>
    <row r="256" spans="1:18" x14ac:dyDescent="0.25">
      <c r="A256">
        <v>255</v>
      </c>
      <c r="B256" t="s">
        <v>574</v>
      </c>
      <c r="C256" t="s">
        <v>575</v>
      </c>
      <c r="D256" t="s">
        <v>24</v>
      </c>
      <c r="E256" t="s">
        <v>37</v>
      </c>
      <c r="F256" t="s">
        <v>29</v>
      </c>
      <c r="G256" t="s">
        <v>69</v>
      </c>
      <c r="H256" s="3">
        <v>45463</v>
      </c>
      <c r="I256" s="3">
        <v>45283</v>
      </c>
      <c r="J256" t="s">
        <v>6</v>
      </c>
      <c r="K256" t="s">
        <v>63</v>
      </c>
      <c r="L256" t="s">
        <v>74</v>
      </c>
      <c r="M256" t="s">
        <v>486</v>
      </c>
      <c r="N256" t="s">
        <v>84</v>
      </c>
      <c r="O256" t="s">
        <v>17</v>
      </c>
      <c r="P256">
        <v>5000</v>
      </c>
      <c r="Q256" t="str">
        <f>TEXT(tblHR[[#This Row],[Date of Join]],"mmm-yy")</f>
        <v>Dec-23</v>
      </c>
      <c r="R256" s="7" t="str">
        <f>IF(tblHR[[#This Row],[Working status]]="Active","Active","Exit")</f>
        <v>Active</v>
      </c>
    </row>
    <row r="257" spans="1:18" x14ac:dyDescent="0.25">
      <c r="A257">
        <v>256</v>
      </c>
      <c r="B257" t="s">
        <v>576</v>
      </c>
      <c r="C257" t="s">
        <v>577</v>
      </c>
      <c r="D257" t="s">
        <v>28</v>
      </c>
      <c r="E257" t="s">
        <v>36</v>
      </c>
      <c r="F257" t="s">
        <v>29</v>
      </c>
      <c r="G257" t="s">
        <v>69</v>
      </c>
      <c r="H257" s="3">
        <v>45463</v>
      </c>
      <c r="I257" s="3">
        <v>45283</v>
      </c>
      <c r="J257" t="s">
        <v>6</v>
      </c>
      <c r="K257" t="s">
        <v>73</v>
      </c>
      <c r="L257" t="s">
        <v>74</v>
      </c>
      <c r="M257" t="s">
        <v>65</v>
      </c>
      <c r="N257" t="s">
        <v>66</v>
      </c>
      <c r="O257" t="s">
        <v>17</v>
      </c>
      <c r="P257">
        <v>5000</v>
      </c>
      <c r="Q257" t="str">
        <f>TEXT(tblHR[[#This Row],[Date of Join]],"mmm-yy")</f>
        <v>Dec-23</v>
      </c>
      <c r="R257" s="7" t="str">
        <f>IF(tblHR[[#This Row],[Working status]]="Active","Active","Exit")</f>
        <v>Active</v>
      </c>
    </row>
    <row r="258" spans="1:18" x14ac:dyDescent="0.25">
      <c r="A258">
        <v>257</v>
      </c>
      <c r="B258" t="s">
        <v>578</v>
      </c>
      <c r="C258" t="s">
        <v>579</v>
      </c>
      <c r="D258" t="s">
        <v>25</v>
      </c>
      <c r="E258" t="s">
        <v>36</v>
      </c>
      <c r="F258" t="s">
        <v>29</v>
      </c>
      <c r="G258" t="s">
        <v>69</v>
      </c>
      <c r="H258" s="3">
        <v>45463</v>
      </c>
      <c r="I258" s="3">
        <v>45283</v>
      </c>
      <c r="J258" t="s">
        <v>6</v>
      </c>
      <c r="K258" t="s">
        <v>63</v>
      </c>
      <c r="L258" t="s">
        <v>74</v>
      </c>
      <c r="M258" t="s">
        <v>65</v>
      </c>
      <c r="N258" t="s">
        <v>66</v>
      </c>
      <c r="O258" t="s">
        <v>17</v>
      </c>
      <c r="P258">
        <v>5000</v>
      </c>
      <c r="Q258" t="str">
        <f>TEXT(tblHR[[#This Row],[Date of Join]],"mmm-yy")</f>
        <v>Dec-23</v>
      </c>
      <c r="R258" s="7" t="str">
        <f>IF(tblHR[[#This Row],[Working status]]="Active","Active","Exit")</f>
        <v>Active</v>
      </c>
    </row>
    <row r="259" spans="1:18" x14ac:dyDescent="0.25">
      <c r="A259">
        <v>258</v>
      </c>
      <c r="B259" t="s">
        <v>580</v>
      </c>
      <c r="C259" t="s">
        <v>581</v>
      </c>
      <c r="D259" t="s">
        <v>28</v>
      </c>
      <c r="E259" t="s">
        <v>37</v>
      </c>
      <c r="F259" t="s">
        <v>29</v>
      </c>
      <c r="G259" t="s">
        <v>69</v>
      </c>
      <c r="H259" s="3">
        <v>45463</v>
      </c>
      <c r="I259" s="3">
        <v>45283</v>
      </c>
      <c r="J259" t="s">
        <v>6</v>
      </c>
      <c r="K259" t="s">
        <v>63</v>
      </c>
      <c r="L259" t="s">
        <v>74</v>
      </c>
      <c r="M259" t="s">
        <v>242</v>
      </c>
      <c r="N259" t="s">
        <v>66</v>
      </c>
      <c r="O259" t="s">
        <v>17</v>
      </c>
      <c r="P259">
        <v>5000</v>
      </c>
      <c r="Q259" t="str">
        <f>TEXT(tblHR[[#This Row],[Date of Join]],"mmm-yy")</f>
        <v>Dec-23</v>
      </c>
      <c r="R259" s="7" t="str">
        <f>IF(tblHR[[#This Row],[Working status]]="Active","Active","Exit")</f>
        <v>Active</v>
      </c>
    </row>
    <row r="260" spans="1:18" x14ac:dyDescent="0.25">
      <c r="A260">
        <v>259</v>
      </c>
      <c r="B260" t="s">
        <v>582</v>
      </c>
      <c r="C260" t="s">
        <v>583</v>
      </c>
      <c r="D260" t="s">
        <v>28</v>
      </c>
      <c r="E260" t="s">
        <v>37</v>
      </c>
      <c r="F260" t="s">
        <v>29</v>
      </c>
      <c r="G260" t="s">
        <v>69</v>
      </c>
      <c r="H260" s="3">
        <v>45463</v>
      </c>
      <c r="I260" s="3">
        <v>45283</v>
      </c>
      <c r="J260" t="s">
        <v>6</v>
      </c>
      <c r="K260" t="s">
        <v>63</v>
      </c>
      <c r="L260" t="s">
        <v>64</v>
      </c>
      <c r="M260" t="s">
        <v>65</v>
      </c>
      <c r="N260" t="s">
        <v>66</v>
      </c>
      <c r="O260" t="s">
        <v>17</v>
      </c>
      <c r="P260">
        <v>5000</v>
      </c>
      <c r="Q260" t="str">
        <f>TEXT(tblHR[[#This Row],[Date of Join]],"mmm-yy")</f>
        <v>Dec-23</v>
      </c>
      <c r="R260" s="7" t="str">
        <f>IF(tblHR[[#This Row],[Working status]]="Active","Active","Exit")</f>
        <v>Active</v>
      </c>
    </row>
    <row r="261" spans="1:18" x14ac:dyDescent="0.25">
      <c r="A261">
        <v>260</v>
      </c>
      <c r="B261" t="s">
        <v>584</v>
      </c>
      <c r="C261" t="s">
        <v>585</v>
      </c>
      <c r="D261" t="s">
        <v>27</v>
      </c>
      <c r="E261" t="s">
        <v>37</v>
      </c>
      <c r="F261" t="s">
        <v>29</v>
      </c>
      <c r="G261" t="s">
        <v>69</v>
      </c>
      <c r="H261" s="3">
        <v>45463</v>
      </c>
      <c r="I261" s="3">
        <v>45283</v>
      </c>
      <c r="J261" t="s">
        <v>6</v>
      </c>
      <c r="K261" t="s">
        <v>63</v>
      </c>
      <c r="L261" t="s">
        <v>64</v>
      </c>
      <c r="M261" t="s">
        <v>102</v>
      </c>
      <c r="N261" t="s">
        <v>76</v>
      </c>
      <c r="O261" t="s">
        <v>17</v>
      </c>
      <c r="P261">
        <v>5000</v>
      </c>
      <c r="Q261" t="str">
        <f>TEXT(tblHR[[#This Row],[Date of Join]],"mmm-yy")</f>
        <v>Dec-23</v>
      </c>
      <c r="R261" s="7" t="str">
        <f>IF(tblHR[[#This Row],[Working status]]="Active","Active","Exit")</f>
        <v>Active</v>
      </c>
    </row>
    <row r="262" spans="1:18" x14ac:dyDescent="0.25">
      <c r="A262">
        <v>261</v>
      </c>
      <c r="B262" t="s">
        <v>586</v>
      </c>
      <c r="C262" t="s">
        <v>587</v>
      </c>
      <c r="D262" t="s">
        <v>27</v>
      </c>
      <c r="E262" t="s">
        <v>37</v>
      </c>
      <c r="F262" t="s">
        <v>29</v>
      </c>
      <c r="G262" t="s">
        <v>69</v>
      </c>
      <c r="H262" s="3">
        <v>45463</v>
      </c>
      <c r="I262" s="3">
        <v>45283</v>
      </c>
      <c r="J262" t="s">
        <v>6</v>
      </c>
      <c r="K262" t="s">
        <v>63</v>
      </c>
      <c r="L262" t="s">
        <v>91</v>
      </c>
      <c r="M262" t="s">
        <v>65</v>
      </c>
      <c r="N262" t="s">
        <v>66</v>
      </c>
      <c r="O262" t="s">
        <v>17</v>
      </c>
      <c r="P262">
        <v>5000</v>
      </c>
      <c r="Q262" t="str">
        <f>TEXT(tblHR[[#This Row],[Date of Join]],"mmm-yy")</f>
        <v>Dec-23</v>
      </c>
      <c r="R262" s="7" t="str">
        <f>IF(tblHR[[#This Row],[Working status]]="Active","Active","Exit")</f>
        <v>Active</v>
      </c>
    </row>
    <row r="263" spans="1:18" x14ac:dyDescent="0.25">
      <c r="A263">
        <v>262</v>
      </c>
      <c r="B263" t="s">
        <v>588</v>
      </c>
      <c r="C263" t="s">
        <v>589</v>
      </c>
      <c r="D263" t="s">
        <v>28</v>
      </c>
      <c r="E263" t="s">
        <v>37</v>
      </c>
      <c r="F263" t="s">
        <v>29</v>
      </c>
      <c r="G263" t="s">
        <v>69</v>
      </c>
      <c r="H263" s="3">
        <v>45464</v>
      </c>
      <c r="I263" s="3">
        <v>45284</v>
      </c>
      <c r="J263" t="s">
        <v>5</v>
      </c>
      <c r="K263" t="s">
        <v>73</v>
      </c>
      <c r="L263" t="s">
        <v>64</v>
      </c>
      <c r="M263" t="s">
        <v>126</v>
      </c>
      <c r="N263" t="s">
        <v>80</v>
      </c>
      <c r="O263" t="s">
        <v>17</v>
      </c>
      <c r="P263">
        <v>27000</v>
      </c>
      <c r="Q263" t="str">
        <f>TEXT(tblHR[[#This Row],[Date of Join]],"mmm-yy")</f>
        <v>Dec-23</v>
      </c>
      <c r="R263" s="7" t="str">
        <f>IF(tblHR[[#This Row],[Working status]]="Active","Active","Exit")</f>
        <v>Active</v>
      </c>
    </row>
    <row r="264" spans="1:18" x14ac:dyDescent="0.25">
      <c r="A264">
        <v>263</v>
      </c>
      <c r="B264" t="s">
        <v>590</v>
      </c>
      <c r="C264" t="s">
        <v>591</v>
      </c>
      <c r="D264" t="s">
        <v>27</v>
      </c>
      <c r="E264" t="s">
        <v>37</v>
      </c>
      <c r="F264" t="s">
        <v>29</v>
      </c>
      <c r="G264" t="s">
        <v>69</v>
      </c>
      <c r="H264" s="3">
        <v>45464</v>
      </c>
      <c r="I264" s="3">
        <v>45284</v>
      </c>
      <c r="J264" t="s">
        <v>6</v>
      </c>
      <c r="K264" t="s">
        <v>63</v>
      </c>
      <c r="L264" t="s">
        <v>74</v>
      </c>
      <c r="M264" t="s">
        <v>247</v>
      </c>
      <c r="N264" t="s">
        <v>80</v>
      </c>
      <c r="O264" t="s">
        <v>17</v>
      </c>
      <c r="P264">
        <v>27000</v>
      </c>
      <c r="Q264" t="str">
        <f>TEXT(tblHR[[#This Row],[Date of Join]],"mmm-yy")</f>
        <v>Dec-23</v>
      </c>
      <c r="R264" s="7" t="str">
        <f>IF(tblHR[[#This Row],[Working status]]="Active","Active","Exit")</f>
        <v>Active</v>
      </c>
    </row>
    <row r="265" spans="1:18" x14ac:dyDescent="0.25">
      <c r="A265">
        <v>264</v>
      </c>
      <c r="B265" t="s">
        <v>592</v>
      </c>
      <c r="C265" t="s">
        <v>593</v>
      </c>
      <c r="D265" t="s">
        <v>25</v>
      </c>
      <c r="E265" t="s">
        <v>37</v>
      </c>
      <c r="F265" t="s">
        <v>29</v>
      </c>
      <c r="G265" t="s">
        <v>69</v>
      </c>
      <c r="H265" s="3">
        <v>45464</v>
      </c>
      <c r="I265" s="3">
        <v>45284</v>
      </c>
      <c r="J265" t="s">
        <v>6</v>
      </c>
      <c r="K265" t="s">
        <v>63</v>
      </c>
      <c r="L265" t="s">
        <v>64</v>
      </c>
      <c r="M265" t="s">
        <v>65</v>
      </c>
      <c r="N265" t="s">
        <v>66</v>
      </c>
      <c r="O265" t="s">
        <v>17</v>
      </c>
      <c r="P265">
        <v>27000</v>
      </c>
      <c r="Q265" t="str">
        <f>TEXT(tblHR[[#This Row],[Date of Join]],"mmm-yy")</f>
        <v>Dec-23</v>
      </c>
      <c r="R265" s="7" t="str">
        <f>IF(tblHR[[#This Row],[Working status]]="Active","Active","Exit")</f>
        <v>Active</v>
      </c>
    </row>
    <row r="266" spans="1:18" x14ac:dyDescent="0.25">
      <c r="A266">
        <v>265</v>
      </c>
      <c r="B266" t="s">
        <v>594</v>
      </c>
      <c r="C266" t="s">
        <v>595</v>
      </c>
      <c r="D266" t="s">
        <v>28</v>
      </c>
      <c r="E266" t="s">
        <v>37</v>
      </c>
      <c r="F266" t="s">
        <v>29</v>
      </c>
      <c r="G266" t="s">
        <v>69</v>
      </c>
      <c r="H266" s="3">
        <v>45464</v>
      </c>
      <c r="I266" s="3">
        <v>45284</v>
      </c>
      <c r="J266" t="s">
        <v>6</v>
      </c>
      <c r="K266" t="s">
        <v>63</v>
      </c>
      <c r="L266" t="s">
        <v>70</v>
      </c>
      <c r="M266" t="s">
        <v>126</v>
      </c>
      <c r="N266" t="s">
        <v>80</v>
      </c>
      <c r="O266" t="s">
        <v>17</v>
      </c>
      <c r="P266">
        <v>27000</v>
      </c>
      <c r="Q266" t="str">
        <f>TEXT(tblHR[[#This Row],[Date of Join]],"mmm-yy")</f>
        <v>Dec-23</v>
      </c>
      <c r="R266" s="7" t="str">
        <f>IF(tblHR[[#This Row],[Working status]]="Active","Active","Exit")</f>
        <v>Active</v>
      </c>
    </row>
    <row r="267" spans="1:18" x14ac:dyDescent="0.25">
      <c r="A267">
        <v>266</v>
      </c>
      <c r="B267" t="s">
        <v>596</v>
      </c>
      <c r="C267" t="s">
        <v>597</v>
      </c>
      <c r="D267" t="s">
        <v>28</v>
      </c>
      <c r="E267" t="s">
        <v>37</v>
      </c>
      <c r="F267" t="s">
        <v>29</v>
      </c>
      <c r="G267" t="s">
        <v>69</v>
      </c>
      <c r="H267" s="3">
        <v>45464</v>
      </c>
      <c r="I267" s="3">
        <v>45284</v>
      </c>
      <c r="J267" t="s">
        <v>6</v>
      </c>
      <c r="K267" t="s">
        <v>73</v>
      </c>
      <c r="L267" t="s">
        <v>74</v>
      </c>
      <c r="M267" t="s">
        <v>153</v>
      </c>
      <c r="N267" t="s">
        <v>80</v>
      </c>
      <c r="O267" t="s">
        <v>17</v>
      </c>
      <c r="P267">
        <v>27000</v>
      </c>
      <c r="Q267" t="str">
        <f>TEXT(tblHR[[#This Row],[Date of Join]],"mmm-yy")</f>
        <v>Dec-23</v>
      </c>
      <c r="R267" s="7" t="str">
        <f>IF(tblHR[[#This Row],[Working status]]="Active","Active","Exit")</f>
        <v>Active</v>
      </c>
    </row>
    <row r="268" spans="1:18" x14ac:dyDescent="0.25">
      <c r="A268">
        <v>267</v>
      </c>
      <c r="B268" t="s">
        <v>598</v>
      </c>
      <c r="C268" t="s">
        <v>599</v>
      </c>
      <c r="D268" t="s">
        <v>26</v>
      </c>
      <c r="E268" t="s">
        <v>37</v>
      </c>
      <c r="F268" t="s">
        <v>29</v>
      </c>
      <c r="G268" t="s">
        <v>69</v>
      </c>
      <c r="H268" s="3">
        <v>45466</v>
      </c>
      <c r="I268" s="3">
        <v>45286</v>
      </c>
      <c r="J268" t="s">
        <v>6</v>
      </c>
      <c r="K268" t="s">
        <v>63</v>
      </c>
      <c r="L268" t="s">
        <v>64</v>
      </c>
      <c r="M268" t="s">
        <v>600</v>
      </c>
      <c r="N268" t="s">
        <v>80</v>
      </c>
      <c r="O268" t="s">
        <v>17</v>
      </c>
      <c r="P268">
        <v>27000</v>
      </c>
      <c r="Q268" t="str">
        <f>TEXT(tblHR[[#This Row],[Date of Join]],"mmm-yy")</f>
        <v>Dec-23</v>
      </c>
      <c r="R268" s="7" t="str">
        <f>IF(tblHR[[#This Row],[Working status]]="Active","Active","Exit")</f>
        <v>Active</v>
      </c>
    </row>
    <row r="269" spans="1:18" x14ac:dyDescent="0.25">
      <c r="A269">
        <v>268</v>
      </c>
      <c r="B269" t="s">
        <v>601</v>
      </c>
      <c r="C269" t="s">
        <v>602</v>
      </c>
      <c r="D269" t="s">
        <v>24</v>
      </c>
      <c r="E269" t="s">
        <v>37</v>
      </c>
      <c r="F269" t="s">
        <v>29</v>
      </c>
      <c r="G269" t="s">
        <v>69</v>
      </c>
      <c r="H269" s="3">
        <v>45466</v>
      </c>
      <c r="I269" s="3">
        <v>45286</v>
      </c>
      <c r="J269" t="s">
        <v>6</v>
      </c>
      <c r="K269" t="s">
        <v>63</v>
      </c>
      <c r="L269" t="s">
        <v>74</v>
      </c>
      <c r="M269" t="s">
        <v>65</v>
      </c>
      <c r="N269" t="s">
        <v>66</v>
      </c>
      <c r="O269" t="s">
        <v>17</v>
      </c>
      <c r="P269">
        <v>27000</v>
      </c>
      <c r="Q269" t="str">
        <f>TEXT(tblHR[[#This Row],[Date of Join]],"mmm-yy")</f>
        <v>Dec-23</v>
      </c>
      <c r="R269" s="7" t="str">
        <f>IF(tblHR[[#This Row],[Working status]]="Active","Active","Exit")</f>
        <v>Active</v>
      </c>
    </row>
    <row r="270" spans="1:18" x14ac:dyDescent="0.25">
      <c r="A270">
        <v>269</v>
      </c>
      <c r="B270" t="s">
        <v>603</v>
      </c>
      <c r="C270" t="s">
        <v>604</v>
      </c>
      <c r="D270" t="s">
        <v>24</v>
      </c>
      <c r="E270" t="s">
        <v>37</v>
      </c>
      <c r="F270" t="s">
        <v>29</v>
      </c>
      <c r="G270" t="s">
        <v>69</v>
      </c>
      <c r="H270" s="3">
        <v>45466</v>
      </c>
      <c r="I270" s="3">
        <v>45286</v>
      </c>
      <c r="J270" t="s">
        <v>6</v>
      </c>
      <c r="K270" t="s">
        <v>63</v>
      </c>
      <c r="L270" t="s">
        <v>70</v>
      </c>
      <c r="M270" t="s">
        <v>65</v>
      </c>
      <c r="N270" t="s">
        <v>66</v>
      </c>
      <c r="O270" t="s">
        <v>17</v>
      </c>
      <c r="P270">
        <v>27000</v>
      </c>
      <c r="Q270" t="str">
        <f>TEXT(tblHR[[#This Row],[Date of Join]],"mmm-yy")</f>
        <v>Dec-23</v>
      </c>
      <c r="R270" s="7" t="str">
        <f>IF(tblHR[[#This Row],[Working status]]="Active","Active","Exit")</f>
        <v>Active</v>
      </c>
    </row>
    <row r="271" spans="1:18" x14ac:dyDescent="0.25">
      <c r="A271">
        <v>270</v>
      </c>
      <c r="B271" t="s">
        <v>605</v>
      </c>
      <c r="C271" t="s">
        <v>606</v>
      </c>
      <c r="D271" t="s">
        <v>27</v>
      </c>
      <c r="E271" t="s">
        <v>32</v>
      </c>
      <c r="F271" t="s">
        <v>29</v>
      </c>
      <c r="G271" t="s">
        <v>69</v>
      </c>
      <c r="H271" s="3">
        <v>45466</v>
      </c>
      <c r="I271" s="3">
        <v>45286</v>
      </c>
      <c r="J271" t="s">
        <v>6</v>
      </c>
      <c r="K271" t="s">
        <v>63</v>
      </c>
      <c r="L271" t="s">
        <v>70</v>
      </c>
      <c r="M271" t="s">
        <v>65</v>
      </c>
      <c r="N271" t="s">
        <v>66</v>
      </c>
      <c r="O271" t="s">
        <v>17</v>
      </c>
      <c r="P271">
        <v>27000</v>
      </c>
      <c r="Q271" t="str">
        <f>TEXT(tblHR[[#This Row],[Date of Join]],"mmm-yy")</f>
        <v>Dec-23</v>
      </c>
      <c r="R271" s="7" t="str">
        <f>IF(tblHR[[#This Row],[Working status]]="Active","Active","Exit")</f>
        <v>Active</v>
      </c>
    </row>
    <row r="272" spans="1:18" x14ac:dyDescent="0.25">
      <c r="A272">
        <v>271</v>
      </c>
      <c r="B272" t="s">
        <v>607</v>
      </c>
      <c r="C272" t="s">
        <v>608</v>
      </c>
      <c r="D272" t="s">
        <v>28</v>
      </c>
      <c r="E272" t="s">
        <v>37</v>
      </c>
      <c r="F272" t="s">
        <v>29</v>
      </c>
      <c r="G272" t="s">
        <v>69</v>
      </c>
      <c r="H272" s="3">
        <v>45466</v>
      </c>
      <c r="I272" s="3">
        <v>45286</v>
      </c>
      <c r="J272" t="s">
        <v>6</v>
      </c>
      <c r="K272" t="s">
        <v>63</v>
      </c>
      <c r="L272" t="s">
        <v>64</v>
      </c>
      <c r="M272" t="s">
        <v>65</v>
      </c>
      <c r="N272" t="s">
        <v>66</v>
      </c>
      <c r="O272" t="s">
        <v>17</v>
      </c>
      <c r="P272">
        <v>27000</v>
      </c>
      <c r="Q272" t="str">
        <f>TEXT(tblHR[[#This Row],[Date of Join]],"mmm-yy")</f>
        <v>Dec-23</v>
      </c>
      <c r="R272" s="7" t="str">
        <f>IF(tblHR[[#This Row],[Working status]]="Active","Active","Exit")</f>
        <v>Active</v>
      </c>
    </row>
    <row r="273" spans="1:18" x14ac:dyDescent="0.25">
      <c r="A273">
        <v>272</v>
      </c>
      <c r="B273" t="s">
        <v>609</v>
      </c>
      <c r="C273" t="s">
        <v>219</v>
      </c>
      <c r="D273" t="s">
        <v>27</v>
      </c>
      <c r="E273" t="s">
        <v>36</v>
      </c>
      <c r="F273" t="s">
        <v>29</v>
      </c>
      <c r="G273" t="s">
        <v>69</v>
      </c>
      <c r="H273" s="3">
        <v>45466</v>
      </c>
      <c r="I273" s="3">
        <v>45286</v>
      </c>
      <c r="J273" t="s">
        <v>6</v>
      </c>
      <c r="K273" t="s">
        <v>63</v>
      </c>
      <c r="L273" t="s">
        <v>74</v>
      </c>
      <c r="M273" t="s">
        <v>65</v>
      </c>
      <c r="N273" t="s">
        <v>66</v>
      </c>
      <c r="O273" t="s">
        <v>17</v>
      </c>
      <c r="P273">
        <v>27000</v>
      </c>
      <c r="Q273" t="str">
        <f>TEXT(tblHR[[#This Row],[Date of Join]],"mmm-yy")</f>
        <v>Dec-23</v>
      </c>
      <c r="R273" s="7" t="str">
        <f>IF(tblHR[[#This Row],[Working status]]="Active","Active","Exit")</f>
        <v>Active</v>
      </c>
    </row>
    <row r="274" spans="1:18" x14ac:dyDescent="0.25">
      <c r="A274">
        <v>273</v>
      </c>
      <c r="B274" t="s">
        <v>610</v>
      </c>
      <c r="C274" t="s">
        <v>611</v>
      </c>
      <c r="D274" t="s">
        <v>27</v>
      </c>
      <c r="E274" t="s">
        <v>37</v>
      </c>
      <c r="F274" t="s">
        <v>29</v>
      </c>
      <c r="G274" t="s">
        <v>69</v>
      </c>
      <c r="H274" s="3">
        <v>45466</v>
      </c>
      <c r="I274" s="3">
        <v>45286</v>
      </c>
      <c r="J274" t="s">
        <v>5</v>
      </c>
      <c r="K274" t="s">
        <v>63</v>
      </c>
      <c r="L274" t="s">
        <v>64</v>
      </c>
      <c r="M274" t="s">
        <v>65</v>
      </c>
      <c r="N274" t="s">
        <v>66</v>
      </c>
      <c r="O274" t="s">
        <v>17</v>
      </c>
      <c r="P274">
        <v>27000</v>
      </c>
      <c r="Q274" t="str">
        <f>TEXT(tblHR[[#This Row],[Date of Join]],"mmm-yy")</f>
        <v>Dec-23</v>
      </c>
      <c r="R274" s="7" t="str">
        <f>IF(tblHR[[#This Row],[Working status]]="Active","Active","Exit")</f>
        <v>Active</v>
      </c>
    </row>
    <row r="275" spans="1:18" x14ac:dyDescent="0.25">
      <c r="A275">
        <v>274</v>
      </c>
      <c r="B275" t="s">
        <v>612</v>
      </c>
      <c r="C275" t="s">
        <v>613</v>
      </c>
      <c r="D275" t="s">
        <v>24</v>
      </c>
      <c r="E275" t="s">
        <v>37</v>
      </c>
      <c r="F275" t="s">
        <v>29</v>
      </c>
      <c r="G275" t="s">
        <v>69</v>
      </c>
      <c r="H275" s="3">
        <v>45466</v>
      </c>
      <c r="I275" s="3">
        <v>45286</v>
      </c>
      <c r="J275" t="s">
        <v>5</v>
      </c>
      <c r="K275" t="s">
        <v>63</v>
      </c>
      <c r="L275" t="s">
        <v>64</v>
      </c>
      <c r="M275" t="s">
        <v>65</v>
      </c>
      <c r="N275" t="s">
        <v>66</v>
      </c>
      <c r="O275" t="s">
        <v>17</v>
      </c>
      <c r="P275">
        <v>27000</v>
      </c>
      <c r="Q275" t="str">
        <f>TEXT(tblHR[[#This Row],[Date of Join]],"mmm-yy")</f>
        <v>Dec-23</v>
      </c>
      <c r="R275" s="7" t="str">
        <f>IF(tblHR[[#This Row],[Working status]]="Active","Active","Exit")</f>
        <v>Active</v>
      </c>
    </row>
    <row r="276" spans="1:18" x14ac:dyDescent="0.25">
      <c r="A276">
        <v>275</v>
      </c>
      <c r="B276" t="s">
        <v>614</v>
      </c>
      <c r="C276" t="s">
        <v>615</v>
      </c>
      <c r="D276" t="s">
        <v>28</v>
      </c>
      <c r="E276" t="s">
        <v>37</v>
      </c>
      <c r="F276" t="s">
        <v>29</v>
      </c>
      <c r="G276" t="s">
        <v>69</v>
      </c>
      <c r="H276" s="3">
        <v>45466</v>
      </c>
      <c r="I276" s="3">
        <v>45286</v>
      </c>
      <c r="J276" t="s">
        <v>5</v>
      </c>
      <c r="K276" t="s">
        <v>63</v>
      </c>
      <c r="L276" t="s">
        <v>64</v>
      </c>
      <c r="M276" t="s">
        <v>65</v>
      </c>
      <c r="N276" t="s">
        <v>66</v>
      </c>
      <c r="O276" t="s">
        <v>17</v>
      </c>
      <c r="P276">
        <v>27000</v>
      </c>
      <c r="Q276" t="str">
        <f>TEXT(tblHR[[#This Row],[Date of Join]],"mmm-yy")</f>
        <v>Dec-23</v>
      </c>
      <c r="R276" s="7" t="str">
        <f>IF(tblHR[[#This Row],[Working status]]="Active","Active","Exit")</f>
        <v>Active</v>
      </c>
    </row>
    <row r="277" spans="1:18" x14ac:dyDescent="0.25">
      <c r="A277">
        <v>276</v>
      </c>
      <c r="B277" t="s">
        <v>616</v>
      </c>
      <c r="C277" t="s">
        <v>617</v>
      </c>
      <c r="D277" t="s">
        <v>28</v>
      </c>
      <c r="E277" t="s">
        <v>37</v>
      </c>
      <c r="F277" t="s">
        <v>29</v>
      </c>
      <c r="G277" t="s">
        <v>69</v>
      </c>
      <c r="H277" s="3">
        <v>45466</v>
      </c>
      <c r="I277" s="3">
        <v>45286</v>
      </c>
      <c r="J277" t="s">
        <v>5</v>
      </c>
      <c r="K277" t="s">
        <v>63</v>
      </c>
      <c r="L277" t="s">
        <v>74</v>
      </c>
      <c r="M277" t="s">
        <v>65</v>
      </c>
      <c r="N277" t="s">
        <v>66</v>
      </c>
      <c r="O277" t="s">
        <v>17</v>
      </c>
      <c r="P277">
        <v>27000</v>
      </c>
      <c r="Q277" t="str">
        <f>TEXT(tblHR[[#This Row],[Date of Join]],"mmm-yy")</f>
        <v>Dec-23</v>
      </c>
      <c r="R277" s="7" t="str">
        <f>IF(tblHR[[#This Row],[Working status]]="Active","Active","Exit")</f>
        <v>Active</v>
      </c>
    </row>
    <row r="278" spans="1:18" x14ac:dyDescent="0.25">
      <c r="A278">
        <v>277</v>
      </c>
      <c r="B278" t="s">
        <v>618</v>
      </c>
      <c r="C278" t="s">
        <v>619</v>
      </c>
      <c r="D278" t="s">
        <v>27</v>
      </c>
      <c r="E278" t="s">
        <v>37</v>
      </c>
      <c r="F278" t="s">
        <v>29</v>
      </c>
      <c r="G278" t="s">
        <v>69</v>
      </c>
      <c r="H278" s="3">
        <v>45466</v>
      </c>
      <c r="I278" s="3">
        <v>45286</v>
      </c>
      <c r="J278" t="s">
        <v>5</v>
      </c>
      <c r="K278" t="s">
        <v>63</v>
      </c>
      <c r="L278" t="s">
        <v>70</v>
      </c>
      <c r="M278" t="s">
        <v>65</v>
      </c>
      <c r="N278" t="s">
        <v>66</v>
      </c>
      <c r="O278" t="s">
        <v>17</v>
      </c>
      <c r="P278">
        <v>27000</v>
      </c>
      <c r="Q278" t="str">
        <f>TEXT(tblHR[[#This Row],[Date of Join]],"mmm-yy")</f>
        <v>Dec-23</v>
      </c>
      <c r="R278" s="7" t="str">
        <f>IF(tblHR[[#This Row],[Working status]]="Active","Active","Exit")</f>
        <v>Active</v>
      </c>
    </row>
    <row r="279" spans="1:18" x14ac:dyDescent="0.25">
      <c r="A279">
        <v>278</v>
      </c>
      <c r="B279" t="s">
        <v>620</v>
      </c>
      <c r="C279" t="s">
        <v>621</v>
      </c>
      <c r="D279" t="s">
        <v>27</v>
      </c>
      <c r="E279" t="s">
        <v>37</v>
      </c>
      <c r="F279" t="s">
        <v>29</v>
      </c>
      <c r="G279" t="s">
        <v>69</v>
      </c>
      <c r="H279" s="3">
        <v>45466</v>
      </c>
      <c r="I279" s="3">
        <v>45286</v>
      </c>
      <c r="J279" t="s">
        <v>5</v>
      </c>
      <c r="K279" t="s">
        <v>63</v>
      </c>
      <c r="L279" t="s">
        <v>64</v>
      </c>
      <c r="M279" t="s">
        <v>65</v>
      </c>
      <c r="N279" t="s">
        <v>66</v>
      </c>
      <c r="O279" t="s">
        <v>17</v>
      </c>
      <c r="P279">
        <v>27000</v>
      </c>
      <c r="Q279" t="str">
        <f>TEXT(tblHR[[#This Row],[Date of Join]],"mmm-yy")</f>
        <v>Dec-23</v>
      </c>
      <c r="R279" s="7" t="str">
        <f>IF(tblHR[[#This Row],[Working status]]="Active","Active","Exit")</f>
        <v>Active</v>
      </c>
    </row>
    <row r="280" spans="1:18" x14ac:dyDescent="0.25">
      <c r="A280">
        <v>279</v>
      </c>
      <c r="B280" t="s">
        <v>622</v>
      </c>
      <c r="C280" t="s">
        <v>623</v>
      </c>
      <c r="D280" t="s">
        <v>22</v>
      </c>
      <c r="E280" t="s">
        <v>37</v>
      </c>
      <c r="F280" t="s">
        <v>29</v>
      </c>
      <c r="G280" t="s">
        <v>69</v>
      </c>
      <c r="H280" s="3">
        <v>45466</v>
      </c>
      <c r="I280" s="3">
        <v>45286</v>
      </c>
      <c r="J280" t="s">
        <v>5</v>
      </c>
      <c r="K280" t="s">
        <v>63</v>
      </c>
      <c r="L280" t="s">
        <v>170</v>
      </c>
      <c r="M280" t="s">
        <v>65</v>
      </c>
      <c r="N280" t="s">
        <v>66</v>
      </c>
      <c r="O280" t="s">
        <v>17</v>
      </c>
      <c r="P280">
        <v>27000</v>
      </c>
      <c r="Q280" t="str">
        <f>TEXT(tblHR[[#This Row],[Date of Join]],"mmm-yy")</f>
        <v>Dec-23</v>
      </c>
      <c r="R280" s="7" t="str">
        <f>IF(tblHR[[#This Row],[Working status]]="Active","Active","Exit")</f>
        <v>Active</v>
      </c>
    </row>
    <row r="281" spans="1:18" x14ac:dyDescent="0.25">
      <c r="A281">
        <v>280</v>
      </c>
      <c r="B281" t="s">
        <v>624</v>
      </c>
      <c r="C281" t="s">
        <v>625</v>
      </c>
      <c r="D281" t="s">
        <v>27</v>
      </c>
      <c r="E281" t="s">
        <v>37</v>
      </c>
      <c r="F281" t="s">
        <v>29</v>
      </c>
      <c r="G281" t="s">
        <v>69</v>
      </c>
      <c r="H281" s="3">
        <v>45466</v>
      </c>
      <c r="I281" s="3">
        <v>45286</v>
      </c>
      <c r="J281" t="s">
        <v>6</v>
      </c>
      <c r="K281" t="s">
        <v>63</v>
      </c>
      <c r="L281" t="s">
        <v>74</v>
      </c>
      <c r="M281" t="s">
        <v>65</v>
      </c>
      <c r="N281" t="s">
        <v>66</v>
      </c>
      <c r="O281" t="s">
        <v>17</v>
      </c>
      <c r="P281">
        <v>27000</v>
      </c>
      <c r="Q281" t="str">
        <f>TEXT(tblHR[[#This Row],[Date of Join]],"mmm-yy")</f>
        <v>Dec-23</v>
      </c>
      <c r="R281" s="7" t="str">
        <f>IF(tblHR[[#This Row],[Working status]]="Active","Active","Exit")</f>
        <v>Active</v>
      </c>
    </row>
    <row r="282" spans="1:18" x14ac:dyDescent="0.25">
      <c r="A282">
        <v>281</v>
      </c>
      <c r="B282" t="s">
        <v>626</v>
      </c>
      <c r="C282" t="s">
        <v>627</v>
      </c>
      <c r="D282" t="s">
        <v>28</v>
      </c>
      <c r="E282" t="s">
        <v>36</v>
      </c>
      <c r="F282" t="s">
        <v>29</v>
      </c>
      <c r="G282" t="s">
        <v>69</v>
      </c>
      <c r="H282" s="3">
        <v>45466</v>
      </c>
      <c r="I282" s="3">
        <v>45286</v>
      </c>
      <c r="J282" t="s">
        <v>5</v>
      </c>
      <c r="K282" t="s">
        <v>63</v>
      </c>
      <c r="L282" t="s">
        <v>74</v>
      </c>
      <c r="M282" t="s">
        <v>65</v>
      </c>
      <c r="N282" t="s">
        <v>66</v>
      </c>
      <c r="O282" t="s">
        <v>17</v>
      </c>
      <c r="P282">
        <v>27000</v>
      </c>
      <c r="Q282" t="str">
        <f>TEXT(tblHR[[#This Row],[Date of Join]],"mmm-yy")</f>
        <v>Dec-23</v>
      </c>
      <c r="R282" s="7" t="str">
        <f>IF(tblHR[[#This Row],[Working status]]="Active","Active","Exit")</f>
        <v>Active</v>
      </c>
    </row>
    <row r="283" spans="1:18" x14ac:dyDescent="0.25">
      <c r="A283">
        <v>282</v>
      </c>
      <c r="B283" t="s">
        <v>628</v>
      </c>
      <c r="C283" t="s">
        <v>335</v>
      </c>
      <c r="D283" t="s">
        <v>28</v>
      </c>
      <c r="E283" t="s">
        <v>37</v>
      </c>
      <c r="F283" t="s">
        <v>29</v>
      </c>
      <c r="G283" t="s">
        <v>69</v>
      </c>
      <c r="H283" s="3">
        <v>45466</v>
      </c>
      <c r="I283" s="3">
        <v>45286</v>
      </c>
      <c r="J283" t="s">
        <v>6</v>
      </c>
      <c r="K283" t="s">
        <v>63</v>
      </c>
      <c r="L283" t="s">
        <v>70</v>
      </c>
      <c r="M283" t="s">
        <v>126</v>
      </c>
      <c r="N283" t="s">
        <v>80</v>
      </c>
      <c r="O283" t="s">
        <v>17</v>
      </c>
      <c r="P283">
        <v>27000</v>
      </c>
      <c r="Q283" t="str">
        <f>TEXT(tblHR[[#This Row],[Date of Join]],"mmm-yy")</f>
        <v>Dec-23</v>
      </c>
      <c r="R283" s="7" t="str">
        <f>IF(tblHR[[#This Row],[Working status]]="Active","Active","Exit")</f>
        <v>Active</v>
      </c>
    </row>
    <row r="284" spans="1:18" x14ac:dyDescent="0.25">
      <c r="A284">
        <v>283</v>
      </c>
      <c r="B284" t="s">
        <v>629</v>
      </c>
      <c r="C284" t="s">
        <v>630</v>
      </c>
      <c r="D284" t="s">
        <v>27</v>
      </c>
      <c r="E284" t="s">
        <v>37</v>
      </c>
      <c r="F284" t="s">
        <v>29</v>
      </c>
      <c r="G284" t="s">
        <v>69</v>
      </c>
      <c r="H284" s="3">
        <v>45466</v>
      </c>
      <c r="I284" s="3">
        <v>45286</v>
      </c>
      <c r="J284" t="s">
        <v>6</v>
      </c>
      <c r="K284" t="s">
        <v>63</v>
      </c>
      <c r="L284" t="s">
        <v>64</v>
      </c>
      <c r="M284" t="s">
        <v>126</v>
      </c>
      <c r="N284" t="s">
        <v>80</v>
      </c>
      <c r="O284" t="s">
        <v>17</v>
      </c>
      <c r="P284">
        <v>27000</v>
      </c>
      <c r="Q284" t="str">
        <f>TEXT(tblHR[[#This Row],[Date of Join]],"mmm-yy")</f>
        <v>Dec-23</v>
      </c>
      <c r="R284" s="7" t="str">
        <f>IF(tblHR[[#This Row],[Working status]]="Active","Active","Exit")</f>
        <v>Active</v>
      </c>
    </row>
    <row r="285" spans="1:18" x14ac:dyDescent="0.25">
      <c r="A285">
        <v>284</v>
      </c>
      <c r="B285" t="s">
        <v>631</v>
      </c>
      <c r="C285" t="s">
        <v>632</v>
      </c>
      <c r="D285" t="s">
        <v>25</v>
      </c>
      <c r="E285" t="s">
        <v>37</v>
      </c>
      <c r="F285" t="s">
        <v>29</v>
      </c>
      <c r="G285" t="s">
        <v>69</v>
      </c>
      <c r="H285" s="3">
        <v>45467</v>
      </c>
      <c r="I285" s="3">
        <v>45287</v>
      </c>
      <c r="J285" t="s">
        <v>6</v>
      </c>
      <c r="K285" t="s">
        <v>63</v>
      </c>
      <c r="L285" t="s">
        <v>177</v>
      </c>
      <c r="M285" t="s">
        <v>65</v>
      </c>
      <c r="N285" t="s">
        <v>66</v>
      </c>
      <c r="O285" t="s">
        <v>17</v>
      </c>
      <c r="P285">
        <v>27000</v>
      </c>
      <c r="Q285" t="str">
        <f>TEXT(tblHR[[#This Row],[Date of Join]],"mmm-yy")</f>
        <v>Dec-23</v>
      </c>
      <c r="R285" s="7" t="str">
        <f>IF(tblHR[[#This Row],[Working status]]="Active","Active","Exit")</f>
        <v>Active</v>
      </c>
    </row>
    <row r="286" spans="1:18" x14ac:dyDescent="0.25">
      <c r="A286">
        <v>285</v>
      </c>
      <c r="B286" t="s">
        <v>633</v>
      </c>
      <c r="C286" t="s">
        <v>634</v>
      </c>
      <c r="D286" t="s">
        <v>24</v>
      </c>
      <c r="E286" t="s">
        <v>37</v>
      </c>
      <c r="F286" t="s">
        <v>29</v>
      </c>
      <c r="G286" t="s">
        <v>69</v>
      </c>
      <c r="H286" s="3">
        <v>45467</v>
      </c>
      <c r="I286" s="3">
        <v>45287</v>
      </c>
      <c r="J286" t="s">
        <v>6</v>
      </c>
      <c r="K286" t="s">
        <v>63</v>
      </c>
      <c r="L286" t="s">
        <v>144</v>
      </c>
      <c r="M286" t="s">
        <v>311</v>
      </c>
      <c r="N286" t="s">
        <v>80</v>
      </c>
      <c r="O286" t="s">
        <v>17</v>
      </c>
      <c r="P286">
        <v>27000</v>
      </c>
      <c r="Q286" t="str">
        <f>TEXT(tblHR[[#This Row],[Date of Join]],"mmm-yy")</f>
        <v>Dec-23</v>
      </c>
      <c r="R286" s="7" t="str">
        <f>IF(tblHR[[#This Row],[Working status]]="Active","Active","Exit")</f>
        <v>Active</v>
      </c>
    </row>
    <row r="287" spans="1:18" x14ac:dyDescent="0.25">
      <c r="A287">
        <v>286</v>
      </c>
      <c r="B287" t="s">
        <v>635</v>
      </c>
      <c r="C287" t="s">
        <v>636</v>
      </c>
      <c r="D287" t="s">
        <v>24</v>
      </c>
      <c r="E287" t="s">
        <v>37</v>
      </c>
      <c r="F287" t="s">
        <v>29</v>
      </c>
      <c r="G287" t="s">
        <v>69</v>
      </c>
      <c r="H287" s="3">
        <v>45467</v>
      </c>
      <c r="I287" s="3">
        <v>45287</v>
      </c>
      <c r="J287" t="s">
        <v>5</v>
      </c>
      <c r="K287" t="s">
        <v>63</v>
      </c>
      <c r="L287" t="s">
        <v>74</v>
      </c>
      <c r="M287" t="s">
        <v>242</v>
      </c>
      <c r="N287" t="s">
        <v>66</v>
      </c>
      <c r="O287" t="s">
        <v>17</v>
      </c>
      <c r="P287">
        <v>27000</v>
      </c>
      <c r="Q287" t="str">
        <f>TEXT(tblHR[[#This Row],[Date of Join]],"mmm-yy")</f>
        <v>Dec-23</v>
      </c>
      <c r="R287" s="7" t="str">
        <f>IF(tblHR[[#This Row],[Working status]]="Active","Active","Exit")</f>
        <v>Active</v>
      </c>
    </row>
    <row r="288" spans="1:18" x14ac:dyDescent="0.25">
      <c r="A288">
        <v>287</v>
      </c>
      <c r="B288" t="s">
        <v>637</v>
      </c>
      <c r="C288" t="s">
        <v>638</v>
      </c>
      <c r="D288" t="s">
        <v>27</v>
      </c>
      <c r="E288" t="s">
        <v>37</v>
      </c>
      <c r="F288" t="s">
        <v>29</v>
      </c>
      <c r="G288" t="s">
        <v>69</v>
      </c>
      <c r="H288" s="3">
        <v>45470</v>
      </c>
      <c r="I288" s="3">
        <v>45290</v>
      </c>
      <c r="J288" t="s">
        <v>5</v>
      </c>
      <c r="K288" t="s">
        <v>63</v>
      </c>
      <c r="L288" t="s">
        <v>70</v>
      </c>
      <c r="M288" t="s">
        <v>145</v>
      </c>
      <c r="N288" t="s">
        <v>80</v>
      </c>
      <c r="O288" t="s">
        <v>17</v>
      </c>
      <c r="P288">
        <v>30000</v>
      </c>
      <c r="Q288" t="str">
        <f>TEXT(tblHR[[#This Row],[Date of Join]],"mmm-yy")</f>
        <v>Dec-23</v>
      </c>
      <c r="R288" s="7" t="str">
        <f>IF(tblHR[[#This Row],[Working status]]="Active","Active","Exit")</f>
        <v>Active</v>
      </c>
    </row>
    <row r="289" spans="1:18" x14ac:dyDescent="0.25">
      <c r="A289">
        <v>288</v>
      </c>
      <c r="B289" t="s">
        <v>639</v>
      </c>
      <c r="C289" t="s">
        <v>640</v>
      </c>
      <c r="D289" t="s">
        <v>24</v>
      </c>
      <c r="E289" t="s">
        <v>37</v>
      </c>
      <c r="F289" t="s">
        <v>29</v>
      </c>
      <c r="G289" t="s">
        <v>69</v>
      </c>
      <c r="H289" s="3">
        <v>45470</v>
      </c>
      <c r="I289" s="3">
        <v>45290</v>
      </c>
      <c r="J289" t="s">
        <v>6</v>
      </c>
      <c r="K289" t="s">
        <v>63</v>
      </c>
      <c r="L289" t="s">
        <v>91</v>
      </c>
      <c r="M289" t="s">
        <v>126</v>
      </c>
      <c r="N289" t="s">
        <v>80</v>
      </c>
      <c r="O289" t="s">
        <v>17</v>
      </c>
      <c r="P289">
        <v>30000</v>
      </c>
      <c r="Q289" t="str">
        <f>TEXT(tblHR[[#This Row],[Date of Join]],"mmm-yy")</f>
        <v>Dec-23</v>
      </c>
      <c r="R289" s="7" t="str">
        <f>IF(tblHR[[#This Row],[Working status]]="Active","Active","Exit")</f>
        <v>Active</v>
      </c>
    </row>
    <row r="290" spans="1:18" x14ac:dyDescent="0.25">
      <c r="A290">
        <v>289</v>
      </c>
      <c r="B290" t="s">
        <v>641</v>
      </c>
      <c r="C290" t="s">
        <v>642</v>
      </c>
      <c r="D290" t="s">
        <v>28</v>
      </c>
      <c r="E290" t="s">
        <v>37</v>
      </c>
      <c r="F290" t="s">
        <v>29</v>
      </c>
      <c r="G290" t="s">
        <v>69</v>
      </c>
      <c r="H290" s="3">
        <v>45470</v>
      </c>
      <c r="I290" s="3">
        <v>45290</v>
      </c>
      <c r="J290" t="s">
        <v>6</v>
      </c>
      <c r="K290" t="s">
        <v>63</v>
      </c>
      <c r="L290" t="s">
        <v>91</v>
      </c>
      <c r="M290" t="s">
        <v>65</v>
      </c>
      <c r="N290" t="s">
        <v>66</v>
      </c>
      <c r="O290" t="s">
        <v>17</v>
      </c>
      <c r="P290">
        <v>30000</v>
      </c>
      <c r="Q290" t="str">
        <f>TEXT(tblHR[[#This Row],[Date of Join]],"mmm-yy")</f>
        <v>Dec-23</v>
      </c>
      <c r="R290" s="7" t="str">
        <f>IF(tblHR[[#This Row],[Working status]]="Active","Active","Exit")</f>
        <v>Active</v>
      </c>
    </row>
    <row r="291" spans="1:18" x14ac:dyDescent="0.25">
      <c r="A291">
        <v>290</v>
      </c>
      <c r="B291" t="s">
        <v>643</v>
      </c>
      <c r="C291" t="s">
        <v>644</v>
      </c>
      <c r="D291" t="s">
        <v>27</v>
      </c>
      <c r="E291" t="s">
        <v>37</v>
      </c>
      <c r="F291" t="s">
        <v>29</v>
      </c>
      <c r="G291" t="s">
        <v>69</v>
      </c>
      <c r="H291" s="3">
        <v>45472</v>
      </c>
      <c r="I291" s="3">
        <v>45292</v>
      </c>
      <c r="J291" t="s">
        <v>6</v>
      </c>
      <c r="K291" t="s">
        <v>63</v>
      </c>
      <c r="L291" t="s">
        <v>144</v>
      </c>
      <c r="M291" t="s">
        <v>126</v>
      </c>
      <c r="N291" t="s">
        <v>80</v>
      </c>
      <c r="O291" t="s">
        <v>17</v>
      </c>
      <c r="P291">
        <v>30000</v>
      </c>
      <c r="Q291" t="str">
        <f>TEXT(tblHR[[#This Row],[Date of Join]],"mmm-yy")</f>
        <v>Jan-24</v>
      </c>
      <c r="R291" s="7" t="str">
        <f>IF(tblHR[[#This Row],[Working status]]="Active","Active","Exit")</f>
        <v>Active</v>
      </c>
    </row>
    <row r="292" spans="1:18" x14ac:dyDescent="0.25">
      <c r="A292">
        <v>291</v>
      </c>
      <c r="B292" t="s">
        <v>645</v>
      </c>
      <c r="C292" t="s">
        <v>646</v>
      </c>
      <c r="D292" t="s">
        <v>24</v>
      </c>
      <c r="E292" t="s">
        <v>37</v>
      </c>
      <c r="F292" t="s">
        <v>29</v>
      </c>
      <c r="G292" t="s">
        <v>69</v>
      </c>
      <c r="H292" s="3">
        <v>45472</v>
      </c>
      <c r="I292" s="3">
        <v>45292</v>
      </c>
      <c r="J292" t="s">
        <v>6</v>
      </c>
      <c r="K292" t="s">
        <v>63</v>
      </c>
      <c r="L292" t="s">
        <v>74</v>
      </c>
      <c r="M292" t="s">
        <v>83</v>
      </c>
      <c r="N292" t="s">
        <v>84</v>
      </c>
      <c r="O292" t="s">
        <v>17</v>
      </c>
      <c r="P292">
        <v>30000</v>
      </c>
      <c r="Q292" t="str">
        <f>TEXT(tblHR[[#This Row],[Date of Join]],"mmm-yy")</f>
        <v>Jan-24</v>
      </c>
      <c r="R292" s="7" t="str">
        <f>IF(tblHR[[#This Row],[Working status]]="Active","Active","Exit")</f>
        <v>Active</v>
      </c>
    </row>
    <row r="293" spans="1:18" x14ac:dyDescent="0.25">
      <c r="A293">
        <v>292</v>
      </c>
      <c r="B293" t="s">
        <v>647</v>
      </c>
      <c r="C293" t="s">
        <v>648</v>
      </c>
      <c r="D293" t="s">
        <v>24</v>
      </c>
      <c r="E293" t="s">
        <v>37</v>
      </c>
      <c r="F293" t="s">
        <v>29</v>
      </c>
      <c r="G293" t="s">
        <v>69</v>
      </c>
      <c r="H293" s="3">
        <v>45472</v>
      </c>
      <c r="I293" s="3">
        <v>45292</v>
      </c>
      <c r="J293" t="s">
        <v>6</v>
      </c>
      <c r="K293" t="s">
        <v>63</v>
      </c>
      <c r="L293" t="s">
        <v>64</v>
      </c>
      <c r="M293" t="s">
        <v>65</v>
      </c>
      <c r="N293" t="s">
        <v>66</v>
      </c>
      <c r="O293" t="s">
        <v>17</v>
      </c>
      <c r="P293">
        <v>30000</v>
      </c>
      <c r="Q293" t="str">
        <f>TEXT(tblHR[[#This Row],[Date of Join]],"mmm-yy")</f>
        <v>Jan-24</v>
      </c>
      <c r="R293" s="7" t="str">
        <f>IF(tblHR[[#This Row],[Working status]]="Active","Active","Exit")</f>
        <v>Active</v>
      </c>
    </row>
    <row r="294" spans="1:18" x14ac:dyDescent="0.25">
      <c r="A294">
        <v>293</v>
      </c>
      <c r="B294" t="s">
        <v>649</v>
      </c>
      <c r="C294" t="s">
        <v>650</v>
      </c>
      <c r="D294" t="s">
        <v>27</v>
      </c>
      <c r="E294" t="s">
        <v>37</v>
      </c>
      <c r="F294" t="s">
        <v>29</v>
      </c>
      <c r="G294" t="s">
        <v>69</v>
      </c>
      <c r="H294" s="3">
        <v>45472</v>
      </c>
      <c r="I294" s="3">
        <v>45292</v>
      </c>
      <c r="J294" t="s">
        <v>6</v>
      </c>
      <c r="K294" t="s">
        <v>63</v>
      </c>
      <c r="L294" t="s">
        <v>74</v>
      </c>
      <c r="M294" t="s">
        <v>65</v>
      </c>
      <c r="N294" t="s">
        <v>66</v>
      </c>
      <c r="O294" t="s">
        <v>17</v>
      </c>
      <c r="P294">
        <v>30000</v>
      </c>
      <c r="Q294" t="str">
        <f>TEXT(tblHR[[#This Row],[Date of Join]],"mmm-yy")</f>
        <v>Jan-24</v>
      </c>
      <c r="R294" s="7" t="str">
        <f>IF(tblHR[[#This Row],[Working status]]="Active","Active","Exit")</f>
        <v>Active</v>
      </c>
    </row>
    <row r="295" spans="1:18" x14ac:dyDescent="0.25">
      <c r="A295">
        <v>294</v>
      </c>
      <c r="B295" t="s">
        <v>651</v>
      </c>
      <c r="C295" t="s">
        <v>652</v>
      </c>
      <c r="D295" t="s">
        <v>27</v>
      </c>
      <c r="E295" t="s">
        <v>37</v>
      </c>
      <c r="F295" t="s">
        <v>29</v>
      </c>
      <c r="G295" t="s">
        <v>69</v>
      </c>
      <c r="H295" s="3">
        <v>45472</v>
      </c>
      <c r="I295" s="3">
        <v>45292</v>
      </c>
      <c r="J295" t="s">
        <v>6</v>
      </c>
      <c r="K295" t="s">
        <v>73</v>
      </c>
      <c r="L295" t="s">
        <v>91</v>
      </c>
      <c r="M295" t="s">
        <v>65</v>
      </c>
      <c r="N295" t="s">
        <v>66</v>
      </c>
      <c r="O295" t="s">
        <v>17</v>
      </c>
      <c r="P295">
        <v>30000</v>
      </c>
      <c r="Q295" t="str">
        <f>TEXT(tblHR[[#This Row],[Date of Join]],"mmm-yy")</f>
        <v>Jan-24</v>
      </c>
      <c r="R295" s="7" t="str">
        <f>IF(tblHR[[#This Row],[Working status]]="Active","Active","Exit")</f>
        <v>Active</v>
      </c>
    </row>
    <row r="296" spans="1:18" x14ac:dyDescent="0.25">
      <c r="A296">
        <v>295</v>
      </c>
      <c r="B296" t="s">
        <v>653</v>
      </c>
      <c r="C296" t="s">
        <v>654</v>
      </c>
      <c r="D296" t="s">
        <v>24</v>
      </c>
      <c r="E296" t="s">
        <v>37</v>
      </c>
      <c r="F296" t="s">
        <v>29</v>
      </c>
      <c r="G296" t="s">
        <v>69</v>
      </c>
      <c r="H296" s="3">
        <v>45472</v>
      </c>
      <c r="I296" s="3">
        <v>45292</v>
      </c>
      <c r="J296" t="s">
        <v>6</v>
      </c>
      <c r="K296" t="s">
        <v>63</v>
      </c>
      <c r="L296" t="s">
        <v>144</v>
      </c>
      <c r="M296" t="s">
        <v>65</v>
      </c>
      <c r="N296" t="s">
        <v>66</v>
      </c>
      <c r="O296" t="s">
        <v>17</v>
      </c>
      <c r="P296">
        <v>30000</v>
      </c>
      <c r="Q296" t="str">
        <f>TEXT(tblHR[[#This Row],[Date of Join]],"mmm-yy")</f>
        <v>Jan-24</v>
      </c>
      <c r="R296" s="7" t="str">
        <f>IF(tblHR[[#This Row],[Working status]]="Active","Active","Exit")</f>
        <v>Active</v>
      </c>
    </row>
    <row r="297" spans="1:18" x14ac:dyDescent="0.25">
      <c r="A297">
        <v>296</v>
      </c>
      <c r="B297" t="s">
        <v>655</v>
      </c>
      <c r="C297" t="s">
        <v>219</v>
      </c>
      <c r="D297" t="s">
        <v>28</v>
      </c>
      <c r="E297" t="s">
        <v>37</v>
      </c>
      <c r="F297" t="s">
        <v>29</v>
      </c>
      <c r="G297" t="s">
        <v>69</v>
      </c>
      <c r="H297" s="3">
        <v>45472</v>
      </c>
      <c r="I297" s="3">
        <v>45292</v>
      </c>
      <c r="J297" t="s">
        <v>6</v>
      </c>
      <c r="K297" t="s">
        <v>63</v>
      </c>
      <c r="L297" t="s">
        <v>74</v>
      </c>
      <c r="M297" t="s">
        <v>217</v>
      </c>
      <c r="N297" t="s">
        <v>76</v>
      </c>
      <c r="O297" t="s">
        <v>17</v>
      </c>
      <c r="P297">
        <v>30000</v>
      </c>
      <c r="Q297" t="str">
        <f>TEXT(tblHR[[#This Row],[Date of Join]],"mmm-yy")</f>
        <v>Jan-24</v>
      </c>
      <c r="R297" s="7" t="str">
        <f>IF(tblHR[[#This Row],[Working status]]="Active","Active","Exit")</f>
        <v>Active</v>
      </c>
    </row>
    <row r="298" spans="1:18" x14ac:dyDescent="0.25">
      <c r="A298">
        <v>297</v>
      </c>
      <c r="B298" t="s">
        <v>656</v>
      </c>
      <c r="C298" t="s">
        <v>657</v>
      </c>
      <c r="D298" t="s">
        <v>27</v>
      </c>
      <c r="E298" t="s">
        <v>37</v>
      </c>
      <c r="F298" t="s">
        <v>29</v>
      </c>
      <c r="G298" t="s">
        <v>69</v>
      </c>
      <c r="H298" s="3">
        <v>45472</v>
      </c>
      <c r="I298" s="3">
        <v>45292</v>
      </c>
      <c r="J298" t="s">
        <v>5</v>
      </c>
      <c r="K298" t="s">
        <v>63</v>
      </c>
      <c r="L298" t="s">
        <v>64</v>
      </c>
      <c r="M298" t="s">
        <v>247</v>
      </c>
      <c r="N298" t="s">
        <v>80</v>
      </c>
      <c r="O298" t="s">
        <v>17</v>
      </c>
      <c r="P298">
        <v>30000</v>
      </c>
      <c r="Q298" t="str">
        <f>TEXT(tblHR[[#This Row],[Date of Join]],"mmm-yy")</f>
        <v>Jan-24</v>
      </c>
      <c r="R298" s="7" t="str">
        <f>IF(tblHR[[#This Row],[Working status]]="Active","Active","Exit")</f>
        <v>Active</v>
      </c>
    </row>
    <row r="299" spans="1:18" x14ac:dyDescent="0.25">
      <c r="A299">
        <v>298</v>
      </c>
      <c r="B299" t="s">
        <v>658</v>
      </c>
      <c r="C299" t="s">
        <v>659</v>
      </c>
      <c r="D299" t="s">
        <v>27</v>
      </c>
      <c r="E299" t="s">
        <v>37</v>
      </c>
      <c r="F299" t="s">
        <v>29</v>
      </c>
      <c r="G299" t="s">
        <v>69</v>
      </c>
      <c r="H299" s="3">
        <v>45472</v>
      </c>
      <c r="I299" s="3">
        <v>45292</v>
      </c>
      <c r="J299" t="s">
        <v>5</v>
      </c>
      <c r="K299" t="s">
        <v>73</v>
      </c>
      <c r="L299" t="s">
        <v>74</v>
      </c>
      <c r="M299" t="s">
        <v>65</v>
      </c>
      <c r="N299" t="s">
        <v>66</v>
      </c>
      <c r="O299" t="s">
        <v>17</v>
      </c>
      <c r="P299">
        <v>30000</v>
      </c>
      <c r="Q299" t="str">
        <f>TEXT(tblHR[[#This Row],[Date of Join]],"mmm-yy")</f>
        <v>Jan-24</v>
      </c>
      <c r="R299" s="7" t="str">
        <f>IF(tblHR[[#This Row],[Working status]]="Active","Active","Exit")</f>
        <v>Active</v>
      </c>
    </row>
    <row r="300" spans="1:18" x14ac:dyDescent="0.25">
      <c r="A300">
        <v>299</v>
      </c>
      <c r="B300" t="s">
        <v>660</v>
      </c>
      <c r="C300" t="s">
        <v>661</v>
      </c>
      <c r="D300" t="s">
        <v>27</v>
      </c>
      <c r="E300" t="s">
        <v>37</v>
      </c>
      <c r="F300" t="s">
        <v>29</v>
      </c>
      <c r="G300" t="s">
        <v>69</v>
      </c>
      <c r="H300" s="3">
        <v>45472</v>
      </c>
      <c r="I300" s="3">
        <v>45292</v>
      </c>
      <c r="J300" t="s">
        <v>6</v>
      </c>
      <c r="K300" t="s">
        <v>73</v>
      </c>
      <c r="L300" t="s">
        <v>74</v>
      </c>
      <c r="M300" t="s">
        <v>65</v>
      </c>
      <c r="N300" t="s">
        <v>66</v>
      </c>
      <c r="O300" t="s">
        <v>17</v>
      </c>
      <c r="P300">
        <v>30000</v>
      </c>
      <c r="Q300" t="str">
        <f>TEXT(tblHR[[#This Row],[Date of Join]],"mmm-yy")</f>
        <v>Jan-24</v>
      </c>
      <c r="R300" s="7" t="str">
        <f>IF(tblHR[[#This Row],[Working status]]="Active","Active","Exit")</f>
        <v>Active</v>
      </c>
    </row>
    <row r="301" spans="1:18" x14ac:dyDescent="0.25">
      <c r="A301">
        <v>300</v>
      </c>
      <c r="B301" t="s">
        <v>662</v>
      </c>
      <c r="C301" t="s">
        <v>663</v>
      </c>
      <c r="D301" t="s">
        <v>28</v>
      </c>
      <c r="E301" t="s">
        <v>37</v>
      </c>
      <c r="F301" t="s">
        <v>29</v>
      </c>
      <c r="G301" t="s">
        <v>69</v>
      </c>
      <c r="H301" s="3">
        <v>45472</v>
      </c>
      <c r="I301" s="3">
        <v>45292</v>
      </c>
      <c r="J301" t="s">
        <v>6</v>
      </c>
      <c r="K301" t="s">
        <v>63</v>
      </c>
      <c r="L301" t="s">
        <v>70</v>
      </c>
      <c r="M301" t="s">
        <v>65</v>
      </c>
      <c r="N301" t="s">
        <v>66</v>
      </c>
      <c r="O301" t="s">
        <v>17</v>
      </c>
      <c r="P301">
        <v>30000</v>
      </c>
      <c r="Q301" t="str">
        <f>TEXT(tblHR[[#This Row],[Date of Join]],"mmm-yy")</f>
        <v>Jan-24</v>
      </c>
      <c r="R301" s="7" t="str">
        <f>IF(tblHR[[#This Row],[Working status]]="Active","Active","Exit")</f>
        <v>Active</v>
      </c>
    </row>
    <row r="302" spans="1:18" x14ac:dyDescent="0.25">
      <c r="A302">
        <v>301</v>
      </c>
      <c r="B302" t="s">
        <v>664</v>
      </c>
      <c r="C302" t="s">
        <v>665</v>
      </c>
      <c r="D302" t="s">
        <v>27</v>
      </c>
      <c r="E302" t="s">
        <v>34</v>
      </c>
      <c r="F302" t="s">
        <v>29</v>
      </c>
      <c r="G302" t="s">
        <v>69</v>
      </c>
      <c r="H302" s="3">
        <v>45472</v>
      </c>
      <c r="I302" s="3">
        <v>45292</v>
      </c>
      <c r="J302" t="s">
        <v>6</v>
      </c>
      <c r="K302" t="s">
        <v>63</v>
      </c>
      <c r="L302" t="s">
        <v>70</v>
      </c>
      <c r="M302" t="s">
        <v>65</v>
      </c>
      <c r="N302" t="s">
        <v>66</v>
      </c>
      <c r="O302" t="s">
        <v>17</v>
      </c>
      <c r="P302">
        <v>30000</v>
      </c>
      <c r="Q302" t="str">
        <f>TEXT(tblHR[[#This Row],[Date of Join]],"mmm-yy")</f>
        <v>Jan-24</v>
      </c>
      <c r="R302" s="7" t="str">
        <f>IF(tblHR[[#This Row],[Working status]]="Active","Active","Exit")</f>
        <v>Active</v>
      </c>
    </row>
    <row r="303" spans="1:18" x14ac:dyDescent="0.25">
      <c r="A303">
        <v>302</v>
      </c>
      <c r="B303" t="s">
        <v>666</v>
      </c>
      <c r="C303" t="s">
        <v>667</v>
      </c>
      <c r="D303" t="s">
        <v>27</v>
      </c>
      <c r="E303" t="s">
        <v>34</v>
      </c>
      <c r="F303" t="s">
        <v>29</v>
      </c>
      <c r="G303" t="s">
        <v>69</v>
      </c>
      <c r="H303" s="3">
        <v>45472</v>
      </c>
      <c r="I303" s="3">
        <v>45292</v>
      </c>
      <c r="J303" t="s">
        <v>6</v>
      </c>
      <c r="K303" t="s">
        <v>63</v>
      </c>
      <c r="L303" t="s">
        <v>70</v>
      </c>
      <c r="M303" t="s">
        <v>65</v>
      </c>
      <c r="N303" t="s">
        <v>66</v>
      </c>
      <c r="O303" t="s">
        <v>17</v>
      </c>
      <c r="P303">
        <v>30000</v>
      </c>
      <c r="Q303" t="str">
        <f>TEXT(tblHR[[#This Row],[Date of Join]],"mmm-yy")</f>
        <v>Jan-24</v>
      </c>
      <c r="R303" s="7" t="str">
        <f>IF(tblHR[[#This Row],[Working status]]="Active","Active","Exit")</f>
        <v>Active</v>
      </c>
    </row>
    <row r="304" spans="1:18" x14ac:dyDescent="0.25">
      <c r="A304">
        <v>303</v>
      </c>
      <c r="B304" t="s">
        <v>668</v>
      </c>
      <c r="C304" t="s">
        <v>669</v>
      </c>
      <c r="D304" t="s">
        <v>28</v>
      </c>
      <c r="E304" t="s">
        <v>37</v>
      </c>
      <c r="F304" t="s">
        <v>29</v>
      </c>
      <c r="G304" t="s">
        <v>69</v>
      </c>
      <c r="H304" s="3">
        <v>45473</v>
      </c>
      <c r="I304" s="3">
        <v>45293</v>
      </c>
      <c r="J304" t="s">
        <v>6</v>
      </c>
      <c r="K304" t="s">
        <v>63</v>
      </c>
      <c r="L304" t="s">
        <v>177</v>
      </c>
      <c r="M304" t="s">
        <v>539</v>
      </c>
      <c r="N304" t="s">
        <v>80</v>
      </c>
      <c r="O304" t="s">
        <v>17</v>
      </c>
      <c r="P304">
        <v>30000</v>
      </c>
      <c r="Q304" t="str">
        <f>TEXT(tblHR[[#This Row],[Date of Join]],"mmm-yy")</f>
        <v>Jan-24</v>
      </c>
      <c r="R304" s="7" t="str">
        <f>IF(tblHR[[#This Row],[Working status]]="Active","Active","Exit")</f>
        <v>Active</v>
      </c>
    </row>
    <row r="305" spans="1:18" x14ac:dyDescent="0.25">
      <c r="A305">
        <v>304</v>
      </c>
      <c r="B305" t="s">
        <v>670</v>
      </c>
      <c r="C305" t="s">
        <v>671</v>
      </c>
      <c r="D305" t="s">
        <v>28</v>
      </c>
      <c r="E305" t="s">
        <v>37</v>
      </c>
      <c r="F305" t="s">
        <v>29</v>
      </c>
      <c r="G305" t="s">
        <v>69</v>
      </c>
      <c r="H305" s="3">
        <v>45473</v>
      </c>
      <c r="I305" s="3">
        <v>45293</v>
      </c>
      <c r="J305" t="s">
        <v>6</v>
      </c>
      <c r="K305" t="s">
        <v>63</v>
      </c>
      <c r="L305" t="s">
        <v>64</v>
      </c>
      <c r="M305" t="s">
        <v>126</v>
      </c>
      <c r="N305" t="s">
        <v>80</v>
      </c>
      <c r="O305" t="s">
        <v>17</v>
      </c>
      <c r="P305">
        <v>30000</v>
      </c>
      <c r="Q305" t="str">
        <f>TEXT(tblHR[[#This Row],[Date of Join]],"mmm-yy")</f>
        <v>Jan-24</v>
      </c>
      <c r="R305" s="7" t="str">
        <f>IF(tblHR[[#This Row],[Working status]]="Active","Active","Exit")</f>
        <v>Active</v>
      </c>
    </row>
    <row r="306" spans="1:18" x14ac:dyDescent="0.25">
      <c r="A306">
        <v>305</v>
      </c>
      <c r="B306" t="s">
        <v>672</v>
      </c>
      <c r="C306" t="s">
        <v>673</v>
      </c>
      <c r="D306" t="s">
        <v>27</v>
      </c>
      <c r="E306" t="s">
        <v>37</v>
      </c>
      <c r="F306" t="s">
        <v>29</v>
      </c>
      <c r="G306" t="s">
        <v>69</v>
      </c>
      <c r="H306" s="3">
        <v>45473</v>
      </c>
      <c r="I306" s="3">
        <v>45293</v>
      </c>
      <c r="J306" t="s">
        <v>6</v>
      </c>
      <c r="K306" t="s">
        <v>63</v>
      </c>
      <c r="L306" t="s">
        <v>74</v>
      </c>
      <c r="M306" t="s">
        <v>65</v>
      </c>
      <c r="N306" t="s">
        <v>66</v>
      </c>
      <c r="O306" t="s">
        <v>17</v>
      </c>
      <c r="P306">
        <v>30000</v>
      </c>
      <c r="Q306" t="str">
        <f>TEXT(tblHR[[#This Row],[Date of Join]],"mmm-yy")</f>
        <v>Jan-24</v>
      </c>
      <c r="R306" s="7" t="str">
        <f>IF(tblHR[[#This Row],[Working status]]="Active","Active","Exit")</f>
        <v>Active</v>
      </c>
    </row>
    <row r="307" spans="1:18" x14ac:dyDescent="0.25">
      <c r="A307">
        <v>306</v>
      </c>
      <c r="B307" t="s">
        <v>674</v>
      </c>
      <c r="C307" t="s">
        <v>675</v>
      </c>
      <c r="D307" t="s">
        <v>28</v>
      </c>
      <c r="E307" t="s">
        <v>37</v>
      </c>
      <c r="F307" t="s">
        <v>29</v>
      </c>
      <c r="G307" t="s">
        <v>69</v>
      </c>
      <c r="H307" s="3">
        <v>45474</v>
      </c>
      <c r="I307" s="3">
        <v>45294</v>
      </c>
      <c r="J307" t="s">
        <v>5</v>
      </c>
      <c r="K307" t="s">
        <v>63</v>
      </c>
      <c r="L307" t="s">
        <v>74</v>
      </c>
      <c r="M307" t="s">
        <v>304</v>
      </c>
      <c r="N307" t="s">
        <v>305</v>
      </c>
      <c r="O307" t="s">
        <v>17</v>
      </c>
      <c r="P307">
        <v>30000</v>
      </c>
      <c r="Q307" t="str">
        <f>TEXT(tblHR[[#This Row],[Date of Join]],"mmm-yy")</f>
        <v>Jan-24</v>
      </c>
      <c r="R307" s="7" t="str">
        <f>IF(tblHR[[#This Row],[Working status]]="Active","Active","Exit")</f>
        <v>Active</v>
      </c>
    </row>
    <row r="308" spans="1:18" x14ac:dyDescent="0.25">
      <c r="A308">
        <v>307</v>
      </c>
      <c r="B308" t="s">
        <v>676</v>
      </c>
      <c r="C308" t="s">
        <v>677</v>
      </c>
      <c r="D308" t="s">
        <v>28</v>
      </c>
      <c r="E308" t="s">
        <v>37</v>
      </c>
      <c r="F308" t="s">
        <v>29</v>
      </c>
      <c r="G308" t="s">
        <v>69</v>
      </c>
      <c r="H308" s="3">
        <v>45474</v>
      </c>
      <c r="I308" s="3">
        <v>45294</v>
      </c>
      <c r="J308" t="s">
        <v>5</v>
      </c>
      <c r="K308" t="s">
        <v>63</v>
      </c>
      <c r="L308" t="s">
        <v>70</v>
      </c>
      <c r="M308" t="s">
        <v>65</v>
      </c>
      <c r="N308" t="s">
        <v>66</v>
      </c>
      <c r="O308" t="s">
        <v>17</v>
      </c>
      <c r="P308">
        <v>30000</v>
      </c>
      <c r="Q308" t="str">
        <f>TEXT(tblHR[[#This Row],[Date of Join]],"mmm-yy")</f>
        <v>Jan-24</v>
      </c>
      <c r="R308" s="7" t="str">
        <f>IF(tblHR[[#This Row],[Working status]]="Active","Active","Exit")</f>
        <v>Active</v>
      </c>
    </row>
    <row r="309" spans="1:18" x14ac:dyDescent="0.25">
      <c r="A309">
        <v>308</v>
      </c>
      <c r="B309" t="s">
        <v>678</v>
      </c>
      <c r="C309" t="s">
        <v>679</v>
      </c>
      <c r="D309" t="s">
        <v>27</v>
      </c>
      <c r="E309" t="s">
        <v>37</v>
      </c>
      <c r="F309" t="s">
        <v>29</v>
      </c>
      <c r="G309" t="s">
        <v>69</v>
      </c>
      <c r="H309" s="3">
        <v>45477</v>
      </c>
      <c r="I309" s="3">
        <v>45297</v>
      </c>
      <c r="J309" t="s">
        <v>6</v>
      </c>
      <c r="K309" t="s">
        <v>63</v>
      </c>
      <c r="L309" t="s">
        <v>64</v>
      </c>
      <c r="M309" t="s">
        <v>126</v>
      </c>
      <c r="N309" t="s">
        <v>80</v>
      </c>
      <c r="O309" t="s">
        <v>17</v>
      </c>
      <c r="P309">
        <v>30000</v>
      </c>
      <c r="Q309" t="str">
        <f>TEXT(tblHR[[#This Row],[Date of Join]],"mmm-yy")</f>
        <v>Jan-24</v>
      </c>
      <c r="R309" s="7" t="str">
        <f>IF(tblHR[[#This Row],[Working status]]="Active","Active","Exit")</f>
        <v>Active</v>
      </c>
    </row>
    <row r="310" spans="1:18" x14ac:dyDescent="0.25">
      <c r="A310">
        <v>309</v>
      </c>
      <c r="B310" t="s">
        <v>680</v>
      </c>
      <c r="C310" t="s">
        <v>681</v>
      </c>
      <c r="D310" t="s">
        <v>24</v>
      </c>
      <c r="E310" t="s">
        <v>37</v>
      </c>
      <c r="F310" t="s">
        <v>29</v>
      </c>
      <c r="G310" t="s">
        <v>69</v>
      </c>
      <c r="H310" s="3">
        <v>45477</v>
      </c>
      <c r="I310" s="3">
        <v>45297</v>
      </c>
      <c r="J310" t="s">
        <v>6</v>
      </c>
      <c r="K310" t="s">
        <v>63</v>
      </c>
      <c r="L310" t="s">
        <v>64</v>
      </c>
      <c r="M310" t="s">
        <v>126</v>
      </c>
      <c r="N310" t="s">
        <v>80</v>
      </c>
      <c r="O310" t="s">
        <v>17</v>
      </c>
      <c r="P310">
        <v>30000</v>
      </c>
      <c r="Q310" t="str">
        <f>TEXT(tblHR[[#This Row],[Date of Join]],"mmm-yy")</f>
        <v>Jan-24</v>
      </c>
      <c r="R310" s="7" t="str">
        <f>IF(tblHR[[#This Row],[Working status]]="Active","Active","Exit")</f>
        <v>Active</v>
      </c>
    </row>
    <row r="311" spans="1:18" x14ac:dyDescent="0.25">
      <c r="A311">
        <v>310</v>
      </c>
      <c r="B311" t="s">
        <v>682</v>
      </c>
      <c r="C311" t="s">
        <v>683</v>
      </c>
      <c r="D311" t="s">
        <v>24</v>
      </c>
      <c r="E311" t="s">
        <v>37</v>
      </c>
      <c r="F311" t="s">
        <v>29</v>
      </c>
      <c r="G311" t="s">
        <v>69</v>
      </c>
      <c r="H311" s="3">
        <v>45477</v>
      </c>
      <c r="I311" s="3">
        <v>45297</v>
      </c>
      <c r="J311" t="s">
        <v>5</v>
      </c>
      <c r="K311" t="s">
        <v>73</v>
      </c>
      <c r="L311" t="s">
        <v>64</v>
      </c>
      <c r="M311" t="s">
        <v>311</v>
      </c>
      <c r="N311" t="s">
        <v>80</v>
      </c>
      <c r="O311" t="s">
        <v>17</v>
      </c>
      <c r="P311">
        <v>30000</v>
      </c>
      <c r="Q311" t="str">
        <f>TEXT(tblHR[[#This Row],[Date of Join]],"mmm-yy")</f>
        <v>Jan-24</v>
      </c>
      <c r="R311" s="7" t="str">
        <f>IF(tblHR[[#This Row],[Working status]]="Active","Active","Exit")</f>
        <v>Active</v>
      </c>
    </row>
    <row r="312" spans="1:18" x14ac:dyDescent="0.25">
      <c r="A312">
        <v>311</v>
      </c>
      <c r="B312" t="s">
        <v>684</v>
      </c>
      <c r="C312" t="s">
        <v>685</v>
      </c>
      <c r="D312" t="s">
        <v>27</v>
      </c>
      <c r="E312" t="s">
        <v>37</v>
      </c>
      <c r="F312" t="s">
        <v>29</v>
      </c>
      <c r="G312" t="s">
        <v>69</v>
      </c>
      <c r="H312" s="3">
        <v>45477</v>
      </c>
      <c r="I312" s="3">
        <v>45297</v>
      </c>
      <c r="J312" t="s">
        <v>5</v>
      </c>
      <c r="K312" t="s">
        <v>63</v>
      </c>
      <c r="L312" t="s">
        <v>70</v>
      </c>
      <c r="M312" t="s">
        <v>65</v>
      </c>
      <c r="N312" t="s">
        <v>66</v>
      </c>
      <c r="O312" t="s">
        <v>17</v>
      </c>
      <c r="P312">
        <v>6000</v>
      </c>
      <c r="Q312" t="str">
        <f>TEXT(tblHR[[#This Row],[Date of Join]],"mmm-yy")</f>
        <v>Jan-24</v>
      </c>
      <c r="R312" s="7" t="str">
        <f>IF(tblHR[[#This Row],[Working status]]="Active","Active","Exit")</f>
        <v>Active</v>
      </c>
    </row>
    <row r="313" spans="1:18" x14ac:dyDescent="0.25">
      <c r="A313">
        <v>312</v>
      </c>
      <c r="B313" t="s">
        <v>686</v>
      </c>
      <c r="C313" t="s">
        <v>687</v>
      </c>
      <c r="D313" t="s">
        <v>27</v>
      </c>
      <c r="E313" t="s">
        <v>35</v>
      </c>
      <c r="F313" t="s">
        <v>30</v>
      </c>
      <c r="G313" t="s">
        <v>69</v>
      </c>
      <c r="H313" s="3">
        <v>45475</v>
      </c>
      <c r="I313" s="3">
        <v>45295</v>
      </c>
      <c r="J313" t="s">
        <v>6</v>
      </c>
      <c r="K313" t="s">
        <v>63</v>
      </c>
      <c r="L313" t="s">
        <v>70</v>
      </c>
      <c r="M313" t="s">
        <v>200</v>
      </c>
      <c r="N313" t="s">
        <v>84</v>
      </c>
      <c r="O313" t="s">
        <v>17</v>
      </c>
      <c r="P313">
        <v>6000</v>
      </c>
      <c r="Q313" t="str">
        <f>TEXT(tblHR[[#This Row],[Date of Join]],"mmm-yy")</f>
        <v>Jan-24</v>
      </c>
      <c r="R313" s="7" t="str">
        <f>IF(tblHR[[#This Row],[Working status]]="Active","Active","Exit")</f>
        <v>Active</v>
      </c>
    </row>
    <row r="314" spans="1:18" x14ac:dyDescent="0.25">
      <c r="A314">
        <v>313</v>
      </c>
      <c r="B314" t="s">
        <v>688</v>
      </c>
      <c r="C314" t="s">
        <v>689</v>
      </c>
      <c r="D314" t="s">
        <v>28</v>
      </c>
      <c r="E314" t="s">
        <v>37</v>
      </c>
      <c r="F314" t="s">
        <v>29</v>
      </c>
      <c r="G314" t="s">
        <v>69</v>
      </c>
      <c r="H314" s="3">
        <v>45477</v>
      </c>
      <c r="I314" s="3">
        <v>45297</v>
      </c>
      <c r="J314" t="s">
        <v>6</v>
      </c>
      <c r="K314" t="s">
        <v>63</v>
      </c>
      <c r="L314" t="s">
        <v>144</v>
      </c>
      <c r="M314" t="s">
        <v>65</v>
      </c>
      <c r="N314" t="s">
        <v>66</v>
      </c>
      <c r="O314" t="s">
        <v>17</v>
      </c>
      <c r="P314">
        <v>6000</v>
      </c>
      <c r="Q314" t="str">
        <f>TEXT(tblHR[[#This Row],[Date of Join]],"mmm-yy")</f>
        <v>Jan-24</v>
      </c>
      <c r="R314" s="7" t="str">
        <f>IF(tblHR[[#This Row],[Working status]]="Active","Active","Exit")</f>
        <v>Active</v>
      </c>
    </row>
    <row r="315" spans="1:18" x14ac:dyDescent="0.25">
      <c r="A315">
        <v>314</v>
      </c>
      <c r="B315" t="s">
        <v>690</v>
      </c>
      <c r="C315" t="s">
        <v>691</v>
      </c>
      <c r="D315" t="s">
        <v>28</v>
      </c>
      <c r="E315" t="s">
        <v>37</v>
      </c>
      <c r="F315" t="s">
        <v>29</v>
      </c>
      <c r="G315" t="s">
        <v>69</v>
      </c>
      <c r="H315" s="3">
        <v>45477</v>
      </c>
      <c r="I315" s="3">
        <v>45297</v>
      </c>
      <c r="J315" t="s">
        <v>6</v>
      </c>
      <c r="K315" t="s">
        <v>63</v>
      </c>
      <c r="L315" t="s">
        <v>64</v>
      </c>
      <c r="M315" t="s">
        <v>242</v>
      </c>
      <c r="N315" t="s">
        <v>66</v>
      </c>
      <c r="O315" t="s">
        <v>17</v>
      </c>
      <c r="P315">
        <v>6000</v>
      </c>
      <c r="Q315" t="str">
        <f>TEXT(tblHR[[#This Row],[Date of Join]],"mmm-yy")</f>
        <v>Jan-24</v>
      </c>
      <c r="R315" s="7" t="str">
        <f>IF(tblHR[[#This Row],[Working status]]="Active","Active","Exit")</f>
        <v>Active</v>
      </c>
    </row>
    <row r="316" spans="1:18" x14ac:dyDescent="0.25">
      <c r="A316">
        <v>315</v>
      </c>
      <c r="B316" t="s">
        <v>692</v>
      </c>
      <c r="C316" t="s">
        <v>693</v>
      </c>
      <c r="D316" t="s">
        <v>28</v>
      </c>
      <c r="E316" t="s">
        <v>37</v>
      </c>
      <c r="F316" t="s">
        <v>29</v>
      </c>
      <c r="G316" t="s">
        <v>69</v>
      </c>
      <c r="H316" s="3">
        <v>45480</v>
      </c>
      <c r="I316" s="3">
        <v>45300</v>
      </c>
      <c r="J316" t="s">
        <v>6</v>
      </c>
      <c r="K316" t="s">
        <v>63</v>
      </c>
      <c r="L316" t="s">
        <v>144</v>
      </c>
      <c r="M316" t="s">
        <v>148</v>
      </c>
      <c r="N316" t="s">
        <v>66</v>
      </c>
      <c r="O316" t="s">
        <v>17</v>
      </c>
      <c r="P316">
        <v>6000</v>
      </c>
      <c r="Q316" t="str">
        <f>TEXT(tblHR[[#This Row],[Date of Join]],"mmm-yy")</f>
        <v>Jan-24</v>
      </c>
      <c r="R316" s="7" t="str">
        <f>IF(tblHR[[#This Row],[Working status]]="Active","Active","Exit")</f>
        <v>Active</v>
      </c>
    </row>
    <row r="317" spans="1:18" x14ac:dyDescent="0.25">
      <c r="A317">
        <v>316</v>
      </c>
      <c r="B317" t="s">
        <v>694</v>
      </c>
      <c r="C317" t="s">
        <v>695</v>
      </c>
      <c r="D317" t="s">
        <v>27</v>
      </c>
      <c r="E317" t="s">
        <v>37</v>
      </c>
      <c r="F317" t="s">
        <v>29</v>
      </c>
      <c r="G317" t="s">
        <v>69</v>
      </c>
      <c r="H317" s="3">
        <v>45480</v>
      </c>
      <c r="I317" s="3">
        <v>45300</v>
      </c>
      <c r="J317" t="s">
        <v>5</v>
      </c>
      <c r="K317" t="s">
        <v>63</v>
      </c>
      <c r="L317" t="s">
        <v>144</v>
      </c>
      <c r="M317" t="s">
        <v>247</v>
      </c>
      <c r="N317" t="s">
        <v>80</v>
      </c>
      <c r="O317" t="s">
        <v>17</v>
      </c>
      <c r="P317">
        <v>6000</v>
      </c>
      <c r="Q317" t="str">
        <f>TEXT(tblHR[[#This Row],[Date of Join]],"mmm-yy")</f>
        <v>Jan-24</v>
      </c>
      <c r="R317" s="7" t="str">
        <f>IF(tblHR[[#This Row],[Working status]]="Active","Active","Exit")</f>
        <v>Active</v>
      </c>
    </row>
    <row r="318" spans="1:18" x14ac:dyDescent="0.25">
      <c r="A318">
        <v>317</v>
      </c>
      <c r="B318" t="s">
        <v>696</v>
      </c>
      <c r="C318" t="s">
        <v>697</v>
      </c>
      <c r="D318" t="s">
        <v>25</v>
      </c>
      <c r="E318" t="s">
        <v>37</v>
      </c>
      <c r="F318" t="s">
        <v>29</v>
      </c>
      <c r="G318" t="s">
        <v>69</v>
      </c>
      <c r="H318" s="3">
        <v>45480</v>
      </c>
      <c r="I318" s="3">
        <v>45300</v>
      </c>
      <c r="J318" t="s">
        <v>5</v>
      </c>
      <c r="K318" t="s">
        <v>73</v>
      </c>
      <c r="L318" t="s">
        <v>74</v>
      </c>
      <c r="M318" t="s">
        <v>242</v>
      </c>
      <c r="N318" t="s">
        <v>66</v>
      </c>
      <c r="O318" t="s">
        <v>17</v>
      </c>
      <c r="P318">
        <v>6000</v>
      </c>
      <c r="Q318" t="str">
        <f>TEXT(tblHR[[#This Row],[Date of Join]],"mmm-yy")</f>
        <v>Jan-24</v>
      </c>
      <c r="R318" s="7" t="str">
        <f>IF(tblHR[[#This Row],[Working status]]="Active","Active","Exit")</f>
        <v>Active</v>
      </c>
    </row>
    <row r="319" spans="1:18" x14ac:dyDescent="0.25">
      <c r="A319">
        <v>318</v>
      </c>
      <c r="B319" t="s">
        <v>698</v>
      </c>
      <c r="C319" t="s">
        <v>699</v>
      </c>
      <c r="D319" t="s">
        <v>24</v>
      </c>
      <c r="E319" t="s">
        <v>37</v>
      </c>
      <c r="F319" t="s">
        <v>29</v>
      </c>
      <c r="G319" t="s">
        <v>69</v>
      </c>
      <c r="H319" s="3">
        <v>45480</v>
      </c>
      <c r="I319" s="3">
        <v>45300</v>
      </c>
      <c r="J319" t="s">
        <v>5</v>
      </c>
      <c r="K319" t="s">
        <v>63</v>
      </c>
      <c r="L319" t="s">
        <v>74</v>
      </c>
      <c r="M319" t="s">
        <v>242</v>
      </c>
      <c r="N319" t="s">
        <v>66</v>
      </c>
      <c r="O319" t="s">
        <v>17</v>
      </c>
      <c r="P319">
        <v>6000</v>
      </c>
      <c r="Q319" t="str">
        <f>TEXT(tblHR[[#This Row],[Date of Join]],"mmm-yy")</f>
        <v>Jan-24</v>
      </c>
      <c r="R319" s="7" t="str">
        <f>IF(tblHR[[#This Row],[Working status]]="Active","Active","Exit")</f>
        <v>Active</v>
      </c>
    </row>
    <row r="320" spans="1:18" x14ac:dyDescent="0.25">
      <c r="A320">
        <v>319</v>
      </c>
      <c r="B320" t="s">
        <v>700</v>
      </c>
      <c r="C320" t="s">
        <v>701</v>
      </c>
      <c r="D320" t="s">
        <v>28</v>
      </c>
      <c r="E320" t="s">
        <v>37</v>
      </c>
      <c r="F320" t="s">
        <v>29</v>
      </c>
      <c r="G320" t="s">
        <v>69</v>
      </c>
      <c r="H320" s="3">
        <v>45480</v>
      </c>
      <c r="I320" s="3">
        <v>45300</v>
      </c>
      <c r="J320" t="s">
        <v>5</v>
      </c>
      <c r="K320" t="s">
        <v>63</v>
      </c>
      <c r="L320" t="s">
        <v>144</v>
      </c>
      <c r="M320" t="s">
        <v>242</v>
      </c>
      <c r="N320" t="s">
        <v>66</v>
      </c>
      <c r="O320" t="s">
        <v>17</v>
      </c>
      <c r="P320">
        <v>6000</v>
      </c>
      <c r="Q320" t="str">
        <f>TEXT(tblHR[[#This Row],[Date of Join]],"mmm-yy")</f>
        <v>Jan-24</v>
      </c>
      <c r="R320" s="7" t="str">
        <f>IF(tblHR[[#This Row],[Working status]]="Active","Active","Exit")</f>
        <v>Active</v>
      </c>
    </row>
    <row r="321" spans="1:18" x14ac:dyDescent="0.25">
      <c r="A321">
        <v>320</v>
      </c>
      <c r="B321" t="s">
        <v>702</v>
      </c>
      <c r="C321" t="s">
        <v>703</v>
      </c>
      <c r="D321" t="s">
        <v>24</v>
      </c>
      <c r="E321" t="s">
        <v>37</v>
      </c>
      <c r="F321" t="s">
        <v>29</v>
      </c>
      <c r="G321" t="s">
        <v>69</v>
      </c>
      <c r="H321" s="3">
        <v>45481</v>
      </c>
      <c r="I321" s="3">
        <v>45301</v>
      </c>
      <c r="J321" t="s">
        <v>6</v>
      </c>
      <c r="K321" t="s">
        <v>63</v>
      </c>
      <c r="L321" t="s">
        <v>64</v>
      </c>
      <c r="M321" t="s">
        <v>247</v>
      </c>
      <c r="N321" t="s">
        <v>80</v>
      </c>
      <c r="O321" t="s">
        <v>17</v>
      </c>
      <c r="P321">
        <v>6000</v>
      </c>
      <c r="Q321" t="str">
        <f>TEXT(tblHR[[#This Row],[Date of Join]],"mmm-yy")</f>
        <v>Jan-24</v>
      </c>
      <c r="R321" s="7" t="str">
        <f>IF(tblHR[[#This Row],[Working status]]="Active","Active","Exit")</f>
        <v>Active</v>
      </c>
    </row>
    <row r="322" spans="1:18" x14ac:dyDescent="0.25">
      <c r="A322">
        <v>321</v>
      </c>
      <c r="B322" t="s">
        <v>704</v>
      </c>
      <c r="C322" t="s">
        <v>705</v>
      </c>
      <c r="D322" t="s">
        <v>24</v>
      </c>
      <c r="E322" t="s">
        <v>37</v>
      </c>
      <c r="F322" t="s">
        <v>29</v>
      </c>
      <c r="G322" t="s">
        <v>69</v>
      </c>
      <c r="H322" s="3">
        <v>45481</v>
      </c>
      <c r="I322" s="3">
        <v>45301</v>
      </c>
      <c r="J322" t="s">
        <v>5</v>
      </c>
      <c r="K322" t="s">
        <v>63</v>
      </c>
      <c r="L322" t="s">
        <v>64</v>
      </c>
      <c r="M322" t="s">
        <v>247</v>
      </c>
      <c r="N322" t="s">
        <v>80</v>
      </c>
      <c r="O322" t="s">
        <v>17</v>
      </c>
      <c r="P322">
        <v>6000</v>
      </c>
      <c r="Q322" t="str">
        <f>TEXT(tblHR[[#This Row],[Date of Join]],"mmm-yy")</f>
        <v>Jan-24</v>
      </c>
      <c r="R322" s="7" t="str">
        <f>IF(tblHR[[#This Row],[Working status]]="Active","Active","Exit")</f>
        <v>Active</v>
      </c>
    </row>
    <row r="323" spans="1:18" x14ac:dyDescent="0.25">
      <c r="A323">
        <v>322</v>
      </c>
      <c r="B323" t="s">
        <v>706</v>
      </c>
      <c r="C323" t="s">
        <v>707</v>
      </c>
      <c r="D323" t="s">
        <v>28</v>
      </c>
      <c r="E323" t="s">
        <v>37</v>
      </c>
      <c r="F323" t="s">
        <v>29</v>
      </c>
      <c r="G323" t="s">
        <v>69</v>
      </c>
      <c r="H323" s="3">
        <v>45481</v>
      </c>
      <c r="I323" s="3">
        <v>45301</v>
      </c>
      <c r="J323" t="s">
        <v>5</v>
      </c>
      <c r="K323" t="s">
        <v>63</v>
      </c>
      <c r="L323" t="s">
        <v>144</v>
      </c>
      <c r="M323" t="s">
        <v>708</v>
      </c>
      <c r="N323" t="s">
        <v>132</v>
      </c>
      <c r="O323" t="s">
        <v>17</v>
      </c>
      <c r="P323">
        <v>6000</v>
      </c>
      <c r="Q323" t="str">
        <f>TEXT(tblHR[[#This Row],[Date of Join]],"mmm-yy")</f>
        <v>Jan-24</v>
      </c>
      <c r="R323" s="7" t="str">
        <f>IF(tblHR[[#This Row],[Working status]]="Active","Active","Exit")</f>
        <v>Active</v>
      </c>
    </row>
    <row r="324" spans="1:18" x14ac:dyDescent="0.25">
      <c r="A324">
        <v>323</v>
      </c>
      <c r="B324" t="s">
        <v>709</v>
      </c>
      <c r="C324" t="s">
        <v>355</v>
      </c>
      <c r="D324" t="s">
        <v>27</v>
      </c>
      <c r="E324" t="s">
        <v>37</v>
      </c>
      <c r="F324" t="s">
        <v>29</v>
      </c>
      <c r="G324" t="s">
        <v>69</v>
      </c>
      <c r="H324" s="3">
        <v>45481</v>
      </c>
      <c r="I324" s="3">
        <v>45301</v>
      </c>
      <c r="J324" t="s">
        <v>6</v>
      </c>
      <c r="K324" t="s">
        <v>63</v>
      </c>
      <c r="L324" t="s">
        <v>64</v>
      </c>
      <c r="M324" t="s">
        <v>126</v>
      </c>
      <c r="N324" t="s">
        <v>80</v>
      </c>
      <c r="O324" t="s">
        <v>17</v>
      </c>
      <c r="P324">
        <v>6000</v>
      </c>
      <c r="Q324" t="str">
        <f>TEXT(tblHR[[#This Row],[Date of Join]],"mmm-yy")</f>
        <v>Jan-24</v>
      </c>
      <c r="R324" s="7" t="str">
        <f>IF(tblHR[[#This Row],[Working status]]="Active","Active","Exit")</f>
        <v>Active</v>
      </c>
    </row>
    <row r="325" spans="1:18" x14ac:dyDescent="0.25">
      <c r="A325">
        <v>324</v>
      </c>
      <c r="B325" t="s">
        <v>710</v>
      </c>
      <c r="C325" t="s">
        <v>93</v>
      </c>
      <c r="D325" t="s">
        <v>27</v>
      </c>
      <c r="E325" t="s">
        <v>37</v>
      </c>
      <c r="F325" t="s">
        <v>29</v>
      </c>
      <c r="G325" t="s">
        <v>69</v>
      </c>
      <c r="H325" s="3">
        <v>45481</v>
      </c>
      <c r="I325" s="3">
        <v>45301</v>
      </c>
      <c r="J325" t="s">
        <v>6</v>
      </c>
      <c r="K325" t="s">
        <v>63</v>
      </c>
      <c r="L325" t="s">
        <v>74</v>
      </c>
      <c r="M325" t="s">
        <v>126</v>
      </c>
      <c r="N325" t="s">
        <v>80</v>
      </c>
      <c r="O325" t="s">
        <v>17</v>
      </c>
      <c r="P325">
        <v>6000</v>
      </c>
      <c r="Q325" t="str">
        <f>TEXT(tblHR[[#This Row],[Date of Join]],"mmm-yy")</f>
        <v>Jan-24</v>
      </c>
      <c r="R325" s="7" t="str">
        <f>IF(tblHR[[#This Row],[Working status]]="Active","Active","Exit")</f>
        <v>Active</v>
      </c>
    </row>
    <row r="326" spans="1:18" x14ac:dyDescent="0.25">
      <c r="A326">
        <v>325</v>
      </c>
      <c r="B326" t="s">
        <v>711</v>
      </c>
      <c r="C326" t="s">
        <v>712</v>
      </c>
      <c r="D326" t="s">
        <v>27</v>
      </c>
      <c r="E326" t="s">
        <v>37</v>
      </c>
      <c r="F326" t="s">
        <v>29</v>
      </c>
      <c r="G326" t="s">
        <v>69</v>
      </c>
      <c r="H326" s="3">
        <v>45481</v>
      </c>
      <c r="I326" s="3">
        <v>45301</v>
      </c>
      <c r="J326" t="s">
        <v>5</v>
      </c>
      <c r="K326" t="s">
        <v>63</v>
      </c>
      <c r="L326" t="s">
        <v>144</v>
      </c>
      <c r="M326" t="s">
        <v>242</v>
      </c>
      <c r="N326" t="s">
        <v>66</v>
      </c>
      <c r="O326" t="s">
        <v>17</v>
      </c>
      <c r="P326">
        <v>6000</v>
      </c>
      <c r="Q326" t="str">
        <f>TEXT(tblHR[[#This Row],[Date of Join]],"mmm-yy")</f>
        <v>Jan-24</v>
      </c>
      <c r="R326" s="7" t="str">
        <f>IF(tblHR[[#This Row],[Working status]]="Active","Active","Exit")</f>
        <v>Active</v>
      </c>
    </row>
    <row r="327" spans="1:18" x14ac:dyDescent="0.25">
      <c r="A327">
        <v>326</v>
      </c>
      <c r="B327" t="s">
        <v>713</v>
      </c>
      <c r="C327" t="s">
        <v>714</v>
      </c>
      <c r="D327" t="s">
        <v>27</v>
      </c>
      <c r="E327" t="s">
        <v>37</v>
      </c>
      <c r="F327" t="s">
        <v>29</v>
      </c>
      <c r="G327" t="s">
        <v>69</v>
      </c>
      <c r="H327" s="3">
        <v>45481</v>
      </c>
      <c r="I327" s="3">
        <v>45301</v>
      </c>
      <c r="J327" t="s">
        <v>6</v>
      </c>
      <c r="K327" t="s">
        <v>63</v>
      </c>
      <c r="L327" t="s">
        <v>74</v>
      </c>
      <c r="M327" t="s">
        <v>715</v>
      </c>
      <c r="N327" t="s">
        <v>80</v>
      </c>
      <c r="O327" t="s">
        <v>17</v>
      </c>
      <c r="P327">
        <v>6000</v>
      </c>
      <c r="Q327" t="str">
        <f>TEXT(tblHR[[#This Row],[Date of Join]],"mmm-yy")</f>
        <v>Jan-24</v>
      </c>
      <c r="R327" s="7" t="str">
        <f>IF(tblHR[[#This Row],[Working status]]="Active","Active","Exit")</f>
        <v>Active</v>
      </c>
    </row>
    <row r="328" spans="1:18" x14ac:dyDescent="0.25">
      <c r="A328">
        <v>327</v>
      </c>
      <c r="B328" t="s">
        <v>716</v>
      </c>
      <c r="C328" t="s">
        <v>717</v>
      </c>
      <c r="D328" t="s">
        <v>28</v>
      </c>
      <c r="E328" t="s">
        <v>37</v>
      </c>
      <c r="F328" t="s">
        <v>29</v>
      </c>
      <c r="G328" t="s">
        <v>69</v>
      </c>
      <c r="H328" s="3">
        <v>45481</v>
      </c>
      <c r="I328" s="3">
        <v>45301</v>
      </c>
      <c r="J328" t="s">
        <v>6</v>
      </c>
      <c r="K328" t="s">
        <v>63</v>
      </c>
      <c r="L328" t="s">
        <v>74</v>
      </c>
      <c r="M328" t="s">
        <v>65</v>
      </c>
      <c r="N328" t="s">
        <v>66</v>
      </c>
      <c r="O328" t="s">
        <v>17</v>
      </c>
      <c r="P328">
        <v>6000</v>
      </c>
      <c r="Q328" t="str">
        <f>TEXT(tblHR[[#This Row],[Date of Join]],"mmm-yy")</f>
        <v>Jan-24</v>
      </c>
      <c r="R328" s="7" t="str">
        <f>IF(tblHR[[#This Row],[Working status]]="Active","Active","Exit")</f>
        <v>Active</v>
      </c>
    </row>
    <row r="329" spans="1:18" x14ac:dyDescent="0.25">
      <c r="A329">
        <v>328</v>
      </c>
      <c r="B329" t="s">
        <v>718</v>
      </c>
      <c r="C329" t="s">
        <v>477</v>
      </c>
      <c r="D329" t="s">
        <v>28</v>
      </c>
      <c r="E329" t="s">
        <v>37</v>
      </c>
      <c r="F329" t="s">
        <v>29</v>
      </c>
      <c r="G329" t="s">
        <v>69</v>
      </c>
      <c r="H329" s="3">
        <v>45481</v>
      </c>
      <c r="I329" s="3">
        <v>45301</v>
      </c>
      <c r="J329" t="s">
        <v>6</v>
      </c>
      <c r="K329" t="s">
        <v>63</v>
      </c>
      <c r="L329" t="s">
        <v>64</v>
      </c>
      <c r="M329" t="s">
        <v>65</v>
      </c>
      <c r="N329" t="s">
        <v>66</v>
      </c>
      <c r="O329" t="s">
        <v>17</v>
      </c>
      <c r="P329">
        <v>6000</v>
      </c>
      <c r="Q329" t="str">
        <f>TEXT(tblHR[[#This Row],[Date of Join]],"mmm-yy")</f>
        <v>Jan-24</v>
      </c>
      <c r="R329" s="7" t="str">
        <f>IF(tblHR[[#This Row],[Working status]]="Active","Active","Exit")</f>
        <v>Active</v>
      </c>
    </row>
    <row r="330" spans="1:18" x14ac:dyDescent="0.25">
      <c r="A330">
        <v>329</v>
      </c>
      <c r="B330" t="s">
        <v>719</v>
      </c>
      <c r="C330" t="s">
        <v>720</v>
      </c>
      <c r="D330" t="s">
        <v>28</v>
      </c>
      <c r="E330" t="s">
        <v>37</v>
      </c>
      <c r="F330" t="s">
        <v>29</v>
      </c>
      <c r="G330" t="s">
        <v>69</v>
      </c>
      <c r="H330" s="3">
        <v>45481</v>
      </c>
      <c r="I330" s="3">
        <v>45301</v>
      </c>
      <c r="J330" t="s">
        <v>6</v>
      </c>
      <c r="K330" t="s">
        <v>63</v>
      </c>
      <c r="L330" t="s">
        <v>64</v>
      </c>
      <c r="M330" t="s">
        <v>65</v>
      </c>
      <c r="N330" t="s">
        <v>66</v>
      </c>
      <c r="O330" t="s">
        <v>17</v>
      </c>
      <c r="P330">
        <v>6000</v>
      </c>
      <c r="Q330" t="str">
        <f>TEXT(tblHR[[#This Row],[Date of Join]],"mmm-yy")</f>
        <v>Jan-24</v>
      </c>
      <c r="R330" s="7" t="str">
        <f>IF(tblHR[[#This Row],[Working status]]="Active","Active","Exit")</f>
        <v>Active</v>
      </c>
    </row>
    <row r="331" spans="1:18" x14ac:dyDescent="0.25">
      <c r="A331">
        <v>330</v>
      </c>
      <c r="B331" t="s">
        <v>721</v>
      </c>
      <c r="C331" t="s">
        <v>722</v>
      </c>
      <c r="D331" t="s">
        <v>27</v>
      </c>
      <c r="E331" t="s">
        <v>37</v>
      </c>
      <c r="F331" t="s">
        <v>29</v>
      </c>
      <c r="G331" t="s">
        <v>69</v>
      </c>
      <c r="H331" s="3">
        <v>45481</v>
      </c>
      <c r="I331" s="3">
        <v>45301</v>
      </c>
      <c r="J331" t="s">
        <v>5</v>
      </c>
      <c r="K331" t="s">
        <v>63</v>
      </c>
      <c r="L331" t="s">
        <v>144</v>
      </c>
      <c r="M331" t="s">
        <v>65</v>
      </c>
      <c r="N331" t="s">
        <v>66</v>
      </c>
      <c r="O331" t="s">
        <v>17</v>
      </c>
      <c r="P331">
        <v>6000</v>
      </c>
      <c r="Q331" t="str">
        <f>TEXT(tblHR[[#This Row],[Date of Join]],"mmm-yy")</f>
        <v>Jan-24</v>
      </c>
      <c r="R331" s="7" t="str">
        <f>IF(tblHR[[#This Row],[Working status]]="Active","Active","Exit")</f>
        <v>Active</v>
      </c>
    </row>
    <row r="332" spans="1:18" x14ac:dyDescent="0.25">
      <c r="A332">
        <v>331</v>
      </c>
      <c r="B332" t="s">
        <v>723</v>
      </c>
      <c r="C332" t="s">
        <v>123</v>
      </c>
      <c r="D332" t="s">
        <v>25</v>
      </c>
      <c r="E332" t="s">
        <v>35</v>
      </c>
      <c r="F332" t="s">
        <v>30</v>
      </c>
      <c r="G332" t="s">
        <v>69</v>
      </c>
      <c r="H332" s="3">
        <v>45482</v>
      </c>
      <c r="I332" s="3">
        <v>45302</v>
      </c>
      <c r="J332" t="s">
        <v>6</v>
      </c>
      <c r="K332" t="s">
        <v>73</v>
      </c>
      <c r="L332" t="s">
        <v>91</v>
      </c>
      <c r="M332" t="s">
        <v>65</v>
      </c>
      <c r="N332" t="s">
        <v>66</v>
      </c>
      <c r="O332" t="s">
        <v>17</v>
      </c>
      <c r="P332">
        <v>6000</v>
      </c>
      <c r="Q332" t="str">
        <f>TEXT(tblHR[[#This Row],[Date of Join]],"mmm-yy")</f>
        <v>Jan-24</v>
      </c>
      <c r="R332" s="7" t="str">
        <f>IF(tblHR[[#This Row],[Working status]]="Active","Active","Exit")</f>
        <v>Active</v>
      </c>
    </row>
    <row r="333" spans="1:18" x14ac:dyDescent="0.25">
      <c r="A333">
        <v>332</v>
      </c>
      <c r="B333" t="s">
        <v>724</v>
      </c>
      <c r="C333" t="s">
        <v>725</v>
      </c>
      <c r="D333" t="s">
        <v>24</v>
      </c>
      <c r="E333" t="s">
        <v>37</v>
      </c>
      <c r="F333" t="s">
        <v>29</v>
      </c>
      <c r="G333" t="s">
        <v>69</v>
      </c>
      <c r="H333" s="3">
        <v>45482</v>
      </c>
      <c r="I333" s="3">
        <v>45302</v>
      </c>
      <c r="J333" t="s">
        <v>6</v>
      </c>
      <c r="K333" t="s">
        <v>63</v>
      </c>
      <c r="L333" t="s">
        <v>64</v>
      </c>
      <c r="M333" t="s">
        <v>217</v>
      </c>
      <c r="N333" t="s">
        <v>76</v>
      </c>
      <c r="O333" t="s">
        <v>17</v>
      </c>
      <c r="P333">
        <v>6000</v>
      </c>
      <c r="Q333" t="str">
        <f>TEXT(tblHR[[#This Row],[Date of Join]],"mmm-yy")</f>
        <v>Jan-24</v>
      </c>
      <c r="R333" s="7" t="str">
        <f>IF(tblHR[[#This Row],[Working status]]="Active","Active","Exit")</f>
        <v>Active</v>
      </c>
    </row>
    <row r="334" spans="1:18" x14ac:dyDescent="0.25">
      <c r="A334">
        <v>333</v>
      </c>
      <c r="B334" t="s">
        <v>726</v>
      </c>
      <c r="C334" t="s">
        <v>727</v>
      </c>
      <c r="D334" t="s">
        <v>28</v>
      </c>
      <c r="E334" t="s">
        <v>37</v>
      </c>
      <c r="F334" t="s">
        <v>29</v>
      </c>
      <c r="G334" t="s">
        <v>69</v>
      </c>
      <c r="H334" s="3">
        <v>45482</v>
      </c>
      <c r="I334" s="3">
        <v>45302</v>
      </c>
      <c r="J334" t="s">
        <v>6</v>
      </c>
      <c r="K334" t="s">
        <v>63</v>
      </c>
      <c r="L334" t="s">
        <v>64</v>
      </c>
      <c r="M334" t="s">
        <v>65</v>
      </c>
      <c r="N334" t="s">
        <v>66</v>
      </c>
      <c r="O334" t="s">
        <v>17</v>
      </c>
      <c r="P334">
        <v>6000</v>
      </c>
      <c r="Q334" t="str">
        <f>TEXT(tblHR[[#This Row],[Date of Join]],"mmm-yy")</f>
        <v>Jan-24</v>
      </c>
      <c r="R334" s="7" t="str">
        <f>IF(tblHR[[#This Row],[Working status]]="Active","Active","Exit")</f>
        <v>Active</v>
      </c>
    </row>
    <row r="335" spans="1:18" x14ac:dyDescent="0.25">
      <c r="A335">
        <v>334</v>
      </c>
      <c r="B335" t="s">
        <v>728</v>
      </c>
      <c r="C335" t="s">
        <v>729</v>
      </c>
      <c r="D335" t="s">
        <v>24</v>
      </c>
      <c r="E335" t="s">
        <v>37</v>
      </c>
      <c r="F335" t="s">
        <v>29</v>
      </c>
      <c r="G335" t="s">
        <v>69</v>
      </c>
      <c r="H335" s="3">
        <v>45482</v>
      </c>
      <c r="I335" s="3">
        <v>45302</v>
      </c>
      <c r="J335" t="s">
        <v>5</v>
      </c>
      <c r="K335" t="s">
        <v>73</v>
      </c>
      <c r="L335" t="s">
        <v>74</v>
      </c>
      <c r="M335" t="s">
        <v>65</v>
      </c>
      <c r="N335" t="s">
        <v>66</v>
      </c>
      <c r="O335" t="s">
        <v>17</v>
      </c>
      <c r="P335">
        <v>6000</v>
      </c>
      <c r="Q335" t="str">
        <f>TEXT(tblHR[[#This Row],[Date of Join]],"mmm-yy")</f>
        <v>Jan-24</v>
      </c>
      <c r="R335" s="7" t="str">
        <f>IF(tblHR[[#This Row],[Working status]]="Active","Active","Exit")</f>
        <v>Active</v>
      </c>
    </row>
    <row r="336" spans="1:18" x14ac:dyDescent="0.25">
      <c r="A336">
        <v>335</v>
      </c>
      <c r="B336" t="s">
        <v>730</v>
      </c>
      <c r="C336" t="s">
        <v>731</v>
      </c>
      <c r="D336" t="s">
        <v>27</v>
      </c>
      <c r="E336" t="s">
        <v>37</v>
      </c>
      <c r="F336" t="s">
        <v>29</v>
      </c>
      <c r="G336" t="s">
        <v>69</v>
      </c>
      <c r="H336" s="3">
        <v>45482</v>
      </c>
      <c r="I336" s="3">
        <v>45302</v>
      </c>
      <c r="J336" t="s">
        <v>5</v>
      </c>
      <c r="K336" t="s">
        <v>63</v>
      </c>
      <c r="L336" t="s">
        <v>64</v>
      </c>
      <c r="M336" t="s">
        <v>217</v>
      </c>
      <c r="N336" t="s">
        <v>76</v>
      </c>
      <c r="O336" t="s">
        <v>17</v>
      </c>
      <c r="P336">
        <v>6000</v>
      </c>
      <c r="Q336" t="str">
        <f>TEXT(tblHR[[#This Row],[Date of Join]],"mmm-yy")</f>
        <v>Jan-24</v>
      </c>
      <c r="R336" s="7" t="str">
        <f>IF(tblHR[[#This Row],[Working status]]="Active","Active","Exit")</f>
        <v>Active</v>
      </c>
    </row>
    <row r="337" spans="1:18" x14ac:dyDescent="0.25">
      <c r="A337">
        <v>336</v>
      </c>
      <c r="B337" t="s">
        <v>732</v>
      </c>
      <c r="C337" t="s">
        <v>733</v>
      </c>
      <c r="D337" t="s">
        <v>27</v>
      </c>
      <c r="E337" t="s">
        <v>37</v>
      </c>
      <c r="F337" t="s">
        <v>29</v>
      </c>
      <c r="G337" t="s">
        <v>69</v>
      </c>
      <c r="H337" s="3">
        <v>45482</v>
      </c>
      <c r="I337" s="3">
        <v>45302</v>
      </c>
      <c r="J337" t="s">
        <v>5</v>
      </c>
      <c r="K337" t="s">
        <v>63</v>
      </c>
      <c r="L337" t="s">
        <v>70</v>
      </c>
      <c r="M337" t="s">
        <v>247</v>
      </c>
      <c r="N337" t="s">
        <v>80</v>
      </c>
      <c r="O337" t="s">
        <v>17</v>
      </c>
      <c r="P337">
        <v>6000</v>
      </c>
      <c r="Q337" t="str">
        <f>TEXT(tblHR[[#This Row],[Date of Join]],"mmm-yy")</f>
        <v>Jan-24</v>
      </c>
      <c r="R337" s="7" t="str">
        <f>IF(tblHR[[#This Row],[Working status]]="Active","Active","Exit")</f>
        <v>Active</v>
      </c>
    </row>
    <row r="338" spans="1:18" x14ac:dyDescent="0.25">
      <c r="A338">
        <v>337</v>
      </c>
      <c r="B338" t="s">
        <v>734</v>
      </c>
      <c r="C338" t="s">
        <v>735</v>
      </c>
      <c r="D338" t="s">
        <v>27</v>
      </c>
      <c r="E338" t="s">
        <v>37</v>
      </c>
      <c r="F338" t="s">
        <v>29</v>
      </c>
      <c r="G338" t="s">
        <v>69</v>
      </c>
      <c r="H338" s="3">
        <v>45483</v>
      </c>
      <c r="I338" s="3">
        <v>45303</v>
      </c>
      <c r="J338" t="s">
        <v>5</v>
      </c>
      <c r="K338" t="s">
        <v>63</v>
      </c>
      <c r="L338" t="s">
        <v>64</v>
      </c>
      <c r="M338" t="s">
        <v>65</v>
      </c>
      <c r="N338" t="s">
        <v>66</v>
      </c>
      <c r="O338" t="s">
        <v>17</v>
      </c>
      <c r="P338">
        <v>6000</v>
      </c>
      <c r="Q338" t="str">
        <f>TEXT(tblHR[[#This Row],[Date of Join]],"mmm-yy")</f>
        <v>Jan-24</v>
      </c>
      <c r="R338" s="7" t="str">
        <f>IF(tblHR[[#This Row],[Working status]]="Active","Active","Exit")</f>
        <v>Active</v>
      </c>
    </row>
    <row r="339" spans="1:18" x14ac:dyDescent="0.25">
      <c r="A339">
        <v>338</v>
      </c>
      <c r="B339" t="s">
        <v>736</v>
      </c>
      <c r="C339" t="s">
        <v>737</v>
      </c>
      <c r="D339" t="s">
        <v>27</v>
      </c>
      <c r="E339" t="s">
        <v>37</v>
      </c>
      <c r="F339" t="s">
        <v>29</v>
      </c>
      <c r="G339" t="s">
        <v>69</v>
      </c>
      <c r="H339" s="3">
        <v>45483</v>
      </c>
      <c r="I339" s="3">
        <v>45303</v>
      </c>
      <c r="J339" t="s">
        <v>6</v>
      </c>
      <c r="K339" t="s">
        <v>63</v>
      </c>
      <c r="L339" t="s">
        <v>70</v>
      </c>
      <c r="M339" t="s">
        <v>65</v>
      </c>
      <c r="N339" t="s">
        <v>66</v>
      </c>
      <c r="O339" t="s">
        <v>17</v>
      </c>
      <c r="P339">
        <v>6000</v>
      </c>
      <c r="Q339" t="str">
        <f>TEXT(tblHR[[#This Row],[Date of Join]],"mmm-yy")</f>
        <v>Jan-24</v>
      </c>
      <c r="R339" s="7" t="str">
        <f>IF(tblHR[[#This Row],[Working status]]="Active","Active","Exit")</f>
        <v>Active</v>
      </c>
    </row>
    <row r="340" spans="1:18" x14ac:dyDescent="0.25">
      <c r="A340">
        <v>339</v>
      </c>
      <c r="B340" t="s">
        <v>738</v>
      </c>
      <c r="C340" t="s">
        <v>739</v>
      </c>
      <c r="D340" t="s">
        <v>25</v>
      </c>
      <c r="E340" t="s">
        <v>32</v>
      </c>
      <c r="F340" t="s">
        <v>29</v>
      </c>
      <c r="G340" t="s">
        <v>69</v>
      </c>
      <c r="H340" s="3">
        <v>45483</v>
      </c>
      <c r="I340" s="3">
        <v>45303</v>
      </c>
      <c r="J340" t="s">
        <v>6</v>
      </c>
      <c r="K340" t="s">
        <v>63</v>
      </c>
      <c r="L340" t="s">
        <v>74</v>
      </c>
      <c r="M340" t="s">
        <v>65</v>
      </c>
      <c r="N340" t="s">
        <v>66</v>
      </c>
      <c r="O340" t="s">
        <v>17</v>
      </c>
      <c r="P340">
        <v>6000</v>
      </c>
      <c r="Q340" t="str">
        <f>TEXT(tblHR[[#This Row],[Date of Join]],"mmm-yy")</f>
        <v>Jan-24</v>
      </c>
      <c r="R340" s="7" t="str">
        <f>IF(tblHR[[#This Row],[Working status]]="Active","Active","Exit")</f>
        <v>Active</v>
      </c>
    </row>
    <row r="341" spans="1:18" x14ac:dyDescent="0.25">
      <c r="A341">
        <v>340</v>
      </c>
      <c r="B341" t="s">
        <v>740</v>
      </c>
      <c r="C341" t="s">
        <v>741</v>
      </c>
      <c r="D341" t="s">
        <v>28</v>
      </c>
      <c r="E341" t="s">
        <v>37</v>
      </c>
      <c r="F341" t="s">
        <v>29</v>
      </c>
      <c r="G341" t="s">
        <v>69</v>
      </c>
      <c r="H341" s="3">
        <v>45483</v>
      </c>
      <c r="I341" s="3">
        <v>45303</v>
      </c>
      <c r="J341" t="s">
        <v>6</v>
      </c>
      <c r="K341" t="s">
        <v>63</v>
      </c>
      <c r="L341" t="s">
        <v>70</v>
      </c>
      <c r="M341" t="s">
        <v>65</v>
      </c>
      <c r="N341" t="s">
        <v>66</v>
      </c>
      <c r="O341" t="s">
        <v>17</v>
      </c>
      <c r="P341">
        <v>6000</v>
      </c>
      <c r="Q341" t="str">
        <f>TEXT(tblHR[[#This Row],[Date of Join]],"mmm-yy")</f>
        <v>Jan-24</v>
      </c>
      <c r="R341" s="7" t="str">
        <f>IF(tblHR[[#This Row],[Working status]]="Active","Active","Exit")</f>
        <v>Active</v>
      </c>
    </row>
    <row r="342" spans="1:18" x14ac:dyDescent="0.25">
      <c r="A342">
        <v>341</v>
      </c>
      <c r="B342" t="s">
        <v>742</v>
      </c>
      <c r="C342" t="s">
        <v>743</v>
      </c>
      <c r="D342" t="s">
        <v>24</v>
      </c>
      <c r="E342" t="s">
        <v>37</v>
      </c>
      <c r="F342" t="s">
        <v>29</v>
      </c>
      <c r="G342" t="s">
        <v>69</v>
      </c>
      <c r="H342" s="3">
        <v>45484</v>
      </c>
      <c r="I342" s="3">
        <v>45304</v>
      </c>
      <c r="J342" t="s">
        <v>5</v>
      </c>
      <c r="K342" t="s">
        <v>63</v>
      </c>
      <c r="L342" t="s">
        <v>64</v>
      </c>
      <c r="M342" t="s">
        <v>65</v>
      </c>
      <c r="N342" t="s">
        <v>66</v>
      </c>
      <c r="O342" t="s">
        <v>17</v>
      </c>
      <c r="P342">
        <v>6000</v>
      </c>
      <c r="Q342" t="str">
        <f>TEXT(tblHR[[#This Row],[Date of Join]],"mmm-yy")</f>
        <v>Jan-24</v>
      </c>
      <c r="R342" s="7" t="str">
        <f>IF(tblHR[[#This Row],[Working status]]="Active","Active","Exit")</f>
        <v>Active</v>
      </c>
    </row>
    <row r="343" spans="1:18" x14ac:dyDescent="0.25">
      <c r="A343">
        <v>342</v>
      </c>
      <c r="B343" t="s">
        <v>744</v>
      </c>
      <c r="C343" t="s">
        <v>745</v>
      </c>
      <c r="D343" t="s">
        <v>24</v>
      </c>
      <c r="E343" t="s">
        <v>37</v>
      </c>
      <c r="F343" t="s">
        <v>29</v>
      </c>
      <c r="G343" t="s">
        <v>69</v>
      </c>
      <c r="H343" s="3">
        <v>45484</v>
      </c>
      <c r="I343" s="3">
        <v>45304</v>
      </c>
      <c r="J343" t="s">
        <v>6</v>
      </c>
      <c r="K343" t="s">
        <v>63</v>
      </c>
      <c r="L343" t="s">
        <v>70</v>
      </c>
      <c r="M343" t="s">
        <v>65</v>
      </c>
      <c r="N343" t="s">
        <v>66</v>
      </c>
      <c r="O343" t="s">
        <v>17</v>
      </c>
      <c r="P343">
        <v>6000</v>
      </c>
      <c r="Q343" t="str">
        <f>TEXT(tblHR[[#This Row],[Date of Join]],"mmm-yy")</f>
        <v>Jan-24</v>
      </c>
      <c r="R343" s="7" t="str">
        <f>IF(tblHR[[#This Row],[Working status]]="Active","Active","Exit")</f>
        <v>Active</v>
      </c>
    </row>
    <row r="344" spans="1:18" x14ac:dyDescent="0.25">
      <c r="A344">
        <v>343</v>
      </c>
      <c r="B344" t="s">
        <v>746</v>
      </c>
      <c r="C344" t="s">
        <v>747</v>
      </c>
      <c r="D344" t="s">
        <v>25</v>
      </c>
      <c r="E344" t="s">
        <v>37</v>
      </c>
      <c r="F344" t="s">
        <v>29</v>
      </c>
      <c r="G344" t="s">
        <v>69</v>
      </c>
      <c r="H344" s="3">
        <v>45484</v>
      </c>
      <c r="I344" s="3">
        <v>45304</v>
      </c>
      <c r="J344" t="s">
        <v>6</v>
      </c>
      <c r="K344" t="s">
        <v>63</v>
      </c>
      <c r="L344" t="s">
        <v>74</v>
      </c>
      <c r="M344" t="s">
        <v>65</v>
      </c>
      <c r="N344" t="s">
        <v>66</v>
      </c>
      <c r="O344" t="s">
        <v>17</v>
      </c>
      <c r="P344">
        <v>6000</v>
      </c>
      <c r="Q344" t="str">
        <f>TEXT(tblHR[[#This Row],[Date of Join]],"mmm-yy")</f>
        <v>Jan-24</v>
      </c>
      <c r="R344" s="7" t="str">
        <f>IF(tblHR[[#This Row],[Working status]]="Active","Active","Exit")</f>
        <v>Active</v>
      </c>
    </row>
    <row r="345" spans="1:18" x14ac:dyDescent="0.25">
      <c r="A345">
        <v>344</v>
      </c>
      <c r="B345" t="s">
        <v>748</v>
      </c>
      <c r="C345" t="s">
        <v>749</v>
      </c>
      <c r="D345" t="s">
        <v>28</v>
      </c>
      <c r="E345" t="s">
        <v>37</v>
      </c>
      <c r="F345" t="s">
        <v>29</v>
      </c>
      <c r="G345" t="s">
        <v>69</v>
      </c>
      <c r="H345" s="3">
        <v>45484</v>
      </c>
      <c r="I345" s="3">
        <v>45304</v>
      </c>
      <c r="J345" t="s">
        <v>6</v>
      </c>
      <c r="K345" t="s">
        <v>63</v>
      </c>
      <c r="L345" t="s">
        <v>64</v>
      </c>
      <c r="M345" t="s">
        <v>65</v>
      </c>
      <c r="N345" t="s">
        <v>66</v>
      </c>
      <c r="O345" t="s">
        <v>17</v>
      </c>
      <c r="P345">
        <v>6000</v>
      </c>
      <c r="Q345" t="str">
        <f>TEXT(tblHR[[#This Row],[Date of Join]],"mmm-yy")</f>
        <v>Jan-24</v>
      </c>
      <c r="R345" s="7" t="str">
        <f>IF(tblHR[[#This Row],[Working status]]="Active","Active","Exit")</f>
        <v>Active</v>
      </c>
    </row>
    <row r="346" spans="1:18" x14ac:dyDescent="0.25">
      <c r="A346">
        <v>345</v>
      </c>
      <c r="B346" t="s">
        <v>750</v>
      </c>
      <c r="C346" t="s">
        <v>751</v>
      </c>
      <c r="D346" t="s">
        <v>27</v>
      </c>
      <c r="E346" t="s">
        <v>37</v>
      </c>
      <c r="F346" t="s">
        <v>29</v>
      </c>
      <c r="G346" t="s">
        <v>69</v>
      </c>
      <c r="H346" s="3">
        <v>45484</v>
      </c>
      <c r="I346" s="3">
        <v>45304</v>
      </c>
      <c r="J346" t="s">
        <v>6</v>
      </c>
      <c r="K346" t="s">
        <v>63</v>
      </c>
      <c r="L346" t="s">
        <v>74</v>
      </c>
      <c r="M346" t="s">
        <v>247</v>
      </c>
      <c r="N346" t="s">
        <v>80</v>
      </c>
      <c r="O346" t="s">
        <v>17</v>
      </c>
      <c r="P346">
        <v>6000</v>
      </c>
      <c r="Q346" t="str">
        <f>TEXT(tblHR[[#This Row],[Date of Join]],"mmm-yy")</f>
        <v>Jan-24</v>
      </c>
      <c r="R346" s="7" t="str">
        <f>IF(tblHR[[#This Row],[Working status]]="Active","Active","Exit")</f>
        <v>Active</v>
      </c>
    </row>
    <row r="347" spans="1:18" x14ac:dyDescent="0.25">
      <c r="A347">
        <v>346</v>
      </c>
      <c r="B347" t="s">
        <v>752</v>
      </c>
      <c r="C347" t="s">
        <v>753</v>
      </c>
      <c r="D347" t="s">
        <v>28</v>
      </c>
      <c r="E347" t="s">
        <v>37</v>
      </c>
      <c r="F347" t="s">
        <v>29</v>
      </c>
      <c r="G347" t="s">
        <v>69</v>
      </c>
      <c r="H347" s="3">
        <v>45484</v>
      </c>
      <c r="I347" s="3">
        <v>45304</v>
      </c>
      <c r="J347" t="s">
        <v>6</v>
      </c>
      <c r="K347" t="s">
        <v>63</v>
      </c>
      <c r="L347" t="s">
        <v>74</v>
      </c>
      <c r="M347" t="s">
        <v>148</v>
      </c>
      <c r="N347" t="s">
        <v>66</v>
      </c>
      <c r="O347" t="s">
        <v>17</v>
      </c>
      <c r="P347">
        <v>6000</v>
      </c>
      <c r="Q347" t="str">
        <f>TEXT(tblHR[[#This Row],[Date of Join]],"mmm-yy")</f>
        <v>Jan-24</v>
      </c>
      <c r="R347" s="7" t="str">
        <f>IF(tblHR[[#This Row],[Working status]]="Active","Active","Exit")</f>
        <v>Active</v>
      </c>
    </row>
    <row r="348" spans="1:18" x14ac:dyDescent="0.25">
      <c r="A348">
        <v>347</v>
      </c>
      <c r="B348" t="s">
        <v>754</v>
      </c>
      <c r="C348" t="s">
        <v>755</v>
      </c>
      <c r="D348" t="s">
        <v>27</v>
      </c>
      <c r="E348" t="s">
        <v>37</v>
      </c>
      <c r="F348" t="s">
        <v>29</v>
      </c>
      <c r="G348" t="s">
        <v>69</v>
      </c>
      <c r="H348" s="3">
        <v>45484</v>
      </c>
      <c r="I348" s="3">
        <v>45304</v>
      </c>
      <c r="J348" t="s">
        <v>6</v>
      </c>
      <c r="K348" t="s">
        <v>63</v>
      </c>
      <c r="L348" t="s">
        <v>74</v>
      </c>
      <c r="M348" t="s">
        <v>304</v>
      </c>
      <c r="N348" t="s">
        <v>305</v>
      </c>
      <c r="O348" t="s">
        <v>17</v>
      </c>
      <c r="P348">
        <v>6000</v>
      </c>
      <c r="Q348" t="str">
        <f>TEXT(tblHR[[#This Row],[Date of Join]],"mmm-yy")</f>
        <v>Jan-24</v>
      </c>
      <c r="R348" s="7" t="str">
        <f>IF(tblHR[[#This Row],[Working status]]="Active","Active","Exit")</f>
        <v>Active</v>
      </c>
    </row>
    <row r="349" spans="1:18" x14ac:dyDescent="0.25">
      <c r="A349">
        <v>348</v>
      </c>
      <c r="B349" t="s">
        <v>756</v>
      </c>
      <c r="C349" t="s">
        <v>757</v>
      </c>
      <c r="D349" t="s">
        <v>27</v>
      </c>
      <c r="E349" t="s">
        <v>37</v>
      </c>
      <c r="F349" t="s">
        <v>29</v>
      </c>
      <c r="G349" t="s">
        <v>69</v>
      </c>
      <c r="H349" s="3">
        <v>45485</v>
      </c>
      <c r="I349" s="3">
        <v>45305</v>
      </c>
      <c r="J349" t="s">
        <v>6</v>
      </c>
      <c r="K349" t="s">
        <v>63</v>
      </c>
      <c r="L349" t="s">
        <v>64</v>
      </c>
      <c r="M349" t="s">
        <v>200</v>
      </c>
      <c r="N349" t="s">
        <v>84</v>
      </c>
      <c r="O349" t="s">
        <v>17</v>
      </c>
      <c r="P349">
        <v>6000</v>
      </c>
      <c r="Q349" t="str">
        <f>TEXT(tblHR[[#This Row],[Date of Join]],"mmm-yy")</f>
        <v>Jan-24</v>
      </c>
      <c r="R349" s="7" t="str">
        <f>IF(tblHR[[#This Row],[Working status]]="Active","Active","Exit")</f>
        <v>Active</v>
      </c>
    </row>
    <row r="350" spans="1:18" x14ac:dyDescent="0.25">
      <c r="A350">
        <v>349</v>
      </c>
      <c r="B350" t="s">
        <v>758</v>
      </c>
      <c r="C350" t="s">
        <v>759</v>
      </c>
      <c r="D350" t="s">
        <v>27</v>
      </c>
      <c r="E350" t="s">
        <v>37</v>
      </c>
      <c r="F350" t="s">
        <v>29</v>
      </c>
      <c r="G350" t="s">
        <v>69</v>
      </c>
      <c r="H350" s="3">
        <v>45487</v>
      </c>
      <c r="I350" s="3">
        <v>45307</v>
      </c>
      <c r="J350" t="s">
        <v>5</v>
      </c>
      <c r="K350" t="s">
        <v>73</v>
      </c>
      <c r="L350" t="s">
        <v>64</v>
      </c>
      <c r="M350" t="s">
        <v>65</v>
      </c>
      <c r="N350" t="s">
        <v>66</v>
      </c>
      <c r="O350" t="s">
        <v>17</v>
      </c>
      <c r="P350">
        <v>6000</v>
      </c>
      <c r="Q350" t="str">
        <f>TEXT(tblHR[[#This Row],[Date of Join]],"mmm-yy")</f>
        <v>Jan-24</v>
      </c>
      <c r="R350" s="7" t="str">
        <f>IF(tblHR[[#This Row],[Working status]]="Active","Active","Exit")</f>
        <v>Active</v>
      </c>
    </row>
    <row r="351" spans="1:18" x14ac:dyDescent="0.25">
      <c r="A351">
        <v>350</v>
      </c>
      <c r="B351" t="s">
        <v>760</v>
      </c>
      <c r="C351" t="s">
        <v>761</v>
      </c>
      <c r="D351" t="s">
        <v>27</v>
      </c>
      <c r="E351" t="s">
        <v>37</v>
      </c>
      <c r="F351" t="s">
        <v>29</v>
      </c>
      <c r="G351" t="s">
        <v>69</v>
      </c>
      <c r="H351" s="3">
        <v>45488</v>
      </c>
      <c r="I351" s="3">
        <v>45308</v>
      </c>
      <c r="J351" t="s">
        <v>5</v>
      </c>
      <c r="K351" t="s">
        <v>63</v>
      </c>
      <c r="L351" t="s">
        <v>91</v>
      </c>
      <c r="M351" t="s">
        <v>242</v>
      </c>
      <c r="N351" t="s">
        <v>66</v>
      </c>
      <c r="O351" t="s">
        <v>17</v>
      </c>
      <c r="P351">
        <v>6000</v>
      </c>
      <c r="Q351" t="str">
        <f>TEXT(tblHR[[#This Row],[Date of Join]],"mmm-yy")</f>
        <v>Jan-24</v>
      </c>
      <c r="R351" s="7" t="str">
        <f>IF(tblHR[[#This Row],[Working status]]="Active","Active","Exit")</f>
        <v>Active</v>
      </c>
    </row>
    <row r="352" spans="1:18" x14ac:dyDescent="0.25">
      <c r="A352">
        <v>351</v>
      </c>
      <c r="B352" t="s">
        <v>762</v>
      </c>
      <c r="C352" t="s">
        <v>763</v>
      </c>
      <c r="D352" t="s">
        <v>25</v>
      </c>
      <c r="E352" t="s">
        <v>37</v>
      </c>
      <c r="F352" t="s">
        <v>29</v>
      </c>
      <c r="G352" t="s">
        <v>69</v>
      </c>
      <c r="H352" s="3">
        <v>45488</v>
      </c>
      <c r="I352" s="3">
        <v>45308</v>
      </c>
      <c r="J352" t="s">
        <v>6</v>
      </c>
      <c r="K352" t="s">
        <v>63</v>
      </c>
      <c r="L352" t="s">
        <v>64</v>
      </c>
      <c r="M352" t="s">
        <v>65</v>
      </c>
      <c r="N352" t="s">
        <v>66</v>
      </c>
      <c r="O352" t="s">
        <v>17</v>
      </c>
      <c r="P352">
        <v>6000</v>
      </c>
      <c r="Q352" t="str">
        <f>TEXT(tblHR[[#This Row],[Date of Join]],"mmm-yy")</f>
        <v>Jan-24</v>
      </c>
      <c r="R352" s="7" t="str">
        <f>IF(tblHR[[#This Row],[Working status]]="Active","Active","Exit")</f>
        <v>Active</v>
      </c>
    </row>
    <row r="353" spans="1:18" x14ac:dyDescent="0.25">
      <c r="A353">
        <v>352</v>
      </c>
      <c r="B353" t="s">
        <v>764</v>
      </c>
      <c r="C353" t="s">
        <v>765</v>
      </c>
      <c r="D353" t="s">
        <v>28</v>
      </c>
      <c r="E353" t="s">
        <v>37</v>
      </c>
      <c r="F353" t="s">
        <v>29</v>
      </c>
      <c r="G353" t="s">
        <v>69</v>
      </c>
      <c r="H353" s="3">
        <v>45488</v>
      </c>
      <c r="I353" s="3">
        <v>45308</v>
      </c>
      <c r="J353" t="s">
        <v>6</v>
      </c>
      <c r="K353" t="s">
        <v>63</v>
      </c>
      <c r="L353" t="s">
        <v>144</v>
      </c>
      <c r="M353" t="s">
        <v>242</v>
      </c>
      <c r="N353" t="s">
        <v>66</v>
      </c>
      <c r="O353" t="s">
        <v>17</v>
      </c>
      <c r="P353">
        <v>6000</v>
      </c>
      <c r="Q353" t="str">
        <f>TEXT(tblHR[[#This Row],[Date of Join]],"mmm-yy")</f>
        <v>Jan-24</v>
      </c>
      <c r="R353" s="7" t="str">
        <f>IF(tblHR[[#This Row],[Working status]]="Active","Active","Exit")</f>
        <v>Active</v>
      </c>
    </row>
    <row r="354" spans="1:18" x14ac:dyDescent="0.25">
      <c r="A354">
        <v>353</v>
      </c>
      <c r="B354" t="s">
        <v>766</v>
      </c>
      <c r="C354" t="s">
        <v>767</v>
      </c>
      <c r="D354" t="s">
        <v>24</v>
      </c>
      <c r="E354" t="s">
        <v>37</v>
      </c>
      <c r="F354" t="s">
        <v>29</v>
      </c>
      <c r="G354" t="s">
        <v>69</v>
      </c>
      <c r="H354" s="3">
        <v>45488</v>
      </c>
      <c r="I354" s="3">
        <v>45308</v>
      </c>
      <c r="J354" t="s">
        <v>6</v>
      </c>
      <c r="K354" t="s">
        <v>63</v>
      </c>
      <c r="L354" t="s">
        <v>74</v>
      </c>
      <c r="M354" t="s">
        <v>242</v>
      </c>
      <c r="N354" t="s">
        <v>66</v>
      </c>
      <c r="O354" t="s">
        <v>17</v>
      </c>
      <c r="P354">
        <v>6000</v>
      </c>
      <c r="Q354" t="str">
        <f>TEXT(tblHR[[#This Row],[Date of Join]],"mmm-yy")</f>
        <v>Jan-24</v>
      </c>
      <c r="R354" s="7" t="str">
        <f>IF(tblHR[[#This Row],[Working status]]="Active","Active","Exit")</f>
        <v>Active</v>
      </c>
    </row>
    <row r="355" spans="1:18" x14ac:dyDescent="0.25">
      <c r="A355">
        <v>354</v>
      </c>
      <c r="B355" t="s">
        <v>768</v>
      </c>
      <c r="C355" t="s">
        <v>769</v>
      </c>
      <c r="D355" t="s">
        <v>24</v>
      </c>
      <c r="E355" t="s">
        <v>37</v>
      </c>
      <c r="F355" t="s">
        <v>29</v>
      </c>
      <c r="G355" t="s">
        <v>69</v>
      </c>
      <c r="H355" s="3">
        <v>45488</v>
      </c>
      <c r="I355" s="3">
        <v>45308</v>
      </c>
      <c r="J355" t="s">
        <v>6</v>
      </c>
      <c r="K355" t="s">
        <v>63</v>
      </c>
      <c r="L355" t="s">
        <v>70</v>
      </c>
      <c r="M355" t="s">
        <v>126</v>
      </c>
      <c r="N355" t="s">
        <v>80</v>
      </c>
      <c r="O355" t="s">
        <v>17</v>
      </c>
      <c r="P355">
        <v>6000</v>
      </c>
      <c r="Q355" t="str">
        <f>TEXT(tblHR[[#This Row],[Date of Join]],"mmm-yy")</f>
        <v>Jan-24</v>
      </c>
      <c r="R355" s="7" t="str">
        <f>IF(tblHR[[#This Row],[Working status]]="Active","Active","Exit")</f>
        <v>Active</v>
      </c>
    </row>
    <row r="356" spans="1:18" x14ac:dyDescent="0.25">
      <c r="A356">
        <v>355</v>
      </c>
      <c r="B356" t="s">
        <v>770</v>
      </c>
      <c r="C356" t="s">
        <v>771</v>
      </c>
      <c r="D356" t="s">
        <v>25</v>
      </c>
      <c r="E356" t="s">
        <v>37</v>
      </c>
      <c r="F356" t="s">
        <v>29</v>
      </c>
      <c r="G356" t="s">
        <v>69</v>
      </c>
      <c r="H356" s="3">
        <v>45491</v>
      </c>
      <c r="I356" s="3">
        <v>45311</v>
      </c>
      <c r="J356" t="s">
        <v>6</v>
      </c>
      <c r="K356" t="s">
        <v>73</v>
      </c>
      <c r="L356" t="s">
        <v>105</v>
      </c>
      <c r="M356" t="s">
        <v>65</v>
      </c>
      <c r="N356" t="s">
        <v>66</v>
      </c>
      <c r="O356" t="s">
        <v>17</v>
      </c>
      <c r="P356">
        <v>6000</v>
      </c>
      <c r="Q356" t="str">
        <f>TEXT(tblHR[[#This Row],[Date of Join]],"mmm-yy")</f>
        <v>Jan-24</v>
      </c>
      <c r="R356" s="7" t="str">
        <f>IF(tblHR[[#This Row],[Working status]]="Active","Active","Exit")</f>
        <v>Active</v>
      </c>
    </row>
    <row r="357" spans="1:18" x14ac:dyDescent="0.25">
      <c r="A357">
        <v>356</v>
      </c>
      <c r="B357" t="s">
        <v>772</v>
      </c>
      <c r="C357" t="s">
        <v>773</v>
      </c>
      <c r="D357" t="s">
        <v>28</v>
      </c>
      <c r="E357" t="s">
        <v>37</v>
      </c>
      <c r="F357" t="s">
        <v>29</v>
      </c>
      <c r="G357" t="s">
        <v>69</v>
      </c>
      <c r="H357" s="3">
        <v>45492</v>
      </c>
      <c r="I357" s="3">
        <v>45312</v>
      </c>
      <c r="J357" t="s">
        <v>6</v>
      </c>
      <c r="K357" t="s">
        <v>63</v>
      </c>
      <c r="L357" t="s">
        <v>74</v>
      </c>
      <c r="M357" t="s">
        <v>65</v>
      </c>
      <c r="N357" t="s">
        <v>66</v>
      </c>
      <c r="O357" t="s">
        <v>17</v>
      </c>
      <c r="P357">
        <v>6000</v>
      </c>
      <c r="Q357" t="str">
        <f>TEXT(tblHR[[#This Row],[Date of Join]],"mmm-yy")</f>
        <v>Jan-24</v>
      </c>
      <c r="R357" s="7" t="str">
        <f>IF(tblHR[[#This Row],[Working status]]="Active","Active","Exit")</f>
        <v>Active</v>
      </c>
    </row>
    <row r="358" spans="1:18" x14ac:dyDescent="0.25">
      <c r="A358">
        <v>357</v>
      </c>
      <c r="B358" t="s">
        <v>774</v>
      </c>
      <c r="C358" t="s">
        <v>183</v>
      </c>
      <c r="D358" t="s">
        <v>27</v>
      </c>
      <c r="E358" t="s">
        <v>37</v>
      </c>
      <c r="F358" t="s">
        <v>29</v>
      </c>
      <c r="G358" t="s">
        <v>69</v>
      </c>
      <c r="H358" s="3">
        <v>45492</v>
      </c>
      <c r="I358" s="3">
        <v>45312</v>
      </c>
      <c r="J358" t="s">
        <v>6</v>
      </c>
      <c r="K358" t="s">
        <v>63</v>
      </c>
      <c r="L358" t="s">
        <v>74</v>
      </c>
      <c r="M358" t="s">
        <v>65</v>
      </c>
      <c r="N358" t="s">
        <v>66</v>
      </c>
      <c r="O358" t="s">
        <v>17</v>
      </c>
      <c r="P358">
        <v>6000</v>
      </c>
      <c r="Q358" t="str">
        <f>TEXT(tblHR[[#This Row],[Date of Join]],"mmm-yy")</f>
        <v>Jan-24</v>
      </c>
      <c r="R358" s="7" t="str">
        <f>IF(tblHR[[#This Row],[Working status]]="Active","Active","Exit")</f>
        <v>Active</v>
      </c>
    </row>
    <row r="359" spans="1:18" x14ac:dyDescent="0.25">
      <c r="A359">
        <v>358</v>
      </c>
      <c r="B359" t="s">
        <v>775</v>
      </c>
      <c r="C359" t="s">
        <v>776</v>
      </c>
      <c r="D359" t="s">
        <v>28</v>
      </c>
      <c r="E359" t="s">
        <v>37</v>
      </c>
      <c r="F359" t="s">
        <v>29</v>
      </c>
      <c r="G359" t="s">
        <v>69</v>
      </c>
      <c r="H359" s="3">
        <v>45492</v>
      </c>
      <c r="I359" s="3">
        <v>45312</v>
      </c>
      <c r="J359" t="s">
        <v>5</v>
      </c>
      <c r="K359" t="s">
        <v>63</v>
      </c>
      <c r="L359" t="s">
        <v>74</v>
      </c>
      <c r="M359" t="s">
        <v>242</v>
      </c>
      <c r="N359" t="s">
        <v>66</v>
      </c>
      <c r="O359" t="s">
        <v>17</v>
      </c>
      <c r="P359">
        <v>6000</v>
      </c>
      <c r="Q359" t="str">
        <f>TEXT(tblHR[[#This Row],[Date of Join]],"mmm-yy")</f>
        <v>Jan-24</v>
      </c>
      <c r="R359" s="7" t="str">
        <f>IF(tblHR[[#This Row],[Working status]]="Active","Active","Exit")</f>
        <v>Active</v>
      </c>
    </row>
    <row r="360" spans="1:18" x14ac:dyDescent="0.25">
      <c r="A360">
        <v>359</v>
      </c>
      <c r="B360" t="s">
        <v>777</v>
      </c>
      <c r="C360" t="s">
        <v>778</v>
      </c>
      <c r="D360" t="s">
        <v>24</v>
      </c>
      <c r="E360" t="s">
        <v>37</v>
      </c>
      <c r="F360" t="s">
        <v>29</v>
      </c>
      <c r="G360" t="s">
        <v>69</v>
      </c>
      <c r="H360" s="3">
        <v>45494</v>
      </c>
      <c r="I360" s="3">
        <v>45314</v>
      </c>
      <c r="J360" t="s">
        <v>5</v>
      </c>
      <c r="K360" t="s">
        <v>63</v>
      </c>
      <c r="L360" t="s">
        <v>144</v>
      </c>
      <c r="M360" t="s">
        <v>242</v>
      </c>
      <c r="N360" t="s">
        <v>66</v>
      </c>
      <c r="O360" t="s">
        <v>17</v>
      </c>
      <c r="P360">
        <v>6000</v>
      </c>
      <c r="Q360" t="str">
        <f>TEXT(tblHR[[#This Row],[Date of Join]],"mmm-yy")</f>
        <v>Jan-24</v>
      </c>
      <c r="R360" s="7" t="str">
        <f>IF(tblHR[[#This Row],[Working status]]="Active","Active","Exit")</f>
        <v>Active</v>
      </c>
    </row>
    <row r="361" spans="1:18" x14ac:dyDescent="0.25">
      <c r="A361">
        <v>360</v>
      </c>
      <c r="B361" t="s">
        <v>779</v>
      </c>
      <c r="C361" t="s">
        <v>780</v>
      </c>
      <c r="D361" t="s">
        <v>28</v>
      </c>
      <c r="E361" t="s">
        <v>37</v>
      </c>
      <c r="F361" t="s">
        <v>29</v>
      </c>
      <c r="G361" t="s">
        <v>69</v>
      </c>
      <c r="H361" s="3">
        <v>45494</v>
      </c>
      <c r="I361" s="3">
        <v>45314</v>
      </c>
      <c r="J361" t="s">
        <v>6</v>
      </c>
      <c r="K361" t="s">
        <v>63</v>
      </c>
      <c r="L361" t="s">
        <v>70</v>
      </c>
      <c r="M361" t="s">
        <v>65</v>
      </c>
      <c r="N361" t="s">
        <v>66</v>
      </c>
      <c r="O361" t="s">
        <v>17</v>
      </c>
      <c r="P361">
        <v>6000</v>
      </c>
      <c r="Q361" t="str">
        <f>TEXT(tblHR[[#This Row],[Date of Join]],"mmm-yy")</f>
        <v>Jan-24</v>
      </c>
      <c r="R361" s="7" t="str">
        <f>IF(tblHR[[#This Row],[Working status]]="Active","Active","Exit")</f>
        <v>Active</v>
      </c>
    </row>
    <row r="362" spans="1:18" x14ac:dyDescent="0.25">
      <c r="A362">
        <v>361</v>
      </c>
      <c r="B362" t="s">
        <v>781</v>
      </c>
      <c r="C362" t="s">
        <v>782</v>
      </c>
      <c r="D362" t="s">
        <v>25</v>
      </c>
      <c r="E362" t="s">
        <v>37</v>
      </c>
      <c r="F362" t="s">
        <v>29</v>
      </c>
      <c r="G362" t="s">
        <v>69</v>
      </c>
      <c r="H362" s="3">
        <v>45496</v>
      </c>
      <c r="I362" s="3">
        <v>45316</v>
      </c>
      <c r="J362" t="s">
        <v>6</v>
      </c>
      <c r="K362" t="s">
        <v>63</v>
      </c>
      <c r="L362" t="s">
        <v>64</v>
      </c>
      <c r="M362" t="s">
        <v>65</v>
      </c>
      <c r="N362" t="s">
        <v>66</v>
      </c>
      <c r="O362" t="s">
        <v>17</v>
      </c>
      <c r="P362">
        <v>6000</v>
      </c>
      <c r="Q362" t="str">
        <f>TEXT(tblHR[[#This Row],[Date of Join]],"mmm-yy")</f>
        <v>Jan-24</v>
      </c>
      <c r="R362" s="7" t="str">
        <f>IF(tblHR[[#This Row],[Working status]]="Active","Active","Exit")</f>
        <v>Active</v>
      </c>
    </row>
    <row r="363" spans="1:18" x14ac:dyDescent="0.25">
      <c r="A363">
        <v>362</v>
      </c>
      <c r="B363" t="s">
        <v>783</v>
      </c>
      <c r="C363" t="s">
        <v>784</v>
      </c>
      <c r="D363" t="s">
        <v>27</v>
      </c>
      <c r="E363" t="s">
        <v>37</v>
      </c>
      <c r="F363" t="s">
        <v>29</v>
      </c>
      <c r="G363" t="s">
        <v>69</v>
      </c>
      <c r="H363" s="3">
        <v>45496</v>
      </c>
      <c r="I363" s="3">
        <v>45316</v>
      </c>
      <c r="J363" t="s">
        <v>5</v>
      </c>
      <c r="K363" t="s">
        <v>63</v>
      </c>
      <c r="L363" t="s">
        <v>64</v>
      </c>
      <c r="M363" t="s">
        <v>65</v>
      </c>
      <c r="N363" t="s">
        <v>66</v>
      </c>
      <c r="O363" t="s">
        <v>17</v>
      </c>
      <c r="P363">
        <v>6000</v>
      </c>
      <c r="Q363" t="str">
        <f>TEXT(tblHR[[#This Row],[Date of Join]],"mmm-yy")</f>
        <v>Jan-24</v>
      </c>
      <c r="R363" s="7" t="str">
        <f>IF(tblHR[[#This Row],[Working status]]="Active","Active","Exit")</f>
        <v>Active</v>
      </c>
    </row>
    <row r="364" spans="1:18" x14ac:dyDescent="0.25">
      <c r="A364">
        <v>363</v>
      </c>
      <c r="B364" t="s">
        <v>785</v>
      </c>
      <c r="C364" t="s">
        <v>786</v>
      </c>
      <c r="D364" t="s">
        <v>24</v>
      </c>
      <c r="E364" t="s">
        <v>37</v>
      </c>
      <c r="F364" t="s">
        <v>29</v>
      </c>
      <c r="G364" t="s">
        <v>69</v>
      </c>
      <c r="H364" s="3">
        <v>45499</v>
      </c>
      <c r="I364" s="3">
        <v>45319</v>
      </c>
      <c r="J364" t="s">
        <v>5</v>
      </c>
      <c r="K364" t="s">
        <v>73</v>
      </c>
      <c r="L364" t="s">
        <v>91</v>
      </c>
      <c r="M364" t="s">
        <v>65</v>
      </c>
      <c r="N364" t="s">
        <v>66</v>
      </c>
      <c r="O364" t="s">
        <v>17</v>
      </c>
      <c r="P364">
        <v>6000</v>
      </c>
      <c r="Q364" t="str">
        <f>TEXT(tblHR[[#This Row],[Date of Join]],"mmm-yy")</f>
        <v>Jan-24</v>
      </c>
      <c r="R364" s="7" t="str">
        <f>IF(tblHR[[#This Row],[Working status]]="Active","Active","Exit")</f>
        <v>Active</v>
      </c>
    </row>
    <row r="365" spans="1:18" x14ac:dyDescent="0.25">
      <c r="A365">
        <v>364</v>
      </c>
      <c r="B365" t="s">
        <v>787</v>
      </c>
      <c r="C365" t="s">
        <v>788</v>
      </c>
      <c r="D365" t="s">
        <v>28</v>
      </c>
      <c r="E365" t="s">
        <v>37</v>
      </c>
      <c r="F365" t="s">
        <v>29</v>
      </c>
      <c r="G365" t="s">
        <v>69</v>
      </c>
      <c r="H365" s="3">
        <v>45503</v>
      </c>
      <c r="I365" s="3">
        <v>45323</v>
      </c>
      <c r="J365" t="s">
        <v>6</v>
      </c>
      <c r="K365" t="s">
        <v>63</v>
      </c>
      <c r="L365" t="s">
        <v>70</v>
      </c>
      <c r="M365" t="s">
        <v>65</v>
      </c>
      <c r="N365" t="s">
        <v>66</v>
      </c>
      <c r="O365" t="s">
        <v>17</v>
      </c>
      <c r="P365">
        <v>6000</v>
      </c>
      <c r="Q365" t="str">
        <f>TEXT(tblHR[[#This Row],[Date of Join]],"mmm-yy")</f>
        <v>Feb-24</v>
      </c>
      <c r="R365" s="7" t="str">
        <f>IF(tblHR[[#This Row],[Working status]]="Active","Active","Exit")</f>
        <v>Active</v>
      </c>
    </row>
    <row r="366" spans="1:18" x14ac:dyDescent="0.25">
      <c r="A366">
        <v>365</v>
      </c>
      <c r="B366" t="s">
        <v>789</v>
      </c>
      <c r="C366" t="s">
        <v>790</v>
      </c>
      <c r="D366" t="s">
        <v>28</v>
      </c>
      <c r="E366" t="s">
        <v>37</v>
      </c>
      <c r="F366" t="s">
        <v>29</v>
      </c>
      <c r="G366" t="s">
        <v>69</v>
      </c>
      <c r="H366" s="3">
        <v>45505</v>
      </c>
      <c r="I366" s="3">
        <v>45325</v>
      </c>
      <c r="J366" t="s">
        <v>6</v>
      </c>
      <c r="K366" t="s">
        <v>63</v>
      </c>
      <c r="L366" t="s">
        <v>74</v>
      </c>
      <c r="M366" t="s">
        <v>65</v>
      </c>
      <c r="N366" t="s">
        <v>66</v>
      </c>
      <c r="O366" t="s">
        <v>17</v>
      </c>
      <c r="P366">
        <v>6000</v>
      </c>
      <c r="Q366" t="str">
        <f>TEXT(tblHR[[#This Row],[Date of Join]],"mmm-yy")</f>
        <v>Feb-24</v>
      </c>
      <c r="R366" s="7" t="str">
        <f>IF(tblHR[[#This Row],[Working status]]="Active","Active","Exit")</f>
        <v>Active</v>
      </c>
    </row>
    <row r="367" spans="1:18" x14ac:dyDescent="0.25">
      <c r="A367">
        <v>366</v>
      </c>
      <c r="B367" t="s">
        <v>791</v>
      </c>
      <c r="C367" t="s">
        <v>792</v>
      </c>
      <c r="D367" t="s">
        <v>24</v>
      </c>
      <c r="E367" t="s">
        <v>37</v>
      </c>
      <c r="F367" t="s">
        <v>29</v>
      </c>
      <c r="G367" t="s">
        <v>69</v>
      </c>
      <c r="H367" s="3">
        <v>45506</v>
      </c>
      <c r="I367" s="3">
        <v>45326</v>
      </c>
      <c r="J367" t="s">
        <v>5</v>
      </c>
      <c r="K367" t="s">
        <v>63</v>
      </c>
      <c r="L367" t="s">
        <v>70</v>
      </c>
      <c r="M367" t="s">
        <v>242</v>
      </c>
      <c r="N367" t="s">
        <v>66</v>
      </c>
      <c r="O367" t="s">
        <v>17</v>
      </c>
      <c r="P367">
        <v>6000</v>
      </c>
      <c r="Q367" t="str">
        <f>TEXT(tblHR[[#This Row],[Date of Join]],"mmm-yy")</f>
        <v>Feb-24</v>
      </c>
      <c r="R367" s="7" t="str">
        <f>IF(tblHR[[#This Row],[Working status]]="Active","Active","Exit")</f>
        <v>Active</v>
      </c>
    </row>
    <row r="368" spans="1:18" x14ac:dyDescent="0.25">
      <c r="A368">
        <v>367</v>
      </c>
      <c r="B368" t="s">
        <v>793</v>
      </c>
      <c r="C368" t="s">
        <v>794</v>
      </c>
      <c r="D368" t="s">
        <v>24</v>
      </c>
      <c r="E368" t="s">
        <v>37</v>
      </c>
      <c r="F368" t="s">
        <v>29</v>
      </c>
      <c r="G368" t="s">
        <v>69</v>
      </c>
      <c r="H368" s="3">
        <v>45506</v>
      </c>
      <c r="I368" s="3">
        <v>45326</v>
      </c>
      <c r="J368" t="s">
        <v>5</v>
      </c>
      <c r="K368" t="s">
        <v>73</v>
      </c>
      <c r="L368" t="s">
        <v>64</v>
      </c>
      <c r="M368" t="s">
        <v>153</v>
      </c>
      <c r="N368" t="s">
        <v>80</v>
      </c>
      <c r="O368" t="s">
        <v>17</v>
      </c>
      <c r="P368">
        <v>6000</v>
      </c>
      <c r="Q368" t="str">
        <f>TEXT(tblHR[[#This Row],[Date of Join]],"mmm-yy")</f>
        <v>Feb-24</v>
      </c>
      <c r="R368" s="7" t="str">
        <f>IF(tblHR[[#This Row],[Working status]]="Active","Active","Exit")</f>
        <v>Active</v>
      </c>
    </row>
    <row r="369" spans="1:18" x14ac:dyDescent="0.25">
      <c r="A369">
        <v>368</v>
      </c>
      <c r="B369" t="s">
        <v>795</v>
      </c>
      <c r="C369" t="s">
        <v>796</v>
      </c>
      <c r="D369" t="s">
        <v>24</v>
      </c>
      <c r="E369" t="s">
        <v>37</v>
      </c>
      <c r="F369" t="s">
        <v>29</v>
      </c>
      <c r="G369" t="s">
        <v>69</v>
      </c>
      <c r="H369" s="3">
        <v>45506</v>
      </c>
      <c r="I369" s="3">
        <v>45326</v>
      </c>
      <c r="J369" t="s">
        <v>5</v>
      </c>
      <c r="K369" t="s">
        <v>63</v>
      </c>
      <c r="L369" t="s">
        <v>64</v>
      </c>
      <c r="M369" t="s">
        <v>242</v>
      </c>
      <c r="N369" t="s">
        <v>66</v>
      </c>
      <c r="O369" t="s">
        <v>17</v>
      </c>
      <c r="P369">
        <v>6000</v>
      </c>
      <c r="Q369" t="str">
        <f>TEXT(tblHR[[#This Row],[Date of Join]],"mmm-yy")</f>
        <v>Feb-24</v>
      </c>
      <c r="R369" s="7" t="str">
        <f>IF(tblHR[[#This Row],[Working status]]="Active","Active","Exit")</f>
        <v>Active</v>
      </c>
    </row>
    <row r="370" spans="1:18" x14ac:dyDescent="0.25">
      <c r="A370">
        <v>369</v>
      </c>
      <c r="B370" t="s">
        <v>797</v>
      </c>
      <c r="C370" t="s">
        <v>798</v>
      </c>
      <c r="D370" t="s">
        <v>24</v>
      </c>
      <c r="E370" t="s">
        <v>37</v>
      </c>
      <c r="F370" t="s">
        <v>29</v>
      </c>
      <c r="G370" t="s">
        <v>69</v>
      </c>
      <c r="H370" s="3">
        <v>45506</v>
      </c>
      <c r="I370" s="3">
        <v>45326</v>
      </c>
      <c r="J370" t="s">
        <v>6</v>
      </c>
      <c r="K370" t="s">
        <v>63</v>
      </c>
      <c r="L370" t="s">
        <v>64</v>
      </c>
      <c r="M370" t="s">
        <v>242</v>
      </c>
      <c r="N370" t="s">
        <v>66</v>
      </c>
      <c r="O370" t="s">
        <v>17</v>
      </c>
      <c r="P370">
        <v>6000</v>
      </c>
      <c r="Q370" t="str">
        <f>TEXT(tblHR[[#This Row],[Date of Join]],"mmm-yy")</f>
        <v>Feb-24</v>
      </c>
      <c r="R370" s="7" t="str">
        <f>IF(tblHR[[#This Row],[Working status]]="Active","Active","Exit")</f>
        <v>Active</v>
      </c>
    </row>
    <row r="371" spans="1:18" x14ac:dyDescent="0.25">
      <c r="A371">
        <v>370</v>
      </c>
      <c r="B371" t="s">
        <v>799</v>
      </c>
      <c r="C371" t="s">
        <v>800</v>
      </c>
      <c r="D371" t="s">
        <v>24</v>
      </c>
      <c r="E371" t="s">
        <v>37</v>
      </c>
      <c r="F371" t="s">
        <v>29</v>
      </c>
      <c r="G371" t="s">
        <v>69</v>
      </c>
      <c r="H371" s="3">
        <v>45506</v>
      </c>
      <c r="I371" s="3">
        <v>45326</v>
      </c>
      <c r="J371" t="s">
        <v>6</v>
      </c>
      <c r="K371" t="s">
        <v>63</v>
      </c>
      <c r="L371" t="s">
        <v>74</v>
      </c>
      <c r="M371" t="s">
        <v>126</v>
      </c>
      <c r="N371" t="s">
        <v>80</v>
      </c>
      <c r="O371" t="s">
        <v>17</v>
      </c>
      <c r="P371">
        <v>6000</v>
      </c>
      <c r="Q371" t="str">
        <f>TEXT(tblHR[[#This Row],[Date of Join]],"mmm-yy")</f>
        <v>Feb-24</v>
      </c>
      <c r="R371" s="7" t="str">
        <f>IF(tblHR[[#This Row],[Working status]]="Active","Active","Exit")</f>
        <v>Active</v>
      </c>
    </row>
    <row r="372" spans="1:18" x14ac:dyDescent="0.25">
      <c r="A372">
        <v>371</v>
      </c>
      <c r="B372" t="s">
        <v>801</v>
      </c>
      <c r="C372" t="s">
        <v>802</v>
      </c>
      <c r="D372" t="s">
        <v>24</v>
      </c>
      <c r="E372" t="s">
        <v>37</v>
      </c>
      <c r="F372" t="s">
        <v>29</v>
      </c>
      <c r="G372" t="s">
        <v>69</v>
      </c>
      <c r="H372" s="3">
        <v>45506</v>
      </c>
      <c r="I372" s="3">
        <v>45326</v>
      </c>
      <c r="J372" t="s">
        <v>6</v>
      </c>
      <c r="K372" t="s">
        <v>63</v>
      </c>
      <c r="L372" t="s">
        <v>70</v>
      </c>
      <c r="M372" t="s">
        <v>126</v>
      </c>
      <c r="N372" t="s">
        <v>80</v>
      </c>
      <c r="O372" t="s">
        <v>17</v>
      </c>
      <c r="P372">
        <v>6000</v>
      </c>
      <c r="Q372" t="str">
        <f>TEXT(tblHR[[#This Row],[Date of Join]],"mmm-yy")</f>
        <v>Feb-24</v>
      </c>
      <c r="R372" s="7" t="str">
        <f>IF(tblHR[[#This Row],[Working status]]="Active","Active","Exit")</f>
        <v>Active</v>
      </c>
    </row>
    <row r="373" spans="1:18" x14ac:dyDescent="0.25">
      <c r="A373">
        <v>372</v>
      </c>
      <c r="B373" t="s">
        <v>803</v>
      </c>
      <c r="C373" t="s">
        <v>804</v>
      </c>
      <c r="D373" t="s">
        <v>24</v>
      </c>
      <c r="E373" t="s">
        <v>37</v>
      </c>
      <c r="F373" t="s">
        <v>29</v>
      </c>
      <c r="G373" t="s">
        <v>69</v>
      </c>
      <c r="H373" s="3">
        <v>45506</v>
      </c>
      <c r="I373" s="3">
        <v>45326</v>
      </c>
      <c r="J373" t="s">
        <v>6</v>
      </c>
      <c r="K373" t="s">
        <v>63</v>
      </c>
      <c r="L373" t="s">
        <v>64</v>
      </c>
      <c r="M373" t="s">
        <v>79</v>
      </c>
      <c r="N373" t="s">
        <v>80</v>
      </c>
      <c r="O373" t="s">
        <v>17</v>
      </c>
      <c r="P373">
        <v>6000</v>
      </c>
      <c r="Q373" t="str">
        <f>TEXT(tblHR[[#This Row],[Date of Join]],"mmm-yy")</f>
        <v>Feb-24</v>
      </c>
      <c r="R373" s="7" t="str">
        <f>IF(tblHR[[#This Row],[Working status]]="Active","Active","Exit")</f>
        <v>Active</v>
      </c>
    </row>
    <row r="374" spans="1:18" x14ac:dyDescent="0.25">
      <c r="A374">
        <v>373</v>
      </c>
      <c r="B374" t="s">
        <v>805</v>
      </c>
      <c r="C374" t="s">
        <v>806</v>
      </c>
      <c r="D374" t="s">
        <v>24</v>
      </c>
      <c r="E374" t="s">
        <v>37</v>
      </c>
      <c r="F374" t="s">
        <v>29</v>
      </c>
      <c r="G374" t="s">
        <v>69</v>
      </c>
      <c r="H374" s="3">
        <v>45506</v>
      </c>
      <c r="I374" s="3">
        <v>45326</v>
      </c>
      <c r="J374" t="s">
        <v>5</v>
      </c>
      <c r="K374" t="s">
        <v>63</v>
      </c>
      <c r="L374" t="s">
        <v>70</v>
      </c>
      <c r="M374" t="s">
        <v>242</v>
      </c>
      <c r="N374" t="s">
        <v>66</v>
      </c>
      <c r="O374" t="s">
        <v>17</v>
      </c>
      <c r="P374">
        <v>6000</v>
      </c>
      <c r="Q374" t="str">
        <f>TEXT(tblHR[[#This Row],[Date of Join]],"mmm-yy")</f>
        <v>Feb-24</v>
      </c>
      <c r="R374" s="7" t="str">
        <f>IF(tblHR[[#This Row],[Working status]]="Active","Active","Exit")</f>
        <v>Active</v>
      </c>
    </row>
    <row r="375" spans="1:18" x14ac:dyDescent="0.25">
      <c r="A375">
        <v>374</v>
      </c>
      <c r="B375" t="s">
        <v>807</v>
      </c>
      <c r="C375" t="s">
        <v>808</v>
      </c>
      <c r="D375" t="s">
        <v>24</v>
      </c>
      <c r="E375" t="s">
        <v>37</v>
      </c>
      <c r="F375" t="s">
        <v>29</v>
      </c>
      <c r="G375" t="s">
        <v>69</v>
      </c>
      <c r="H375" s="3">
        <v>45506</v>
      </c>
      <c r="I375" s="3">
        <v>45326</v>
      </c>
      <c r="J375" t="s">
        <v>6</v>
      </c>
      <c r="K375" t="s">
        <v>63</v>
      </c>
      <c r="L375" t="s">
        <v>64</v>
      </c>
      <c r="M375" t="s">
        <v>65</v>
      </c>
      <c r="N375" t="s">
        <v>66</v>
      </c>
      <c r="O375" t="s">
        <v>17</v>
      </c>
      <c r="P375">
        <v>6000</v>
      </c>
      <c r="Q375" t="str">
        <f>TEXT(tblHR[[#This Row],[Date of Join]],"mmm-yy")</f>
        <v>Feb-24</v>
      </c>
      <c r="R375" s="7" t="str">
        <f>IF(tblHR[[#This Row],[Working status]]="Active","Active","Exit")</f>
        <v>Active</v>
      </c>
    </row>
    <row r="376" spans="1:18" x14ac:dyDescent="0.25">
      <c r="A376">
        <v>375</v>
      </c>
      <c r="B376" t="s">
        <v>809</v>
      </c>
      <c r="C376" t="s">
        <v>810</v>
      </c>
      <c r="D376" t="s">
        <v>24</v>
      </c>
      <c r="E376" t="s">
        <v>37</v>
      </c>
      <c r="F376" t="s">
        <v>29</v>
      </c>
      <c r="G376" t="s">
        <v>69</v>
      </c>
      <c r="H376" s="3">
        <v>45506</v>
      </c>
      <c r="I376" s="3">
        <v>45326</v>
      </c>
      <c r="J376" t="s">
        <v>6</v>
      </c>
      <c r="K376" t="s">
        <v>63</v>
      </c>
      <c r="L376" t="s">
        <v>74</v>
      </c>
      <c r="M376" t="s">
        <v>600</v>
      </c>
      <c r="N376" t="s">
        <v>80</v>
      </c>
      <c r="O376" t="s">
        <v>17</v>
      </c>
      <c r="P376">
        <v>6000</v>
      </c>
      <c r="Q376" t="str">
        <f>TEXT(tblHR[[#This Row],[Date of Join]],"mmm-yy")</f>
        <v>Feb-24</v>
      </c>
      <c r="R376" s="7" t="str">
        <f>IF(tblHR[[#This Row],[Working status]]="Active","Active","Exit")</f>
        <v>Active</v>
      </c>
    </row>
    <row r="377" spans="1:18" x14ac:dyDescent="0.25">
      <c r="A377">
        <v>376</v>
      </c>
      <c r="B377" t="s">
        <v>811</v>
      </c>
      <c r="C377" t="s">
        <v>812</v>
      </c>
      <c r="D377" t="s">
        <v>27</v>
      </c>
      <c r="E377" t="s">
        <v>37</v>
      </c>
      <c r="F377" t="s">
        <v>29</v>
      </c>
      <c r="G377" t="s">
        <v>69</v>
      </c>
      <c r="H377" s="3">
        <v>45507</v>
      </c>
      <c r="I377" s="3">
        <v>45327</v>
      </c>
      <c r="J377" t="s">
        <v>6</v>
      </c>
      <c r="K377" t="s">
        <v>63</v>
      </c>
      <c r="L377" t="s">
        <v>74</v>
      </c>
      <c r="M377" t="s">
        <v>148</v>
      </c>
      <c r="N377" t="s">
        <v>66</v>
      </c>
      <c r="O377" t="s">
        <v>17</v>
      </c>
      <c r="P377">
        <v>6000</v>
      </c>
      <c r="Q377" t="str">
        <f>TEXT(tblHR[[#This Row],[Date of Join]],"mmm-yy")</f>
        <v>Feb-24</v>
      </c>
      <c r="R377" s="7" t="str">
        <f>IF(tblHR[[#This Row],[Working status]]="Active","Active","Exit")</f>
        <v>Active</v>
      </c>
    </row>
    <row r="378" spans="1:18" x14ac:dyDescent="0.25">
      <c r="A378">
        <v>377</v>
      </c>
      <c r="B378" t="s">
        <v>813</v>
      </c>
      <c r="C378" t="s">
        <v>814</v>
      </c>
      <c r="D378" t="s">
        <v>25</v>
      </c>
      <c r="E378" t="s">
        <v>37</v>
      </c>
      <c r="F378" t="s">
        <v>29</v>
      </c>
      <c r="G378" t="s">
        <v>69</v>
      </c>
      <c r="H378" s="3">
        <v>45508</v>
      </c>
      <c r="I378" s="3">
        <v>45328</v>
      </c>
      <c r="J378" t="s">
        <v>5</v>
      </c>
      <c r="K378" t="s">
        <v>63</v>
      </c>
      <c r="L378" t="s">
        <v>144</v>
      </c>
      <c r="M378" t="s">
        <v>242</v>
      </c>
      <c r="N378" t="s">
        <v>66</v>
      </c>
      <c r="O378" t="s">
        <v>17</v>
      </c>
      <c r="P378">
        <v>6000</v>
      </c>
      <c r="Q378" t="str">
        <f>TEXT(tblHR[[#This Row],[Date of Join]],"mmm-yy")</f>
        <v>Feb-24</v>
      </c>
      <c r="R378" s="7" t="str">
        <f>IF(tblHR[[#This Row],[Working status]]="Active","Active","Exit")</f>
        <v>Active</v>
      </c>
    </row>
    <row r="379" spans="1:18" x14ac:dyDescent="0.25">
      <c r="A379">
        <v>378</v>
      </c>
      <c r="B379" t="s">
        <v>815</v>
      </c>
      <c r="C379" t="s">
        <v>816</v>
      </c>
      <c r="D379" t="s">
        <v>27</v>
      </c>
      <c r="E379" t="s">
        <v>37</v>
      </c>
      <c r="F379" t="s">
        <v>29</v>
      </c>
      <c r="G379" t="s">
        <v>69</v>
      </c>
      <c r="H379" s="3">
        <v>45508</v>
      </c>
      <c r="I379" s="3">
        <v>45328</v>
      </c>
      <c r="J379" t="s">
        <v>6</v>
      </c>
      <c r="K379" t="s">
        <v>63</v>
      </c>
      <c r="L379" t="s">
        <v>91</v>
      </c>
      <c r="M379" t="s">
        <v>126</v>
      </c>
      <c r="N379" t="s">
        <v>80</v>
      </c>
      <c r="O379" t="s">
        <v>17</v>
      </c>
      <c r="P379">
        <v>6000</v>
      </c>
      <c r="Q379" t="str">
        <f>TEXT(tblHR[[#This Row],[Date of Join]],"mmm-yy")</f>
        <v>Feb-24</v>
      </c>
      <c r="R379" s="7" t="str">
        <f>IF(tblHR[[#This Row],[Working status]]="Active","Active","Exit")</f>
        <v>Active</v>
      </c>
    </row>
    <row r="380" spans="1:18" x14ac:dyDescent="0.25">
      <c r="A380">
        <v>379</v>
      </c>
      <c r="B380" t="s">
        <v>817</v>
      </c>
      <c r="C380" t="s">
        <v>818</v>
      </c>
      <c r="D380" t="s">
        <v>28</v>
      </c>
      <c r="E380" t="s">
        <v>37</v>
      </c>
      <c r="F380" t="s">
        <v>29</v>
      </c>
      <c r="G380" t="s">
        <v>69</v>
      </c>
      <c r="H380" s="3">
        <v>45508</v>
      </c>
      <c r="I380" s="3">
        <v>45328</v>
      </c>
      <c r="J380" t="s">
        <v>6</v>
      </c>
      <c r="K380" t="s">
        <v>63</v>
      </c>
      <c r="L380" t="s">
        <v>70</v>
      </c>
      <c r="M380" t="s">
        <v>65</v>
      </c>
      <c r="N380" t="s">
        <v>66</v>
      </c>
      <c r="O380" t="s">
        <v>17</v>
      </c>
      <c r="P380">
        <v>6000</v>
      </c>
      <c r="Q380" t="str">
        <f>TEXT(tblHR[[#This Row],[Date of Join]],"mmm-yy")</f>
        <v>Feb-24</v>
      </c>
      <c r="R380" s="7" t="str">
        <f>IF(tblHR[[#This Row],[Working status]]="Active","Active","Exit")</f>
        <v>Active</v>
      </c>
    </row>
    <row r="381" spans="1:18" x14ac:dyDescent="0.25">
      <c r="A381">
        <v>380</v>
      </c>
      <c r="B381" t="s">
        <v>819</v>
      </c>
      <c r="C381" t="s">
        <v>820</v>
      </c>
      <c r="D381" t="s">
        <v>27</v>
      </c>
      <c r="E381" t="s">
        <v>37</v>
      </c>
      <c r="F381" t="s">
        <v>29</v>
      </c>
      <c r="G381" t="s">
        <v>69</v>
      </c>
      <c r="H381" s="3">
        <v>45508</v>
      </c>
      <c r="I381" s="3">
        <v>45328</v>
      </c>
      <c r="J381" t="s">
        <v>6</v>
      </c>
      <c r="K381" t="s">
        <v>63</v>
      </c>
      <c r="L381" t="s">
        <v>74</v>
      </c>
      <c r="M381" t="s">
        <v>148</v>
      </c>
      <c r="N381" t="s">
        <v>66</v>
      </c>
      <c r="O381" t="s">
        <v>17</v>
      </c>
      <c r="P381">
        <v>6000</v>
      </c>
      <c r="Q381" t="str">
        <f>TEXT(tblHR[[#This Row],[Date of Join]],"mmm-yy")</f>
        <v>Feb-24</v>
      </c>
      <c r="R381" s="7" t="str">
        <f>IF(tblHR[[#This Row],[Working status]]="Active","Active","Exit")</f>
        <v>Active</v>
      </c>
    </row>
    <row r="382" spans="1:18" x14ac:dyDescent="0.25">
      <c r="A382">
        <v>381</v>
      </c>
      <c r="B382" t="s">
        <v>821</v>
      </c>
      <c r="C382" t="s">
        <v>822</v>
      </c>
      <c r="D382" t="s">
        <v>26</v>
      </c>
      <c r="E382" t="s">
        <v>37</v>
      </c>
      <c r="F382" t="s">
        <v>29</v>
      </c>
      <c r="G382" t="s">
        <v>69</v>
      </c>
      <c r="H382" s="3">
        <v>45508</v>
      </c>
      <c r="I382" s="3">
        <v>45328</v>
      </c>
      <c r="J382" t="s">
        <v>6</v>
      </c>
      <c r="K382" t="s">
        <v>63</v>
      </c>
      <c r="L382" t="s">
        <v>91</v>
      </c>
      <c r="M382" t="s">
        <v>242</v>
      </c>
      <c r="N382" t="s">
        <v>66</v>
      </c>
      <c r="O382" t="s">
        <v>17</v>
      </c>
      <c r="P382">
        <v>6000</v>
      </c>
      <c r="Q382" t="str">
        <f>TEXT(tblHR[[#This Row],[Date of Join]],"mmm-yy")</f>
        <v>Feb-24</v>
      </c>
      <c r="R382" s="7" t="str">
        <f>IF(tblHR[[#This Row],[Working status]]="Active","Active","Exit")</f>
        <v>Active</v>
      </c>
    </row>
    <row r="383" spans="1:18" x14ac:dyDescent="0.25">
      <c r="A383">
        <v>382</v>
      </c>
      <c r="B383" t="s">
        <v>823</v>
      </c>
      <c r="C383" t="s">
        <v>824</v>
      </c>
      <c r="D383" t="s">
        <v>24</v>
      </c>
      <c r="E383" t="s">
        <v>37</v>
      </c>
      <c r="F383" t="s">
        <v>29</v>
      </c>
      <c r="G383" t="s">
        <v>69</v>
      </c>
      <c r="H383" s="3">
        <v>45508</v>
      </c>
      <c r="I383" s="3">
        <v>45328</v>
      </c>
      <c r="J383" t="s">
        <v>6</v>
      </c>
      <c r="K383" t="s">
        <v>63</v>
      </c>
      <c r="L383" t="s">
        <v>177</v>
      </c>
      <c r="M383" t="s">
        <v>200</v>
      </c>
      <c r="N383" t="s">
        <v>84</v>
      </c>
      <c r="O383" t="s">
        <v>17</v>
      </c>
      <c r="P383">
        <v>6000</v>
      </c>
      <c r="Q383" t="str">
        <f>TEXT(tblHR[[#This Row],[Date of Join]],"mmm-yy")</f>
        <v>Feb-24</v>
      </c>
      <c r="R383" s="7" t="str">
        <f>IF(tblHR[[#This Row],[Working status]]="Active","Active","Exit")</f>
        <v>Active</v>
      </c>
    </row>
    <row r="384" spans="1:18" x14ac:dyDescent="0.25">
      <c r="A384">
        <v>383</v>
      </c>
      <c r="B384" t="s">
        <v>825</v>
      </c>
      <c r="C384" t="s">
        <v>826</v>
      </c>
      <c r="D384" t="s">
        <v>24</v>
      </c>
      <c r="E384" t="s">
        <v>37</v>
      </c>
      <c r="F384" t="s">
        <v>29</v>
      </c>
      <c r="G384" t="s">
        <v>69</v>
      </c>
      <c r="H384" s="3">
        <v>45509</v>
      </c>
      <c r="I384" s="3">
        <v>45329</v>
      </c>
      <c r="J384" t="s">
        <v>5</v>
      </c>
      <c r="K384" t="s">
        <v>63</v>
      </c>
      <c r="L384" t="s">
        <v>64</v>
      </c>
      <c r="M384" t="s">
        <v>126</v>
      </c>
      <c r="N384" t="s">
        <v>80</v>
      </c>
      <c r="O384" t="s">
        <v>17</v>
      </c>
      <c r="P384">
        <v>6000</v>
      </c>
      <c r="Q384" t="str">
        <f>TEXT(tblHR[[#This Row],[Date of Join]],"mmm-yy")</f>
        <v>Feb-24</v>
      </c>
      <c r="R384" s="7" t="str">
        <f>IF(tblHR[[#This Row],[Working status]]="Active","Active","Exit")</f>
        <v>Active</v>
      </c>
    </row>
    <row r="385" spans="1:18" x14ac:dyDescent="0.25">
      <c r="A385">
        <v>384</v>
      </c>
      <c r="B385" t="s">
        <v>827</v>
      </c>
      <c r="C385" t="s">
        <v>828</v>
      </c>
      <c r="D385" t="s">
        <v>27</v>
      </c>
      <c r="E385" t="s">
        <v>37</v>
      </c>
      <c r="F385" t="s">
        <v>29</v>
      </c>
      <c r="G385" t="s">
        <v>69</v>
      </c>
      <c r="H385" s="3">
        <v>45509</v>
      </c>
      <c r="I385" s="3">
        <v>45329</v>
      </c>
      <c r="J385" t="s">
        <v>6</v>
      </c>
      <c r="K385" t="s">
        <v>63</v>
      </c>
      <c r="L385" t="s">
        <v>105</v>
      </c>
      <c r="M385" t="s">
        <v>148</v>
      </c>
      <c r="N385" t="s">
        <v>66</v>
      </c>
      <c r="O385" t="s">
        <v>17</v>
      </c>
      <c r="P385">
        <v>6000</v>
      </c>
      <c r="Q385" t="str">
        <f>TEXT(tblHR[[#This Row],[Date of Join]],"mmm-yy")</f>
        <v>Feb-24</v>
      </c>
      <c r="R385" s="7" t="str">
        <f>IF(tblHR[[#This Row],[Working status]]="Active","Active","Exit")</f>
        <v>Active</v>
      </c>
    </row>
    <row r="386" spans="1:18" x14ac:dyDescent="0.25">
      <c r="A386">
        <v>385</v>
      </c>
      <c r="B386" t="s">
        <v>829</v>
      </c>
      <c r="C386" t="s">
        <v>830</v>
      </c>
      <c r="D386" t="s">
        <v>28</v>
      </c>
      <c r="E386" t="s">
        <v>37</v>
      </c>
      <c r="F386" t="s">
        <v>29</v>
      </c>
      <c r="G386" t="s">
        <v>69</v>
      </c>
      <c r="H386" s="3">
        <v>45509</v>
      </c>
      <c r="I386" s="3">
        <v>45329</v>
      </c>
      <c r="J386" t="s">
        <v>6</v>
      </c>
      <c r="K386" t="s">
        <v>63</v>
      </c>
      <c r="L386" t="s">
        <v>64</v>
      </c>
      <c r="M386" t="s">
        <v>65</v>
      </c>
      <c r="N386" t="s">
        <v>66</v>
      </c>
      <c r="O386" t="s">
        <v>17</v>
      </c>
      <c r="P386">
        <v>6000</v>
      </c>
      <c r="Q386" t="str">
        <f>TEXT(tblHR[[#This Row],[Date of Join]],"mmm-yy")</f>
        <v>Feb-24</v>
      </c>
      <c r="R386" s="7" t="str">
        <f>IF(tblHR[[#This Row],[Working status]]="Active","Active","Exit")</f>
        <v>Active</v>
      </c>
    </row>
    <row r="387" spans="1:18" x14ac:dyDescent="0.25">
      <c r="A387">
        <v>386</v>
      </c>
      <c r="B387" t="s">
        <v>831</v>
      </c>
      <c r="C387" t="s">
        <v>832</v>
      </c>
      <c r="D387" t="s">
        <v>27</v>
      </c>
      <c r="E387" t="s">
        <v>37</v>
      </c>
      <c r="F387" t="s">
        <v>29</v>
      </c>
      <c r="G387" t="s">
        <v>69</v>
      </c>
      <c r="H387" s="3">
        <v>45509</v>
      </c>
      <c r="I387" s="3">
        <v>45329</v>
      </c>
      <c r="J387" t="s">
        <v>6</v>
      </c>
      <c r="K387" t="s">
        <v>63</v>
      </c>
      <c r="L387" t="s">
        <v>64</v>
      </c>
      <c r="M387" t="s">
        <v>65</v>
      </c>
      <c r="N387" t="s">
        <v>66</v>
      </c>
      <c r="O387" t="s">
        <v>17</v>
      </c>
      <c r="P387">
        <v>6000</v>
      </c>
      <c r="Q387" t="str">
        <f>TEXT(tblHR[[#This Row],[Date of Join]],"mmm-yy")</f>
        <v>Feb-24</v>
      </c>
      <c r="R387" s="7" t="str">
        <f>IF(tblHR[[#This Row],[Working status]]="Active","Active","Exit")</f>
        <v>Active</v>
      </c>
    </row>
    <row r="388" spans="1:18" x14ac:dyDescent="0.25">
      <c r="A388">
        <v>387</v>
      </c>
      <c r="B388" t="s">
        <v>833</v>
      </c>
      <c r="C388" t="s">
        <v>834</v>
      </c>
      <c r="D388" t="s">
        <v>27</v>
      </c>
      <c r="E388" t="s">
        <v>37</v>
      </c>
      <c r="F388" t="s">
        <v>29</v>
      </c>
      <c r="G388" t="s">
        <v>69</v>
      </c>
      <c r="H388" s="3">
        <v>45509</v>
      </c>
      <c r="I388" s="3">
        <v>45329</v>
      </c>
      <c r="J388" t="s">
        <v>5</v>
      </c>
      <c r="K388" t="s">
        <v>63</v>
      </c>
      <c r="L388" t="s">
        <v>64</v>
      </c>
      <c r="M388" t="s">
        <v>148</v>
      </c>
      <c r="N388" t="s">
        <v>66</v>
      </c>
      <c r="O388" t="s">
        <v>17</v>
      </c>
      <c r="P388">
        <v>6000</v>
      </c>
      <c r="Q388" t="str">
        <f>TEXT(tblHR[[#This Row],[Date of Join]],"mmm-yy")</f>
        <v>Feb-24</v>
      </c>
      <c r="R388" s="7" t="str">
        <f>IF(tblHR[[#This Row],[Working status]]="Active","Active","Exit")</f>
        <v>Active</v>
      </c>
    </row>
    <row r="389" spans="1:18" x14ac:dyDescent="0.25">
      <c r="A389">
        <v>388</v>
      </c>
      <c r="B389" t="s">
        <v>835</v>
      </c>
      <c r="C389" t="s">
        <v>836</v>
      </c>
      <c r="D389" t="s">
        <v>24</v>
      </c>
      <c r="E389" t="s">
        <v>37</v>
      </c>
      <c r="F389" t="s">
        <v>29</v>
      </c>
      <c r="G389" t="s">
        <v>69</v>
      </c>
      <c r="H389" s="3">
        <v>45509</v>
      </c>
      <c r="I389" s="3">
        <v>45329</v>
      </c>
      <c r="J389" t="s">
        <v>6</v>
      </c>
      <c r="K389" t="s">
        <v>63</v>
      </c>
      <c r="L389" t="s">
        <v>70</v>
      </c>
      <c r="M389" t="s">
        <v>65</v>
      </c>
      <c r="N389" t="s">
        <v>66</v>
      </c>
      <c r="O389" t="s">
        <v>17</v>
      </c>
      <c r="P389">
        <v>6000</v>
      </c>
      <c r="Q389" t="str">
        <f>TEXT(tblHR[[#This Row],[Date of Join]],"mmm-yy")</f>
        <v>Feb-24</v>
      </c>
      <c r="R389" s="7" t="str">
        <f>IF(tblHR[[#This Row],[Working status]]="Active","Active","Exit")</f>
        <v>Active</v>
      </c>
    </row>
    <row r="390" spans="1:18" x14ac:dyDescent="0.25">
      <c r="A390">
        <v>389</v>
      </c>
      <c r="B390" t="s">
        <v>837</v>
      </c>
      <c r="C390" t="s">
        <v>838</v>
      </c>
      <c r="D390" t="s">
        <v>24</v>
      </c>
      <c r="E390" t="s">
        <v>37</v>
      </c>
      <c r="F390" t="s">
        <v>29</v>
      </c>
      <c r="G390" t="s">
        <v>69</v>
      </c>
      <c r="H390" s="3">
        <v>45509</v>
      </c>
      <c r="I390" s="3">
        <v>45329</v>
      </c>
      <c r="J390" t="s">
        <v>6</v>
      </c>
      <c r="K390" t="s">
        <v>63</v>
      </c>
      <c r="L390" t="s">
        <v>74</v>
      </c>
      <c r="M390" t="s">
        <v>200</v>
      </c>
      <c r="N390" t="s">
        <v>84</v>
      </c>
      <c r="O390" t="s">
        <v>17</v>
      </c>
      <c r="P390">
        <v>6000</v>
      </c>
      <c r="Q390" t="str">
        <f>TEXT(tblHR[[#This Row],[Date of Join]],"mmm-yy")</f>
        <v>Feb-24</v>
      </c>
      <c r="R390" s="7" t="str">
        <f>IF(tblHR[[#This Row],[Working status]]="Active","Active","Exit")</f>
        <v>Active</v>
      </c>
    </row>
    <row r="391" spans="1:18" x14ac:dyDescent="0.25">
      <c r="A391">
        <v>390</v>
      </c>
      <c r="B391" t="s">
        <v>839</v>
      </c>
      <c r="C391" t="s">
        <v>840</v>
      </c>
      <c r="D391" t="s">
        <v>24</v>
      </c>
      <c r="E391" t="s">
        <v>37</v>
      </c>
      <c r="F391" t="s">
        <v>29</v>
      </c>
      <c r="G391" t="s">
        <v>69</v>
      </c>
      <c r="H391" s="3">
        <v>45509</v>
      </c>
      <c r="I391" s="3">
        <v>45329</v>
      </c>
      <c r="J391" t="s">
        <v>6</v>
      </c>
      <c r="K391" t="s">
        <v>63</v>
      </c>
      <c r="L391" t="s">
        <v>64</v>
      </c>
      <c r="M391" t="s">
        <v>145</v>
      </c>
      <c r="N391" t="s">
        <v>80</v>
      </c>
      <c r="O391" t="s">
        <v>17</v>
      </c>
      <c r="P391">
        <v>6000</v>
      </c>
      <c r="Q391" t="str">
        <f>TEXT(tblHR[[#This Row],[Date of Join]],"mmm-yy")</f>
        <v>Feb-24</v>
      </c>
      <c r="R391" s="7" t="str">
        <f>IF(tblHR[[#This Row],[Working status]]="Active","Active","Exit")</f>
        <v>Active</v>
      </c>
    </row>
    <row r="392" spans="1:18" x14ac:dyDescent="0.25">
      <c r="A392">
        <v>391</v>
      </c>
      <c r="B392" t="s">
        <v>841</v>
      </c>
      <c r="C392" t="s">
        <v>842</v>
      </c>
      <c r="D392" t="s">
        <v>27</v>
      </c>
      <c r="E392" t="s">
        <v>37</v>
      </c>
      <c r="F392" t="s">
        <v>29</v>
      </c>
      <c r="G392" t="s">
        <v>69</v>
      </c>
      <c r="H392" s="3">
        <v>45510</v>
      </c>
      <c r="I392" s="3">
        <v>45330</v>
      </c>
      <c r="J392" t="s">
        <v>5</v>
      </c>
      <c r="K392" t="s">
        <v>63</v>
      </c>
      <c r="L392" t="s">
        <v>74</v>
      </c>
      <c r="M392" t="s">
        <v>65</v>
      </c>
      <c r="N392" t="s">
        <v>66</v>
      </c>
      <c r="O392" t="s">
        <v>17</v>
      </c>
      <c r="P392">
        <v>6000</v>
      </c>
      <c r="Q392" t="str">
        <f>TEXT(tblHR[[#This Row],[Date of Join]],"mmm-yy")</f>
        <v>Feb-24</v>
      </c>
      <c r="R392" s="7" t="str">
        <f>IF(tblHR[[#This Row],[Working status]]="Active","Active","Exit")</f>
        <v>Active</v>
      </c>
    </row>
    <row r="393" spans="1:18" x14ac:dyDescent="0.25">
      <c r="A393">
        <v>392</v>
      </c>
      <c r="B393" t="s">
        <v>843</v>
      </c>
      <c r="C393" t="s">
        <v>844</v>
      </c>
      <c r="D393" t="s">
        <v>25</v>
      </c>
      <c r="E393" t="s">
        <v>37</v>
      </c>
      <c r="F393" t="s">
        <v>29</v>
      </c>
      <c r="G393" t="s">
        <v>69</v>
      </c>
      <c r="H393" s="3">
        <v>45510</v>
      </c>
      <c r="I393" s="3">
        <v>45330</v>
      </c>
      <c r="J393" t="s">
        <v>6</v>
      </c>
      <c r="K393" t="s">
        <v>73</v>
      </c>
      <c r="L393" t="s">
        <v>70</v>
      </c>
      <c r="M393" t="s">
        <v>65</v>
      </c>
      <c r="N393" t="s">
        <v>66</v>
      </c>
      <c r="O393" t="s">
        <v>17</v>
      </c>
      <c r="P393">
        <v>6000</v>
      </c>
      <c r="Q393" t="str">
        <f>TEXT(tblHR[[#This Row],[Date of Join]],"mmm-yy")</f>
        <v>Feb-24</v>
      </c>
      <c r="R393" s="7" t="str">
        <f>IF(tblHR[[#This Row],[Working status]]="Active","Active","Exit")</f>
        <v>Active</v>
      </c>
    </row>
    <row r="394" spans="1:18" x14ac:dyDescent="0.25">
      <c r="A394">
        <v>393</v>
      </c>
      <c r="B394" t="s">
        <v>845</v>
      </c>
      <c r="C394" t="s">
        <v>846</v>
      </c>
      <c r="D394" t="s">
        <v>27</v>
      </c>
      <c r="E394" t="s">
        <v>37</v>
      </c>
      <c r="F394" t="s">
        <v>29</v>
      </c>
      <c r="G394" t="s">
        <v>69</v>
      </c>
      <c r="H394" s="3">
        <v>45510</v>
      </c>
      <c r="I394" s="3">
        <v>45330</v>
      </c>
      <c r="J394" t="s">
        <v>5</v>
      </c>
      <c r="K394" t="s">
        <v>63</v>
      </c>
      <c r="L394" t="s">
        <v>74</v>
      </c>
      <c r="M394" t="s">
        <v>65</v>
      </c>
      <c r="N394" t="s">
        <v>66</v>
      </c>
      <c r="O394" t="s">
        <v>17</v>
      </c>
      <c r="P394">
        <v>6000</v>
      </c>
      <c r="Q394" t="str">
        <f>TEXT(tblHR[[#This Row],[Date of Join]],"mmm-yy")</f>
        <v>Feb-24</v>
      </c>
      <c r="R394" s="7" t="str">
        <f>IF(tblHR[[#This Row],[Working status]]="Active","Active","Exit")</f>
        <v>Active</v>
      </c>
    </row>
    <row r="395" spans="1:18" x14ac:dyDescent="0.25">
      <c r="A395">
        <v>394</v>
      </c>
      <c r="B395" t="s">
        <v>847</v>
      </c>
      <c r="C395" t="s">
        <v>848</v>
      </c>
      <c r="D395" t="s">
        <v>28</v>
      </c>
      <c r="E395" t="s">
        <v>37</v>
      </c>
      <c r="F395" t="s">
        <v>29</v>
      </c>
      <c r="G395" t="s">
        <v>69</v>
      </c>
      <c r="H395" s="3">
        <v>45512</v>
      </c>
      <c r="I395" s="3">
        <v>45332</v>
      </c>
      <c r="J395" t="s">
        <v>5</v>
      </c>
      <c r="K395" t="s">
        <v>63</v>
      </c>
      <c r="L395" t="s">
        <v>64</v>
      </c>
      <c r="M395" t="s">
        <v>247</v>
      </c>
      <c r="N395" t="s">
        <v>80</v>
      </c>
      <c r="O395" t="s">
        <v>17</v>
      </c>
      <c r="P395">
        <v>6000</v>
      </c>
      <c r="Q395" t="str">
        <f>TEXT(tblHR[[#This Row],[Date of Join]],"mmm-yy")</f>
        <v>Feb-24</v>
      </c>
      <c r="R395" s="7" t="str">
        <f>IF(tblHR[[#This Row],[Working status]]="Active","Active","Exit")</f>
        <v>Active</v>
      </c>
    </row>
    <row r="396" spans="1:18" x14ac:dyDescent="0.25">
      <c r="A396">
        <v>395</v>
      </c>
      <c r="B396" t="s">
        <v>849</v>
      </c>
      <c r="C396" t="s">
        <v>850</v>
      </c>
      <c r="D396" t="s">
        <v>27</v>
      </c>
      <c r="E396" t="s">
        <v>37</v>
      </c>
      <c r="F396" t="s">
        <v>29</v>
      </c>
      <c r="G396" t="s">
        <v>69</v>
      </c>
      <c r="H396" s="3">
        <v>45512</v>
      </c>
      <c r="I396" s="3">
        <v>45332</v>
      </c>
      <c r="J396" t="s">
        <v>6</v>
      </c>
      <c r="K396" t="s">
        <v>63</v>
      </c>
      <c r="L396" t="s">
        <v>70</v>
      </c>
      <c r="M396" t="s">
        <v>126</v>
      </c>
      <c r="N396" t="s">
        <v>80</v>
      </c>
      <c r="O396" t="s">
        <v>17</v>
      </c>
      <c r="P396">
        <v>6000</v>
      </c>
      <c r="Q396" t="str">
        <f>TEXT(tblHR[[#This Row],[Date of Join]],"mmm-yy")</f>
        <v>Feb-24</v>
      </c>
      <c r="R396" s="7" t="str">
        <f>IF(tblHR[[#This Row],[Working status]]="Active","Active","Exit")</f>
        <v>Active</v>
      </c>
    </row>
    <row r="397" spans="1:18" x14ac:dyDescent="0.25">
      <c r="A397">
        <v>396</v>
      </c>
      <c r="B397" t="s">
        <v>851</v>
      </c>
      <c r="C397" t="s">
        <v>852</v>
      </c>
      <c r="D397" t="s">
        <v>26</v>
      </c>
      <c r="E397" t="s">
        <v>40</v>
      </c>
      <c r="F397" t="s">
        <v>30</v>
      </c>
      <c r="G397" t="s">
        <v>69</v>
      </c>
      <c r="H397" s="3">
        <v>45513</v>
      </c>
      <c r="I397" s="3">
        <v>45333</v>
      </c>
      <c r="J397" t="s">
        <v>6</v>
      </c>
      <c r="K397" t="s">
        <v>73</v>
      </c>
      <c r="L397" t="s">
        <v>74</v>
      </c>
      <c r="M397" t="s">
        <v>853</v>
      </c>
      <c r="N397" t="s">
        <v>84</v>
      </c>
      <c r="O397" t="s">
        <v>17</v>
      </c>
      <c r="P397">
        <v>6000</v>
      </c>
      <c r="Q397" t="str">
        <f>TEXT(tblHR[[#This Row],[Date of Join]],"mmm-yy")</f>
        <v>Feb-24</v>
      </c>
      <c r="R397" s="7" t="str">
        <f>IF(tblHR[[#This Row],[Working status]]="Active","Active","Exit")</f>
        <v>Active</v>
      </c>
    </row>
    <row r="398" spans="1:18" x14ac:dyDescent="0.25">
      <c r="A398">
        <v>397</v>
      </c>
      <c r="B398" t="s">
        <v>854</v>
      </c>
      <c r="C398" t="s">
        <v>855</v>
      </c>
      <c r="D398" t="s">
        <v>24</v>
      </c>
      <c r="E398" t="s">
        <v>37</v>
      </c>
      <c r="F398" t="s">
        <v>29</v>
      </c>
      <c r="G398" t="s">
        <v>69</v>
      </c>
      <c r="H398" s="3">
        <v>45514</v>
      </c>
      <c r="I398" s="3">
        <v>45334</v>
      </c>
      <c r="J398" t="s">
        <v>6</v>
      </c>
      <c r="K398" t="s">
        <v>63</v>
      </c>
      <c r="L398" t="s">
        <v>91</v>
      </c>
      <c r="M398" t="s">
        <v>145</v>
      </c>
      <c r="N398" t="s">
        <v>80</v>
      </c>
      <c r="O398" t="s">
        <v>17</v>
      </c>
      <c r="P398">
        <v>6000</v>
      </c>
      <c r="Q398" t="str">
        <f>TEXT(tblHR[[#This Row],[Date of Join]],"mmm-yy")</f>
        <v>Feb-24</v>
      </c>
      <c r="R398" s="7" t="str">
        <f>IF(tblHR[[#This Row],[Working status]]="Active","Active","Exit")</f>
        <v>Active</v>
      </c>
    </row>
    <row r="399" spans="1:18" x14ac:dyDescent="0.25">
      <c r="A399">
        <v>398</v>
      </c>
      <c r="B399" t="s">
        <v>856</v>
      </c>
      <c r="C399" t="s">
        <v>857</v>
      </c>
      <c r="D399" t="s">
        <v>24</v>
      </c>
      <c r="E399" t="s">
        <v>37</v>
      </c>
      <c r="F399" t="s">
        <v>29</v>
      </c>
      <c r="G399" t="s">
        <v>69</v>
      </c>
      <c r="H399" s="3">
        <v>45515</v>
      </c>
      <c r="I399" s="3">
        <v>45335</v>
      </c>
      <c r="J399" t="s">
        <v>5</v>
      </c>
      <c r="K399" t="s">
        <v>63</v>
      </c>
      <c r="L399" t="s">
        <v>538</v>
      </c>
      <c r="M399" t="s">
        <v>126</v>
      </c>
      <c r="N399" t="s">
        <v>80</v>
      </c>
      <c r="O399" t="s">
        <v>17</v>
      </c>
      <c r="P399">
        <v>6000</v>
      </c>
      <c r="Q399" t="str">
        <f>TEXT(tblHR[[#This Row],[Date of Join]],"mmm-yy")</f>
        <v>Feb-24</v>
      </c>
      <c r="R399" s="7" t="str">
        <f>IF(tblHR[[#This Row],[Working status]]="Active","Active","Exit")</f>
        <v>Active</v>
      </c>
    </row>
    <row r="400" spans="1:18" x14ac:dyDescent="0.25">
      <c r="A400">
        <v>399</v>
      </c>
      <c r="B400" t="s">
        <v>858</v>
      </c>
      <c r="C400" t="s">
        <v>585</v>
      </c>
      <c r="D400" t="s">
        <v>27</v>
      </c>
      <c r="E400" t="s">
        <v>37</v>
      </c>
      <c r="F400" t="s">
        <v>29</v>
      </c>
      <c r="G400" t="s">
        <v>69</v>
      </c>
      <c r="H400" s="3">
        <v>45517</v>
      </c>
      <c r="I400" s="3">
        <v>45337</v>
      </c>
      <c r="J400" t="s">
        <v>6</v>
      </c>
      <c r="K400" t="s">
        <v>63</v>
      </c>
      <c r="L400" t="s">
        <v>74</v>
      </c>
      <c r="M400" t="s">
        <v>247</v>
      </c>
      <c r="N400" t="s">
        <v>80</v>
      </c>
      <c r="O400" t="s">
        <v>17</v>
      </c>
      <c r="P400">
        <v>6000</v>
      </c>
      <c r="Q400" t="str">
        <f>TEXT(tblHR[[#This Row],[Date of Join]],"mmm-yy")</f>
        <v>Feb-24</v>
      </c>
      <c r="R400" s="7" t="str">
        <f>IF(tblHR[[#This Row],[Working status]]="Active","Active","Exit")</f>
        <v>Active</v>
      </c>
    </row>
    <row r="401" spans="1:18" x14ac:dyDescent="0.25">
      <c r="A401">
        <v>400</v>
      </c>
      <c r="B401" t="s">
        <v>859</v>
      </c>
      <c r="C401" t="s">
        <v>860</v>
      </c>
      <c r="D401" t="s">
        <v>28</v>
      </c>
      <c r="E401" t="s">
        <v>37</v>
      </c>
      <c r="F401" t="s">
        <v>29</v>
      </c>
      <c r="G401" t="s">
        <v>69</v>
      </c>
      <c r="H401" s="3">
        <v>45517</v>
      </c>
      <c r="I401" s="3">
        <v>45337</v>
      </c>
      <c r="J401" t="s">
        <v>5</v>
      </c>
      <c r="K401" t="s">
        <v>63</v>
      </c>
      <c r="L401" t="s">
        <v>74</v>
      </c>
      <c r="M401" t="s">
        <v>65</v>
      </c>
      <c r="N401" t="s">
        <v>66</v>
      </c>
      <c r="O401" t="s">
        <v>17</v>
      </c>
      <c r="P401">
        <v>6000</v>
      </c>
      <c r="Q401" t="str">
        <f>TEXT(tblHR[[#This Row],[Date of Join]],"mmm-yy")</f>
        <v>Feb-24</v>
      </c>
      <c r="R401" s="7" t="str">
        <f>IF(tblHR[[#This Row],[Working status]]="Active","Active","Exit")</f>
        <v>Active</v>
      </c>
    </row>
    <row r="402" spans="1:18" x14ac:dyDescent="0.25">
      <c r="A402">
        <v>401</v>
      </c>
      <c r="B402" t="s">
        <v>861</v>
      </c>
      <c r="C402" t="s">
        <v>862</v>
      </c>
      <c r="D402" t="s">
        <v>27</v>
      </c>
      <c r="E402" t="s">
        <v>37</v>
      </c>
      <c r="F402" t="s">
        <v>29</v>
      </c>
      <c r="G402" t="s">
        <v>69</v>
      </c>
      <c r="H402" s="3">
        <v>45517</v>
      </c>
      <c r="I402" s="3">
        <v>45337</v>
      </c>
      <c r="J402" t="s">
        <v>5</v>
      </c>
      <c r="K402" t="s">
        <v>63</v>
      </c>
      <c r="L402" t="s">
        <v>70</v>
      </c>
      <c r="M402" t="s">
        <v>486</v>
      </c>
      <c r="N402" t="s">
        <v>84</v>
      </c>
      <c r="O402" t="s">
        <v>17</v>
      </c>
      <c r="P402">
        <v>6000</v>
      </c>
      <c r="Q402" t="str">
        <f>TEXT(tblHR[[#This Row],[Date of Join]],"mmm-yy")</f>
        <v>Feb-24</v>
      </c>
      <c r="R402" s="7" t="str">
        <f>IF(tblHR[[#This Row],[Working status]]="Active","Active","Exit")</f>
        <v>Active</v>
      </c>
    </row>
    <row r="403" spans="1:18" x14ac:dyDescent="0.25">
      <c r="A403">
        <v>402</v>
      </c>
      <c r="B403" t="s">
        <v>863</v>
      </c>
      <c r="C403" t="s">
        <v>864</v>
      </c>
      <c r="D403" t="s">
        <v>27</v>
      </c>
      <c r="E403" t="s">
        <v>37</v>
      </c>
      <c r="F403" t="s">
        <v>29</v>
      </c>
      <c r="G403" t="s">
        <v>69</v>
      </c>
      <c r="H403" s="3">
        <v>45517</v>
      </c>
      <c r="I403" s="3">
        <v>45337</v>
      </c>
      <c r="J403" t="s">
        <v>5</v>
      </c>
      <c r="K403" t="s">
        <v>63</v>
      </c>
      <c r="L403" t="s">
        <v>64</v>
      </c>
      <c r="M403" t="s">
        <v>65</v>
      </c>
      <c r="N403" t="s">
        <v>66</v>
      </c>
      <c r="O403" t="s">
        <v>17</v>
      </c>
      <c r="P403">
        <v>30000</v>
      </c>
      <c r="Q403" t="str">
        <f>TEXT(tblHR[[#This Row],[Date of Join]],"mmm-yy")</f>
        <v>Feb-24</v>
      </c>
      <c r="R403" s="7" t="str">
        <f>IF(tblHR[[#This Row],[Working status]]="Active","Active","Exit")</f>
        <v>Active</v>
      </c>
    </row>
    <row r="404" spans="1:18" x14ac:dyDescent="0.25">
      <c r="A404">
        <v>403</v>
      </c>
      <c r="B404" t="s">
        <v>865</v>
      </c>
      <c r="C404" t="s">
        <v>866</v>
      </c>
      <c r="D404" t="s">
        <v>24</v>
      </c>
      <c r="E404" t="s">
        <v>37</v>
      </c>
      <c r="F404" t="s">
        <v>29</v>
      </c>
      <c r="G404" t="s">
        <v>69</v>
      </c>
      <c r="H404" s="3">
        <v>45517</v>
      </c>
      <c r="I404" s="3">
        <v>45337</v>
      </c>
      <c r="J404" t="s">
        <v>5</v>
      </c>
      <c r="K404" t="s">
        <v>63</v>
      </c>
      <c r="L404" t="s">
        <v>70</v>
      </c>
      <c r="M404" t="s">
        <v>247</v>
      </c>
      <c r="N404" t="s">
        <v>80</v>
      </c>
      <c r="O404" t="s">
        <v>17</v>
      </c>
      <c r="P404">
        <v>30000</v>
      </c>
      <c r="Q404" t="str">
        <f>TEXT(tblHR[[#This Row],[Date of Join]],"mmm-yy")</f>
        <v>Feb-24</v>
      </c>
      <c r="R404" s="7" t="str">
        <f>IF(tblHR[[#This Row],[Working status]]="Active","Active","Exit")</f>
        <v>Active</v>
      </c>
    </row>
    <row r="405" spans="1:18" x14ac:dyDescent="0.25">
      <c r="A405">
        <v>404</v>
      </c>
      <c r="B405" t="s">
        <v>867</v>
      </c>
      <c r="C405" t="s">
        <v>868</v>
      </c>
      <c r="D405" t="s">
        <v>28</v>
      </c>
      <c r="E405" t="s">
        <v>37</v>
      </c>
      <c r="F405" t="s">
        <v>29</v>
      </c>
      <c r="G405" t="s">
        <v>69</v>
      </c>
      <c r="H405" s="3">
        <v>45517</v>
      </c>
      <c r="I405" s="3">
        <v>45337</v>
      </c>
      <c r="J405" t="s">
        <v>5</v>
      </c>
      <c r="K405" t="s">
        <v>63</v>
      </c>
      <c r="L405" t="s">
        <v>64</v>
      </c>
      <c r="M405" t="s">
        <v>65</v>
      </c>
      <c r="N405" t="s">
        <v>66</v>
      </c>
      <c r="O405" t="s">
        <v>17</v>
      </c>
      <c r="P405">
        <v>30000</v>
      </c>
      <c r="Q405" t="str">
        <f>TEXT(tblHR[[#This Row],[Date of Join]],"mmm-yy")</f>
        <v>Feb-24</v>
      </c>
      <c r="R405" s="7" t="str">
        <f>IF(tblHR[[#This Row],[Working status]]="Active","Active","Exit")</f>
        <v>Active</v>
      </c>
    </row>
    <row r="406" spans="1:18" x14ac:dyDescent="0.25">
      <c r="A406">
        <v>405</v>
      </c>
      <c r="B406" t="s">
        <v>869</v>
      </c>
      <c r="C406" t="s">
        <v>870</v>
      </c>
      <c r="D406" t="s">
        <v>28</v>
      </c>
      <c r="E406" t="s">
        <v>37</v>
      </c>
      <c r="F406" t="s">
        <v>29</v>
      </c>
      <c r="G406" t="s">
        <v>69</v>
      </c>
      <c r="H406" s="3">
        <v>45517</v>
      </c>
      <c r="I406" s="3">
        <v>45337</v>
      </c>
      <c r="J406" t="s">
        <v>6</v>
      </c>
      <c r="K406" t="s">
        <v>63</v>
      </c>
      <c r="L406" t="s">
        <v>64</v>
      </c>
      <c r="M406" t="s">
        <v>65</v>
      </c>
      <c r="N406" t="s">
        <v>66</v>
      </c>
      <c r="O406" t="s">
        <v>17</v>
      </c>
      <c r="P406">
        <v>30000</v>
      </c>
      <c r="Q406" t="str">
        <f>TEXT(tblHR[[#This Row],[Date of Join]],"mmm-yy")</f>
        <v>Feb-24</v>
      </c>
      <c r="R406" s="7" t="str">
        <f>IF(tblHR[[#This Row],[Working status]]="Active","Active","Exit")</f>
        <v>Active</v>
      </c>
    </row>
    <row r="407" spans="1:18" x14ac:dyDescent="0.25">
      <c r="A407">
        <v>406</v>
      </c>
      <c r="B407" t="s">
        <v>871</v>
      </c>
      <c r="C407" t="s">
        <v>872</v>
      </c>
      <c r="D407" t="s">
        <v>27</v>
      </c>
      <c r="E407" t="s">
        <v>37</v>
      </c>
      <c r="F407" t="s">
        <v>29</v>
      </c>
      <c r="G407" t="s">
        <v>69</v>
      </c>
      <c r="H407" s="3">
        <v>45519</v>
      </c>
      <c r="I407" s="3">
        <v>45339</v>
      </c>
      <c r="J407" t="s">
        <v>6</v>
      </c>
      <c r="K407" t="s">
        <v>63</v>
      </c>
      <c r="L407" t="s">
        <v>70</v>
      </c>
      <c r="M407" t="s">
        <v>65</v>
      </c>
      <c r="N407" t="s">
        <v>66</v>
      </c>
      <c r="O407" t="s">
        <v>17</v>
      </c>
      <c r="P407">
        <v>30000</v>
      </c>
      <c r="Q407" t="str">
        <f>TEXT(tblHR[[#This Row],[Date of Join]],"mmm-yy")</f>
        <v>Feb-24</v>
      </c>
      <c r="R407" s="7" t="str">
        <f>IF(tblHR[[#This Row],[Working status]]="Active","Active","Exit")</f>
        <v>Active</v>
      </c>
    </row>
    <row r="408" spans="1:18" x14ac:dyDescent="0.25">
      <c r="A408">
        <v>407</v>
      </c>
      <c r="B408" t="s">
        <v>873</v>
      </c>
      <c r="C408" t="s">
        <v>874</v>
      </c>
      <c r="D408" t="s">
        <v>27</v>
      </c>
      <c r="E408" t="s">
        <v>37</v>
      </c>
      <c r="F408" t="s">
        <v>29</v>
      </c>
      <c r="G408" t="s">
        <v>69</v>
      </c>
      <c r="H408" s="3">
        <v>45535</v>
      </c>
      <c r="I408" s="3">
        <v>45355</v>
      </c>
      <c r="J408" t="s">
        <v>6</v>
      </c>
      <c r="K408" t="s">
        <v>63</v>
      </c>
      <c r="L408" t="s">
        <v>74</v>
      </c>
      <c r="M408" t="s">
        <v>65</v>
      </c>
      <c r="N408" t="s">
        <v>66</v>
      </c>
      <c r="O408" t="s">
        <v>17</v>
      </c>
      <c r="P408">
        <v>30000</v>
      </c>
      <c r="Q408" t="str">
        <f>TEXT(tblHR[[#This Row],[Date of Join]],"mmm-yy")</f>
        <v>Mar-24</v>
      </c>
      <c r="R408" s="7" t="str">
        <f>IF(tblHR[[#This Row],[Working status]]="Active","Active","Exit")</f>
        <v>Active</v>
      </c>
    </row>
    <row r="409" spans="1:18" x14ac:dyDescent="0.25">
      <c r="A409">
        <v>408</v>
      </c>
      <c r="B409" t="s">
        <v>875</v>
      </c>
      <c r="C409" t="s">
        <v>876</v>
      </c>
      <c r="D409" t="s">
        <v>22</v>
      </c>
      <c r="E409" t="s">
        <v>41</v>
      </c>
      <c r="F409" t="s">
        <v>31</v>
      </c>
      <c r="G409" t="s">
        <v>69</v>
      </c>
      <c r="H409" s="3">
        <v>45579</v>
      </c>
      <c r="I409" s="3">
        <v>45399</v>
      </c>
      <c r="J409" t="s">
        <v>6</v>
      </c>
      <c r="K409" t="s">
        <v>63</v>
      </c>
      <c r="L409" t="s">
        <v>64</v>
      </c>
      <c r="M409" t="s">
        <v>329</v>
      </c>
      <c r="N409" t="s">
        <v>76</v>
      </c>
      <c r="O409" t="s">
        <v>17</v>
      </c>
      <c r="P409">
        <v>30000</v>
      </c>
      <c r="Q409" t="str">
        <f>TEXT(tblHR[[#This Row],[Date of Join]],"mmm-yy")</f>
        <v>Apr-24</v>
      </c>
      <c r="R409" s="7" t="str">
        <f>IF(tblHR[[#This Row],[Working status]]="Active","Active","Exit")</f>
        <v>Active</v>
      </c>
    </row>
    <row r="410" spans="1:18" x14ac:dyDescent="0.25">
      <c r="A410">
        <v>409</v>
      </c>
      <c r="B410" t="s">
        <v>877</v>
      </c>
      <c r="C410" t="s">
        <v>878</v>
      </c>
      <c r="D410" t="s">
        <v>28</v>
      </c>
      <c r="E410" t="s">
        <v>39</v>
      </c>
      <c r="F410" t="s">
        <v>30</v>
      </c>
      <c r="G410" t="s">
        <v>69</v>
      </c>
      <c r="H410" s="3">
        <v>45594</v>
      </c>
      <c r="I410" s="3">
        <v>45414</v>
      </c>
      <c r="J410" t="s">
        <v>6</v>
      </c>
      <c r="K410" t="s">
        <v>73</v>
      </c>
      <c r="L410" t="s">
        <v>74</v>
      </c>
      <c r="M410" t="s">
        <v>879</v>
      </c>
      <c r="N410" t="s">
        <v>132</v>
      </c>
      <c r="O410" t="s">
        <v>17</v>
      </c>
      <c r="P410">
        <v>30000</v>
      </c>
      <c r="Q410" t="str">
        <f>TEXT(tblHR[[#This Row],[Date of Join]],"mmm-yy")</f>
        <v>May-24</v>
      </c>
      <c r="R410" s="7" t="str">
        <f>IF(tblHR[[#This Row],[Working status]]="Active","Active","Exit")</f>
        <v>Active</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F26D-0C01-4E8D-8C1E-049C49DDD02E}">
  <sheetPr codeName="Sheet18"/>
  <dimension ref="B1:N40"/>
  <sheetViews>
    <sheetView showGridLines="0" zoomScale="70" zoomScaleNormal="70" workbookViewId="0"/>
  </sheetViews>
  <sheetFormatPr defaultRowHeight="15" x14ac:dyDescent="0.25"/>
  <cols>
    <col min="1" max="1" width="2.7109375" style="9" customWidth="1"/>
    <col min="2" max="14" width="10.7109375" style="9" customWidth="1"/>
    <col min="15" max="15" width="2.7109375" style="9" customWidth="1"/>
    <col min="16" max="16384" width="9.140625" style="9"/>
  </cols>
  <sheetData>
    <row r="1" spans="2:14" ht="20.100000000000001" customHeight="1" x14ac:dyDescent="0.25"/>
    <row r="2" spans="2:14" ht="20.100000000000001" customHeight="1" x14ac:dyDescent="0.25">
      <c r="K2" s="26" t="s">
        <v>916</v>
      </c>
      <c r="L2" s="26"/>
      <c r="M2" s="26"/>
      <c r="N2" s="26"/>
    </row>
    <row r="3" spans="2:14" ht="20.100000000000001" customHeight="1" x14ac:dyDescent="0.25">
      <c r="K3" s="27" t="str">
        <f ca="1">TEXT(TODAY(),"dd-mmm-yyyy")</f>
        <v>18-Apr-2026</v>
      </c>
      <c r="L3" s="27"/>
      <c r="M3" s="27"/>
      <c r="N3" s="27"/>
    </row>
    <row r="4" spans="2:14" ht="20.100000000000001" customHeight="1" x14ac:dyDescent="0.25">
      <c r="K4" s="27"/>
      <c r="L4" s="27"/>
      <c r="M4" s="27"/>
      <c r="N4" s="27"/>
    </row>
    <row r="5" spans="2:14" ht="20.100000000000001" customHeight="1" x14ac:dyDescent="0.25"/>
    <row r="6" spans="2:14" ht="20.100000000000001" customHeight="1" x14ac:dyDescent="0.25"/>
    <row r="7" spans="2:14" ht="20.100000000000001" customHeight="1" x14ac:dyDescent="0.25"/>
    <row r="8" spans="2:14" ht="20.100000000000001" customHeight="1" x14ac:dyDescent="0.25"/>
    <row r="9" spans="2:14" ht="20.100000000000001" customHeight="1" x14ac:dyDescent="0.25"/>
    <row r="10" spans="2:14" ht="20.100000000000001" customHeight="1" x14ac:dyDescent="0.25">
      <c r="B10" s="23" t="s">
        <v>16</v>
      </c>
      <c r="C10" s="23"/>
      <c r="D10" s="23" t="s">
        <v>915</v>
      </c>
      <c r="E10" s="23"/>
      <c r="F10" s="23" t="s">
        <v>914</v>
      </c>
      <c r="G10" s="23"/>
      <c r="H10" s="23" t="s">
        <v>909</v>
      </c>
      <c r="I10" s="23"/>
      <c r="J10" s="23" t="s">
        <v>917</v>
      </c>
      <c r="K10" s="23"/>
      <c r="L10" s="23" t="s">
        <v>918</v>
      </c>
      <c r="M10" s="23"/>
    </row>
    <row r="11" spans="2:14" ht="20.100000000000001" customHeight="1" x14ac:dyDescent="0.25">
      <c r="B11" s="24">
        <f>IFERROR(GETPIVOTDATA("Employees Count",Master_Pivot!$P$3),0)</f>
        <v>21</v>
      </c>
      <c r="C11" s="24"/>
      <c r="D11" s="24">
        <f>IFERROR(GETPIVOTDATA("Employees Count",Master_Pivot!$AN$3,"Working status","Active"),0)</f>
        <v>21</v>
      </c>
      <c r="E11" s="24"/>
      <c r="F11" s="25">
        <f>IFERROR(GETPIVOTDATA("Total Payroll",Master_Pivot!$S$3),0)</f>
        <v>370626</v>
      </c>
      <c r="G11" s="25"/>
      <c r="H11" s="25">
        <f>IFERROR(GETPIVOTDATA("Average Salary",Master_Pivot!$Y$3),0)</f>
        <v>18531.3</v>
      </c>
      <c r="I11" s="25"/>
      <c r="J11" s="28">
        <f>IFERROR(GETPIVOTDATA("Employees Count",Master_Pivot!$M$3,"Employee Type","Probation")/GETPIVOTDATA("Employees Count",Master_Pivot!$P$3),0)</f>
        <v>0</v>
      </c>
      <c r="K11" s="28"/>
      <c r="L11" s="28">
        <f>IFERROR(GETPIVOTDATA("Employees Count",Master_Pivot!$I$3,"Gender","Female")/GETPIVOTDATA("Employees Count",Master_Pivot!$P$3),0)</f>
        <v>4.7619047619047616E-2</v>
      </c>
      <c r="M11" s="28"/>
    </row>
    <row r="12" spans="2:14" ht="20.100000000000001" customHeight="1" x14ac:dyDescent="0.25">
      <c r="B12" s="24"/>
      <c r="C12" s="24"/>
      <c r="D12" s="24"/>
      <c r="E12" s="24"/>
      <c r="F12" s="25"/>
      <c r="G12" s="25"/>
      <c r="H12" s="25"/>
      <c r="I12" s="25"/>
      <c r="J12" s="28"/>
      <c r="K12" s="28"/>
      <c r="L12" s="28"/>
      <c r="M12" s="28"/>
    </row>
    <row r="13" spans="2:14" ht="20.100000000000001" customHeight="1" x14ac:dyDescent="0.25"/>
    <row r="14" spans="2:14" ht="20.100000000000001" customHeight="1" x14ac:dyDescent="0.25"/>
    <row r="15" spans="2:14" ht="20.100000000000001" customHeight="1" x14ac:dyDescent="0.25"/>
    <row r="16" spans="2:14"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sheetData>
  <mergeCells count="14">
    <mergeCell ref="K2:N2"/>
    <mergeCell ref="K3:N4"/>
    <mergeCell ref="H10:I10"/>
    <mergeCell ref="H11:I12"/>
    <mergeCell ref="J10:K10"/>
    <mergeCell ref="J11:K12"/>
    <mergeCell ref="L10:M10"/>
    <mergeCell ref="L11:M12"/>
    <mergeCell ref="B10:C10"/>
    <mergeCell ref="B11:C12"/>
    <mergeCell ref="D10:E10"/>
    <mergeCell ref="D11:E12"/>
    <mergeCell ref="F10:G10"/>
    <mergeCell ref="F11:G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DC6C-6145-4602-A69F-78A780EE1B56}">
  <sheetPr codeName="Sheet20"/>
  <dimension ref="A1:A40"/>
  <sheetViews>
    <sheetView showGridLines="0" zoomScaleNormal="100" workbookViewId="0"/>
  </sheetViews>
  <sheetFormatPr defaultRowHeight="15" x14ac:dyDescent="0.25"/>
  <cols>
    <col min="1" max="1" width="2.7109375" style="9" customWidth="1"/>
    <col min="2" max="14" width="10.7109375" style="9" customWidth="1"/>
    <col min="15" max="15" width="2.7109375" style="9" customWidth="1"/>
    <col min="16" max="16384" width="9.140625" style="9"/>
  </cols>
  <sheetData>
    <row r="1" ht="20.100000000000001" customHeight="1" x14ac:dyDescent="0.25"/>
    <row r="2" ht="20.100000000000001" customHeight="1" x14ac:dyDescent="0.25"/>
    <row r="3" ht="20.100000000000001" customHeight="1" x14ac:dyDescent="0.25"/>
    <row r="4" ht="20.100000000000001" customHeight="1" x14ac:dyDescent="0.25"/>
    <row r="5" ht="20.100000000000001" customHeight="1" x14ac:dyDescent="0.25"/>
    <row r="6" ht="20.100000000000001" customHeight="1" x14ac:dyDescent="0.25"/>
    <row r="7" ht="20.100000000000001" customHeight="1" x14ac:dyDescent="0.25"/>
    <row r="8" ht="20.100000000000001" customHeight="1" x14ac:dyDescent="0.25"/>
    <row r="9" ht="20.100000000000001" customHeight="1" x14ac:dyDescent="0.25"/>
    <row r="10" ht="20.100000000000001" customHeight="1" x14ac:dyDescent="0.25"/>
    <row r="11" ht="20.100000000000001" customHeight="1" x14ac:dyDescent="0.25"/>
    <row r="12" ht="20.100000000000001" customHeight="1" x14ac:dyDescent="0.25"/>
    <row r="13" ht="20.100000000000001" customHeight="1" x14ac:dyDescent="0.25"/>
    <row r="14" ht="20.100000000000001" customHeight="1" x14ac:dyDescent="0.25"/>
    <row r="15" ht="20.100000000000001" customHeight="1" x14ac:dyDescent="0.25"/>
    <row r="16"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4AD6CA-193A-45D3-BB58-B93091BD7B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Charts</vt:lpstr>
      </vt:variant>
      <vt:variant>
        <vt:i4>2</vt:i4>
      </vt:variant>
    </vt:vector>
  </HeadingPairs>
  <TitlesOfParts>
    <vt:vector size="22" baseType="lpstr">
      <vt:lpstr>Main DashBoard</vt:lpstr>
      <vt:lpstr>Workforce Composition</vt:lpstr>
      <vt:lpstr>Salary &amp; Financial Analysis</vt:lpstr>
      <vt:lpstr>Dashboard_Auto</vt:lpstr>
      <vt:lpstr>Pivot_Auto</vt:lpstr>
      <vt:lpstr>adfadfa</vt:lpstr>
      <vt:lpstr>Dashboard</vt:lpstr>
      <vt:lpstr>Sheet1</vt:lpstr>
      <vt:lpstr>Master_Pivot</vt:lpstr>
      <vt:lpstr>Assignment (2)</vt:lpstr>
      <vt:lpstr>Sheet10</vt:lpstr>
      <vt:lpstr>Sheet6</vt:lpstr>
      <vt:lpstr>Dashboard_Template</vt:lpstr>
      <vt:lpstr>Controls</vt:lpstr>
      <vt:lpstr>Dashboard_Main</vt:lpstr>
      <vt:lpstr>Sheet5</vt:lpstr>
      <vt:lpstr>dataset</vt:lpstr>
      <vt:lpstr>MasterDatabse</vt:lpstr>
      <vt:lpstr>Dashboard_1</vt:lpstr>
      <vt:lpstr>Dashboard_Detail</vt:lpstr>
      <vt:lpstr>Chart2</vt:lpstr>
      <vt:lpstr>Chart1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Kawsar Ahmmed</dc:creator>
  <cp:keywords/>
  <dc:description/>
  <cp:lastModifiedBy>Kawsar Ahmmed</cp:lastModifiedBy>
  <cp:revision/>
  <dcterms:created xsi:type="dcterms:W3CDTF">2026-04-12T03:49:49Z</dcterms:created>
  <dcterms:modified xsi:type="dcterms:W3CDTF">2026-04-18T07:53:48Z</dcterms:modified>
  <cp:category/>
  <cp:contentStatus/>
</cp:coreProperties>
</file>