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52bb76cff3b56/Documents/"/>
    </mc:Choice>
  </mc:AlternateContent>
  <xr:revisionPtr revIDLastSave="0" documentId="8_{D944D24C-DA51-4CEE-9B42-42813106CE1F}" xr6:coauthVersionLast="47" xr6:coauthVersionMax="47" xr10:uidLastSave="{00000000-0000-0000-0000-000000000000}"/>
  <bookViews>
    <workbookView xWindow="-108" yWindow="-108" windowWidth="23256" windowHeight="12576" xr2:uid="{A19C988D-A16E-4912-B624-4EAB70FB45C0}"/>
  </bookViews>
  <sheets>
    <sheet name="Feuil1" sheetId="1" r:id="rId1"/>
  </sheets>
  <definedNames>
    <definedName name="_xlnm._FilterDatabase" localSheetId="0" hidden="1">Feuil1!$A$4:$K$23</definedName>
    <definedName name="DEPARTEMENT_1">Feuil1!$D$4:$D$23</definedName>
    <definedName name="Department">#REF!</definedName>
    <definedName name="name">#REF!</definedName>
    <definedName name="NAME_1">Feuil1!$A$4:$A$23</definedName>
    <definedName name="name1">#REF!</definedName>
    <definedName name="Phone">#REF!</definedName>
    <definedName name="PHONE_1">Feuil1!$C$4:$C$23</definedName>
    <definedName name="Tabl1">#REF!</definedName>
    <definedName name="TABLAEU">Feuil1!$A$4:$K$23</definedName>
    <definedName name="TABLEAU1">Feuil1!$A$4:$K$23</definedName>
    <definedName name="TB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6" i="1"/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9" i="1" l="1"/>
  <c r="I9" i="1"/>
  <c r="J13" i="1"/>
  <c r="I13" i="1"/>
  <c r="J17" i="1"/>
  <c r="I17" i="1"/>
  <c r="J21" i="1"/>
  <c r="I21" i="1"/>
  <c r="B37" i="1"/>
  <c r="B46" i="1" s="1"/>
  <c r="J6" i="1"/>
  <c r="I6" i="1"/>
  <c r="J10" i="1"/>
  <c r="I10" i="1"/>
  <c r="J14" i="1"/>
  <c r="I14" i="1"/>
  <c r="J18" i="1"/>
  <c r="I18" i="1"/>
  <c r="J22" i="1"/>
  <c r="I22" i="1"/>
  <c r="K22" i="1" s="1"/>
  <c r="J7" i="1"/>
  <c r="I7" i="1"/>
  <c r="J11" i="1"/>
  <c r="I11" i="1"/>
  <c r="J15" i="1"/>
  <c r="I15" i="1"/>
  <c r="J19" i="1"/>
  <c r="I19" i="1"/>
  <c r="K19" i="1" s="1"/>
  <c r="J23" i="1"/>
  <c r="I23" i="1"/>
  <c r="I8" i="1"/>
  <c r="J8" i="1"/>
  <c r="I12" i="1"/>
  <c r="J12" i="1"/>
  <c r="I16" i="1"/>
  <c r="J16" i="1"/>
  <c r="I20" i="1"/>
  <c r="J20" i="1"/>
  <c r="B36" i="1"/>
  <c r="B45" i="1" s="1"/>
  <c r="B47" i="1" l="1"/>
  <c r="D36" i="1"/>
  <c r="D45" i="1" s="1"/>
  <c r="C36" i="1"/>
  <c r="C45" i="1" s="1"/>
  <c r="C37" i="1"/>
  <c r="C46" i="1" s="1"/>
  <c r="K8" i="1"/>
  <c r="D37" i="1"/>
  <c r="D46" i="1" s="1"/>
  <c r="K12" i="1"/>
  <c r="K23" i="1"/>
  <c r="K17" i="1"/>
  <c r="K7" i="1"/>
  <c r="K13" i="1"/>
  <c r="K21" i="1"/>
  <c r="K18" i="1"/>
  <c r="K10" i="1"/>
  <c r="K20" i="1"/>
  <c r="K11" i="1"/>
  <c r="K16" i="1"/>
  <c r="K15" i="1"/>
  <c r="K14" i="1"/>
  <c r="K6" i="1"/>
  <c r="K9" i="1"/>
  <c r="C47" i="1" l="1"/>
  <c r="D47" i="1"/>
  <c r="E36" i="1"/>
  <c r="E45" i="1" s="1"/>
  <c r="E37" i="1"/>
  <c r="E46" i="1" s="1"/>
  <c r="E47" i="1" l="1"/>
</calcChain>
</file>

<file path=xl/sharedStrings.xml><?xml version="1.0" encoding="utf-8"?>
<sst xmlns="http://schemas.openxmlformats.org/spreadsheetml/2006/main" count="110" uniqueCount="64">
  <si>
    <t>Name</t>
  </si>
  <si>
    <t>Job title</t>
  </si>
  <si>
    <t>Phone</t>
  </si>
  <si>
    <t>Department</t>
  </si>
  <si>
    <t>Salary/h</t>
  </si>
  <si>
    <t>Worked hours</t>
  </si>
  <si>
    <t>/month</t>
  </si>
  <si>
    <t>Gross</t>
  </si>
  <si>
    <t>salary</t>
  </si>
  <si>
    <t>Tax%</t>
  </si>
  <si>
    <t>Employee</t>
  </si>
  <si>
    <t>insurance(EI)</t>
  </si>
  <si>
    <t>Unemployent</t>
  </si>
  <si>
    <t>insurance (UI)</t>
  </si>
  <si>
    <t>Net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</si>
  <si>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</si>
  <si>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</si>
  <si>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</si>
  <si>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</si>
  <si>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</si>
  <si>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</si>
  <si>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</si>
  <si>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</si>
  <si>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</si>
  <si>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</si>
  <si>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</si>
  <si>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</si>
  <si>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</si>
  <si>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</si>
  <si>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</si>
  <si>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</si>
  <si>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</si>
  <si>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</si>
  <si>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</si>
  <si>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</si>
  <si>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</si>
  <si>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</si>
  <si>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</si>
  <si>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</si>
  <si>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</si>
  <si>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</si>
  <si>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</si>
  <si>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</si>
  <si>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</si>
  <si>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</si>
  <si>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</si>
  <si>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</si>
  <si>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</si>
  <si>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</si>
  <si>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</si>
  <si>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</si>
  <si>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insurance</t>
  </si>
  <si>
    <t>Phone:</t>
  </si>
  <si>
    <t>(function)</t>
  </si>
  <si>
    <t xml:space="preserve">Department </t>
  </si>
  <si>
    <t>Staff salary costs in year 2021</t>
  </si>
  <si>
    <t>Summary of the year</t>
  </si>
  <si>
    <t xml:space="preserve">                                                                             Company Oy's personnel database </t>
  </si>
  <si>
    <r>
      <t xml:space="preserve">                                                                                   </t>
    </r>
    <r>
      <rPr>
        <b/>
        <sz val="12"/>
        <rFont val="Arial"/>
        <family val="2"/>
      </rPr>
      <t xml:space="preserve"> Company Oy's personnel database</t>
    </r>
  </si>
  <si>
    <t>Gross salaries by department 2021</t>
  </si>
  <si>
    <t>Sales dep</t>
  </si>
  <si>
    <t>Administration dep.</t>
  </si>
  <si>
    <t>252 946, 32</t>
  </si>
  <si>
    <t>249 257, 40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</si>
</sst>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0" borderId="9" xfId="0" applyFont="1" applyBorder="1"/>
    <xf numFmtId="0" fontId="1" fillId="0" borderId="10" xfId="0" applyFont="1" applyBorder="1"/>
    <xf numFmtId="8" fontId="1" fillId="0" borderId="10" xfId="0" applyNumberFormat="1" applyFont="1" applyBorder="1"/>
    <xf numFmtId="0" fontId="1" fillId="0" borderId="10" xfId="0" applyFont="1" applyBorder="1" applyAlignment="1">
      <alignment horizontal="center"/>
    </xf>
    <xf numFmtId="10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8" fontId="1" fillId="0" borderId="13" xfId="0" applyNumberFormat="1" applyFont="1" applyBorder="1"/>
    <xf numFmtId="0" fontId="1" fillId="0" borderId="13" xfId="0" applyFont="1" applyBorder="1" applyAlignment="1">
      <alignment horizontal="center"/>
    </xf>
    <xf numFmtId="10" fontId="1" fillId="0" borderId="13" xfId="0" applyNumberFormat="1" applyFont="1" applyBorder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16" xfId="0" applyFont="1" applyBorder="1"/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3" fillId="0" borderId="20" xfId="0" applyFont="1" applyBorder="1" applyAlignment="1">
      <alignment vertical="top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3" fillId="0" borderId="21" xfId="0" applyFont="1" applyBorder="1"/>
    <xf numFmtId="0" fontId="3" fillId="0" borderId="0" xfId="0" applyFont="1"/>
    <xf numFmtId="0" fontId="3" fillId="4" borderId="22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2" xfId="0" applyFont="1" applyBorder="1"/>
    <xf numFmtId="0" fontId="3" fillId="0" borderId="23" xfId="0" applyFont="1" applyBorder="1"/>
    <xf numFmtId="0" fontId="4" fillId="5" borderId="24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14" xfId="0" applyFont="1" applyBorder="1"/>
    <xf numFmtId="0" fontId="3" fillId="0" borderId="25" xfId="0" applyFont="1" applyBorder="1"/>
    <xf numFmtId="8" fontId="1" fillId="3" borderId="10" xfId="0" applyNumberFormat="1" applyFont="1" applyFill="1" applyBorder="1"/>
    <xf numFmtId="8" fontId="1" fillId="3" borderId="13" xfId="0" applyNumberFormat="1" applyFont="1" applyFill="1" applyBorder="1"/>
    <xf numFmtId="0" fontId="2" fillId="0" borderId="0" xfId="0" applyFont="1" applyAlignment="1">
      <alignment horizontal="center"/>
    </xf>
    <xf numFmtId="8" fontId="4" fillId="6" borderId="10" xfId="0" applyNumberFormat="1" applyFont="1" applyFill="1" applyBorder="1"/>
    <xf numFmtId="8" fontId="4" fillId="6" borderId="13" xfId="0" applyNumberFormat="1" applyFont="1" applyFill="1" applyBorder="1"/>
    <xf numFmtId="8" fontId="4" fillId="7" borderId="10" xfId="0" applyNumberFormat="1" applyFont="1" applyFill="1" applyBorder="1"/>
    <xf numFmtId="8" fontId="4" fillId="7" borderId="1" xfId="0" applyNumberFormat="1" applyFont="1" applyFill="1" applyBorder="1"/>
    <xf numFmtId="8" fontId="1" fillId="0" borderId="26" xfId="0" applyNumberFormat="1" applyFont="1" applyBorder="1"/>
    <xf numFmtId="0" fontId="0" fillId="0" borderId="31" xfId="0" applyBorder="1"/>
    <xf numFmtId="0" fontId="6" fillId="0" borderId="29" xfId="0" applyFont="1" applyBorder="1"/>
    <xf numFmtId="0" fontId="7" fillId="0" borderId="30" xfId="0" applyFont="1" applyBorder="1"/>
    <xf numFmtId="0" fontId="7" fillId="0" borderId="28" xfId="0" applyFont="1" applyBorder="1"/>
    <xf numFmtId="0" fontId="0" fillId="0" borderId="0" xfId="0" applyBorder="1"/>
    <xf numFmtId="0" fontId="5" fillId="8" borderId="28" xfId="0" applyFont="1" applyFill="1" applyBorder="1"/>
    <xf numFmtId="0" fontId="0" fillId="8" borderId="29" xfId="0" applyFill="1" applyBorder="1"/>
    <xf numFmtId="8" fontId="1" fillId="3" borderId="11" xfId="0" applyNumberFormat="1" applyFont="1" applyFill="1" applyBorder="1"/>
    <xf numFmtId="8" fontId="4" fillId="6" borderId="10" xfId="0" applyNumberFormat="1" applyFont="1" applyFill="1" applyBorder="1" applyAlignment="1">
      <alignment horizontal="center"/>
    </xf>
    <xf numFmtId="8" fontId="4" fillId="6" borderId="13" xfId="0" applyNumberFormat="1" applyFont="1" applyFill="1" applyBorder="1" applyAlignment="1">
      <alignment horizontal="center"/>
    </xf>
    <xf numFmtId="0" fontId="1" fillId="0" borderId="18" xfId="0" applyFont="1" applyBorder="1"/>
    <xf numFmtId="0" fontId="3" fillId="0" borderId="3" xfId="0" applyFont="1" applyBorder="1"/>
    <xf numFmtId="0" fontId="3" fillId="0" borderId="27" xfId="0" applyFont="1" applyBorder="1"/>
    <xf numFmtId="0" fontId="1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9" xfId="0" applyFont="1" applyBorder="1"/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4" fillId="5" borderId="21" xfId="0" applyFont="1" applyFill="1" applyBorder="1"/>
    <xf numFmtId="0" fontId="4" fillId="5" borderId="23" xfId="0" applyFont="1" applyFill="1" applyBorder="1"/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8525-DDC6-45E6-8BD6-F312C552794F}">
  <dimension ref="A2:M56"/>
  <sheetViews>
    <sheetView tabSelected="1" workbookViewId="0">
      <selection activeCell="L32" sqref="L32"/>
    </sheetView>
  </sheetViews>
  <sheetFormatPr baseColWidth="10" defaultColWidth="10.77734375" defaultRowHeight="14.4" x14ac:dyDescent="0.3"/>
  <cols>
    <col min="1" max="1" width="22.6640625" customWidth="1"/>
    <col min="2" max="2" width="18.5546875" customWidth="1"/>
    <col min="3" max="3" width="16.88671875" customWidth="1"/>
    <col min="4" max="4" width="18" customWidth="1"/>
    <col min="5" max="5" width="14.5546875" customWidth="1"/>
    <col min="6" max="6" width="13.21875" customWidth="1"/>
    <col min="8" max="8" width="13.77734375" customWidth="1"/>
    <col min="9" max="9" width="16" customWidth="1"/>
    <col min="10" max="10" width="17.44140625" customWidth="1"/>
    <col min="11" max="11" width="16.5546875" customWidth="1"/>
  </cols>
  <sheetData>
    <row r="2" spans="1:13" ht="15.6" x14ac:dyDescent="0.3">
      <c r="A2" s="1" t="s">
        <v>57</v>
      </c>
      <c r="B2" s="20" t="s">
        <v>58</v>
      </c>
      <c r="C2" s="44"/>
      <c r="D2" s="20"/>
      <c r="E2" s="20"/>
      <c r="F2" s="1"/>
      <c r="G2" s="1"/>
      <c r="H2" s="1"/>
      <c r="I2" s="1"/>
      <c r="J2" s="1"/>
      <c r="K2" s="1"/>
    </row>
    <row r="3" spans="1:13" ht="15" thickBot="1" x14ac:dyDescent="0.35">
      <c r="A3" s="3"/>
      <c r="B3" s="3"/>
      <c r="C3" s="4"/>
      <c r="D3" s="3"/>
      <c r="E3" s="3"/>
      <c r="F3" s="3"/>
      <c r="G3" s="3"/>
      <c r="H3" s="3"/>
      <c r="I3" s="5">
        <v>4.1000000000000002E-2</v>
      </c>
      <c r="J3" s="5">
        <v>3.3999999999999998E-3</v>
      </c>
      <c r="K3" s="3"/>
    </row>
    <row r="4" spans="1:13" ht="27" x14ac:dyDescent="0.3">
      <c r="A4" s="75" t="s">
        <v>0</v>
      </c>
      <c r="B4" s="77" t="s">
        <v>1</v>
      </c>
      <c r="C4" s="79" t="s">
        <v>2</v>
      </c>
      <c r="D4" s="81" t="s">
        <v>3</v>
      </c>
      <c r="E4" s="73" t="s">
        <v>4</v>
      </c>
      <c r="F4" s="6" t="s">
        <v>5</v>
      </c>
      <c r="G4" s="6" t="s">
        <v>7</v>
      </c>
      <c r="H4" s="73" t="s">
        <v>9</v>
      </c>
      <c r="I4" s="6" t="s">
        <v>10</v>
      </c>
      <c r="J4" s="6" t="s">
        <v>12</v>
      </c>
      <c r="K4" s="8" t="s">
        <v>14</v>
      </c>
    </row>
    <row r="5" spans="1:13" x14ac:dyDescent="0.3">
      <c r="A5" s="76"/>
      <c r="B5" s="78"/>
      <c r="C5" s="80"/>
      <c r="D5" s="82"/>
      <c r="E5" s="74"/>
      <c r="F5" s="7" t="s">
        <v>6</v>
      </c>
      <c r="G5" s="7" t="s">
        <v>8</v>
      </c>
      <c r="H5" s="74"/>
      <c r="I5" s="7" t="s">
        <v>11</v>
      </c>
      <c r="J5" s="7" t="s">
        <v>13</v>
      </c>
      <c r="K5" s="9" t="s">
        <v>8</v>
      </c>
    </row>
    <row r="6" spans="1:13" x14ac:dyDescent="0.3">
      <c r="A6" s="10" t="s">
        <v>15</v>
      </c>
      <c r="B6" s="11" t="s">
        <v>16</v>
      </c>
      <c r="C6" s="13">
        <v>2225</v>
      </c>
      <c r="D6" s="13" t="s">
        <v>17</v>
      </c>
      <c r="E6" s="12">
        <v>12.61</v>
      </c>
      <c r="F6" s="13">
        <v>160</v>
      </c>
      <c r="G6" s="42">
        <f t="shared" ref="G6:G23" si="0">E6*F6</f>
        <v>2017.6</v>
      </c>
      <c r="H6" s="14">
        <v>0.27</v>
      </c>
      <c r="I6" s="42">
        <f>G6*$I$3</f>
        <v>82.721599999999995</v>
      </c>
      <c r="J6" s="42">
        <f>G6*$J$3</f>
        <v>6.8598399999999993</v>
      </c>
      <c r="K6" s="57">
        <f>G6*(1-H6)-I6-J6</f>
        <v>1383.2665599999998</v>
      </c>
      <c r="M6" s="21"/>
    </row>
    <row r="7" spans="1:13" x14ac:dyDescent="0.3">
      <c r="A7" s="10" t="s">
        <v>18</v>
      </c>
      <c r="B7" s="11" t="s">
        <v>19</v>
      </c>
      <c r="C7" s="13">
        <v>4332</v>
      </c>
      <c r="D7" s="13" t="s">
        <v>20</v>
      </c>
      <c r="E7" s="12">
        <v>11.77</v>
      </c>
      <c r="F7" s="13">
        <v>155</v>
      </c>
      <c r="G7" s="42">
        <f t="shared" si="0"/>
        <v>1824.35</v>
      </c>
      <c r="H7" s="14">
        <v>0.32600000000000001</v>
      </c>
      <c r="I7" s="42">
        <f t="shared" ref="I7:I23" si="1">G7*$I$3</f>
        <v>74.798349999999999</v>
      </c>
      <c r="J7" s="42">
        <f t="shared" ref="J7:J23" si="2">G7*$J$3</f>
        <v>6.2027899999999994</v>
      </c>
      <c r="K7" s="57">
        <f t="shared" ref="K7:K23" si="3">G7*(1-H7)-I7-J7</f>
        <v>1148.6107599999998</v>
      </c>
    </row>
    <row r="8" spans="1:13" x14ac:dyDescent="0.3">
      <c r="A8" s="10" t="s">
        <v>21</v>
      </c>
      <c r="B8" s="11" t="s">
        <v>22</v>
      </c>
      <c r="C8" s="13">
        <v>3312</v>
      </c>
      <c r="D8" s="13" t="s">
        <v>17</v>
      </c>
      <c r="E8" s="12">
        <v>8.07</v>
      </c>
      <c r="F8" s="13">
        <v>120</v>
      </c>
      <c r="G8" s="42">
        <f t="shared" si="0"/>
        <v>968.40000000000009</v>
      </c>
      <c r="H8" s="14">
        <v>0.26500000000000001</v>
      </c>
      <c r="I8" s="42">
        <f t="shared" si="1"/>
        <v>39.704400000000007</v>
      </c>
      <c r="J8" s="42">
        <f t="shared" si="2"/>
        <v>3.2925599999999999</v>
      </c>
      <c r="K8" s="57">
        <f t="shared" si="3"/>
        <v>668.77704000000006</v>
      </c>
    </row>
    <row r="9" spans="1:13" x14ac:dyDescent="0.3">
      <c r="A9" s="10" t="s">
        <v>23</v>
      </c>
      <c r="B9" s="11" t="s">
        <v>16</v>
      </c>
      <c r="C9" s="13">
        <v>4432</v>
      </c>
      <c r="D9" s="13" t="s">
        <v>17</v>
      </c>
      <c r="E9" s="12">
        <v>10.09</v>
      </c>
      <c r="F9" s="13">
        <v>160</v>
      </c>
      <c r="G9" s="42">
        <f t="shared" si="0"/>
        <v>1614.4</v>
      </c>
      <c r="H9" s="14">
        <v>0.22900000000000001</v>
      </c>
      <c r="I9" s="42">
        <f t="shared" si="1"/>
        <v>66.190400000000011</v>
      </c>
      <c r="J9" s="42">
        <f t="shared" si="2"/>
        <v>5.4889599999999996</v>
      </c>
      <c r="K9" s="57">
        <f t="shared" si="3"/>
        <v>1173.0230400000003</v>
      </c>
    </row>
    <row r="10" spans="1:13" x14ac:dyDescent="0.3">
      <c r="A10" s="10" t="s">
        <v>24</v>
      </c>
      <c r="B10" s="11" t="s">
        <v>19</v>
      </c>
      <c r="C10" s="13">
        <v>4223</v>
      </c>
      <c r="D10" s="13" t="s">
        <v>20</v>
      </c>
      <c r="E10" s="12">
        <v>14.3</v>
      </c>
      <c r="F10" s="13">
        <v>155</v>
      </c>
      <c r="G10" s="42">
        <f t="shared" si="0"/>
        <v>2216.5</v>
      </c>
      <c r="H10" s="14">
        <v>0.28999999999999998</v>
      </c>
      <c r="I10" s="42">
        <f t="shared" si="1"/>
        <v>90.876500000000007</v>
      </c>
      <c r="J10" s="42">
        <f t="shared" si="2"/>
        <v>7.5360999999999994</v>
      </c>
      <c r="K10" s="57">
        <f t="shared" si="3"/>
        <v>1475.3023999999998</v>
      </c>
    </row>
    <row r="11" spans="1:13" x14ac:dyDescent="0.3">
      <c r="A11" s="10" t="s">
        <v>25</v>
      </c>
      <c r="B11" s="11" t="s">
        <v>26</v>
      </c>
      <c r="C11" s="13">
        <v>2345</v>
      </c>
      <c r="D11" s="13" t="s">
        <v>17</v>
      </c>
      <c r="E11" s="12">
        <v>8.75</v>
      </c>
      <c r="F11" s="13">
        <v>168</v>
      </c>
      <c r="G11" s="42">
        <f t="shared" si="0"/>
        <v>1470</v>
      </c>
      <c r="H11" s="14">
        <v>0.27</v>
      </c>
      <c r="I11" s="42">
        <f t="shared" si="1"/>
        <v>60.27</v>
      </c>
      <c r="J11" s="42">
        <f t="shared" si="2"/>
        <v>4.9979999999999993</v>
      </c>
      <c r="K11" s="57">
        <f t="shared" si="3"/>
        <v>1007.8319999999999</v>
      </c>
    </row>
    <row r="12" spans="1:13" x14ac:dyDescent="0.3">
      <c r="A12" s="10" t="s">
        <v>27</v>
      </c>
      <c r="B12" s="11" t="s">
        <v>28</v>
      </c>
      <c r="C12" s="13">
        <v>4773</v>
      </c>
      <c r="D12" s="13" t="s">
        <v>17</v>
      </c>
      <c r="E12" s="12">
        <v>15.14</v>
      </c>
      <c r="F12" s="13">
        <v>153</v>
      </c>
      <c r="G12" s="42">
        <f t="shared" si="0"/>
        <v>2316.42</v>
      </c>
      <c r="H12" s="14">
        <v>0.33</v>
      </c>
      <c r="I12" s="42">
        <f t="shared" si="1"/>
        <v>94.973220000000012</v>
      </c>
      <c r="J12" s="42">
        <f t="shared" si="2"/>
        <v>7.8758279999999994</v>
      </c>
      <c r="K12" s="57">
        <f t="shared" si="3"/>
        <v>1449.1523519999998</v>
      </c>
    </row>
    <row r="13" spans="1:13" x14ac:dyDescent="0.3">
      <c r="A13" s="10" t="s">
        <v>29</v>
      </c>
      <c r="B13" s="11" t="s">
        <v>30</v>
      </c>
      <c r="C13" s="13">
        <v>5634</v>
      </c>
      <c r="D13" s="13" t="s">
        <v>20</v>
      </c>
      <c r="E13" s="12">
        <v>15.98</v>
      </c>
      <c r="F13" s="13">
        <v>155</v>
      </c>
      <c r="G13" s="42">
        <f t="shared" si="0"/>
        <v>2476.9</v>
      </c>
      <c r="H13" s="14">
        <v>0.36</v>
      </c>
      <c r="I13" s="42">
        <f t="shared" si="1"/>
        <v>101.55290000000001</v>
      </c>
      <c r="J13" s="42">
        <f t="shared" si="2"/>
        <v>8.4214599999999997</v>
      </c>
      <c r="K13" s="57">
        <f t="shared" si="3"/>
        <v>1475.2416400000002</v>
      </c>
    </row>
    <row r="14" spans="1:13" x14ac:dyDescent="0.3">
      <c r="A14" s="10" t="s">
        <v>31</v>
      </c>
      <c r="B14" s="11" t="s">
        <v>32</v>
      </c>
      <c r="C14" s="13">
        <v>8867</v>
      </c>
      <c r="D14" s="13" t="s">
        <v>17</v>
      </c>
      <c r="E14" s="12">
        <v>8.58</v>
      </c>
      <c r="F14" s="13">
        <v>132</v>
      </c>
      <c r="G14" s="42">
        <f t="shared" si="0"/>
        <v>1132.56</v>
      </c>
      <c r="H14" s="14">
        <v>0.24</v>
      </c>
      <c r="I14" s="42">
        <f t="shared" si="1"/>
        <v>46.434959999999997</v>
      </c>
      <c r="J14" s="42">
        <f t="shared" si="2"/>
        <v>3.8507039999999995</v>
      </c>
      <c r="K14" s="57">
        <f t="shared" si="3"/>
        <v>810.45993599999997</v>
      </c>
    </row>
    <row r="15" spans="1:13" x14ac:dyDescent="0.3">
      <c r="A15" s="10" t="s">
        <v>33</v>
      </c>
      <c r="B15" s="11" t="s">
        <v>34</v>
      </c>
      <c r="C15" s="13">
        <v>3376</v>
      </c>
      <c r="D15" s="13" t="s">
        <v>20</v>
      </c>
      <c r="E15" s="12">
        <v>15.81</v>
      </c>
      <c r="F15" s="13">
        <v>144</v>
      </c>
      <c r="G15" s="42">
        <f t="shared" si="0"/>
        <v>2276.64</v>
      </c>
      <c r="H15" s="14">
        <v>0.36499999999999999</v>
      </c>
      <c r="I15" s="42">
        <f t="shared" si="1"/>
        <v>93.342240000000004</v>
      </c>
      <c r="J15" s="42">
        <f t="shared" si="2"/>
        <v>7.740575999999999</v>
      </c>
      <c r="K15" s="57">
        <f t="shared" si="3"/>
        <v>1344.583584</v>
      </c>
    </row>
    <row r="16" spans="1:13" x14ac:dyDescent="0.3">
      <c r="A16" s="10" t="s">
        <v>35</v>
      </c>
      <c r="B16" s="11" t="s">
        <v>36</v>
      </c>
      <c r="C16" s="13">
        <v>6654</v>
      </c>
      <c r="D16" s="13" t="s">
        <v>17</v>
      </c>
      <c r="E16" s="12">
        <v>16.149999999999999</v>
      </c>
      <c r="F16" s="13">
        <v>168</v>
      </c>
      <c r="G16" s="42">
        <f t="shared" si="0"/>
        <v>2713.2</v>
      </c>
      <c r="H16" s="14">
        <v>0.35199999999999998</v>
      </c>
      <c r="I16" s="42">
        <f t="shared" si="1"/>
        <v>111.24119999999999</v>
      </c>
      <c r="J16" s="42">
        <f t="shared" si="2"/>
        <v>9.2248799999999989</v>
      </c>
      <c r="K16" s="57">
        <f t="shared" si="3"/>
        <v>1637.6875199999999</v>
      </c>
    </row>
    <row r="17" spans="1:11" x14ac:dyDescent="0.3">
      <c r="A17" s="10" t="s">
        <v>37</v>
      </c>
      <c r="B17" s="11" t="s">
        <v>19</v>
      </c>
      <c r="C17" s="13">
        <v>4435</v>
      </c>
      <c r="D17" s="13" t="s">
        <v>20</v>
      </c>
      <c r="E17" s="12">
        <v>18.5</v>
      </c>
      <c r="F17" s="13">
        <v>120</v>
      </c>
      <c r="G17" s="42">
        <f t="shared" si="0"/>
        <v>2220</v>
      </c>
      <c r="H17" s="14">
        <v>0.41</v>
      </c>
      <c r="I17" s="42">
        <f t="shared" si="1"/>
        <v>91.02000000000001</v>
      </c>
      <c r="J17" s="42">
        <f t="shared" si="2"/>
        <v>7.5479999999999992</v>
      </c>
      <c r="K17" s="57">
        <f t="shared" si="3"/>
        <v>1211.2320000000002</v>
      </c>
    </row>
    <row r="18" spans="1:11" x14ac:dyDescent="0.3">
      <c r="A18" s="10" t="s">
        <v>38</v>
      </c>
      <c r="B18" s="11" t="s">
        <v>19</v>
      </c>
      <c r="C18" s="13">
        <v>3645</v>
      </c>
      <c r="D18" s="13" t="s">
        <v>20</v>
      </c>
      <c r="E18" s="12">
        <v>12.28</v>
      </c>
      <c r="F18" s="13">
        <v>170</v>
      </c>
      <c r="G18" s="42">
        <f t="shared" si="0"/>
        <v>2087.6</v>
      </c>
      <c r="H18" s="14">
        <v>0.32800000000000001</v>
      </c>
      <c r="I18" s="42">
        <f t="shared" si="1"/>
        <v>85.5916</v>
      </c>
      <c r="J18" s="42">
        <f t="shared" si="2"/>
        <v>7.0978399999999997</v>
      </c>
      <c r="K18" s="57">
        <f t="shared" si="3"/>
        <v>1310.1777599999998</v>
      </c>
    </row>
    <row r="19" spans="1:11" x14ac:dyDescent="0.3">
      <c r="A19" s="10" t="s">
        <v>39</v>
      </c>
      <c r="B19" s="11" t="s">
        <v>19</v>
      </c>
      <c r="C19" s="13">
        <v>6654</v>
      </c>
      <c r="D19" s="13" t="s">
        <v>20</v>
      </c>
      <c r="E19" s="12">
        <v>10.43</v>
      </c>
      <c r="F19" s="13">
        <v>147</v>
      </c>
      <c r="G19" s="42">
        <f t="shared" si="0"/>
        <v>1533.21</v>
      </c>
      <c r="H19" s="14">
        <v>0.318</v>
      </c>
      <c r="I19" s="42">
        <f t="shared" si="1"/>
        <v>62.861610000000006</v>
      </c>
      <c r="J19" s="42">
        <f t="shared" si="2"/>
        <v>5.2129139999999996</v>
      </c>
      <c r="K19" s="57">
        <f t="shared" si="3"/>
        <v>977.57469600000002</v>
      </c>
    </row>
    <row r="20" spans="1:11" x14ac:dyDescent="0.3">
      <c r="A20" s="10" t="s">
        <v>40</v>
      </c>
      <c r="B20" s="11" t="s">
        <v>19</v>
      </c>
      <c r="C20" s="13">
        <v>1196</v>
      </c>
      <c r="D20" s="13" t="s">
        <v>20</v>
      </c>
      <c r="E20" s="12">
        <v>9.25</v>
      </c>
      <c r="F20" s="13">
        <v>137</v>
      </c>
      <c r="G20" s="42">
        <f t="shared" si="0"/>
        <v>1267.25</v>
      </c>
      <c r="H20" s="14">
        <v>0.307</v>
      </c>
      <c r="I20" s="42">
        <f t="shared" si="1"/>
        <v>51.957250000000002</v>
      </c>
      <c r="J20" s="42">
        <f t="shared" si="2"/>
        <v>4.3086500000000001</v>
      </c>
      <c r="K20" s="57">
        <f t="shared" si="3"/>
        <v>821.93835000000013</v>
      </c>
    </row>
    <row r="21" spans="1:11" x14ac:dyDescent="0.3">
      <c r="A21" s="10" t="s">
        <v>41</v>
      </c>
      <c r="B21" s="11" t="s">
        <v>42</v>
      </c>
      <c r="C21" s="13">
        <v>5647</v>
      </c>
      <c r="D21" s="13" t="s">
        <v>17</v>
      </c>
      <c r="E21" s="12">
        <v>10.26</v>
      </c>
      <c r="F21" s="13">
        <v>154</v>
      </c>
      <c r="G21" s="42">
        <f t="shared" si="0"/>
        <v>1580.04</v>
      </c>
      <c r="H21" s="14">
        <v>0.24299999999999999</v>
      </c>
      <c r="I21" s="42">
        <f t="shared" si="1"/>
        <v>64.781639999999996</v>
      </c>
      <c r="J21" s="42">
        <f t="shared" si="2"/>
        <v>5.3721359999999994</v>
      </c>
      <c r="K21" s="57">
        <f t="shared" si="3"/>
        <v>1125.936504</v>
      </c>
    </row>
    <row r="22" spans="1:11" x14ac:dyDescent="0.3">
      <c r="A22" s="10" t="s">
        <v>43</v>
      </c>
      <c r="B22" s="11" t="s">
        <v>44</v>
      </c>
      <c r="C22" s="13">
        <v>4432</v>
      </c>
      <c r="D22" s="13" t="s">
        <v>17</v>
      </c>
      <c r="E22" s="12">
        <v>50.46</v>
      </c>
      <c r="F22" s="13">
        <v>144</v>
      </c>
      <c r="G22" s="42">
        <f t="shared" si="0"/>
        <v>7266.24</v>
      </c>
      <c r="H22" s="14">
        <v>0.54</v>
      </c>
      <c r="I22" s="42">
        <f t="shared" si="1"/>
        <v>297.91584</v>
      </c>
      <c r="J22" s="42">
        <f t="shared" si="2"/>
        <v>24.705215999999997</v>
      </c>
      <c r="K22" s="57">
        <f t="shared" si="3"/>
        <v>3019.8493439999997</v>
      </c>
    </row>
    <row r="23" spans="1:11" ht="15" thickBot="1" x14ac:dyDescent="0.35">
      <c r="A23" s="15" t="s">
        <v>45</v>
      </c>
      <c r="B23" s="16" t="s">
        <v>30</v>
      </c>
      <c r="C23" s="18">
        <v>1123</v>
      </c>
      <c r="D23" s="13" t="s">
        <v>20</v>
      </c>
      <c r="E23" s="17">
        <v>17.66</v>
      </c>
      <c r="F23" s="18">
        <v>150</v>
      </c>
      <c r="G23" s="43">
        <f t="shared" si="0"/>
        <v>2649</v>
      </c>
      <c r="H23" s="19">
        <v>0.34</v>
      </c>
      <c r="I23" s="42">
        <f t="shared" si="1"/>
        <v>108.60900000000001</v>
      </c>
      <c r="J23" s="42">
        <f t="shared" si="2"/>
        <v>9.0065999999999988</v>
      </c>
      <c r="K23" s="57">
        <f t="shared" si="3"/>
        <v>1630.7243999999998</v>
      </c>
    </row>
    <row r="24" spans="1:11" x14ac:dyDescent="0.3">
      <c r="A24" s="1"/>
      <c r="B24" s="1"/>
      <c r="C24" s="2"/>
      <c r="D24" s="1"/>
      <c r="E24" s="1"/>
      <c r="F24" s="2"/>
      <c r="G24" s="1"/>
      <c r="H24" s="1"/>
      <c r="I24" s="1"/>
      <c r="J24" s="1"/>
      <c r="K24" s="1"/>
    </row>
    <row r="25" spans="1:11" x14ac:dyDescent="0.3">
      <c r="A25" s="1"/>
      <c r="B25" s="1"/>
      <c r="C25" s="2"/>
      <c r="D25" s="1"/>
      <c r="E25" s="1"/>
      <c r="F25" s="2"/>
      <c r="G25" s="1"/>
      <c r="H25" s="1"/>
      <c r="I25" s="1"/>
      <c r="J25" s="1"/>
      <c r="K25" s="1"/>
    </row>
    <row r="26" spans="1:11" x14ac:dyDescent="0.3">
      <c r="A26" s="1"/>
      <c r="B26" s="1"/>
      <c r="C26" s="2"/>
      <c r="D26" s="1"/>
      <c r="E26" s="1"/>
      <c r="F26" s="2"/>
      <c r="G26" s="1"/>
      <c r="H26" s="1"/>
      <c r="I26" s="1"/>
      <c r="J26" s="1"/>
      <c r="K26" s="1"/>
    </row>
    <row r="27" spans="1:11" x14ac:dyDescent="0.3">
      <c r="A27" s="1"/>
      <c r="B27" s="1"/>
      <c r="C27" s="2"/>
      <c r="D27" s="1"/>
      <c r="E27" s="1"/>
      <c r="F27" s="2"/>
      <c r="G27" s="1"/>
      <c r="H27" s="1"/>
      <c r="I27" s="1"/>
      <c r="J27" s="1"/>
      <c r="K27" s="1"/>
    </row>
    <row r="28" spans="1:11" x14ac:dyDescent="0.3">
      <c r="A28" s="1"/>
      <c r="B28" s="1"/>
      <c r="C28" s="2"/>
      <c r="D28" s="1"/>
      <c r="E28" s="1"/>
      <c r="F28" s="2"/>
      <c r="G28" s="1"/>
      <c r="H28" s="1"/>
      <c r="I28" s="1"/>
      <c r="J28" s="1"/>
      <c r="K28" s="1"/>
    </row>
    <row r="29" spans="1:11" x14ac:dyDescent="0.3">
      <c r="A29" s="20"/>
      <c r="B29" s="1"/>
      <c r="C29" s="2"/>
      <c r="D29" s="1"/>
      <c r="E29" s="1"/>
      <c r="F29" s="1"/>
      <c r="G29" s="1"/>
      <c r="H29" s="1"/>
      <c r="I29" s="1"/>
      <c r="J29" s="1"/>
      <c r="K29" s="1"/>
    </row>
    <row r="30" spans="1:11" ht="15" thickBot="1" x14ac:dyDescent="0.3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</row>
    <row r="31" spans="1:11" ht="16.2" thickBot="1" x14ac:dyDescent="0.35">
      <c r="A31" s="64" t="s">
        <v>46</v>
      </c>
      <c r="B31" s="65"/>
      <c r="C31" s="65"/>
      <c r="D31" s="65"/>
      <c r="E31" s="65"/>
      <c r="F31" s="1"/>
      <c r="G31" s="1"/>
      <c r="H31" s="1"/>
      <c r="I31" s="66" t="s">
        <v>47</v>
      </c>
      <c r="J31" s="67"/>
      <c r="K31" s="1"/>
    </row>
    <row r="32" spans="1:11" ht="16.2" thickBot="1" x14ac:dyDescent="0.35">
      <c r="A32" s="23"/>
      <c r="B32" s="24"/>
      <c r="C32" s="25"/>
      <c r="D32" s="24"/>
      <c r="E32" s="24"/>
      <c r="F32" s="1"/>
      <c r="G32" s="1"/>
      <c r="H32" s="1"/>
      <c r="I32" s="26"/>
      <c r="J32" s="27"/>
      <c r="K32" s="1"/>
    </row>
    <row r="33" spans="1:11" ht="16.2" thickBot="1" x14ac:dyDescent="0.35">
      <c r="A33" s="28" t="s">
        <v>48</v>
      </c>
      <c r="B33" s="29"/>
      <c r="C33" s="30"/>
      <c r="D33" s="29"/>
      <c r="E33" s="29"/>
      <c r="F33" s="1"/>
      <c r="G33" s="1"/>
      <c r="H33" s="1"/>
      <c r="I33" s="31" t="s">
        <v>49</v>
      </c>
      <c r="J33" s="33" t="str">
        <f>A6</f>
        <v>Nieminen Kalle</v>
      </c>
      <c r="K33" s="1" t="s">
        <v>50</v>
      </c>
    </row>
    <row r="34" spans="1:11" x14ac:dyDescent="0.3">
      <c r="A34" s="61" t="s">
        <v>3</v>
      </c>
      <c r="B34" s="34" t="s">
        <v>7</v>
      </c>
      <c r="C34" s="6" t="s">
        <v>10</v>
      </c>
      <c r="D34" s="6" t="s">
        <v>12</v>
      </c>
      <c r="E34" s="8" t="s">
        <v>14</v>
      </c>
      <c r="F34" s="60"/>
      <c r="G34" s="63"/>
      <c r="H34" s="68"/>
      <c r="I34" s="69" t="s">
        <v>52</v>
      </c>
      <c r="J34" s="71">
        <f>VLOOKUP(J33,TABLEAU1,3,FALSE)</f>
        <v>2225</v>
      </c>
      <c r="K34" s="60" t="s">
        <v>53</v>
      </c>
    </row>
    <row r="35" spans="1:11" ht="15" thickBot="1" x14ac:dyDescent="0.35">
      <c r="A35" s="62"/>
      <c r="B35" s="35" t="s">
        <v>8</v>
      </c>
      <c r="C35" s="7" t="s">
        <v>51</v>
      </c>
      <c r="D35" s="7" t="s">
        <v>51</v>
      </c>
      <c r="E35" s="9" t="s">
        <v>8</v>
      </c>
      <c r="F35" s="60"/>
      <c r="G35" s="63"/>
      <c r="H35" s="68"/>
      <c r="I35" s="70"/>
      <c r="J35" s="72"/>
      <c r="K35" s="60"/>
    </row>
    <row r="36" spans="1:11" ht="16.2" thickBot="1" x14ac:dyDescent="0.35">
      <c r="A36" s="36" t="s">
        <v>20</v>
      </c>
      <c r="B36" s="45">
        <f>G7+G10+G13+G15+G17+G17+G18+G19+G20+G23</f>
        <v>20771.45</v>
      </c>
      <c r="C36" s="58">
        <f>SUM(I7:I23)</f>
        <v>1542.12111</v>
      </c>
      <c r="D36" s="58">
        <f t="shared" ref="D36:E36" si="4">SUM(J7:J23)</f>
        <v>127.88321399999998</v>
      </c>
      <c r="E36" s="58">
        <f t="shared" si="4"/>
        <v>22288.103325999997</v>
      </c>
      <c r="F36" s="1"/>
      <c r="G36" s="1"/>
      <c r="H36" s="1"/>
      <c r="I36" s="37" t="s">
        <v>54</v>
      </c>
      <c r="J36" s="38" t="str">
        <f>VLOOKUP(J33,TABLEAU1,4,FALSE)</f>
        <v>Administration</v>
      </c>
      <c r="K36" s="1" t="s">
        <v>53</v>
      </c>
    </row>
    <row r="37" spans="1:11" ht="16.2" thickBot="1" x14ac:dyDescent="0.35">
      <c r="A37" s="36" t="s">
        <v>17</v>
      </c>
      <c r="B37" s="46">
        <f>G6+G8+G9+G11+G12+G14+G16+G21+G22</f>
        <v>21078.86</v>
      </c>
      <c r="C37" s="59">
        <f>SUM(I6:I22)</f>
        <v>1516.23371</v>
      </c>
      <c r="D37" s="59">
        <f t="shared" ref="D37:E37" si="5">SUM(J6:J22)</f>
        <v>125.73645399999998</v>
      </c>
      <c r="E37" s="59">
        <f t="shared" si="5"/>
        <v>22040.645485999998</v>
      </c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</row>
    <row r="40" spans="1:11" ht="16.2" thickBot="1" x14ac:dyDescent="0.35">
      <c r="A40" s="32"/>
      <c r="B40" s="22"/>
      <c r="C40" s="39"/>
      <c r="D40" s="22"/>
      <c r="E40" s="22"/>
      <c r="F40" s="1"/>
      <c r="G40" s="1"/>
      <c r="H40" s="1"/>
      <c r="I40" s="1"/>
      <c r="J40" s="1"/>
      <c r="K40" s="1"/>
    </row>
    <row r="41" spans="1:11" ht="16.2" thickBot="1" x14ac:dyDescent="0.35">
      <c r="A41" s="40"/>
      <c r="B41" s="29"/>
      <c r="C41" s="30"/>
      <c r="D41" s="29"/>
      <c r="E41" s="29"/>
      <c r="F41" s="1"/>
      <c r="G41" s="1"/>
      <c r="H41" s="1"/>
      <c r="I41" s="1"/>
      <c r="J41" s="1"/>
      <c r="K41" s="1"/>
    </row>
    <row r="42" spans="1:11" ht="16.2" thickBot="1" x14ac:dyDescent="0.35">
      <c r="A42" s="28" t="s">
        <v>55</v>
      </c>
      <c r="B42" s="29"/>
      <c r="C42" s="30"/>
      <c r="D42" s="29"/>
      <c r="E42" s="29"/>
      <c r="F42" s="1"/>
      <c r="G42" s="1"/>
      <c r="H42" s="1"/>
      <c r="I42" s="1"/>
      <c r="J42" s="1"/>
      <c r="K42" s="1"/>
    </row>
    <row r="43" spans="1:11" x14ac:dyDescent="0.3">
      <c r="A43" s="61" t="s">
        <v>3</v>
      </c>
      <c r="B43" s="34" t="s">
        <v>7</v>
      </c>
      <c r="C43" s="6" t="s">
        <v>10</v>
      </c>
      <c r="D43" s="6" t="s">
        <v>12</v>
      </c>
      <c r="E43" s="8" t="s">
        <v>14</v>
      </c>
      <c r="F43" s="60"/>
      <c r="G43" s="63"/>
      <c r="H43" s="63"/>
      <c r="I43" s="63"/>
      <c r="J43" s="63"/>
      <c r="K43" s="63"/>
    </row>
    <row r="44" spans="1:11" ht="15" thickBot="1" x14ac:dyDescent="0.35">
      <c r="A44" s="62"/>
      <c r="B44" s="35" t="s">
        <v>8</v>
      </c>
      <c r="C44" s="7" t="s">
        <v>51</v>
      </c>
      <c r="D44" s="7" t="s">
        <v>51</v>
      </c>
      <c r="E44" s="9" t="s">
        <v>8</v>
      </c>
      <c r="F44" s="60"/>
      <c r="G44" s="63"/>
      <c r="H44" s="63"/>
      <c r="I44" s="63"/>
      <c r="J44" s="63"/>
      <c r="K44" s="63"/>
    </row>
    <row r="45" spans="1:11" ht="16.2" thickBot="1" x14ac:dyDescent="0.35">
      <c r="A45" s="36" t="s">
        <v>20</v>
      </c>
      <c r="B45" s="47">
        <f>B36*12</f>
        <v>249257.40000000002</v>
      </c>
      <c r="C45" s="47">
        <f t="shared" ref="C45:D45" si="6">C36*12</f>
        <v>18505.453320000001</v>
      </c>
      <c r="D45" s="47">
        <f t="shared" si="6"/>
        <v>1534.5985679999999</v>
      </c>
      <c r="E45" s="47">
        <f>E36*12</f>
        <v>267457.23991199996</v>
      </c>
      <c r="F45" s="1"/>
      <c r="G45" s="1"/>
      <c r="H45" s="1"/>
      <c r="I45" s="1"/>
      <c r="J45" s="1"/>
      <c r="K45" s="1"/>
    </row>
    <row r="46" spans="1:11" ht="16.2" thickBot="1" x14ac:dyDescent="0.35">
      <c r="A46" s="36" t="s">
        <v>17</v>
      </c>
      <c r="B46" s="48">
        <f>B37*12</f>
        <v>252946.32</v>
      </c>
      <c r="C46" s="48">
        <f t="shared" ref="C46:E46" si="7">C37*12</f>
        <v>18194.804519999998</v>
      </c>
      <c r="D46" s="48">
        <f t="shared" si="7"/>
        <v>1508.8374479999998</v>
      </c>
      <c r="E46" s="48">
        <f t="shared" si="7"/>
        <v>264487.74583199999</v>
      </c>
      <c r="F46" s="1"/>
      <c r="G46" s="1"/>
      <c r="H46" s="1"/>
      <c r="I46" s="1"/>
      <c r="J46" s="1"/>
      <c r="K46" s="1"/>
    </row>
    <row r="47" spans="1:11" ht="16.2" thickBot="1" x14ac:dyDescent="0.35">
      <c r="A47" s="41" t="s">
        <v>56</v>
      </c>
      <c r="B47" s="49">
        <f>B45+B46</f>
        <v>502203.72000000003</v>
      </c>
      <c r="C47" s="49">
        <f t="shared" ref="C47:E47" si="8">C45+C46</f>
        <v>36700.257839999998</v>
      </c>
      <c r="D47" s="49">
        <f t="shared" si="8"/>
        <v>3043.4360159999997</v>
      </c>
      <c r="E47" s="49">
        <f t="shared" si="8"/>
        <v>531944.98574399995</v>
      </c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</row>
    <row r="50" spans="1:4" ht="15" thickBot="1" x14ac:dyDescent="0.35"/>
    <row r="51" spans="1:4" ht="18.600000000000001" thickBot="1" x14ac:dyDescent="0.4">
      <c r="A51" s="55" t="s">
        <v>59</v>
      </c>
      <c r="B51" s="56"/>
    </row>
    <row r="52" spans="1:4" ht="18" thickBot="1" x14ac:dyDescent="0.4">
      <c r="A52" s="51" t="s">
        <v>60</v>
      </c>
      <c r="B52" s="53" t="s">
        <v>63</v>
      </c>
      <c r="C52" s="50"/>
      <c r="D52" s="54"/>
    </row>
    <row r="53" spans="1:4" ht="18" thickBot="1" x14ac:dyDescent="0.4">
      <c r="A53" s="52" t="s">
        <v>61</v>
      </c>
      <c r="B53" s="53" t="s">
        <v>62</v>
      </c>
      <c r="C53" s="50"/>
      <c r="D53" s="54"/>
    </row>
    <row r="55" spans="1:4" x14ac:dyDescent="0.3">
      <c r="D55" s="54"/>
    </row>
    <row r="56" spans="1:4" x14ac:dyDescent="0.3">
      <c r="D56" s="54"/>
    </row>
  </sheetData>
  <autoFilter ref="A4:K23" xr:uid="{C80C9D6A-C1D3-4C52-BFFE-EA667E680E18}"/>
  <mergeCells count="22">
    <mergeCell ref="H4:H5"/>
    <mergeCell ref="A4:A5"/>
    <mergeCell ref="B4:B5"/>
    <mergeCell ref="C4:C5"/>
    <mergeCell ref="D4:D5"/>
    <mergeCell ref="E4:E5"/>
    <mergeCell ref="A31:E31"/>
    <mergeCell ref="I31:J31"/>
    <mergeCell ref="A34:A35"/>
    <mergeCell ref="F34:F35"/>
    <mergeCell ref="G34:G35"/>
    <mergeCell ref="H34:H35"/>
    <mergeCell ref="I34:I35"/>
    <mergeCell ref="J34:J35"/>
    <mergeCell ref="K34:K35"/>
    <mergeCell ref="A43:A44"/>
    <mergeCell ref="F43:F44"/>
    <mergeCell ref="G43:G44"/>
    <mergeCell ref="H43:H44"/>
    <mergeCell ref="I43:I44"/>
    <mergeCell ref="J43:J44"/>
    <mergeCell ref="K43:K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5" ma:contentTypeDescription="Luo uusi asiakirja." ma:contentTypeScope="" ma:versionID="0a36d2c7e65103e1312a05eaf0b5431e">
  <xsd:schema xmlns:xsd="http://www.w3.org/2001/XMLSchema" xmlns:xs="http://www.w3.org/2001/XMLSchema" xmlns:p="http://schemas.microsoft.com/office/2006/metadata/properties" xmlns:ns3="7514a680-3015-46a5-9670-283e228075bd" xmlns:ns4="a4ad3d11-807f-45c4-939a-3e67bb6dbb71" targetNamespace="http://schemas.microsoft.com/office/2006/metadata/properties" ma:root="true" ma:fieldsID="1c099e7ed7cd6890a01f58bcdde9470d" ns3:_="" ns4:_="">
    <xsd:import namespace="7514a680-3015-46a5-9670-283e228075bd"/>
    <xsd:import namespace="a4ad3d11-807f-45c4-939a-3e67bb6dbb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d3d11-807f-45c4-939a-3e67bb6dbb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752C32-D3E6-4947-B9B0-2F5833EB4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14770-EBF1-46E5-8C42-A4892B84CC9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514a680-3015-46a5-9670-283e228075bd"/>
    <ds:schemaRef ds:uri="a4ad3d11-807f-45c4-939a-3e67bb6dbb7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2BBD81-88C8-45C8-9B3E-1D7FBECD5437}">
  <ds:schemaRefs>
    <ds:schemaRef ds:uri="http://schemas.microsoft.com/office/2006/documentManagement/types"/>
    <ds:schemaRef ds:uri="http://purl.org/dc/terms/"/>
    <ds:schemaRef ds:uri="7514a680-3015-46a5-9670-283e228075bd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a4ad3d11-807f-45c4-939a-3e67bb6dbb7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Feuil1</vt:lpstr>
      <vt:lpstr>DEPARTEMENT_1</vt:lpstr>
      <vt:lpstr>NAME_1</vt:lpstr>
      <vt:lpstr>PHONE_1</vt:lpstr>
      <vt:lpstr>TABLAEU</vt:lpstr>
      <vt:lpstr>TABLEAU1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harmali kawtar</cp:lastModifiedBy>
  <dcterms:created xsi:type="dcterms:W3CDTF">2022-10-31T16:55:46Z</dcterms:created>
  <dcterms:modified xsi:type="dcterms:W3CDTF">2022-11-21T12:51:34Z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