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2" i="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I1"/>
  <c r="H1"/>
  <c r="G1"/>
  <c r="F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1"/>
  <c r="O3" i="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2"/>
  <c r="M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2"/>
  <c r="O2" i="1"/>
  <c r="J3" i="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2"/>
  <c r="D3" i="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  <c r="A29"/>
  <c r="A30"/>
  <c r="A3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1"/>
  <c r="I3" i="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2"/>
  <c r="X2" i="1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5"/>
  <c r="W4"/>
  <c r="X3"/>
  <c r="W3"/>
  <c r="W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2"/>
  <c r="K5"/>
  <c r="N5" s="1"/>
  <c r="K6"/>
  <c r="N6" s="1"/>
  <c r="K7"/>
  <c r="K8"/>
  <c r="N8" s="1"/>
  <c r="K9"/>
  <c r="N9" s="1"/>
  <c r="K10"/>
  <c r="K11"/>
  <c r="K12"/>
  <c r="N12" s="1"/>
  <c r="K13"/>
  <c r="N13" s="1"/>
  <c r="K14"/>
  <c r="K15"/>
  <c r="K16"/>
  <c r="N16" s="1"/>
  <c r="K17"/>
  <c r="N17" s="1"/>
  <c r="K18"/>
  <c r="N18" s="1"/>
  <c r="K19"/>
  <c r="K20"/>
  <c r="N20" s="1"/>
  <c r="K21"/>
  <c r="N21" s="1"/>
  <c r="K22"/>
  <c r="K23"/>
  <c r="K24"/>
  <c r="N24" s="1"/>
  <c r="K25"/>
  <c r="N25" s="1"/>
  <c r="K26"/>
  <c r="K27"/>
  <c r="K28"/>
  <c r="N28" s="1"/>
  <c r="K29"/>
  <c r="N29" s="1"/>
  <c r="K30"/>
  <c r="N30" s="1"/>
  <c r="K31"/>
  <c r="K4"/>
  <c r="N4" s="1"/>
  <c r="K3"/>
  <c r="O3" s="1"/>
  <c r="K2"/>
  <c r="P2" s="1"/>
  <c r="I3"/>
  <c r="R3" s="1"/>
  <c r="I4"/>
  <c r="R4" s="1"/>
  <c r="I5"/>
  <c r="T5" s="1"/>
  <c r="I6"/>
  <c r="T6" s="1"/>
  <c r="I7"/>
  <c r="R7" s="1"/>
  <c r="I8"/>
  <c r="R8" s="1"/>
  <c r="I9"/>
  <c r="T9" s="1"/>
  <c r="I10"/>
  <c r="T10" s="1"/>
  <c r="I11"/>
  <c r="R11" s="1"/>
  <c r="I12"/>
  <c r="R12" s="1"/>
  <c r="I13"/>
  <c r="T13" s="1"/>
  <c r="I14"/>
  <c r="T14" s="1"/>
  <c r="I15"/>
  <c r="R15" s="1"/>
  <c r="I16"/>
  <c r="R16" s="1"/>
  <c r="I17"/>
  <c r="T17" s="1"/>
  <c r="I18"/>
  <c r="T18" s="1"/>
  <c r="I19"/>
  <c r="R19" s="1"/>
  <c r="I20"/>
  <c r="R20" s="1"/>
  <c r="I21"/>
  <c r="T21" s="1"/>
  <c r="I22"/>
  <c r="T22" s="1"/>
  <c r="I23"/>
  <c r="R23" s="1"/>
  <c r="I24"/>
  <c r="R24" s="1"/>
  <c r="I25"/>
  <c r="T25" s="1"/>
  <c r="I26"/>
  <c r="T26" s="1"/>
  <c r="I27"/>
  <c r="R27" s="1"/>
  <c r="I28"/>
  <c r="R28" s="1"/>
  <c r="I29"/>
  <c r="T29" s="1"/>
  <c r="I30"/>
  <c r="T30" s="1"/>
  <c r="I31"/>
  <c r="R31" s="1"/>
  <c r="I2"/>
  <c r="R2" s="1"/>
  <c r="Q26" l="1"/>
  <c r="Q22"/>
  <c r="Q14"/>
  <c r="Q10"/>
  <c r="O31"/>
  <c r="O27"/>
  <c r="O23"/>
  <c r="O19"/>
  <c r="O15"/>
  <c r="O11"/>
  <c r="O7"/>
  <c r="N2"/>
  <c r="S31"/>
  <c r="S27"/>
  <c r="S23"/>
  <c r="S19"/>
  <c r="S15"/>
  <c r="S11"/>
  <c r="S7"/>
  <c r="S3"/>
  <c r="M28"/>
  <c r="O16"/>
  <c r="Q8"/>
  <c r="S2"/>
  <c r="S28"/>
  <c r="S24"/>
  <c r="S20"/>
  <c r="S16"/>
  <c r="S12"/>
  <c r="S8"/>
  <c r="S4"/>
  <c r="O4"/>
  <c r="O24"/>
  <c r="O20"/>
  <c r="O12"/>
  <c r="Q29"/>
  <c r="Q25"/>
  <c r="Q21"/>
  <c r="Q17"/>
  <c r="Q13"/>
  <c r="Q9"/>
  <c r="Q5"/>
  <c r="N26"/>
  <c r="N22"/>
  <c r="N14"/>
  <c r="N10"/>
  <c r="S29"/>
  <c r="S25"/>
  <c r="S21"/>
  <c r="S17"/>
  <c r="S13"/>
  <c r="S9"/>
  <c r="S5"/>
  <c r="Q30"/>
  <c r="Q18"/>
  <c r="Q6"/>
  <c r="N31"/>
  <c r="N27"/>
  <c r="N23"/>
  <c r="N19"/>
  <c r="N15"/>
  <c r="N11"/>
  <c r="N7"/>
  <c r="N3"/>
  <c r="S30"/>
  <c r="S26"/>
  <c r="S22"/>
  <c r="S18"/>
  <c r="S14"/>
  <c r="S10"/>
  <c r="S6"/>
  <c r="M30"/>
  <c r="M22"/>
  <c r="M14"/>
  <c r="M10"/>
  <c r="O28"/>
  <c r="O8"/>
  <c r="M31"/>
  <c r="M27"/>
  <c r="M23"/>
  <c r="M19"/>
  <c r="M15"/>
  <c r="M11"/>
  <c r="M7"/>
  <c r="M3"/>
  <c r="O29"/>
  <c r="O25"/>
  <c r="O21"/>
  <c r="O17"/>
  <c r="O13"/>
  <c r="O9"/>
  <c r="O5"/>
  <c r="Q31"/>
  <c r="Q27"/>
  <c r="Q23"/>
  <c r="Q19"/>
  <c r="Q15"/>
  <c r="Q11"/>
  <c r="Q7"/>
  <c r="Q3"/>
  <c r="R29"/>
  <c r="R25"/>
  <c r="R21"/>
  <c r="R17"/>
  <c r="R13"/>
  <c r="R9"/>
  <c r="R5"/>
  <c r="T31"/>
  <c r="T27"/>
  <c r="T23"/>
  <c r="T19"/>
  <c r="T15"/>
  <c r="T11"/>
  <c r="T7"/>
  <c r="T3"/>
  <c r="M2"/>
  <c r="M24"/>
  <c r="M16"/>
  <c r="M8"/>
  <c r="O30"/>
  <c r="O22"/>
  <c r="O18"/>
  <c r="O14"/>
  <c r="O10"/>
  <c r="O6"/>
  <c r="Q28"/>
  <c r="Q24"/>
  <c r="Q20"/>
  <c r="Q16"/>
  <c r="Q12"/>
  <c r="Q4"/>
  <c r="R30"/>
  <c r="R26"/>
  <c r="R22"/>
  <c r="R18"/>
  <c r="R14"/>
  <c r="R10"/>
  <c r="R6"/>
  <c r="T2"/>
  <c r="T28"/>
  <c r="T24"/>
  <c r="T20"/>
  <c r="T16"/>
  <c r="T12"/>
  <c r="T8"/>
  <c r="T4"/>
  <c r="M20"/>
  <c r="M12"/>
  <c r="M4"/>
  <c r="O26"/>
  <c r="Q2"/>
  <c r="M29"/>
  <c r="M25"/>
  <c r="M21"/>
  <c r="M17"/>
  <c r="M13"/>
  <c r="M9"/>
  <c r="M5"/>
  <c r="M26"/>
  <c r="M18"/>
  <c r="M6"/>
</calcChain>
</file>

<file path=xl/sharedStrings.xml><?xml version="1.0" encoding="utf-8"?>
<sst xmlns="http://schemas.openxmlformats.org/spreadsheetml/2006/main" count="100" uniqueCount="59">
  <si>
    <t>S.No</t>
  </si>
  <si>
    <t>Candidates Name</t>
  </si>
  <si>
    <t>Acc</t>
  </si>
  <si>
    <t>GS</t>
  </si>
  <si>
    <t>NS</t>
  </si>
  <si>
    <t>Abdul Rahman B</t>
  </si>
  <si>
    <t>Arun T</t>
  </si>
  <si>
    <t>Aysha sithika L</t>
  </si>
  <si>
    <t>Bhavani R</t>
  </si>
  <si>
    <t>Fathima M</t>
  </si>
  <si>
    <t>Ghouse bi S</t>
  </si>
  <si>
    <t>Gnanagowsalya K</t>
  </si>
  <si>
    <t>Hajeera Sithika L</t>
  </si>
  <si>
    <t>HARIHARAN A</t>
  </si>
  <si>
    <t>Jayalakshmi R</t>
  </si>
  <si>
    <t>Jothika J</t>
  </si>
  <si>
    <t>Kalaiarasan A</t>
  </si>
  <si>
    <t>Kayalvizhi M</t>
  </si>
  <si>
    <t>Komaladevi. S</t>
  </si>
  <si>
    <t>LAVANYA M</t>
  </si>
  <si>
    <t>Narayanan S</t>
  </si>
  <si>
    <t>Prasanth P</t>
  </si>
  <si>
    <t>Priya S</t>
  </si>
  <si>
    <t>Punithavathi D</t>
  </si>
  <si>
    <t>Raghul S</t>
  </si>
  <si>
    <t>Roobankumar K</t>
  </si>
  <si>
    <t>Sangari S</t>
  </si>
  <si>
    <t>Santhiya S</t>
  </si>
  <si>
    <t>Saranya N</t>
  </si>
  <si>
    <t>Saravanan M</t>
  </si>
  <si>
    <t>Snega D</t>
  </si>
  <si>
    <t>Srinidhi S</t>
  </si>
  <si>
    <t>Tamil V</t>
  </si>
  <si>
    <t>Vinu Andrews S</t>
  </si>
  <si>
    <t>Yogarajan K</t>
  </si>
  <si>
    <t>Addition</t>
  </si>
  <si>
    <t>Multiplication</t>
  </si>
  <si>
    <t>Subraction</t>
  </si>
  <si>
    <t>Division</t>
  </si>
  <si>
    <t>Modulus</t>
  </si>
  <si>
    <t>Power</t>
  </si>
  <si>
    <t>Average</t>
  </si>
  <si>
    <t>Fadd</t>
  </si>
  <si>
    <t>FM</t>
  </si>
  <si>
    <t>FS</t>
  </si>
  <si>
    <t>FD</t>
  </si>
  <si>
    <t>FP</t>
  </si>
  <si>
    <t>FA</t>
  </si>
  <si>
    <t>COUNT</t>
  </si>
  <si>
    <t>SUBTOTAL</t>
  </si>
  <si>
    <t>F-ADD</t>
  </si>
  <si>
    <t>F-SUB</t>
  </si>
  <si>
    <t>F-MULTIPLY</t>
  </si>
  <si>
    <t>F-DIVISION</t>
  </si>
  <si>
    <t>F-MODULUS</t>
  </si>
  <si>
    <t>F-POWER</t>
  </si>
  <si>
    <t>ADDITION</t>
  </si>
  <si>
    <t>MULTPLY</t>
  </si>
  <si>
    <t>Sum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</si>
</sst>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</font>
    <font>
      <b/>
      <u/>
      <sz val="11"/>
      <color theme="0" tint="-4.9989318521683403E-2"/>
      <name val="Calibri"/>
      <family val="2"/>
    </font>
    <font>
      <b/>
      <sz val="12"/>
      <color theme="0" tint="-4.9989318521683403E-2"/>
      <name val="Arial"/>
      <family val="2"/>
    </font>
    <font>
      <b/>
      <sz val="11"/>
      <color theme="0" tint="-4.9989318521683403E-2"/>
      <name val="Calibri"/>
      <family val="2"/>
    </font>
    <font>
      <b/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B0F00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4" fillId="3" borderId="2" xfId="1" applyFont="1" applyFill="1" applyBorder="1" applyAlignment="1" applyProtection="1">
      <alignment horizontal="center"/>
    </xf>
    <xf numFmtId="0" fontId="1" fillId="2" borderId="2" xfId="0" applyFont="1" applyFill="1" applyBorder="1" applyAlignment="1"/>
    <xf numFmtId="0" fontId="1" fillId="2" borderId="1" xfId="0" applyFont="1" applyFill="1" applyBorder="1" applyAlignment="1"/>
    <xf numFmtId="0" fontId="2" fillId="0" borderId="3" xfId="0" applyFont="1" applyBorder="1" applyAlignment="1"/>
    <xf numFmtId="0" fontId="0" fillId="0" borderId="0" xfId="0" applyAlignment="1"/>
    <xf numFmtId="0" fontId="1" fillId="2" borderId="3" xfId="0" applyFont="1" applyFill="1" applyBorder="1" applyAlignment="1"/>
    <xf numFmtId="0" fontId="5" fillId="3" borderId="3" xfId="0" applyFont="1" applyFill="1" applyBorder="1" applyAlignment="1">
      <alignment horizontal="center"/>
    </xf>
    <xf numFmtId="0" fontId="6" fillId="3" borderId="3" xfId="0" applyFont="1" applyFill="1" applyBorder="1" applyAlignment="1"/>
    <xf numFmtId="0" fontId="7" fillId="3" borderId="0" xfId="0" applyFont="1" applyFill="1" applyAlignment="1"/>
    <xf numFmtId="0" fontId="6" fillId="3" borderId="4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.n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2"/>
  <sheetViews>
    <sheetView tabSelected="1" workbookViewId="0">
      <pane xSplit="8" ySplit="1" topLeftCell="K2" activePane="bottomRight" state="frozen"/>
      <selection pane="topRight" activeCell="I1" sqref="I1"/>
      <selection pane="bottomLeft" activeCell="A2" sqref="A2"/>
      <selection pane="bottomRight" activeCell="X1" sqref="X1"/>
    </sheetView>
  </sheetViews>
  <sheetFormatPr defaultRowHeight="15"/>
  <cols>
    <col min="1" max="1" width="5.140625" style="5" bestFit="1" customWidth="1"/>
    <col min="2" max="2" width="20.85546875" style="5" bestFit="1" customWidth="1"/>
    <col min="3" max="3" width="4" style="5" bestFit="1" customWidth="1"/>
    <col min="4" max="5" width="3.42578125" style="5" bestFit="1" customWidth="1"/>
    <col min="6" max="6" width="4" style="5" bestFit="1" customWidth="1"/>
    <col min="7" max="7" width="3.42578125" style="5" bestFit="1" customWidth="1"/>
    <col min="8" max="8" width="9.140625" style="5"/>
    <col min="9" max="9" width="8.7109375" style="5" bestFit="1" customWidth="1"/>
    <col min="10" max="10" width="8.7109375" style="5" hidden="1" customWidth="1"/>
    <col min="11" max="11" width="13.7109375" style="5" bestFit="1" customWidth="1"/>
    <col min="12" max="12" width="13.7109375" style="5" hidden="1" customWidth="1"/>
    <col min="13" max="13" width="10.42578125" style="5" bestFit="1" customWidth="1"/>
    <col min="14" max="14" width="10.42578125" style="5" hidden="1" customWidth="1"/>
    <col min="15" max="15" width="8.140625" style="5" bestFit="1" customWidth="1"/>
    <col min="16" max="16" width="8.140625" style="5" hidden="1" customWidth="1"/>
    <col min="17" max="17" width="8.85546875" style="5" bestFit="1" customWidth="1"/>
    <col min="18" max="18" width="6.7109375" style="5" bestFit="1" customWidth="1"/>
    <col min="19" max="19" width="6.7109375" style="5" hidden="1" customWidth="1"/>
    <col min="20" max="20" width="9.140625" style="5"/>
    <col min="21" max="21" width="0" style="5" hidden="1" customWidth="1"/>
    <col min="22" max="22" width="9.140625" style="5"/>
    <col min="23" max="23" width="0" style="5" hidden="1" customWidth="1"/>
    <col min="24" max="16384" width="9.140625" style="5"/>
  </cols>
  <sheetData>
    <row r="1" spans="1:24" s="9" customFormat="1" ht="16.5" thickBot="1">
      <c r="A1" s="1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2</v>
      </c>
      <c r="G1" s="8" t="s">
        <v>3</v>
      </c>
      <c r="I1" s="9" t="s">
        <v>35</v>
      </c>
      <c r="J1" s="9" t="s">
        <v>42</v>
      </c>
      <c r="K1" s="9" t="s">
        <v>36</v>
      </c>
      <c r="L1" s="9" t="s">
        <v>43</v>
      </c>
      <c r="M1" s="9" t="s">
        <v>37</v>
      </c>
      <c r="N1" s="9" t="s">
        <v>44</v>
      </c>
      <c r="O1" s="9" t="s">
        <v>38</v>
      </c>
      <c r="P1" s="9" t="s">
        <v>45</v>
      </c>
      <c r="Q1" s="9" t="s">
        <v>39</v>
      </c>
      <c r="R1" s="9" t="s">
        <v>40</v>
      </c>
      <c r="S1" s="9" t="s">
        <v>46</v>
      </c>
      <c r="T1" s="9" t="s">
        <v>41</v>
      </c>
      <c r="U1" s="9" t="s">
        <v>47</v>
      </c>
      <c r="V1" s="9" t="s">
        <v>48</v>
      </c>
      <c r="W1" s="9" t="s">
        <v>49</v>
      </c>
      <c r="X1" s="9" t="s">
        <v>58</v>
      </c>
    </row>
    <row r="2" spans="1:24" ht="15.75" thickBot="1">
      <c r="A2" s="2">
        <v>1</v>
      </c>
      <c r="B2" s="3" t="s">
        <v>5</v>
      </c>
      <c r="C2" s="4">
        <v>99</v>
      </c>
      <c r="D2" s="4">
        <v>15</v>
      </c>
      <c r="E2" s="4">
        <v>12</v>
      </c>
      <c r="F2" s="4">
        <v>90</v>
      </c>
      <c r="G2" s="4">
        <v>14</v>
      </c>
      <c r="I2" s="5">
        <f>C2+D2+E2+F2+G2</f>
        <v>230</v>
      </c>
      <c r="J2" s="5">
        <f>SUM(C2:G2)</f>
        <v>230</v>
      </c>
      <c r="K2" s="5">
        <f>(C2*D2*E2*F2*G2)</f>
        <v>22453200</v>
      </c>
      <c r="L2" s="5">
        <f>PRODUCT(C2:G2)</f>
        <v>22453200</v>
      </c>
      <c r="M2" s="5">
        <f>(K2-I2)</f>
        <v>22452970</v>
      </c>
      <c r="N2" s="5">
        <f>(K2-I2)</f>
        <v>22452970</v>
      </c>
      <c r="O2" s="5">
        <f>(K2/I2)</f>
        <v>97622.608695652176</v>
      </c>
      <c r="P2" s="5">
        <f>QUOTIENT(K2,I2)</f>
        <v>97622</v>
      </c>
      <c r="Q2" s="5">
        <f>MOD(K2,I2)</f>
        <v>140</v>
      </c>
      <c r="R2" s="5">
        <f>(I2*I2)</f>
        <v>52900</v>
      </c>
      <c r="S2" s="5">
        <f>POWER(I2,2)</f>
        <v>52900</v>
      </c>
      <c r="T2" s="5">
        <f>(I2/5)</f>
        <v>46</v>
      </c>
      <c r="U2" s="5">
        <f>AVERAGE(C2:G2)</f>
        <v>46</v>
      </c>
      <c r="V2" s="5">
        <f>COUNT(C2:G2)</f>
        <v>5</v>
      </c>
      <c r="W2" s="5">
        <f>SUBTOTAL(2,C2:G2)</f>
        <v>5</v>
      </c>
      <c r="X2" s="5">
        <f>SUM(Q2:V2)</f>
        <v>106037</v>
      </c>
    </row>
    <row r="3" spans="1:24" ht="27" customHeight="1" thickBot="1">
      <c r="A3" s="2">
        <v>2</v>
      </c>
      <c r="B3" s="2" t="s">
        <v>6</v>
      </c>
      <c r="C3" s="4">
        <v>93</v>
      </c>
      <c r="D3" s="4">
        <v>14</v>
      </c>
      <c r="E3" s="4">
        <v>13</v>
      </c>
      <c r="F3" s="4">
        <v>83</v>
      </c>
      <c r="G3" s="4">
        <v>17</v>
      </c>
      <c r="I3" s="5">
        <f t="shared" ref="I3:I31" si="0">C3+D3+E3+F3+G3</f>
        <v>220</v>
      </c>
      <c r="J3" s="5">
        <f t="shared" ref="J3:J31" si="1">SUM(C3:G3)</f>
        <v>220</v>
      </c>
      <c r="K3" s="5">
        <f>(C3*D3*E3*F3*G3)</f>
        <v>23882586</v>
      </c>
      <c r="L3" s="5">
        <f t="shared" ref="L3:L31" si="2">PRODUCT(C3:G3)</f>
        <v>23882586</v>
      </c>
      <c r="M3" s="5">
        <f t="shared" ref="M3:M31" si="3">(K3-I3)</f>
        <v>23882366</v>
      </c>
      <c r="N3" s="5">
        <f t="shared" ref="N3:N31" si="4">(K3-I3)</f>
        <v>23882366</v>
      </c>
      <c r="O3" s="5">
        <f t="shared" ref="O3:O31" si="5">(K3/I3)</f>
        <v>108557.20909090909</v>
      </c>
      <c r="P3" s="5">
        <f t="shared" ref="P3:P31" si="6">QUOTIENT(K3,I3)</f>
        <v>108557</v>
      </c>
      <c r="Q3" s="5">
        <f t="shared" ref="Q3:Q31" si="7">MOD(K3,I3)</f>
        <v>46</v>
      </c>
      <c r="R3" s="5">
        <f t="shared" ref="R3:R31" si="8">(I3*I3)</f>
        <v>48400</v>
      </c>
      <c r="S3" s="5">
        <f t="shared" ref="S3:S31" si="9">POWER(I3,2)</f>
        <v>48400</v>
      </c>
      <c r="T3" s="5">
        <f t="shared" ref="T3:T31" si="10">(I3/5)</f>
        <v>44</v>
      </c>
      <c r="U3" s="5">
        <f t="shared" ref="U3:U31" si="11">AVERAGE(C3:G3)</f>
        <v>44</v>
      </c>
      <c r="V3" s="5">
        <f t="shared" ref="V3:V31" si="12">COUNT(C3:G3)</f>
        <v>5</v>
      </c>
      <c r="W3" s="5">
        <f>SUBTOTAL(1,C2:G2)</f>
        <v>46</v>
      </c>
      <c r="X3" s="5">
        <f>SUM(C3:W3)</f>
        <v>95844663.209090903</v>
      </c>
    </row>
    <row r="4" spans="1:24" ht="27" customHeight="1" thickBot="1">
      <c r="A4" s="2">
        <v>3</v>
      </c>
      <c r="B4" s="2" t="s">
        <v>7</v>
      </c>
      <c r="C4" s="4">
        <v>74</v>
      </c>
      <c r="D4" s="4">
        <v>21</v>
      </c>
      <c r="E4" s="4">
        <v>16</v>
      </c>
      <c r="F4" s="4">
        <v>84</v>
      </c>
      <c r="G4" s="4">
        <v>17</v>
      </c>
      <c r="I4" s="5">
        <f t="shared" si="0"/>
        <v>212</v>
      </c>
      <c r="J4" s="5">
        <f t="shared" si="1"/>
        <v>212</v>
      </c>
      <c r="K4" s="5">
        <f>(C4*D4*E4*F4*G4)</f>
        <v>35505792</v>
      </c>
      <c r="L4" s="5">
        <f t="shared" si="2"/>
        <v>35505792</v>
      </c>
      <c r="M4" s="5">
        <f t="shared" si="3"/>
        <v>35505580</v>
      </c>
      <c r="N4" s="5">
        <f t="shared" si="4"/>
        <v>35505580</v>
      </c>
      <c r="O4" s="5">
        <f t="shared" si="5"/>
        <v>167480.15094339623</v>
      </c>
      <c r="P4" s="5">
        <f t="shared" si="6"/>
        <v>167480</v>
      </c>
      <c r="Q4" s="5">
        <f t="shared" si="7"/>
        <v>32</v>
      </c>
      <c r="R4" s="5">
        <f t="shared" si="8"/>
        <v>44944</v>
      </c>
      <c r="S4" s="5">
        <f t="shared" si="9"/>
        <v>44944</v>
      </c>
      <c r="T4" s="5">
        <f t="shared" si="10"/>
        <v>42.4</v>
      </c>
      <c r="U4" s="5">
        <f t="shared" si="11"/>
        <v>42.4</v>
      </c>
      <c r="V4" s="5">
        <f t="shared" si="12"/>
        <v>5</v>
      </c>
      <c r="W4" s="5">
        <f>SUBTOTAL(3,C2:G2)</f>
        <v>5</v>
      </c>
      <c r="X4" s="5">
        <f t="shared" ref="X4:X31" si="13">SUM(C4:W4)</f>
        <v>142448354.95094341</v>
      </c>
    </row>
    <row r="5" spans="1:24" ht="27" customHeight="1" thickBot="1">
      <c r="A5" s="2">
        <v>4</v>
      </c>
      <c r="B5" s="2" t="s">
        <v>8</v>
      </c>
      <c r="C5" s="4">
        <v>96</v>
      </c>
      <c r="D5" s="4">
        <v>18</v>
      </c>
      <c r="E5" s="4">
        <v>17</v>
      </c>
      <c r="F5" s="4">
        <v>96</v>
      </c>
      <c r="G5" s="4">
        <v>17</v>
      </c>
      <c r="I5" s="5">
        <f t="shared" si="0"/>
        <v>244</v>
      </c>
      <c r="J5" s="5">
        <f t="shared" si="1"/>
        <v>244</v>
      </c>
      <c r="K5" s="5">
        <f t="shared" ref="K5:K31" si="14">(C5*D5*E5*F5*G5)</f>
        <v>47941632</v>
      </c>
      <c r="L5" s="5">
        <f t="shared" si="2"/>
        <v>47941632</v>
      </c>
      <c r="M5" s="5">
        <f t="shared" si="3"/>
        <v>47941388</v>
      </c>
      <c r="N5" s="5">
        <f t="shared" si="4"/>
        <v>47941388</v>
      </c>
      <c r="O5" s="5">
        <f t="shared" si="5"/>
        <v>196482.09836065574</v>
      </c>
      <c r="P5" s="5">
        <f t="shared" si="6"/>
        <v>196482</v>
      </c>
      <c r="Q5" s="5">
        <f t="shared" si="7"/>
        <v>24</v>
      </c>
      <c r="R5" s="5">
        <f t="shared" si="8"/>
        <v>59536</v>
      </c>
      <c r="S5" s="5">
        <f t="shared" si="9"/>
        <v>59536</v>
      </c>
      <c r="T5" s="5">
        <f t="shared" si="10"/>
        <v>48.8</v>
      </c>
      <c r="U5" s="5">
        <f t="shared" si="11"/>
        <v>48.8</v>
      </c>
      <c r="V5" s="5">
        <f t="shared" si="12"/>
        <v>5</v>
      </c>
      <c r="W5" s="5">
        <f>SUBTOTAL(4,C5:G5)</f>
        <v>96</v>
      </c>
      <c r="X5" s="5">
        <f t="shared" si="13"/>
        <v>192279030.69836068</v>
      </c>
    </row>
    <row r="6" spans="1:24" ht="15.75" thickBot="1">
      <c r="A6" s="2">
        <v>5</v>
      </c>
      <c r="B6" s="2" t="s">
        <v>9</v>
      </c>
      <c r="C6" s="4"/>
      <c r="D6" s="4"/>
      <c r="E6" s="4"/>
      <c r="F6" s="4">
        <v>93</v>
      </c>
      <c r="G6" s="4">
        <v>21</v>
      </c>
      <c r="I6" s="5">
        <f t="shared" si="0"/>
        <v>114</v>
      </c>
      <c r="J6" s="5">
        <f t="shared" si="1"/>
        <v>114</v>
      </c>
      <c r="K6" s="5">
        <f t="shared" si="14"/>
        <v>0</v>
      </c>
      <c r="L6" s="5">
        <f t="shared" si="2"/>
        <v>1953</v>
      </c>
      <c r="M6" s="5">
        <f t="shared" si="3"/>
        <v>-114</v>
      </c>
      <c r="N6" s="5">
        <f t="shared" si="4"/>
        <v>-114</v>
      </c>
      <c r="O6" s="5">
        <f t="shared" si="5"/>
        <v>0</v>
      </c>
      <c r="P6" s="5">
        <f t="shared" si="6"/>
        <v>0</v>
      </c>
      <c r="Q6" s="5">
        <f t="shared" si="7"/>
        <v>0</v>
      </c>
      <c r="R6" s="5">
        <f t="shared" si="8"/>
        <v>12996</v>
      </c>
      <c r="S6" s="5">
        <f t="shared" si="9"/>
        <v>12996</v>
      </c>
      <c r="T6" s="5">
        <f t="shared" si="10"/>
        <v>22.8</v>
      </c>
      <c r="U6" s="5">
        <f t="shared" si="11"/>
        <v>57</v>
      </c>
      <c r="V6" s="5">
        <f t="shared" si="12"/>
        <v>2</v>
      </c>
      <c r="W6" s="5">
        <f t="shared" ref="W6:W31" si="15">SUBTOTAL(4,C6:G6)</f>
        <v>93</v>
      </c>
      <c r="X6" s="5">
        <f t="shared" si="13"/>
        <v>28233.8</v>
      </c>
    </row>
    <row r="7" spans="1:24" ht="15.75" thickBot="1">
      <c r="A7" s="2">
        <v>6</v>
      </c>
      <c r="B7" s="2" t="s">
        <v>10</v>
      </c>
      <c r="C7" s="4">
        <v>78</v>
      </c>
      <c r="D7" s="4">
        <v>13</v>
      </c>
      <c r="E7" s="4">
        <v>10</v>
      </c>
      <c r="F7" s="4">
        <v>88</v>
      </c>
      <c r="G7" s="4">
        <v>12</v>
      </c>
      <c r="I7" s="5">
        <f t="shared" si="0"/>
        <v>201</v>
      </c>
      <c r="J7" s="5">
        <f t="shared" si="1"/>
        <v>201</v>
      </c>
      <c r="K7" s="5">
        <f t="shared" si="14"/>
        <v>10707840</v>
      </c>
      <c r="L7" s="5">
        <f t="shared" si="2"/>
        <v>10707840</v>
      </c>
      <c r="M7" s="5">
        <f t="shared" si="3"/>
        <v>10707639</v>
      </c>
      <c r="N7" s="5">
        <f t="shared" si="4"/>
        <v>10707639</v>
      </c>
      <c r="O7" s="5">
        <f t="shared" si="5"/>
        <v>53272.835820895525</v>
      </c>
      <c r="P7" s="5">
        <f t="shared" si="6"/>
        <v>53272</v>
      </c>
      <c r="Q7" s="5">
        <f t="shared" si="7"/>
        <v>168</v>
      </c>
      <c r="R7" s="5">
        <f t="shared" si="8"/>
        <v>40401</v>
      </c>
      <c r="S7" s="5">
        <f t="shared" si="9"/>
        <v>40401</v>
      </c>
      <c r="T7" s="5">
        <f t="shared" si="10"/>
        <v>40.200000000000003</v>
      </c>
      <c r="U7" s="5">
        <f t="shared" si="11"/>
        <v>40.200000000000003</v>
      </c>
      <c r="V7" s="5">
        <f t="shared" si="12"/>
        <v>5</v>
      </c>
      <c r="W7" s="5">
        <f t="shared" si="15"/>
        <v>88</v>
      </c>
      <c r="X7" s="5">
        <f t="shared" si="13"/>
        <v>43019249.235820904</v>
      </c>
    </row>
    <row r="8" spans="1:24" ht="15.75" thickBot="1">
      <c r="A8" s="2">
        <v>7</v>
      </c>
      <c r="B8" s="2" t="s">
        <v>11</v>
      </c>
      <c r="C8" s="4">
        <v>82</v>
      </c>
      <c r="D8" s="4">
        <v>23</v>
      </c>
      <c r="E8" s="4">
        <v>19</v>
      </c>
      <c r="F8" s="4">
        <v>91</v>
      </c>
      <c r="G8" s="4">
        <v>23</v>
      </c>
      <c r="I8" s="5">
        <f t="shared" si="0"/>
        <v>238</v>
      </c>
      <c r="J8" s="5">
        <f t="shared" si="1"/>
        <v>238</v>
      </c>
      <c r="K8" s="5">
        <f t="shared" si="14"/>
        <v>75000562</v>
      </c>
      <c r="L8" s="5">
        <f t="shared" si="2"/>
        <v>75000562</v>
      </c>
      <c r="M8" s="5">
        <f t="shared" si="3"/>
        <v>75000324</v>
      </c>
      <c r="N8" s="5">
        <f t="shared" si="4"/>
        <v>75000324</v>
      </c>
      <c r="O8" s="5">
        <f t="shared" si="5"/>
        <v>315128.4117647059</v>
      </c>
      <c r="P8" s="5">
        <f t="shared" si="6"/>
        <v>315128</v>
      </c>
      <c r="Q8" s="5">
        <f t="shared" si="7"/>
        <v>98</v>
      </c>
      <c r="R8" s="5">
        <f t="shared" si="8"/>
        <v>56644</v>
      </c>
      <c r="S8" s="5">
        <f t="shared" si="9"/>
        <v>56644</v>
      </c>
      <c r="T8" s="5">
        <f t="shared" si="10"/>
        <v>47.6</v>
      </c>
      <c r="U8" s="5">
        <f t="shared" si="11"/>
        <v>47.6</v>
      </c>
      <c r="V8" s="5">
        <f t="shared" si="12"/>
        <v>5</v>
      </c>
      <c r="W8" s="5">
        <f t="shared" si="15"/>
        <v>91</v>
      </c>
      <c r="X8" s="5">
        <f t="shared" si="13"/>
        <v>300746319.61176473</v>
      </c>
    </row>
    <row r="9" spans="1:24" ht="39.75" customHeight="1" thickBot="1">
      <c r="A9" s="2">
        <v>8</v>
      </c>
      <c r="B9" s="2" t="s">
        <v>12</v>
      </c>
      <c r="C9" s="4">
        <v>86</v>
      </c>
      <c r="D9" s="4">
        <v>26</v>
      </c>
      <c r="E9" s="4">
        <v>22</v>
      </c>
      <c r="F9" s="4">
        <v>92</v>
      </c>
      <c r="G9" s="4">
        <v>26</v>
      </c>
      <c r="I9" s="5">
        <f t="shared" si="0"/>
        <v>252</v>
      </c>
      <c r="J9" s="5">
        <f t="shared" si="1"/>
        <v>252</v>
      </c>
      <c r="K9" s="5">
        <f t="shared" si="14"/>
        <v>117667264</v>
      </c>
      <c r="L9" s="5">
        <f t="shared" si="2"/>
        <v>117667264</v>
      </c>
      <c r="M9" s="5">
        <f t="shared" si="3"/>
        <v>117667012</v>
      </c>
      <c r="N9" s="5">
        <f t="shared" si="4"/>
        <v>117667012</v>
      </c>
      <c r="O9" s="5">
        <f t="shared" si="5"/>
        <v>466933.58730158728</v>
      </c>
      <c r="P9" s="5">
        <f t="shared" si="6"/>
        <v>466933</v>
      </c>
      <c r="Q9" s="5">
        <f t="shared" si="7"/>
        <v>148</v>
      </c>
      <c r="R9" s="5">
        <f t="shared" si="8"/>
        <v>63504</v>
      </c>
      <c r="S9" s="5">
        <f t="shared" si="9"/>
        <v>63504</v>
      </c>
      <c r="T9" s="5">
        <f t="shared" si="10"/>
        <v>50.4</v>
      </c>
      <c r="U9" s="5">
        <f t="shared" si="11"/>
        <v>50.4</v>
      </c>
      <c r="V9" s="5">
        <f t="shared" si="12"/>
        <v>5</v>
      </c>
      <c r="W9" s="5">
        <f t="shared" si="15"/>
        <v>92</v>
      </c>
      <c r="X9" s="5">
        <f t="shared" si="13"/>
        <v>471730528.38730156</v>
      </c>
    </row>
    <row r="10" spans="1:24" ht="27" customHeight="1" thickBot="1">
      <c r="A10" s="2">
        <v>9</v>
      </c>
      <c r="B10" s="2" t="s">
        <v>13</v>
      </c>
      <c r="C10" s="4">
        <v>100</v>
      </c>
      <c r="D10" s="4">
        <v>36</v>
      </c>
      <c r="E10" s="4">
        <v>35</v>
      </c>
      <c r="F10" s="4">
        <v>95</v>
      </c>
      <c r="G10" s="4">
        <v>30</v>
      </c>
      <c r="I10" s="5">
        <f t="shared" si="0"/>
        <v>296</v>
      </c>
      <c r="J10" s="5">
        <f t="shared" si="1"/>
        <v>296</v>
      </c>
      <c r="K10" s="5">
        <f t="shared" si="14"/>
        <v>359100000</v>
      </c>
      <c r="L10" s="5">
        <f t="shared" si="2"/>
        <v>359100000</v>
      </c>
      <c r="M10" s="5">
        <f t="shared" si="3"/>
        <v>359099704</v>
      </c>
      <c r="N10" s="5">
        <f t="shared" si="4"/>
        <v>359099704</v>
      </c>
      <c r="O10" s="5">
        <f t="shared" si="5"/>
        <v>1213175.6756756757</v>
      </c>
      <c r="P10" s="5">
        <f t="shared" si="6"/>
        <v>1213175</v>
      </c>
      <c r="Q10" s="5">
        <f t="shared" si="7"/>
        <v>200</v>
      </c>
      <c r="R10" s="5">
        <f t="shared" si="8"/>
        <v>87616</v>
      </c>
      <c r="S10" s="5">
        <f t="shared" si="9"/>
        <v>87616</v>
      </c>
      <c r="T10" s="5">
        <f t="shared" si="10"/>
        <v>59.2</v>
      </c>
      <c r="U10" s="5">
        <f t="shared" si="11"/>
        <v>59.2</v>
      </c>
      <c r="V10" s="5">
        <f t="shared" si="12"/>
        <v>5</v>
      </c>
      <c r="W10" s="5">
        <f t="shared" si="15"/>
        <v>100</v>
      </c>
      <c r="X10" s="5">
        <f t="shared" si="13"/>
        <v>1439002302.0756757</v>
      </c>
    </row>
    <row r="11" spans="1:24" ht="27" customHeight="1" thickBot="1">
      <c r="A11" s="2">
        <v>10</v>
      </c>
      <c r="B11" s="2" t="s">
        <v>14</v>
      </c>
      <c r="C11" s="4">
        <v>82</v>
      </c>
      <c r="D11" s="4">
        <v>20</v>
      </c>
      <c r="E11" s="4">
        <v>36</v>
      </c>
      <c r="F11" s="4">
        <v>80</v>
      </c>
      <c r="G11" s="4">
        <v>22</v>
      </c>
      <c r="I11" s="5">
        <f t="shared" si="0"/>
        <v>240</v>
      </c>
      <c r="J11" s="5">
        <f t="shared" si="1"/>
        <v>240</v>
      </c>
      <c r="K11" s="5">
        <f t="shared" si="14"/>
        <v>103910400</v>
      </c>
      <c r="L11" s="5">
        <f t="shared" si="2"/>
        <v>103910400</v>
      </c>
      <c r="M11" s="5">
        <f t="shared" si="3"/>
        <v>103910160</v>
      </c>
      <c r="N11" s="5">
        <f t="shared" si="4"/>
        <v>103910160</v>
      </c>
      <c r="O11" s="5">
        <f t="shared" si="5"/>
        <v>432960</v>
      </c>
      <c r="P11" s="5">
        <f t="shared" si="6"/>
        <v>432960</v>
      </c>
      <c r="Q11" s="5">
        <f t="shared" si="7"/>
        <v>0</v>
      </c>
      <c r="R11" s="5">
        <f t="shared" si="8"/>
        <v>57600</v>
      </c>
      <c r="S11" s="5">
        <f t="shared" si="9"/>
        <v>57600</v>
      </c>
      <c r="T11" s="5">
        <f t="shared" si="10"/>
        <v>48</v>
      </c>
      <c r="U11" s="5">
        <f t="shared" si="11"/>
        <v>48</v>
      </c>
      <c r="V11" s="5">
        <f t="shared" si="12"/>
        <v>5</v>
      </c>
      <c r="W11" s="5">
        <f t="shared" si="15"/>
        <v>82</v>
      </c>
      <c r="X11" s="5">
        <f t="shared" si="13"/>
        <v>416623143</v>
      </c>
    </row>
    <row r="12" spans="1:24" ht="15.75" thickBot="1">
      <c r="A12" s="2">
        <v>11</v>
      </c>
      <c r="B12" s="2" t="s">
        <v>15</v>
      </c>
      <c r="C12" s="4">
        <v>94</v>
      </c>
      <c r="D12" s="4">
        <v>24</v>
      </c>
      <c r="E12" s="4">
        <v>22</v>
      </c>
      <c r="F12" s="4">
        <v>87</v>
      </c>
      <c r="G12" s="4">
        <v>24</v>
      </c>
      <c r="I12" s="5">
        <f t="shared" si="0"/>
        <v>251</v>
      </c>
      <c r="J12" s="5">
        <f t="shared" si="1"/>
        <v>251</v>
      </c>
      <c r="K12" s="5">
        <f t="shared" si="14"/>
        <v>103631616</v>
      </c>
      <c r="L12" s="5">
        <f t="shared" si="2"/>
        <v>103631616</v>
      </c>
      <c r="M12" s="5">
        <f t="shared" si="3"/>
        <v>103631365</v>
      </c>
      <c r="N12" s="5">
        <f t="shared" si="4"/>
        <v>103631365</v>
      </c>
      <c r="O12" s="5">
        <f t="shared" si="5"/>
        <v>412874.96414342627</v>
      </c>
      <c r="P12" s="5">
        <f t="shared" si="6"/>
        <v>412874</v>
      </c>
      <c r="Q12" s="5">
        <f t="shared" si="7"/>
        <v>242</v>
      </c>
      <c r="R12" s="5">
        <f t="shared" si="8"/>
        <v>63001</v>
      </c>
      <c r="S12" s="5">
        <f t="shared" si="9"/>
        <v>63001</v>
      </c>
      <c r="T12" s="5">
        <f t="shared" si="10"/>
        <v>50.2</v>
      </c>
      <c r="U12" s="5">
        <f t="shared" si="11"/>
        <v>50.2</v>
      </c>
      <c r="V12" s="5">
        <f t="shared" si="12"/>
        <v>5</v>
      </c>
      <c r="W12" s="5">
        <f t="shared" si="15"/>
        <v>94</v>
      </c>
      <c r="X12" s="5">
        <f t="shared" si="13"/>
        <v>415478907.36414343</v>
      </c>
    </row>
    <row r="13" spans="1:24" ht="39.75" customHeight="1" thickBot="1">
      <c r="A13" s="2">
        <v>12</v>
      </c>
      <c r="B13" s="2" t="s">
        <v>16</v>
      </c>
      <c r="C13" s="4">
        <v>81</v>
      </c>
      <c r="D13" s="4">
        <v>19</v>
      </c>
      <c r="E13" s="4">
        <v>15</v>
      </c>
      <c r="F13" s="4">
        <v>68</v>
      </c>
      <c r="G13" s="4">
        <v>19</v>
      </c>
      <c r="I13" s="5">
        <f t="shared" si="0"/>
        <v>202</v>
      </c>
      <c r="J13" s="5">
        <f t="shared" si="1"/>
        <v>202</v>
      </c>
      <c r="K13" s="5">
        <f t="shared" si="14"/>
        <v>29825820</v>
      </c>
      <c r="L13" s="5">
        <f t="shared" si="2"/>
        <v>29825820</v>
      </c>
      <c r="M13" s="5">
        <f t="shared" si="3"/>
        <v>29825618</v>
      </c>
      <c r="N13" s="5">
        <f t="shared" si="4"/>
        <v>29825618</v>
      </c>
      <c r="O13" s="5">
        <f t="shared" si="5"/>
        <v>147652.57425742573</v>
      </c>
      <c r="P13" s="5">
        <f t="shared" si="6"/>
        <v>147652</v>
      </c>
      <c r="Q13" s="5">
        <f t="shared" si="7"/>
        <v>116</v>
      </c>
      <c r="R13" s="5">
        <f t="shared" si="8"/>
        <v>40804</v>
      </c>
      <c r="S13" s="5">
        <f t="shared" si="9"/>
        <v>40804</v>
      </c>
      <c r="T13" s="5">
        <f t="shared" si="10"/>
        <v>40.4</v>
      </c>
      <c r="U13" s="5">
        <f t="shared" si="11"/>
        <v>40.4</v>
      </c>
      <c r="V13" s="5">
        <f t="shared" si="12"/>
        <v>5</v>
      </c>
      <c r="W13" s="5">
        <f t="shared" si="15"/>
        <v>81</v>
      </c>
      <c r="X13" s="5">
        <f t="shared" si="13"/>
        <v>119680677.37425743</v>
      </c>
    </row>
    <row r="14" spans="1:24" ht="15.75" thickBot="1">
      <c r="A14" s="2">
        <v>13</v>
      </c>
      <c r="B14" s="2" t="s">
        <v>17</v>
      </c>
      <c r="C14" s="4">
        <v>92</v>
      </c>
      <c r="D14" s="4">
        <v>12</v>
      </c>
      <c r="E14" s="4">
        <v>11</v>
      </c>
      <c r="F14" s="4">
        <v>94</v>
      </c>
      <c r="G14" s="4">
        <v>12</v>
      </c>
      <c r="I14" s="5">
        <f t="shared" si="0"/>
        <v>221</v>
      </c>
      <c r="J14" s="5">
        <f t="shared" si="1"/>
        <v>221</v>
      </c>
      <c r="K14" s="5">
        <f t="shared" si="14"/>
        <v>13698432</v>
      </c>
      <c r="L14" s="5">
        <f t="shared" si="2"/>
        <v>13698432</v>
      </c>
      <c r="M14" s="5">
        <f t="shared" si="3"/>
        <v>13698211</v>
      </c>
      <c r="N14" s="5">
        <f t="shared" si="4"/>
        <v>13698211</v>
      </c>
      <c r="O14" s="5">
        <f t="shared" si="5"/>
        <v>61983.855203619911</v>
      </c>
      <c r="P14" s="5">
        <f t="shared" si="6"/>
        <v>61983</v>
      </c>
      <c r="Q14" s="5">
        <f t="shared" si="7"/>
        <v>189</v>
      </c>
      <c r="R14" s="5">
        <f t="shared" si="8"/>
        <v>48841</v>
      </c>
      <c r="S14" s="5">
        <f t="shared" si="9"/>
        <v>48841</v>
      </c>
      <c r="T14" s="5">
        <f t="shared" si="10"/>
        <v>44.2</v>
      </c>
      <c r="U14" s="5">
        <f t="shared" si="11"/>
        <v>44.2</v>
      </c>
      <c r="V14" s="5">
        <f t="shared" si="12"/>
        <v>5</v>
      </c>
      <c r="W14" s="5">
        <f t="shared" si="15"/>
        <v>94</v>
      </c>
      <c r="X14" s="5">
        <f t="shared" si="13"/>
        <v>55015974.255203627</v>
      </c>
    </row>
    <row r="15" spans="1:24" ht="27" customHeight="1" thickBot="1">
      <c r="A15" s="2">
        <v>14</v>
      </c>
      <c r="B15" s="2" t="s">
        <v>18</v>
      </c>
      <c r="C15" s="4">
        <v>97</v>
      </c>
      <c r="D15" s="4">
        <v>23</v>
      </c>
      <c r="E15" s="4">
        <v>22</v>
      </c>
      <c r="F15" s="4">
        <v>90</v>
      </c>
      <c r="G15" s="4">
        <v>25</v>
      </c>
      <c r="I15" s="5">
        <f t="shared" si="0"/>
        <v>257</v>
      </c>
      <c r="J15" s="5">
        <f t="shared" si="1"/>
        <v>257</v>
      </c>
      <c r="K15" s="5">
        <f t="shared" si="14"/>
        <v>110434500</v>
      </c>
      <c r="L15" s="5">
        <f t="shared" si="2"/>
        <v>110434500</v>
      </c>
      <c r="M15" s="5">
        <f t="shared" si="3"/>
        <v>110434243</v>
      </c>
      <c r="N15" s="5">
        <f t="shared" si="4"/>
        <v>110434243</v>
      </c>
      <c r="O15" s="5">
        <f t="shared" si="5"/>
        <v>429706.22568093386</v>
      </c>
      <c r="P15" s="5">
        <f t="shared" si="6"/>
        <v>429706</v>
      </c>
      <c r="Q15" s="5">
        <f t="shared" si="7"/>
        <v>58</v>
      </c>
      <c r="R15" s="5">
        <f t="shared" si="8"/>
        <v>66049</v>
      </c>
      <c r="S15" s="5">
        <f t="shared" si="9"/>
        <v>66049</v>
      </c>
      <c r="T15" s="5">
        <f t="shared" si="10"/>
        <v>51.4</v>
      </c>
      <c r="U15" s="5">
        <f t="shared" si="11"/>
        <v>51.4</v>
      </c>
      <c r="V15" s="5">
        <f t="shared" si="12"/>
        <v>5</v>
      </c>
      <c r="W15" s="5">
        <f t="shared" si="15"/>
        <v>97</v>
      </c>
      <c r="X15" s="5">
        <f t="shared" si="13"/>
        <v>442730030.0256809</v>
      </c>
    </row>
    <row r="16" spans="1:24" ht="27" customHeight="1" thickBot="1">
      <c r="A16" s="2">
        <v>15</v>
      </c>
      <c r="B16" s="2" t="s">
        <v>19</v>
      </c>
      <c r="C16" s="4">
        <v>93</v>
      </c>
      <c r="D16" s="4">
        <v>16</v>
      </c>
      <c r="E16" s="4">
        <v>15</v>
      </c>
      <c r="F16" s="4"/>
      <c r="G16" s="4"/>
      <c r="I16" s="5">
        <f t="shared" si="0"/>
        <v>124</v>
      </c>
      <c r="J16" s="5">
        <f t="shared" si="1"/>
        <v>124</v>
      </c>
      <c r="K16" s="5">
        <f t="shared" si="14"/>
        <v>0</v>
      </c>
      <c r="L16" s="5">
        <f t="shared" si="2"/>
        <v>22320</v>
      </c>
      <c r="M16" s="5">
        <f t="shared" si="3"/>
        <v>-124</v>
      </c>
      <c r="N16" s="5">
        <f t="shared" si="4"/>
        <v>-124</v>
      </c>
      <c r="O16" s="5">
        <f t="shared" si="5"/>
        <v>0</v>
      </c>
      <c r="P16" s="5">
        <f t="shared" si="6"/>
        <v>0</v>
      </c>
      <c r="Q16" s="5">
        <f t="shared" si="7"/>
        <v>0</v>
      </c>
      <c r="R16" s="5">
        <f t="shared" si="8"/>
        <v>15376</v>
      </c>
      <c r="S16" s="5">
        <f t="shared" si="9"/>
        <v>15376</v>
      </c>
      <c r="T16" s="5">
        <f t="shared" si="10"/>
        <v>24.8</v>
      </c>
      <c r="U16" s="5">
        <f t="shared" si="11"/>
        <v>41.333333333333336</v>
      </c>
      <c r="V16" s="5">
        <f t="shared" si="12"/>
        <v>3</v>
      </c>
      <c r="W16" s="5">
        <f t="shared" si="15"/>
        <v>93</v>
      </c>
      <c r="X16" s="5">
        <f t="shared" si="13"/>
        <v>53358.133333333339</v>
      </c>
    </row>
    <row r="17" spans="1:24" ht="27" customHeight="1" thickBot="1">
      <c r="A17" s="2">
        <v>16</v>
      </c>
      <c r="B17" s="2" t="s">
        <v>20</v>
      </c>
      <c r="C17" s="4"/>
      <c r="D17" s="4"/>
      <c r="E17" s="4"/>
      <c r="F17" s="4"/>
      <c r="G17" s="4"/>
      <c r="I17" s="5">
        <f t="shared" si="0"/>
        <v>0</v>
      </c>
      <c r="J17" s="5">
        <f t="shared" si="1"/>
        <v>0</v>
      </c>
      <c r="K17" s="5">
        <f t="shared" si="14"/>
        <v>0</v>
      </c>
      <c r="L17" s="5">
        <f t="shared" si="2"/>
        <v>0</v>
      </c>
      <c r="M17" s="5">
        <f t="shared" si="3"/>
        <v>0</v>
      </c>
      <c r="N17" s="5">
        <f t="shared" si="4"/>
        <v>0</v>
      </c>
      <c r="O17" s="5" t="e">
        <f t="shared" si="5"/>
        <v>#DIV/0!</v>
      </c>
      <c r="P17" s="5" t="e">
        <f t="shared" si="6"/>
        <v>#DIV/0!</v>
      </c>
      <c r="Q17" s="5" t="e">
        <f t="shared" si="7"/>
        <v>#DIV/0!</v>
      </c>
      <c r="R17" s="5">
        <f t="shared" si="8"/>
        <v>0</v>
      </c>
      <c r="S17" s="5">
        <f t="shared" si="9"/>
        <v>0</v>
      </c>
      <c r="T17" s="5">
        <f t="shared" si="10"/>
        <v>0</v>
      </c>
      <c r="U17" s="5" t="e">
        <f t="shared" si="11"/>
        <v>#DIV/0!</v>
      </c>
      <c r="V17" s="5">
        <f t="shared" si="12"/>
        <v>0</v>
      </c>
      <c r="W17" s="5">
        <f t="shared" si="15"/>
        <v>0</v>
      </c>
      <c r="X17" s="5" t="e">
        <f t="shared" si="13"/>
        <v>#DIV/0!</v>
      </c>
    </row>
    <row r="18" spans="1:24" ht="27" customHeight="1" thickBot="1">
      <c r="A18" s="2">
        <v>17</v>
      </c>
      <c r="B18" s="2" t="s">
        <v>21</v>
      </c>
      <c r="C18" s="4">
        <v>81</v>
      </c>
      <c r="D18" s="4">
        <v>12</v>
      </c>
      <c r="E18" s="4">
        <v>10</v>
      </c>
      <c r="F18" s="4">
        <v>83</v>
      </c>
      <c r="G18" s="4">
        <v>10</v>
      </c>
      <c r="I18" s="5">
        <f t="shared" si="0"/>
        <v>196</v>
      </c>
      <c r="J18" s="5">
        <f t="shared" si="1"/>
        <v>196</v>
      </c>
      <c r="K18" s="5">
        <f t="shared" si="14"/>
        <v>8067600</v>
      </c>
      <c r="L18" s="5">
        <f t="shared" si="2"/>
        <v>8067600</v>
      </c>
      <c r="M18" s="5">
        <f t="shared" si="3"/>
        <v>8067404</v>
      </c>
      <c r="N18" s="5">
        <f t="shared" si="4"/>
        <v>8067404</v>
      </c>
      <c r="O18" s="5">
        <f t="shared" si="5"/>
        <v>41161.224489795917</v>
      </c>
      <c r="P18" s="5">
        <f t="shared" si="6"/>
        <v>41161</v>
      </c>
      <c r="Q18" s="5">
        <f t="shared" si="7"/>
        <v>44</v>
      </c>
      <c r="R18" s="5">
        <f t="shared" si="8"/>
        <v>38416</v>
      </c>
      <c r="S18" s="5">
        <f t="shared" si="9"/>
        <v>38416</v>
      </c>
      <c r="T18" s="5">
        <f t="shared" si="10"/>
        <v>39.200000000000003</v>
      </c>
      <c r="U18" s="5">
        <f t="shared" si="11"/>
        <v>39.200000000000003</v>
      </c>
      <c r="V18" s="5">
        <f t="shared" si="12"/>
        <v>5</v>
      </c>
      <c r="W18" s="5">
        <f t="shared" si="15"/>
        <v>83</v>
      </c>
      <c r="X18" s="5">
        <f t="shared" si="13"/>
        <v>32429960.624489795</v>
      </c>
    </row>
    <row r="19" spans="1:24" ht="15.75" thickBot="1">
      <c r="A19" s="2">
        <v>18</v>
      </c>
      <c r="B19" s="2" t="s">
        <v>22</v>
      </c>
      <c r="C19" s="4">
        <v>90</v>
      </c>
      <c r="D19" s="4">
        <v>30</v>
      </c>
      <c r="E19" s="4">
        <v>27</v>
      </c>
      <c r="F19" s="4">
        <v>96</v>
      </c>
      <c r="G19" s="4">
        <v>31</v>
      </c>
      <c r="I19" s="5">
        <f t="shared" si="0"/>
        <v>274</v>
      </c>
      <c r="J19" s="5">
        <f t="shared" si="1"/>
        <v>274</v>
      </c>
      <c r="K19" s="5">
        <f t="shared" si="14"/>
        <v>216950400</v>
      </c>
      <c r="L19" s="5">
        <f t="shared" si="2"/>
        <v>216950400</v>
      </c>
      <c r="M19" s="5">
        <f t="shared" si="3"/>
        <v>216950126</v>
      </c>
      <c r="N19" s="5">
        <f t="shared" si="4"/>
        <v>216950126</v>
      </c>
      <c r="O19" s="5">
        <f t="shared" si="5"/>
        <v>791789.7810218978</v>
      </c>
      <c r="P19" s="5">
        <f t="shared" si="6"/>
        <v>791789</v>
      </c>
      <c r="Q19" s="5">
        <f t="shared" si="7"/>
        <v>214</v>
      </c>
      <c r="R19" s="5">
        <f t="shared" si="8"/>
        <v>75076</v>
      </c>
      <c r="S19" s="5">
        <f t="shared" si="9"/>
        <v>75076</v>
      </c>
      <c r="T19" s="5">
        <f t="shared" si="10"/>
        <v>54.8</v>
      </c>
      <c r="U19" s="5">
        <f t="shared" si="11"/>
        <v>54.8</v>
      </c>
      <c r="V19" s="5">
        <f t="shared" si="12"/>
        <v>5</v>
      </c>
      <c r="W19" s="5">
        <f t="shared" si="15"/>
        <v>96</v>
      </c>
      <c r="X19" s="5">
        <f t="shared" si="13"/>
        <v>869536029.38102186</v>
      </c>
    </row>
    <row r="20" spans="1:24" ht="27" customHeight="1" thickBot="1">
      <c r="A20" s="2">
        <v>19</v>
      </c>
      <c r="B20" s="2" t="s">
        <v>23</v>
      </c>
      <c r="C20" s="4">
        <v>81</v>
      </c>
      <c r="D20" s="4">
        <v>10</v>
      </c>
      <c r="E20" s="4">
        <v>8</v>
      </c>
      <c r="F20" s="4">
        <v>73</v>
      </c>
      <c r="G20" s="4">
        <v>11</v>
      </c>
      <c r="I20" s="5">
        <f t="shared" si="0"/>
        <v>183</v>
      </c>
      <c r="J20" s="5">
        <f t="shared" si="1"/>
        <v>183</v>
      </c>
      <c r="K20" s="5">
        <f t="shared" si="14"/>
        <v>5203440</v>
      </c>
      <c r="L20" s="5">
        <f t="shared" si="2"/>
        <v>5203440</v>
      </c>
      <c r="M20" s="5">
        <f t="shared" si="3"/>
        <v>5203257</v>
      </c>
      <c r="N20" s="5">
        <f t="shared" si="4"/>
        <v>5203257</v>
      </c>
      <c r="O20" s="5">
        <f t="shared" si="5"/>
        <v>28434.098360655738</v>
      </c>
      <c r="P20" s="5">
        <f t="shared" si="6"/>
        <v>28434</v>
      </c>
      <c r="Q20" s="5">
        <f t="shared" si="7"/>
        <v>18</v>
      </c>
      <c r="R20" s="5">
        <f t="shared" si="8"/>
        <v>33489</v>
      </c>
      <c r="S20" s="5">
        <f t="shared" si="9"/>
        <v>33489</v>
      </c>
      <c r="T20" s="5">
        <f t="shared" si="10"/>
        <v>36.6</v>
      </c>
      <c r="U20" s="5">
        <f t="shared" si="11"/>
        <v>36.6</v>
      </c>
      <c r="V20" s="5">
        <f t="shared" si="12"/>
        <v>5</v>
      </c>
      <c r="W20" s="5">
        <f t="shared" si="15"/>
        <v>81</v>
      </c>
      <c r="X20" s="5">
        <f t="shared" si="13"/>
        <v>20937966.298360657</v>
      </c>
    </row>
    <row r="21" spans="1:24" ht="27" customHeight="1" thickBot="1">
      <c r="A21" s="2">
        <v>20</v>
      </c>
      <c r="B21" s="2" t="s">
        <v>24</v>
      </c>
      <c r="C21" s="4">
        <v>98</v>
      </c>
      <c r="D21" s="4">
        <v>28</v>
      </c>
      <c r="E21" s="4">
        <v>27</v>
      </c>
      <c r="F21" s="4">
        <v>98</v>
      </c>
      <c r="G21" s="4">
        <v>33</v>
      </c>
      <c r="I21" s="5">
        <f t="shared" si="0"/>
        <v>284</v>
      </c>
      <c r="J21" s="5">
        <f t="shared" si="1"/>
        <v>284</v>
      </c>
      <c r="K21" s="5">
        <f t="shared" si="14"/>
        <v>239600592</v>
      </c>
      <c r="L21" s="5">
        <f t="shared" si="2"/>
        <v>239600592</v>
      </c>
      <c r="M21" s="5">
        <f t="shared" si="3"/>
        <v>239600308</v>
      </c>
      <c r="N21" s="5">
        <f t="shared" si="4"/>
        <v>239600308</v>
      </c>
      <c r="O21" s="5">
        <f t="shared" si="5"/>
        <v>843664.05633802817</v>
      </c>
      <c r="P21" s="5">
        <f t="shared" si="6"/>
        <v>843664</v>
      </c>
      <c r="Q21" s="5">
        <f t="shared" si="7"/>
        <v>16</v>
      </c>
      <c r="R21" s="5">
        <f t="shared" si="8"/>
        <v>80656</v>
      </c>
      <c r="S21" s="5">
        <f t="shared" si="9"/>
        <v>80656</v>
      </c>
      <c r="T21" s="5">
        <f t="shared" si="10"/>
        <v>56.8</v>
      </c>
      <c r="U21" s="5">
        <f t="shared" si="11"/>
        <v>56.8</v>
      </c>
      <c r="V21" s="5">
        <f t="shared" si="12"/>
        <v>5</v>
      </c>
      <c r="W21" s="5">
        <f t="shared" si="15"/>
        <v>98</v>
      </c>
      <c r="X21" s="5">
        <f t="shared" si="13"/>
        <v>960251524.65633798</v>
      </c>
    </row>
    <row r="22" spans="1:24" ht="27" customHeight="1" thickBot="1">
      <c r="A22" s="2">
        <v>21</v>
      </c>
      <c r="B22" s="2" t="s">
        <v>25</v>
      </c>
      <c r="C22" s="4">
        <v>87</v>
      </c>
      <c r="D22" s="4">
        <v>20</v>
      </c>
      <c r="E22" s="4">
        <v>18</v>
      </c>
      <c r="F22" s="4">
        <v>80</v>
      </c>
      <c r="G22" s="4">
        <v>20</v>
      </c>
      <c r="I22" s="5">
        <f t="shared" si="0"/>
        <v>225</v>
      </c>
      <c r="J22" s="5">
        <f t="shared" si="1"/>
        <v>225</v>
      </c>
      <c r="K22" s="5">
        <f t="shared" si="14"/>
        <v>50112000</v>
      </c>
      <c r="L22" s="5">
        <f t="shared" si="2"/>
        <v>50112000</v>
      </c>
      <c r="M22" s="5">
        <f t="shared" si="3"/>
        <v>50111775</v>
      </c>
      <c r="N22" s="5">
        <f t="shared" si="4"/>
        <v>50111775</v>
      </c>
      <c r="O22" s="5">
        <f t="shared" si="5"/>
        <v>222720</v>
      </c>
      <c r="P22" s="5">
        <f t="shared" si="6"/>
        <v>222720</v>
      </c>
      <c r="Q22" s="5">
        <f t="shared" si="7"/>
        <v>0</v>
      </c>
      <c r="R22" s="5">
        <f t="shared" si="8"/>
        <v>50625</v>
      </c>
      <c r="S22" s="5">
        <f t="shared" si="9"/>
        <v>50625</v>
      </c>
      <c r="T22" s="5">
        <f t="shared" si="10"/>
        <v>45</v>
      </c>
      <c r="U22" s="5">
        <f t="shared" si="11"/>
        <v>45</v>
      </c>
      <c r="V22" s="5">
        <f t="shared" si="12"/>
        <v>5</v>
      </c>
      <c r="W22" s="5">
        <f t="shared" si="15"/>
        <v>87</v>
      </c>
      <c r="X22" s="5">
        <f t="shared" si="13"/>
        <v>200995097</v>
      </c>
    </row>
    <row r="23" spans="1:24" ht="15.75" thickBot="1">
      <c r="A23" s="2">
        <v>22</v>
      </c>
      <c r="B23" s="2" t="s">
        <v>26</v>
      </c>
      <c r="C23" s="4">
        <v>89</v>
      </c>
      <c r="D23" s="4">
        <v>50</v>
      </c>
      <c r="E23" s="4">
        <v>45</v>
      </c>
      <c r="F23" s="4">
        <v>88</v>
      </c>
      <c r="G23" s="4">
        <v>50</v>
      </c>
      <c r="I23" s="5">
        <f t="shared" si="0"/>
        <v>322</v>
      </c>
      <c r="J23" s="5">
        <f t="shared" si="1"/>
        <v>322</v>
      </c>
      <c r="K23" s="5">
        <f t="shared" si="14"/>
        <v>881100000</v>
      </c>
      <c r="L23" s="5">
        <f t="shared" si="2"/>
        <v>881100000</v>
      </c>
      <c r="M23" s="5">
        <f t="shared" si="3"/>
        <v>881099678</v>
      </c>
      <c r="N23" s="5">
        <f t="shared" si="4"/>
        <v>881099678</v>
      </c>
      <c r="O23" s="5">
        <f t="shared" si="5"/>
        <v>2736335.4037267081</v>
      </c>
      <c r="P23" s="5">
        <f t="shared" si="6"/>
        <v>2736335</v>
      </c>
      <c r="Q23" s="5">
        <f t="shared" si="7"/>
        <v>130</v>
      </c>
      <c r="R23" s="5">
        <f t="shared" si="8"/>
        <v>103684</v>
      </c>
      <c r="S23" s="5">
        <f t="shared" si="9"/>
        <v>103684</v>
      </c>
      <c r="T23" s="5">
        <f t="shared" si="10"/>
        <v>64.400000000000006</v>
      </c>
      <c r="U23" s="5">
        <f t="shared" si="11"/>
        <v>64.400000000000006</v>
      </c>
      <c r="V23" s="5">
        <f t="shared" si="12"/>
        <v>5</v>
      </c>
      <c r="W23" s="5">
        <f t="shared" si="15"/>
        <v>89</v>
      </c>
      <c r="X23" s="5">
        <f t="shared" si="13"/>
        <v>3530080713.2037268</v>
      </c>
    </row>
    <row r="24" spans="1:24" ht="39.75" customHeight="1" thickBot="1">
      <c r="A24" s="2">
        <v>23</v>
      </c>
      <c r="B24" s="2" t="s">
        <v>27</v>
      </c>
      <c r="C24" s="4">
        <v>96</v>
      </c>
      <c r="D24" s="4">
        <v>25</v>
      </c>
      <c r="E24" s="4">
        <v>24</v>
      </c>
      <c r="F24" s="4">
        <v>96</v>
      </c>
      <c r="G24" s="4">
        <v>25</v>
      </c>
      <c r="I24" s="5">
        <f t="shared" si="0"/>
        <v>266</v>
      </c>
      <c r="J24" s="5">
        <f t="shared" si="1"/>
        <v>266</v>
      </c>
      <c r="K24" s="5">
        <f t="shared" si="14"/>
        <v>138240000</v>
      </c>
      <c r="L24" s="5">
        <f t="shared" si="2"/>
        <v>138240000</v>
      </c>
      <c r="M24" s="5">
        <f t="shared" si="3"/>
        <v>138239734</v>
      </c>
      <c r="N24" s="5">
        <f t="shared" si="4"/>
        <v>138239734</v>
      </c>
      <c r="O24" s="5">
        <f t="shared" si="5"/>
        <v>519699.24812030076</v>
      </c>
      <c r="P24" s="5">
        <f t="shared" si="6"/>
        <v>519699</v>
      </c>
      <c r="Q24" s="5">
        <f t="shared" si="7"/>
        <v>66</v>
      </c>
      <c r="R24" s="5">
        <f t="shared" si="8"/>
        <v>70756</v>
      </c>
      <c r="S24" s="5">
        <f t="shared" si="9"/>
        <v>70756</v>
      </c>
      <c r="T24" s="5">
        <f t="shared" si="10"/>
        <v>53.2</v>
      </c>
      <c r="U24" s="5">
        <f t="shared" si="11"/>
        <v>53.2</v>
      </c>
      <c r="V24" s="5">
        <f t="shared" si="12"/>
        <v>5</v>
      </c>
      <c r="W24" s="5">
        <f t="shared" si="15"/>
        <v>96</v>
      </c>
      <c r="X24" s="5">
        <f t="shared" si="13"/>
        <v>554141449.6481204</v>
      </c>
    </row>
    <row r="25" spans="1:24" ht="27" customHeight="1" thickBot="1">
      <c r="A25" s="2">
        <v>24</v>
      </c>
      <c r="B25" s="2" t="s">
        <v>28</v>
      </c>
      <c r="C25" s="4">
        <v>87</v>
      </c>
      <c r="D25" s="4">
        <v>40</v>
      </c>
      <c r="E25" s="4">
        <v>35</v>
      </c>
      <c r="F25" s="4">
        <v>92</v>
      </c>
      <c r="G25" s="4">
        <v>42</v>
      </c>
      <c r="I25" s="5">
        <f t="shared" si="0"/>
        <v>296</v>
      </c>
      <c r="J25" s="5">
        <f t="shared" si="1"/>
        <v>296</v>
      </c>
      <c r="K25" s="5">
        <f t="shared" si="14"/>
        <v>470635200</v>
      </c>
      <c r="L25" s="5">
        <f t="shared" si="2"/>
        <v>470635200</v>
      </c>
      <c r="M25" s="5">
        <f t="shared" si="3"/>
        <v>470634904</v>
      </c>
      <c r="N25" s="5">
        <f t="shared" si="4"/>
        <v>470634904</v>
      </c>
      <c r="O25" s="5">
        <f t="shared" si="5"/>
        <v>1589983.7837837837</v>
      </c>
      <c r="P25" s="5">
        <f t="shared" si="6"/>
        <v>1589983</v>
      </c>
      <c r="Q25" s="5">
        <f t="shared" si="7"/>
        <v>232</v>
      </c>
      <c r="R25" s="5">
        <f t="shared" si="8"/>
        <v>87616</v>
      </c>
      <c r="S25" s="5">
        <f t="shared" si="9"/>
        <v>87616</v>
      </c>
      <c r="T25" s="5">
        <f t="shared" si="10"/>
        <v>59.2</v>
      </c>
      <c r="U25" s="5">
        <f t="shared" si="11"/>
        <v>59.2</v>
      </c>
      <c r="V25" s="5">
        <f t="shared" si="12"/>
        <v>5</v>
      </c>
      <c r="W25" s="5">
        <f t="shared" si="15"/>
        <v>92</v>
      </c>
      <c r="X25" s="5">
        <f t="shared" si="13"/>
        <v>1885896742.1837838</v>
      </c>
    </row>
    <row r="26" spans="1:24" ht="39.75" customHeight="1" thickBot="1">
      <c r="A26" s="2">
        <v>25</v>
      </c>
      <c r="B26" s="2" t="s">
        <v>29</v>
      </c>
      <c r="C26" s="4">
        <v>89</v>
      </c>
      <c r="D26" s="4">
        <v>16</v>
      </c>
      <c r="E26" s="4"/>
      <c r="F26" s="4">
        <v>93</v>
      </c>
      <c r="G26" s="4">
        <v>15</v>
      </c>
      <c r="I26" s="5">
        <f t="shared" si="0"/>
        <v>213</v>
      </c>
      <c r="J26" s="5">
        <f t="shared" si="1"/>
        <v>213</v>
      </c>
      <c r="K26" s="5">
        <f t="shared" si="14"/>
        <v>0</v>
      </c>
      <c r="L26" s="5">
        <f t="shared" si="2"/>
        <v>1986480</v>
      </c>
      <c r="M26" s="5">
        <f t="shared" si="3"/>
        <v>-213</v>
      </c>
      <c r="N26" s="5">
        <f t="shared" si="4"/>
        <v>-213</v>
      </c>
      <c r="O26" s="5">
        <f t="shared" si="5"/>
        <v>0</v>
      </c>
      <c r="P26" s="5">
        <f t="shared" si="6"/>
        <v>0</v>
      </c>
      <c r="Q26" s="5">
        <f t="shared" si="7"/>
        <v>0</v>
      </c>
      <c r="R26" s="5">
        <f t="shared" si="8"/>
        <v>45369</v>
      </c>
      <c r="S26" s="5">
        <f t="shared" si="9"/>
        <v>45369</v>
      </c>
      <c r="T26" s="5">
        <f t="shared" si="10"/>
        <v>42.6</v>
      </c>
      <c r="U26" s="5">
        <f t="shared" si="11"/>
        <v>53.25</v>
      </c>
      <c r="V26" s="5">
        <f t="shared" si="12"/>
        <v>4</v>
      </c>
      <c r="W26" s="5">
        <f t="shared" si="15"/>
        <v>93</v>
      </c>
      <c r="X26" s="5">
        <f t="shared" si="13"/>
        <v>2077623.85</v>
      </c>
    </row>
    <row r="27" spans="1:24" ht="27" customHeight="1" thickBot="1">
      <c r="A27" s="2">
        <v>26</v>
      </c>
      <c r="B27" s="2" t="s">
        <v>30</v>
      </c>
      <c r="C27" s="4">
        <v>93</v>
      </c>
      <c r="D27" s="4">
        <v>40</v>
      </c>
      <c r="E27" s="4">
        <v>37</v>
      </c>
      <c r="F27" s="4">
        <v>100</v>
      </c>
      <c r="G27" s="4">
        <v>40</v>
      </c>
      <c r="I27" s="5">
        <f t="shared" si="0"/>
        <v>310</v>
      </c>
      <c r="J27" s="5">
        <f t="shared" si="1"/>
        <v>310</v>
      </c>
      <c r="K27" s="5">
        <f t="shared" si="14"/>
        <v>550560000</v>
      </c>
      <c r="L27" s="5">
        <f t="shared" si="2"/>
        <v>550560000</v>
      </c>
      <c r="M27" s="5">
        <f t="shared" si="3"/>
        <v>550559690</v>
      </c>
      <c r="N27" s="5">
        <f t="shared" si="4"/>
        <v>550559690</v>
      </c>
      <c r="O27" s="5">
        <f t="shared" si="5"/>
        <v>1776000</v>
      </c>
      <c r="P27" s="5">
        <f t="shared" si="6"/>
        <v>1776000</v>
      </c>
      <c r="Q27" s="5">
        <f t="shared" si="7"/>
        <v>0</v>
      </c>
      <c r="R27" s="5">
        <f t="shared" si="8"/>
        <v>96100</v>
      </c>
      <c r="S27" s="5">
        <f t="shared" si="9"/>
        <v>96100</v>
      </c>
      <c r="T27" s="5">
        <f t="shared" si="10"/>
        <v>62</v>
      </c>
      <c r="U27" s="5">
        <f t="shared" si="11"/>
        <v>62</v>
      </c>
      <c r="V27" s="5">
        <f t="shared" si="12"/>
        <v>5</v>
      </c>
      <c r="W27" s="5">
        <f t="shared" si="15"/>
        <v>100</v>
      </c>
      <c r="X27" s="5">
        <f t="shared" si="13"/>
        <v>2205984739</v>
      </c>
    </row>
    <row r="28" spans="1:24" ht="15.75" thickBot="1">
      <c r="A28" s="2">
        <v>27</v>
      </c>
      <c r="B28" s="2" t="s">
        <v>31</v>
      </c>
      <c r="C28" s="4">
        <v>83</v>
      </c>
      <c r="D28" s="4">
        <v>20</v>
      </c>
      <c r="E28" s="4">
        <v>16</v>
      </c>
      <c r="F28" s="4">
        <v>88</v>
      </c>
      <c r="G28" s="4">
        <v>21</v>
      </c>
      <c r="I28" s="5">
        <f t="shared" si="0"/>
        <v>228</v>
      </c>
      <c r="J28" s="5">
        <f t="shared" si="1"/>
        <v>228</v>
      </c>
      <c r="K28" s="5">
        <f t="shared" si="14"/>
        <v>49082880</v>
      </c>
      <c r="L28" s="5">
        <f t="shared" si="2"/>
        <v>49082880</v>
      </c>
      <c r="M28" s="5">
        <f t="shared" si="3"/>
        <v>49082652</v>
      </c>
      <c r="N28" s="5">
        <f t="shared" si="4"/>
        <v>49082652</v>
      </c>
      <c r="O28" s="5">
        <f t="shared" si="5"/>
        <v>215275.78947368421</v>
      </c>
      <c r="P28" s="5">
        <f t="shared" si="6"/>
        <v>215275</v>
      </c>
      <c r="Q28" s="5">
        <f t="shared" si="7"/>
        <v>180</v>
      </c>
      <c r="R28" s="5">
        <f t="shared" si="8"/>
        <v>51984</v>
      </c>
      <c r="S28" s="5">
        <f t="shared" si="9"/>
        <v>51984</v>
      </c>
      <c r="T28" s="5">
        <f t="shared" si="10"/>
        <v>45.6</v>
      </c>
      <c r="U28" s="5">
        <f t="shared" si="11"/>
        <v>45.6</v>
      </c>
      <c r="V28" s="5">
        <f t="shared" si="12"/>
        <v>5</v>
      </c>
      <c r="W28" s="5">
        <f t="shared" si="15"/>
        <v>88</v>
      </c>
      <c r="X28" s="5">
        <f t="shared" si="13"/>
        <v>196866630.98947367</v>
      </c>
    </row>
    <row r="29" spans="1:24" ht="27" customHeight="1" thickBot="1">
      <c r="A29" s="2">
        <v>28</v>
      </c>
      <c r="B29" s="2" t="s">
        <v>32</v>
      </c>
      <c r="C29" s="4">
        <v>80</v>
      </c>
      <c r="D29" s="4">
        <v>13</v>
      </c>
      <c r="E29" s="4">
        <v>11</v>
      </c>
      <c r="F29" s="4">
        <v>80</v>
      </c>
      <c r="G29" s="4">
        <v>15</v>
      </c>
      <c r="I29" s="5">
        <f t="shared" si="0"/>
        <v>199</v>
      </c>
      <c r="J29" s="5">
        <f t="shared" si="1"/>
        <v>199</v>
      </c>
      <c r="K29" s="5">
        <f t="shared" si="14"/>
        <v>13728000</v>
      </c>
      <c r="L29" s="5">
        <f t="shared" si="2"/>
        <v>13728000</v>
      </c>
      <c r="M29" s="5">
        <f t="shared" si="3"/>
        <v>13727801</v>
      </c>
      <c r="N29" s="5">
        <f t="shared" si="4"/>
        <v>13727801</v>
      </c>
      <c r="O29" s="5">
        <f t="shared" si="5"/>
        <v>68984.924623115585</v>
      </c>
      <c r="P29" s="5">
        <f t="shared" si="6"/>
        <v>68984</v>
      </c>
      <c r="Q29" s="5">
        <f t="shared" si="7"/>
        <v>184</v>
      </c>
      <c r="R29" s="5">
        <f t="shared" si="8"/>
        <v>39601</v>
      </c>
      <c r="S29" s="5">
        <f t="shared" si="9"/>
        <v>39601</v>
      </c>
      <c r="T29" s="5">
        <f t="shared" si="10"/>
        <v>39.799999999999997</v>
      </c>
      <c r="U29" s="5">
        <f t="shared" si="11"/>
        <v>39.799999999999997</v>
      </c>
      <c r="V29" s="5">
        <f t="shared" si="12"/>
        <v>5</v>
      </c>
      <c r="W29" s="5">
        <f t="shared" si="15"/>
        <v>80</v>
      </c>
      <c r="X29" s="5">
        <f t="shared" si="13"/>
        <v>55129718.524623111</v>
      </c>
    </row>
    <row r="30" spans="1:24" ht="15.75" thickBot="1">
      <c r="A30" s="2">
        <v>29</v>
      </c>
      <c r="B30" s="6" t="s">
        <v>33</v>
      </c>
      <c r="C30" s="4">
        <v>79</v>
      </c>
      <c r="D30" s="4">
        <v>20</v>
      </c>
      <c r="E30" s="4">
        <v>15</v>
      </c>
      <c r="F30" s="4">
        <v>56</v>
      </c>
      <c r="G30" s="4">
        <v>8</v>
      </c>
      <c r="I30" s="5">
        <f t="shared" si="0"/>
        <v>178</v>
      </c>
      <c r="J30" s="5">
        <f t="shared" si="1"/>
        <v>178</v>
      </c>
      <c r="K30" s="5">
        <f t="shared" si="14"/>
        <v>10617600</v>
      </c>
      <c r="L30" s="5">
        <f t="shared" si="2"/>
        <v>10617600</v>
      </c>
      <c r="M30" s="5">
        <f t="shared" si="3"/>
        <v>10617422</v>
      </c>
      <c r="N30" s="5">
        <f t="shared" si="4"/>
        <v>10617422</v>
      </c>
      <c r="O30" s="5">
        <f t="shared" si="5"/>
        <v>59649.438202247191</v>
      </c>
      <c r="P30" s="5">
        <f t="shared" si="6"/>
        <v>59649</v>
      </c>
      <c r="Q30" s="5">
        <f t="shared" si="7"/>
        <v>78</v>
      </c>
      <c r="R30" s="5">
        <f t="shared" si="8"/>
        <v>31684</v>
      </c>
      <c r="S30" s="5">
        <f t="shared" si="9"/>
        <v>31684</v>
      </c>
      <c r="T30" s="5">
        <f t="shared" si="10"/>
        <v>35.6</v>
      </c>
      <c r="U30" s="5">
        <f t="shared" si="11"/>
        <v>35.6</v>
      </c>
      <c r="V30" s="5">
        <f t="shared" si="12"/>
        <v>5</v>
      </c>
      <c r="W30" s="5">
        <f t="shared" si="15"/>
        <v>79</v>
      </c>
      <c r="X30" s="5">
        <f t="shared" si="13"/>
        <v>42653477.63820225</v>
      </c>
    </row>
    <row r="31" spans="1:24" ht="27" customHeight="1" thickBot="1">
      <c r="A31" s="2">
        <v>30</v>
      </c>
      <c r="B31" s="2" t="s">
        <v>34</v>
      </c>
      <c r="C31" s="4">
        <v>97</v>
      </c>
      <c r="D31" s="4">
        <v>17</v>
      </c>
      <c r="E31" s="4">
        <v>17</v>
      </c>
      <c r="F31" s="4">
        <v>94</v>
      </c>
      <c r="G31" s="4">
        <v>19</v>
      </c>
      <c r="I31" s="5">
        <f t="shared" si="0"/>
        <v>244</v>
      </c>
      <c r="J31" s="5">
        <f t="shared" si="1"/>
        <v>244</v>
      </c>
      <c r="K31" s="5">
        <f t="shared" si="14"/>
        <v>50066938</v>
      </c>
      <c r="L31" s="5">
        <f t="shared" si="2"/>
        <v>50066938</v>
      </c>
      <c r="M31" s="5">
        <f t="shared" si="3"/>
        <v>50066694</v>
      </c>
      <c r="N31" s="5">
        <f t="shared" si="4"/>
        <v>50066694</v>
      </c>
      <c r="O31" s="5">
        <f t="shared" si="5"/>
        <v>205192.36885245901</v>
      </c>
      <c r="P31" s="5">
        <f t="shared" si="6"/>
        <v>205192</v>
      </c>
      <c r="Q31" s="5">
        <f t="shared" si="7"/>
        <v>90</v>
      </c>
      <c r="R31" s="5">
        <f t="shared" si="8"/>
        <v>59536</v>
      </c>
      <c r="S31" s="5">
        <f t="shared" si="9"/>
        <v>59536</v>
      </c>
      <c r="T31" s="5">
        <f t="shared" si="10"/>
        <v>48.8</v>
      </c>
      <c r="U31" s="5">
        <f t="shared" si="11"/>
        <v>48.8</v>
      </c>
      <c r="V31" s="5">
        <f t="shared" si="12"/>
        <v>5</v>
      </c>
      <c r="W31" s="5">
        <f t="shared" si="15"/>
        <v>97</v>
      </c>
      <c r="X31" s="5">
        <f t="shared" si="13"/>
        <v>200797741.96885249</v>
      </c>
    </row>
    <row r="32" spans="1:24" ht="15.75" thickBot="1">
      <c r="D32" s="4"/>
    </row>
  </sheetData>
  <hyperlinks>
    <hyperlink ref="A1" r:id="rId1" display="http://s.no/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1"/>
  <sheetViews>
    <sheetView workbookViewId="0">
      <selection activeCell="I1" sqref="I1:I31"/>
    </sheetView>
  </sheetViews>
  <sheetFormatPr defaultRowHeight="15"/>
  <cols>
    <col min="2" max="2" width="16.85546875" customWidth="1"/>
  </cols>
  <sheetData>
    <row r="1" spans="1:9">
      <c r="A1" t="str">
        <f>Sheet1!A1</f>
        <v>S.No</v>
      </c>
      <c r="B1" t="str">
        <f>Sheet1!B1</f>
        <v>Candidates Name</v>
      </c>
      <c r="C1" t="s">
        <v>56</v>
      </c>
      <c r="D1" t="s">
        <v>57</v>
      </c>
      <c r="E1" t="str">
        <f>Sheet1!O1</f>
        <v>Division</v>
      </c>
      <c r="F1" t="str">
        <f>Sheet1!Q1</f>
        <v>Modulus</v>
      </c>
      <c r="G1" t="str">
        <f>Sheet1!R1</f>
        <v>Power</v>
      </c>
      <c r="H1" t="str">
        <f>Sheet1!T1</f>
        <v>Average</v>
      </c>
      <c r="I1" t="str">
        <f>Sheet1!V1</f>
        <v>COUNT</v>
      </c>
    </row>
    <row r="2" spans="1:9">
      <c r="A2">
        <f>Sheet1!A2</f>
        <v>1</v>
      </c>
      <c r="B2" t="str">
        <f>Sheet1!B2</f>
        <v>Abdul Rahman B</v>
      </c>
      <c r="C2">
        <f>SUM(Sheet1!C2:G2)</f>
        <v>230</v>
      </c>
      <c r="D2">
        <f>PRODUCT(Sheet1!C2:'Sheet1'!G2)</f>
        <v>22453200</v>
      </c>
      <c r="E2">
        <f>Sheet1!O2</f>
        <v>97622.608695652176</v>
      </c>
      <c r="F2">
        <f>Sheet1!Q2</f>
        <v>140</v>
      </c>
      <c r="G2">
        <f>Sheet1!R2</f>
        <v>52900</v>
      </c>
      <c r="H2">
        <f>Sheet1!T2</f>
        <v>46</v>
      </c>
      <c r="I2">
        <f>Sheet1!V2</f>
        <v>5</v>
      </c>
    </row>
    <row r="3" spans="1:9">
      <c r="A3">
        <f>Sheet1!A3</f>
        <v>2</v>
      </c>
      <c r="B3" t="str">
        <f>Sheet1!B3</f>
        <v>Arun T</v>
      </c>
      <c r="C3">
        <f>SUM(Sheet1!C3:G3)</f>
        <v>220</v>
      </c>
      <c r="D3">
        <f>PRODUCT(Sheet1!C3:'Sheet1'!G3)</f>
        <v>23882586</v>
      </c>
      <c r="E3">
        <f>Sheet1!O3</f>
        <v>108557.20909090909</v>
      </c>
      <c r="F3">
        <f>Sheet1!Q3</f>
        <v>46</v>
      </c>
      <c r="G3">
        <f>Sheet1!R3</f>
        <v>48400</v>
      </c>
      <c r="H3">
        <f>Sheet1!T3</f>
        <v>44</v>
      </c>
      <c r="I3">
        <f>Sheet1!V3</f>
        <v>5</v>
      </c>
    </row>
    <row r="4" spans="1:9">
      <c r="A4">
        <f>Sheet1!A4</f>
        <v>3</v>
      </c>
      <c r="B4" t="str">
        <f>Sheet1!B4</f>
        <v>Aysha sithika L</v>
      </c>
      <c r="C4">
        <f>SUM(Sheet1!C4:G4)</f>
        <v>212</v>
      </c>
      <c r="D4">
        <f>PRODUCT(Sheet1!C4:'Sheet1'!G4)</f>
        <v>35505792</v>
      </c>
      <c r="E4">
        <f>Sheet1!O4</f>
        <v>167480.15094339623</v>
      </c>
      <c r="F4">
        <f>Sheet1!Q4</f>
        <v>32</v>
      </c>
      <c r="G4">
        <f>Sheet1!R4</f>
        <v>44944</v>
      </c>
      <c r="H4">
        <f>Sheet1!T4</f>
        <v>42.4</v>
      </c>
      <c r="I4">
        <f>Sheet1!V4</f>
        <v>5</v>
      </c>
    </row>
    <row r="5" spans="1:9">
      <c r="A5">
        <f>Sheet1!A5</f>
        <v>4</v>
      </c>
      <c r="B5" t="str">
        <f>Sheet1!B5</f>
        <v>Bhavani R</v>
      </c>
      <c r="C5">
        <f>SUM(Sheet1!C5:G5)</f>
        <v>244</v>
      </c>
      <c r="D5">
        <f>PRODUCT(Sheet1!C5:'Sheet1'!G5)</f>
        <v>47941632</v>
      </c>
      <c r="E5">
        <f>Sheet1!O5</f>
        <v>196482.09836065574</v>
      </c>
      <c r="F5">
        <f>Sheet1!Q5</f>
        <v>24</v>
      </c>
      <c r="G5">
        <f>Sheet1!R5</f>
        <v>59536</v>
      </c>
      <c r="H5">
        <f>Sheet1!T5</f>
        <v>48.8</v>
      </c>
      <c r="I5">
        <f>Sheet1!V5</f>
        <v>5</v>
      </c>
    </row>
    <row r="6" spans="1:9">
      <c r="A6">
        <f>Sheet1!A6</f>
        <v>5</v>
      </c>
      <c r="B6" t="str">
        <f>Sheet1!B6</f>
        <v>Fathima M</v>
      </c>
      <c r="C6">
        <f>SUM(Sheet1!C6:G6)</f>
        <v>114</v>
      </c>
      <c r="D6">
        <f>PRODUCT(Sheet1!C6:'Sheet1'!G6)</f>
        <v>1953</v>
      </c>
      <c r="E6">
        <f>Sheet1!O6</f>
        <v>0</v>
      </c>
      <c r="F6">
        <f>Sheet1!Q6</f>
        <v>0</v>
      </c>
      <c r="G6">
        <f>Sheet1!R6</f>
        <v>12996</v>
      </c>
      <c r="H6">
        <f>Sheet1!T6</f>
        <v>22.8</v>
      </c>
      <c r="I6">
        <f>Sheet1!V6</f>
        <v>2</v>
      </c>
    </row>
    <row r="7" spans="1:9">
      <c r="A7">
        <f>Sheet1!A7</f>
        <v>6</v>
      </c>
      <c r="B7" t="str">
        <f>Sheet1!B7</f>
        <v>Ghouse bi S</v>
      </c>
      <c r="C7">
        <f>SUM(Sheet1!C7:G7)</f>
        <v>201</v>
      </c>
      <c r="D7">
        <f>PRODUCT(Sheet1!C7:'Sheet1'!G7)</f>
        <v>10707840</v>
      </c>
      <c r="E7">
        <f>Sheet1!O7</f>
        <v>53272.835820895525</v>
      </c>
      <c r="F7">
        <f>Sheet1!Q7</f>
        <v>168</v>
      </c>
      <c r="G7">
        <f>Sheet1!R7</f>
        <v>40401</v>
      </c>
      <c r="H7">
        <f>Sheet1!T7</f>
        <v>40.200000000000003</v>
      </c>
      <c r="I7">
        <f>Sheet1!V7</f>
        <v>5</v>
      </c>
    </row>
    <row r="8" spans="1:9">
      <c r="A8">
        <f>Sheet1!A8</f>
        <v>7</v>
      </c>
      <c r="B8" t="str">
        <f>Sheet1!B8</f>
        <v>Gnanagowsalya K</v>
      </c>
      <c r="C8">
        <f>SUM(Sheet1!C8:G8)</f>
        <v>238</v>
      </c>
      <c r="D8">
        <f>PRODUCT(Sheet1!C8:'Sheet1'!G8)</f>
        <v>75000562</v>
      </c>
      <c r="E8">
        <f>Sheet1!O8</f>
        <v>315128.4117647059</v>
      </c>
      <c r="F8">
        <f>Sheet1!Q8</f>
        <v>98</v>
      </c>
      <c r="G8">
        <f>Sheet1!R8</f>
        <v>56644</v>
      </c>
      <c r="H8">
        <f>Sheet1!T8</f>
        <v>47.6</v>
      </c>
      <c r="I8">
        <f>Sheet1!V8</f>
        <v>5</v>
      </c>
    </row>
    <row r="9" spans="1:9">
      <c r="A9">
        <f>Sheet1!A9</f>
        <v>8</v>
      </c>
      <c r="B9" t="str">
        <f>Sheet1!B9</f>
        <v>Hajeera Sithika L</v>
      </c>
      <c r="C9">
        <f>SUM(Sheet1!C9:G9)</f>
        <v>252</v>
      </c>
      <c r="D9">
        <f>PRODUCT(Sheet1!C9:'Sheet1'!G9)</f>
        <v>117667264</v>
      </c>
      <c r="E9">
        <f>Sheet1!O9</f>
        <v>466933.58730158728</v>
      </c>
      <c r="F9">
        <f>Sheet1!Q9</f>
        <v>148</v>
      </c>
      <c r="G9">
        <f>Sheet1!R9</f>
        <v>63504</v>
      </c>
      <c r="H9">
        <f>Sheet1!T9</f>
        <v>50.4</v>
      </c>
      <c r="I9">
        <f>Sheet1!V9</f>
        <v>5</v>
      </c>
    </row>
    <row r="10" spans="1:9">
      <c r="A10">
        <f>Sheet1!A10</f>
        <v>9</v>
      </c>
      <c r="B10" t="str">
        <f>Sheet1!B10</f>
        <v>HARIHARAN A</v>
      </c>
      <c r="C10">
        <f>SUM(Sheet1!C10:G10)</f>
        <v>296</v>
      </c>
      <c r="D10">
        <f>PRODUCT(Sheet1!C10:'Sheet1'!G10)</f>
        <v>359100000</v>
      </c>
      <c r="E10">
        <f>Sheet1!O10</f>
        <v>1213175.6756756757</v>
      </c>
      <c r="F10">
        <f>Sheet1!Q10</f>
        <v>200</v>
      </c>
      <c r="G10">
        <f>Sheet1!R10</f>
        <v>87616</v>
      </c>
      <c r="H10">
        <f>Sheet1!T10</f>
        <v>59.2</v>
      </c>
      <c r="I10">
        <f>Sheet1!V10</f>
        <v>5</v>
      </c>
    </row>
    <row r="11" spans="1:9">
      <c r="A11">
        <f>Sheet1!A11</f>
        <v>10</v>
      </c>
      <c r="B11" t="str">
        <f>Sheet1!B11</f>
        <v>Jayalakshmi R</v>
      </c>
      <c r="C11">
        <f>SUM(Sheet1!C11:G11)</f>
        <v>240</v>
      </c>
      <c r="D11">
        <f>PRODUCT(Sheet1!C11:'Sheet1'!G11)</f>
        <v>103910400</v>
      </c>
      <c r="E11">
        <f>Sheet1!O11</f>
        <v>432960</v>
      </c>
      <c r="F11">
        <f>Sheet1!Q11</f>
        <v>0</v>
      </c>
      <c r="G11">
        <f>Sheet1!R11</f>
        <v>57600</v>
      </c>
      <c r="H11">
        <f>Sheet1!T11</f>
        <v>48</v>
      </c>
      <c r="I11">
        <f>Sheet1!V11</f>
        <v>5</v>
      </c>
    </row>
    <row r="12" spans="1:9">
      <c r="A12">
        <f>Sheet1!A12</f>
        <v>11</v>
      </c>
      <c r="B12" t="str">
        <f>Sheet1!B12</f>
        <v>Jothika J</v>
      </c>
      <c r="C12">
        <f>SUM(Sheet1!C12:G12)</f>
        <v>251</v>
      </c>
      <c r="D12">
        <f>PRODUCT(Sheet1!C12:'Sheet1'!G12)</f>
        <v>103631616</v>
      </c>
      <c r="E12">
        <f>Sheet1!O12</f>
        <v>412874.96414342627</v>
      </c>
      <c r="F12">
        <f>Sheet1!Q12</f>
        <v>242</v>
      </c>
      <c r="G12">
        <f>Sheet1!R12</f>
        <v>63001</v>
      </c>
      <c r="H12">
        <f>Sheet1!T12</f>
        <v>50.2</v>
      </c>
      <c r="I12">
        <f>Sheet1!V12</f>
        <v>5</v>
      </c>
    </row>
    <row r="13" spans="1:9">
      <c r="A13">
        <f>Sheet1!A13</f>
        <v>12</v>
      </c>
      <c r="B13" t="str">
        <f>Sheet1!B13</f>
        <v>Kalaiarasan A</v>
      </c>
      <c r="C13">
        <f>SUM(Sheet1!C13:G13)</f>
        <v>202</v>
      </c>
      <c r="D13">
        <f>PRODUCT(Sheet1!C13:'Sheet1'!G13)</f>
        <v>29825820</v>
      </c>
      <c r="E13">
        <f>Sheet1!O13</f>
        <v>147652.57425742573</v>
      </c>
      <c r="F13">
        <f>Sheet1!Q13</f>
        <v>116</v>
      </c>
      <c r="G13">
        <f>Sheet1!R13</f>
        <v>40804</v>
      </c>
      <c r="H13">
        <f>Sheet1!T13</f>
        <v>40.4</v>
      </c>
      <c r="I13">
        <f>Sheet1!V13</f>
        <v>5</v>
      </c>
    </row>
    <row r="14" spans="1:9">
      <c r="A14">
        <f>Sheet1!A14</f>
        <v>13</v>
      </c>
      <c r="B14" t="str">
        <f>Sheet1!B14</f>
        <v>Kayalvizhi M</v>
      </c>
      <c r="C14">
        <f>SUM(Sheet1!C14:G14)</f>
        <v>221</v>
      </c>
      <c r="D14">
        <f>PRODUCT(Sheet1!C14:'Sheet1'!G14)</f>
        <v>13698432</v>
      </c>
      <c r="E14">
        <f>Sheet1!O14</f>
        <v>61983.855203619911</v>
      </c>
      <c r="F14">
        <f>Sheet1!Q14</f>
        <v>189</v>
      </c>
      <c r="G14">
        <f>Sheet1!R14</f>
        <v>48841</v>
      </c>
      <c r="H14">
        <f>Sheet1!T14</f>
        <v>44.2</v>
      </c>
      <c r="I14">
        <f>Sheet1!V14</f>
        <v>5</v>
      </c>
    </row>
    <row r="15" spans="1:9">
      <c r="A15">
        <f>Sheet1!A15</f>
        <v>14</v>
      </c>
      <c r="B15" t="str">
        <f>Sheet1!B15</f>
        <v>Komaladevi. S</v>
      </c>
      <c r="C15">
        <f>SUM(Sheet1!C15:G15)</f>
        <v>257</v>
      </c>
      <c r="D15">
        <f>PRODUCT(Sheet1!C15:'Sheet1'!G15)</f>
        <v>110434500</v>
      </c>
      <c r="E15">
        <f>Sheet1!O15</f>
        <v>429706.22568093386</v>
      </c>
      <c r="F15">
        <f>Sheet1!Q15</f>
        <v>58</v>
      </c>
      <c r="G15">
        <f>Sheet1!R15</f>
        <v>66049</v>
      </c>
      <c r="H15">
        <f>Sheet1!T15</f>
        <v>51.4</v>
      </c>
      <c r="I15">
        <f>Sheet1!V15</f>
        <v>5</v>
      </c>
    </row>
    <row r="16" spans="1:9">
      <c r="A16">
        <f>Sheet1!A16</f>
        <v>15</v>
      </c>
      <c r="B16" t="str">
        <f>Sheet1!B16</f>
        <v>LAVANYA M</v>
      </c>
      <c r="C16">
        <f>SUM(Sheet1!C16:G16)</f>
        <v>124</v>
      </c>
      <c r="D16">
        <f>PRODUCT(Sheet1!C16:'Sheet1'!G16)</f>
        <v>22320</v>
      </c>
      <c r="E16">
        <f>Sheet1!O16</f>
        <v>0</v>
      </c>
      <c r="F16">
        <f>Sheet1!Q16</f>
        <v>0</v>
      </c>
      <c r="G16">
        <f>Sheet1!R16</f>
        <v>15376</v>
      </c>
      <c r="H16">
        <f>Sheet1!T16</f>
        <v>24.8</v>
      </c>
      <c r="I16">
        <f>Sheet1!V16</f>
        <v>3</v>
      </c>
    </row>
    <row r="17" spans="1:9">
      <c r="A17">
        <f>Sheet1!A17</f>
        <v>16</v>
      </c>
      <c r="B17" t="str">
        <f>Sheet1!B17</f>
        <v>Narayanan S</v>
      </c>
      <c r="C17">
        <f>SUM(Sheet1!C17:G17)</f>
        <v>0</v>
      </c>
      <c r="D17">
        <f>PRODUCT(Sheet1!C17:'Sheet1'!G17)</f>
        <v>0</v>
      </c>
      <c r="E17" t="e">
        <f>Sheet1!O17</f>
        <v>#DIV/0!</v>
      </c>
      <c r="F17" t="e">
        <f>Sheet1!Q17</f>
        <v>#DIV/0!</v>
      </c>
      <c r="G17">
        <f>Sheet1!R17</f>
        <v>0</v>
      </c>
      <c r="H17">
        <f>Sheet1!T17</f>
        <v>0</v>
      </c>
      <c r="I17">
        <f>Sheet1!V17</f>
        <v>0</v>
      </c>
    </row>
    <row r="18" spans="1:9">
      <c r="A18">
        <f>Sheet1!A18</f>
        <v>17</v>
      </c>
      <c r="B18" t="str">
        <f>Sheet1!B18</f>
        <v>Prasanth P</v>
      </c>
      <c r="C18">
        <f>SUM(Sheet1!C18:G18)</f>
        <v>196</v>
      </c>
      <c r="D18">
        <f>PRODUCT(Sheet1!C18:'Sheet1'!G18)</f>
        <v>8067600</v>
      </c>
      <c r="E18">
        <f>Sheet1!O18</f>
        <v>41161.224489795917</v>
      </c>
      <c r="F18">
        <f>Sheet1!Q18</f>
        <v>44</v>
      </c>
      <c r="G18">
        <f>Sheet1!R18</f>
        <v>38416</v>
      </c>
      <c r="H18">
        <f>Sheet1!T18</f>
        <v>39.200000000000003</v>
      </c>
      <c r="I18">
        <f>Sheet1!V18</f>
        <v>5</v>
      </c>
    </row>
    <row r="19" spans="1:9">
      <c r="A19">
        <f>Sheet1!A19</f>
        <v>18</v>
      </c>
      <c r="B19" t="str">
        <f>Sheet1!B19</f>
        <v>Priya S</v>
      </c>
      <c r="C19">
        <f>SUM(Sheet1!C19:G19)</f>
        <v>274</v>
      </c>
      <c r="D19">
        <f>PRODUCT(Sheet1!C19:'Sheet1'!G19)</f>
        <v>216950400</v>
      </c>
      <c r="E19">
        <f>Sheet1!O19</f>
        <v>791789.7810218978</v>
      </c>
      <c r="F19">
        <f>Sheet1!Q19</f>
        <v>214</v>
      </c>
      <c r="G19">
        <f>Sheet1!R19</f>
        <v>75076</v>
      </c>
      <c r="H19">
        <f>Sheet1!T19</f>
        <v>54.8</v>
      </c>
      <c r="I19">
        <f>Sheet1!V19</f>
        <v>5</v>
      </c>
    </row>
    <row r="20" spans="1:9">
      <c r="A20">
        <f>Sheet1!A20</f>
        <v>19</v>
      </c>
      <c r="B20" t="str">
        <f>Sheet1!B20</f>
        <v>Punithavathi D</v>
      </c>
      <c r="C20">
        <f>SUM(Sheet1!C20:G20)</f>
        <v>183</v>
      </c>
      <c r="D20">
        <f>PRODUCT(Sheet1!C20:'Sheet1'!G20)</f>
        <v>5203440</v>
      </c>
      <c r="E20">
        <f>Sheet1!O20</f>
        <v>28434.098360655738</v>
      </c>
      <c r="F20">
        <f>Sheet1!Q20</f>
        <v>18</v>
      </c>
      <c r="G20">
        <f>Sheet1!R20</f>
        <v>33489</v>
      </c>
      <c r="H20">
        <f>Sheet1!T20</f>
        <v>36.6</v>
      </c>
      <c r="I20">
        <f>Sheet1!V20</f>
        <v>5</v>
      </c>
    </row>
    <row r="21" spans="1:9">
      <c r="A21">
        <f>Sheet1!A21</f>
        <v>20</v>
      </c>
      <c r="B21" t="str">
        <f>Sheet1!B21</f>
        <v>Raghul S</v>
      </c>
      <c r="C21">
        <f>SUM(Sheet1!C21:G21)</f>
        <v>284</v>
      </c>
      <c r="D21">
        <f>PRODUCT(Sheet1!C21:'Sheet1'!G21)</f>
        <v>239600592</v>
      </c>
      <c r="E21">
        <f>Sheet1!O21</f>
        <v>843664.05633802817</v>
      </c>
      <c r="F21">
        <f>Sheet1!Q21</f>
        <v>16</v>
      </c>
      <c r="G21">
        <f>Sheet1!R21</f>
        <v>80656</v>
      </c>
      <c r="H21">
        <f>Sheet1!T21</f>
        <v>56.8</v>
      </c>
      <c r="I21">
        <f>Sheet1!V21</f>
        <v>5</v>
      </c>
    </row>
    <row r="22" spans="1:9">
      <c r="A22">
        <f>Sheet1!A22</f>
        <v>21</v>
      </c>
      <c r="B22" t="str">
        <f>Sheet1!B22</f>
        <v>Roobankumar K</v>
      </c>
      <c r="C22">
        <f>SUM(Sheet1!C22:G22)</f>
        <v>225</v>
      </c>
      <c r="D22">
        <f>PRODUCT(Sheet1!C22:'Sheet1'!G22)</f>
        <v>50112000</v>
      </c>
      <c r="E22">
        <f>Sheet1!O22</f>
        <v>222720</v>
      </c>
      <c r="F22">
        <f>Sheet1!Q22</f>
        <v>0</v>
      </c>
      <c r="G22">
        <f>Sheet1!R22</f>
        <v>50625</v>
      </c>
      <c r="H22">
        <f>Sheet1!T22</f>
        <v>45</v>
      </c>
      <c r="I22">
        <f>Sheet1!V22</f>
        <v>5</v>
      </c>
    </row>
    <row r="23" spans="1:9">
      <c r="A23">
        <f>Sheet1!A23</f>
        <v>22</v>
      </c>
      <c r="B23" t="str">
        <f>Sheet1!B23</f>
        <v>Sangari S</v>
      </c>
      <c r="C23">
        <f>SUM(Sheet1!C23:G23)</f>
        <v>322</v>
      </c>
      <c r="D23">
        <f>PRODUCT(Sheet1!C23:'Sheet1'!G23)</f>
        <v>881100000</v>
      </c>
      <c r="E23">
        <f>Sheet1!O23</f>
        <v>2736335.4037267081</v>
      </c>
      <c r="F23">
        <f>Sheet1!Q23</f>
        <v>130</v>
      </c>
      <c r="G23">
        <f>Sheet1!R23</f>
        <v>103684</v>
      </c>
      <c r="H23">
        <f>Sheet1!T23</f>
        <v>64.400000000000006</v>
      </c>
      <c r="I23">
        <f>Sheet1!V23</f>
        <v>5</v>
      </c>
    </row>
    <row r="24" spans="1:9">
      <c r="A24">
        <f>Sheet1!A24</f>
        <v>23</v>
      </c>
      <c r="B24" t="str">
        <f>Sheet1!B24</f>
        <v>Santhiya S</v>
      </c>
      <c r="C24">
        <f>SUM(Sheet1!C24:G24)</f>
        <v>266</v>
      </c>
      <c r="D24">
        <f>PRODUCT(Sheet1!C24:'Sheet1'!G24)</f>
        <v>138240000</v>
      </c>
      <c r="E24">
        <f>Sheet1!O24</f>
        <v>519699.24812030076</v>
      </c>
      <c r="F24">
        <f>Sheet1!Q24</f>
        <v>66</v>
      </c>
      <c r="G24">
        <f>Sheet1!R24</f>
        <v>70756</v>
      </c>
      <c r="H24">
        <f>Sheet1!T24</f>
        <v>53.2</v>
      </c>
      <c r="I24">
        <f>Sheet1!V24</f>
        <v>5</v>
      </c>
    </row>
    <row r="25" spans="1:9">
      <c r="A25">
        <f>Sheet1!A25</f>
        <v>24</v>
      </c>
      <c r="B25" t="str">
        <f>Sheet1!B25</f>
        <v>Saranya N</v>
      </c>
      <c r="C25">
        <f>SUM(Sheet1!C25:G25)</f>
        <v>296</v>
      </c>
      <c r="D25">
        <f>PRODUCT(Sheet1!C25:'Sheet1'!G25)</f>
        <v>470635200</v>
      </c>
      <c r="E25">
        <f>Sheet1!O25</f>
        <v>1589983.7837837837</v>
      </c>
      <c r="F25">
        <f>Sheet1!Q25</f>
        <v>232</v>
      </c>
      <c r="G25">
        <f>Sheet1!R25</f>
        <v>87616</v>
      </c>
      <c r="H25">
        <f>Sheet1!T25</f>
        <v>59.2</v>
      </c>
      <c r="I25">
        <f>Sheet1!V25</f>
        <v>5</v>
      </c>
    </row>
    <row r="26" spans="1:9">
      <c r="A26">
        <f>Sheet1!A26</f>
        <v>25</v>
      </c>
      <c r="B26" t="str">
        <f>Sheet1!B26</f>
        <v>Saravanan M</v>
      </c>
      <c r="C26">
        <f>SUM(Sheet1!C26:G26)</f>
        <v>213</v>
      </c>
      <c r="D26">
        <f>PRODUCT(Sheet1!C26:'Sheet1'!G26)</f>
        <v>1986480</v>
      </c>
      <c r="E26">
        <f>Sheet1!O26</f>
        <v>0</v>
      </c>
      <c r="F26">
        <f>Sheet1!Q26</f>
        <v>0</v>
      </c>
      <c r="G26">
        <f>Sheet1!R26</f>
        <v>45369</v>
      </c>
      <c r="H26">
        <f>Sheet1!T26</f>
        <v>42.6</v>
      </c>
      <c r="I26">
        <f>Sheet1!V26</f>
        <v>4</v>
      </c>
    </row>
    <row r="27" spans="1:9">
      <c r="A27">
        <f>Sheet1!A27</f>
        <v>26</v>
      </c>
      <c r="B27" t="str">
        <f>Sheet1!B27</f>
        <v>Snega D</v>
      </c>
      <c r="C27">
        <f>SUM(Sheet1!C27:G27)</f>
        <v>310</v>
      </c>
      <c r="D27">
        <f>PRODUCT(Sheet1!C27:'Sheet1'!G27)</f>
        <v>550560000</v>
      </c>
      <c r="E27">
        <f>Sheet1!O27</f>
        <v>1776000</v>
      </c>
      <c r="F27">
        <f>Sheet1!Q27</f>
        <v>0</v>
      </c>
      <c r="G27">
        <f>Sheet1!R27</f>
        <v>96100</v>
      </c>
      <c r="H27">
        <f>Sheet1!T27</f>
        <v>62</v>
      </c>
      <c r="I27">
        <f>Sheet1!V27</f>
        <v>5</v>
      </c>
    </row>
    <row r="28" spans="1:9">
      <c r="A28">
        <f>Sheet1!A28</f>
        <v>27</v>
      </c>
      <c r="B28" t="str">
        <f>Sheet1!B28</f>
        <v>Srinidhi S</v>
      </c>
      <c r="C28">
        <f>SUM(Sheet1!C28:G28)</f>
        <v>228</v>
      </c>
      <c r="D28">
        <f>PRODUCT(Sheet1!C28:'Sheet1'!G28)</f>
        <v>49082880</v>
      </c>
      <c r="E28">
        <f>Sheet1!O28</f>
        <v>215275.78947368421</v>
      </c>
      <c r="F28">
        <f>Sheet1!Q28</f>
        <v>180</v>
      </c>
      <c r="G28">
        <f>Sheet1!R28</f>
        <v>51984</v>
      </c>
      <c r="H28">
        <f>Sheet1!T28</f>
        <v>45.6</v>
      </c>
      <c r="I28">
        <f>Sheet1!V28</f>
        <v>5</v>
      </c>
    </row>
    <row r="29" spans="1:9">
      <c r="A29">
        <f>Sheet1!A29</f>
        <v>28</v>
      </c>
      <c r="B29" t="str">
        <f>Sheet1!B29</f>
        <v>Tamil V</v>
      </c>
      <c r="C29">
        <f>SUM(Sheet1!C29:G29)</f>
        <v>199</v>
      </c>
      <c r="D29">
        <f>PRODUCT(Sheet1!C29:'Sheet1'!G29)</f>
        <v>13728000</v>
      </c>
      <c r="E29">
        <f>Sheet1!O29</f>
        <v>68984.924623115585</v>
      </c>
      <c r="F29">
        <f>Sheet1!Q29</f>
        <v>184</v>
      </c>
      <c r="G29">
        <f>Sheet1!R29</f>
        <v>39601</v>
      </c>
      <c r="H29">
        <f>Sheet1!T29</f>
        <v>39.799999999999997</v>
      </c>
      <c r="I29">
        <f>Sheet1!V29</f>
        <v>5</v>
      </c>
    </row>
    <row r="30" spans="1:9">
      <c r="A30">
        <f>Sheet1!A30</f>
        <v>29</v>
      </c>
      <c r="B30" t="str">
        <f>Sheet1!B30</f>
        <v>Vinu Andrews S</v>
      </c>
      <c r="C30">
        <f>SUM(Sheet1!C30:G30)</f>
        <v>178</v>
      </c>
      <c r="D30">
        <f>PRODUCT(Sheet1!C30:'Sheet1'!G30)</f>
        <v>10617600</v>
      </c>
      <c r="E30">
        <f>Sheet1!O30</f>
        <v>59649.438202247191</v>
      </c>
      <c r="F30">
        <f>Sheet1!Q30</f>
        <v>78</v>
      </c>
      <c r="G30">
        <f>Sheet1!R30</f>
        <v>31684</v>
      </c>
      <c r="H30">
        <f>Sheet1!T30</f>
        <v>35.6</v>
      </c>
      <c r="I30">
        <f>Sheet1!V30</f>
        <v>5</v>
      </c>
    </row>
    <row r="31" spans="1:9">
      <c r="A31">
        <f>Sheet1!A31</f>
        <v>30</v>
      </c>
      <c r="B31" t="str">
        <f>Sheet1!B31</f>
        <v>Yogarajan K</v>
      </c>
      <c r="C31">
        <f>SUM(Sheet1!C31:G31)</f>
        <v>244</v>
      </c>
      <c r="D31">
        <f>PRODUCT(Sheet1!C31:'Sheet1'!G31)</f>
        <v>50066938</v>
      </c>
      <c r="E31">
        <f>Sheet1!O31</f>
        <v>205192.36885245901</v>
      </c>
      <c r="F31">
        <f>Sheet1!Q31</f>
        <v>90</v>
      </c>
      <c r="G31">
        <f>Sheet1!R31</f>
        <v>59536</v>
      </c>
      <c r="H31">
        <f>Sheet1!T31</f>
        <v>48.8</v>
      </c>
      <c r="I31">
        <f>Sheet1!V31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1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2" sqref="A2"/>
    </sheetView>
  </sheetViews>
  <sheetFormatPr defaultRowHeight="15"/>
  <cols>
    <col min="1" max="1" width="5.140625" bestFit="1" customWidth="1"/>
    <col min="2" max="2" width="20.85546875" bestFit="1" customWidth="1"/>
    <col min="3" max="3" width="4" bestFit="1" customWidth="1"/>
    <col min="4" max="5" width="3.42578125" bestFit="1" customWidth="1"/>
    <col min="6" max="6" width="4" bestFit="1" customWidth="1"/>
    <col min="7" max="7" width="3.42578125" bestFit="1" customWidth="1"/>
  </cols>
  <sheetData>
    <row r="1" spans="1:15" ht="16.5" thickBot="1">
      <c r="A1" s="1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2</v>
      </c>
      <c r="G1" s="8" t="s">
        <v>3</v>
      </c>
      <c r="H1" s="10" t="s">
        <v>50</v>
      </c>
      <c r="I1" s="10" t="s">
        <v>52</v>
      </c>
      <c r="J1" s="10" t="s">
        <v>51</v>
      </c>
      <c r="K1" s="10" t="s">
        <v>53</v>
      </c>
      <c r="L1" s="10" t="s">
        <v>54</v>
      </c>
      <c r="M1" s="10" t="s">
        <v>55</v>
      </c>
      <c r="N1" s="10" t="s">
        <v>49</v>
      </c>
      <c r="O1" s="10" t="s">
        <v>48</v>
      </c>
    </row>
    <row r="2" spans="1:15" ht="15.75" thickBot="1">
      <c r="A2" s="2">
        <v>1</v>
      </c>
      <c r="B2" s="3" t="s">
        <v>5</v>
      </c>
      <c r="C2" s="4">
        <v>99</v>
      </c>
      <c r="D2" s="4">
        <v>15</v>
      </c>
      <c r="E2" s="4">
        <v>12</v>
      </c>
      <c r="F2" s="4">
        <v>90</v>
      </c>
      <c r="G2" s="4">
        <v>14</v>
      </c>
      <c r="H2">
        <f>SUM(C2:G2)</f>
        <v>230</v>
      </c>
      <c r="I2">
        <f>PRODUCT(C2:G2)</f>
        <v>22453200</v>
      </c>
      <c r="J2">
        <f>(I2-H2)</f>
        <v>22452970</v>
      </c>
      <c r="K2">
        <f>(I2/H2)</f>
        <v>97622.608695652176</v>
      </c>
      <c r="L2">
        <f>MOD(I2,H2)</f>
        <v>140</v>
      </c>
      <c r="M2">
        <f>(C2*C2)</f>
        <v>9801</v>
      </c>
      <c r="N2">
        <f>SUBTOTAL(4,C2:G2)</f>
        <v>99</v>
      </c>
      <c r="O2">
        <f>COUNT(C2:G2)</f>
        <v>5</v>
      </c>
    </row>
    <row r="3" spans="1:15" ht="15.75" thickBot="1">
      <c r="A3" s="2">
        <v>2</v>
      </c>
      <c r="B3" s="2" t="s">
        <v>6</v>
      </c>
      <c r="C3" s="4">
        <v>93</v>
      </c>
      <c r="D3" s="4">
        <v>14</v>
      </c>
      <c r="E3" s="4">
        <v>13</v>
      </c>
      <c r="F3" s="4">
        <v>83</v>
      </c>
      <c r="G3" s="4">
        <v>17</v>
      </c>
      <c r="H3">
        <f t="shared" ref="H3:H31" si="0">SUM(C3:G3)</f>
        <v>220</v>
      </c>
      <c r="I3">
        <f t="shared" ref="I3:I31" si="1">PRODUCT(C3:G3)</f>
        <v>23882586</v>
      </c>
      <c r="J3">
        <f t="shared" ref="J3:J31" si="2">(I3-H3)</f>
        <v>23882366</v>
      </c>
      <c r="K3">
        <f t="shared" ref="K3:K31" si="3">(I3/H3)</f>
        <v>108557.20909090909</v>
      </c>
      <c r="L3">
        <f t="shared" ref="L3:L31" si="4">MOD(I3,H3)</f>
        <v>46</v>
      </c>
      <c r="M3">
        <f t="shared" ref="M3:M31" si="5">(C3*C3)</f>
        <v>8649</v>
      </c>
      <c r="N3">
        <f t="shared" ref="N3:N31" si="6">SUBTOTAL(4,C3:G3)</f>
        <v>93</v>
      </c>
      <c r="O3">
        <f t="shared" ref="O3:O31" si="7">COUNT(C3:G3)</f>
        <v>5</v>
      </c>
    </row>
    <row r="4" spans="1:15" ht="15.75" thickBot="1">
      <c r="A4" s="2">
        <v>3</v>
      </c>
      <c r="B4" s="2" t="s">
        <v>7</v>
      </c>
      <c r="C4" s="4">
        <v>74</v>
      </c>
      <c r="D4" s="4">
        <v>21</v>
      </c>
      <c r="E4" s="4">
        <v>16</v>
      </c>
      <c r="F4" s="4">
        <v>84</v>
      </c>
      <c r="G4" s="4">
        <v>17</v>
      </c>
      <c r="H4">
        <f t="shared" si="0"/>
        <v>212</v>
      </c>
      <c r="I4">
        <f t="shared" si="1"/>
        <v>35505792</v>
      </c>
      <c r="J4">
        <f t="shared" si="2"/>
        <v>35505580</v>
      </c>
      <c r="K4">
        <f t="shared" si="3"/>
        <v>167480.15094339623</v>
      </c>
      <c r="L4">
        <f t="shared" si="4"/>
        <v>32</v>
      </c>
      <c r="M4">
        <f t="shared" si="5"/>
        <v>5476</v>
      </c>
      <c r="N4">
        <f t="shared" si="6"/>
        <v>84</v>
      </c>
      <c r="O4">
        <f t="shared" si="7"/>
        <v>5</v>
      </c>
    </row>
    <row r="5" spans="1:15" ht="15.75" thickBot="1">
      <c r="A5" s="2">
        <v>4</v>
      </c>
      <c r="B5" s="2" t="s">
        <v>8</v>
      </c>
      <c r="C5" s="4">
        <v>96</v>
      </c>
      <c r="D5" s="4">
        <v>18</v>
      </c>
      <c r="E5" s="4">
        <v>17</v>
      </c>
      <c r="F5" s="4">
        <v>96</v>
      </c>
      <c r="G5" s="4">
        <v>17</v>
      </c>
      <c r="H5">
        <f t="shared" si="0"/>
        <v>244</v>
      </c>
      <c r="I5">
        <f t="shared" si="1"/>
        <v>47941632</v>
      </c>
      <c r="J5">
        <f t="shared" si="2"/>
        <v>47941388</v>
      </c>
      <c r="K5">
        <f t="shared" si="3"/>
        <v>196482.09836065574</v>
      </c>
      <c r="L5">
        <f t="shared" si="4"/>
        <v>24</v>
      </c>
      <c r="M5">
        <f t="shared" si="5"/>
        <v>9216</v>
      </c>
      <c r="N5">
        <f t="shared" si="6"/>
        <v>96</v>
      </c>
      <c r="O5">
        <f t="shared" si="7"/>
        <v>5</v>
      </c>
    </row>
    <row r="6" spans="1:15" ht="15.75" thickBot="1">
      <c r="A6" s="2">
        <v>5</v>
      </c>
      <c r="B6" s="2" t="s">
        <v>9</v>
      </c>
      <c r="C6" s="4">
        <v>95</v>
      </c>
      <c r="D6" s="4">
        <v>21</v>
      </c>
      <c r="E6" s="4">
        <v>18</v>
      </c>
      <c r="F6" s="4">
        <v>93</v>
      </c>
      <c r="G6" s="4">
        <v>21</v>
      </c>
      <c r="H6">
        <f t="shared" si="0"/>
        <v>248</v>
      </c>
      <c r="I6">
        <f t="shared" si="1"/>
        <v>70132230</v>
      </c>
      <c r="J6">
        <f t="shared" si="2"/>
        <v>70131982</v>
      </c>
      <c r="K6">
        <f t="shared" si="3"/>
        <v>282791.25</v>
      </c>
      <c r="L6">
        <f t="shared" si="4"/>
        <v>62</v>
      </c>
      <c r="M6">
        <f t="shared" si="5"/>
        <v>9025</v>
      </c>
      <c r="N6">
        <f t="shared" si="6"/>
        <v>95</v>
      </c>
      <c r="O6">
        <f t="shared" si="7"/>
        <v>5</v>
      </c>
    </row>
    <row r="7" spans="1:15" ht="15.75" thickBot="1">
      <c r="A7" s="2">
        <v>6</v>
      </c>
      <c r="B7" s="2" t="s">
        <v>10</v>
      </c>
      <c r="C7" s="4">
        <v>78</v>
      </c>
      <c r="D7" s="4">
        <v>13</v>
      </c>
      <c r="E7" s="4">
        <v>10</v>
      </c>
      <c r="F7" s="4">
        <v>88</v>
      </c>
      <c r="G7" s="4">
        <v>12</v>
      </c>
      <c r="H7">
        <f t="shared" si="0"/>
        <v>201</v>
      </c>
      <c r="I7">
        <f t="shared" si="1"/>
        <v>10707840</v>
      </c>
      <c r="J7">
        <f t="shared" si="2"/>
        <v>10707639</v>
      </c>
      <c r="K7">
        <f t="shared" si="3"/>
        <v>53272.835820895525</v>
      </c>
      <c r="L7">
        <f t="shared" si="4"/>
        <v>168</v>
      </c>
      <c r="M7">
        <f t="shared" si="5"/>
        <v>6084</v>
      </c>
      <c r="N7">
        <f t="shared" si="6"/>
        <v>88</v>
      </c>
      <c r="O7">
        <f t="shared" si="7"/>
        <v>5</v>
      </c>
    </row>
    <row r="8" spans="1:15" ht="15.75" thickBot="1">
      <c r="A8" s="2">
        <v>7</v>
      </c>
      <c r="B8" s="2" t="s">
        <v>11</v>
      </c>
      <c r="C8" s="4">
        <v>82</v>
      </c>
      <c r="D8" s="4">
        <v>23</v>
      </c>
      <c r="E8" s="4">
        <v>19</v>
      </c>
      <c r="F8" s="4">
        <v>91</v>
      </c>
      <c r="G8" s="4">
        <v>23</v>
      </c>
      <c r="H8">
        <f t="shared" si="0"/>
        <v>238</v>
      </c>
      <c r="I8">
        <f t="shared" si="1"/>
        <v>75000562</v>
      </c>
      <c r="J8">
        <f t="shared" si="2"/>
        <v>75000324</v>
      </c>
      <c r="K8">
        <f t="shared" si="3"/>
        <v>315128.4117647059</v>
      </c>
      <c r="L8">
        <f t="shared" si="4"/>
        <v>98</v>
      </c>
      <c r="M8">
        <f t="shared" si="5"/>
        <v>6724</v>
      </c>
      <c r="N8">
        <f t="shared" si="6"/>
        <v>91</v>
      </c>
      <c r="O8">
        <f t="shared" si="7"/>
        <v>5</v>
      </c>
    </row>
    <row r="9" spans="1:15" ht="15.75" thickBot="1">
      <c r="A9" s="2">
        <v>8</v>
      </c>
      <c r="B9" s="2" t="s">
        <v>12</v>
      </c>
      <c r="C9" s="4">
        <v>86</v>
      </c>
      <c r="D9" s="4">
        <v>26</v>
      </c>
      <c r="E9" s="4">
        <v>22</v>
      </c>
      <c r="F9" s="4">
        <v>92</v>
      </c>
      <c r="G9" s="4">
        <v>26</v>
      </c>
      <c r="H9">
        <f t="shared" si="0"/>
        <v>252</v>
      </c>
      <c r="I9">
        <f t="shared" si="1"/>
        <v>117667264</v>
      </c>
      <c r="J9">
        <f t="shared" si="2"/>
        <v>117667012</v>
      </c>
      <c r="K9">
        <f t="shared" si="3"/>
        <v>466933.58730158728</v>
      </c>
      <c r="L9">
        <f t="shared" si="4"/>
        <v>148</v>
      </c>
      <c r="M9">
        <f t="shared" si="5"/>
        <v>7396</v>
      </c>
      <c r="N9">
        <f t="shared" si="6"/>
        <v>92</v>
      </c>
      <c r="O9">
        <f t="shared" si="7"/>
        <v>5</v>
      </c>
    </row>
    <row r="10" spans="1:15" ht="15.75" thickBot="1">
      <c r="A10" s="2">
        <v>9</v>
      </c>
      <c r="B10" s="2" t="s">
        <v>13</v>
      </c>
      <c r="C10" s="4">
        <v>100</v>
      </c>
      <c r="D10" s="4">
        <v>36</v>
      </c>
      <c r="E10" s="4">
        <v>35</v>
      </c>
      <c r="F10" s="4">
        <v>95</v>
      </c>
      <c r="G10" s="4">
        <v>30</v>
      </c>
      <c r="H10">
        <f t="shared" si="0"/>
        <v>296</v>
      </c>
      <c r="I10">
        <f t="shared" si="1"/>
        <v>359100000</v>
      </c>
      <c r="J10">
        <f t="shared" si="2"/>
        <v>359099704</v>
      </c>
      <c r="K10">
        <f t="shared" si="3"/>
        <v>1213175.6756756757</v>
      </c>
      <c r="L10">
        <f t="shared" si="4"/>
        <v>200</v>
      </c>
      <c r="M10">
        <f t="shared" si="5"/>
        <v>10000</v>
      </c>
      <c r="N10">
        <f t="shared" si="6"/>
        <v>100</v>
      </c>
      <c r="O10">
        <f t="shared" si="7"/>
        <v>5</v>
      </c>
    </row>
    <row r="11" spans="1:15" ht="15.75" thickBot="1">
      <c r="A11" s="2">
        <v>10</v>
      </c>
      <c r="B11" s="2" t="s">
        <v>14</v>
      </c>
      <c r="C11" s="4">
        <v>82</v>
      </c>
      <c r="D11" s="4">
        <v>20</v>
      </c>
      <c r="E11" s="4">
        <v>36</v>
      </c>
      <c r="F11" s="4">
        <v>80</v>
      </c>
      <c r="G11" s="4">
        <v>22</v>
      </c>
      <c r="H11">
        <f t="shared" si="0"/>
        <v>240</v>
      </c>
      <c r="I11">
        <f t="shared" si="1"/>
        <v>103910400</v>
      </c>
      <c r="J11">
        <f t="shared" si="2"/>
        <v>103910160</v>
      </c>
      <c r="K11">
        <f t="shared" si="3"/>
        <v>432960</v>
      </c>
      <c r="L11">
        <f t="shared" si="4"/>
        <v>0</v>
      </c>
      <c r="M11">
        <f t="shared" si="5"/>
        <v>6724</v>
      </c>
      <c r="N11">
        <f t="shared" si="6"/>
        <v>82</v>
      </c>
      <c r="O11">
        <f t="shared" si="7"/>
        <v>5</v>
      </c>
    </row>
    <row r="12" spans="1:15" ht="15.75" thickBot="1">
      <c r="A12" s="2">
        <v>11</v>
      </c>
      <c r="B12" s="2" t="s">
        <v>15</v>
      </c>
      <c r="C12" s="4">
        <v>94</v>
      </c>
      <c r="D12" s="4">
        <v>24</v>
      </c>
      <c r="E12" s="4">
        <v>22</v>
      </c>
      <c r="F12" s="4">
        <v>87</v>
      </c>
      <c r="G12" s="4">
        <v>24</v>
      </c>
      <c r="H12">
        <f t="shared" si="0"/>
        <v>251</v>
      </c>
      <c r="I12">
        <f t="shared" si="1"/>
        <v>103631616</v>
      </c>
      <c r="J12">
        <f t="shared" si="2"/>
        <v>103631365</v>
      </c>
      <c r="K12">
        <f t="shared" si="3"/>
        <v>412874.96414342627</v>
      </c>
      <c r="L12">
        <f t="shared" si="4"/>
        <v>242</v>
      </c>
      <c r="M12">
        <f t="shared" si="5"/>
        <v>8836</v>
      </c>
      <c r="N12">
        <f t="shared" si="6"/>
        <v>94</v>
      </c>
      <c r="O12">
        <f t="shared" si="7"/>
        <v>5</v>
      </c>
    </row>
    <row r="13" spans="1:15" ht="15.75" thickBot="1">
      <c r="A13" s="2">
        <v>12</v>
      </c>
      <c r="B13" s="2" t="s">
        <v>16</v>
      </c>
      <c r="C13" s="4">
        <v>81</v>
      </c>
      <c r="D13" s="4">
        <v>19</v>
      </c>
      <c r="E13" s="4">
        <v>15</v>
      </c>
      <c r="F13" s="4">
        <v>68</v>
      </c>
      <c r="G13" s="4">
        <v>19</v>
      </c>
      <c r="H13">
        <f t="shared" si="0"/>
        <v>202</v>
      </c>
      <c r="I13">
        <f t="shared" si="1"/>
        <v>29825820</v>
      </c>
      <c r="J13">
        <f t="shared" si="2"/>
        <v>29825618</v>
      </c>
      <c r="K13">
        <f t="shared" si="3"/>
        <v>147652.57425742573</v>
      </c>
      <c r="L13">
        <f t="shared" si="4"/>
        <v>116</v>
      </c>
      <c r="M13">
        <f t="shared" si="5"/>
        <v>6561</v>
      </c>
      <c r="N13">
        <f t="shared" si="6"/>
        <v>81</v>
      </c>
      <c r="O13">
        <f t="shared" si="7"/>
        <v>5</v>
      </c>
    </row>
    <row r="14" spans="1:15" ht="15.75" thickBot="1">
      <c r="A14" s="2">
        <v>13</v>
      </c>
      <c r="B14" s="2" t="s">
        <v>17</v>
      </c>
      <c r="C14" s="4">
        <v>92</v>
      </c>
      <c r="D14" s="4">
        <v>12</v>
      </c>
      <c r="E14" s="4">
        <v>11</v>
      </c>
      <c r="F14" s="4">
        <v>94</v>
      </c>
      <c r="G14" s="4">
        <v>12</v>
      </c>
      <c r="H14">
        <f t="shared" si="0"/>
        <v>221</v>
      </c>
      <c r="I14">
        <f t="shared" si="1"/>
        <v>13698432</v>
      </c>
      <c r="J14">
        <f t="shared" si="2"/>
        <v>13698211</v>
      </c>
      <c r="K14">
        <f t="shared" si="3"/>
        <v>61983.855203619911</v>
      </c>
      <c r="L14">
        <f t="shared" si="4"/>
        <v>189</v>
      </c>
      <c r="M14">
        <f t="shared" si="5"/>
        <v>8464</v>
      </c>
      <c r="N14">
        <f t="shared" si="6"/>
        <v>94</v>
      </c>
      <c r="O14">
        <f t="shared" si="7"/>
        <v>5</v>
      </c>
    </row>
    <row r="15" spans="1:15" ht="15.75" thickBot="1">
      <c r="A15" s="2">
        <v>14</v>
      </c>
      <c r="B15" s="2" t="s">
        <v>18</v>
      </c>
      <c r="C15" s="4">
        <v>97</v>
      </c>
      <c r="D15" s="4">
        <v>23</v>
      </c>
      <c r="E15" s="4">
        <v>22</v>
      </c>
      <c r="F15" s="4">
        <v>90</v>
      </c>
      <c r="G15" s="4">
        <v>25</v>
      </c>
      <c r="H15">
        <f t="shared" si="0"/>
        <v>257</v>
      </c>
      <c r="I15">
        <f t="shared" si="1"/>
        <v>110434500</v>
      </c>
      <c r="J15">
        <f t="shared" si="2"/>
        <v>110434243</v>
      </c>
      <c r="K15">
        <f t="shared" si="3"/>
        <v>429706.22568093386</v>
      </c>
      <c r="L15">
        <f t="shared" si="4"/>
        <v>58</v>
      </c>
      <c r="M15">
        <f t="shared" si="5"/>
        <v>9409</v>
      </c>
      <c r="N15">
        <f t="shared" si="6"/>
        <v>97</v>
      </c>
      <c r="O15">
        <f t="shared" si="7"/>
        <v>5</v>
      </c>
    </row>
    <row r="16" spans="1:15" ht="15.75" thickBot="1">
      <c r="A16" s="2">
        <v>15</v>
      </c>
      <c r="B16" s="2" t="s">
        <v>19</v>
      </c>
      <c r="C16" s="4">
        <v>93</v>
      </c>
      <c r="D16" s="4">
        <v>16</v>
      </c>
      <c r="E16" s="4">
        <v>15</v>
      </c>
      <c r="F16" s="4">
        <v>98</v>
      </c>
      <c r="G16" s="4">
        <v>16</v>
      </c>
      <c r="H16">
        <f t="shared" si="0"/>
        <v>238</v>
      </c>
      <c r="I16">
        <f t="shared" si="1"/>
        <v>34997760</v>
      </c>
      <c r="J16">
        <f t="shared" si="2"/>
        <v>34997522</v>
      </c>
      <c r="K16">
        <f t="shared" si="3"/>
        <v>147049.41176470587</v>
      </c>
      <c r="L16">
        <f t="shared" si="4"/>
        <v>98</v>
      </c>
      <c r="M16">
        <f t="shared" si="5"/>
        <v>8649</v>
      </c>
      <c r="N16">
        <f t="shared" si="6"/>
        <v>98</v>
      </c>
      <c r="O16">
        <f t="shared" si="7"/>
        <v>5</v>
      </c>
    </row>
    <row r="17" spans="1:15" ht="15.75" thickBot="1">
      <c r="A17" s="2">
        <v>16</v>
      </c>
      <c r="B17" s="2" t="s">
        <v>20</v>
      </c>
      <c r="C17" s="4">
        <v>93</v>
      </c>
      <c r="D17" s="4">
        <v>18</v>
      </c>
      <c r="E17" s="4">
        <v>15</v>
      </c>
      <c r="F17" s="4">
        <v>95</v>
      </c>
      <c r="G17" s="4">
        <v>15</v>
      </c>
      <c r="H17">
        <f t="shared" si="0"/>
        <v>236</v>
      </c>
      <c r="I17">
        <f t="shared" si="1"/>
        <v>35781750</v>
      </c>
      <c r="J17">
        <f t="shared" si="2"/>
        <v>35781514</v>
      </c>
      <c r="K17">
        <f t="shared" si="3"/>
        <v>151617.58474576272</v>
      </c>
      <c r="L17">
        <f t="shared" si="4"/>
        <v>138</v>
      </c>
      <c r="M17">
        <f t="shared" si="5"/>
        <v>8649</v>
      </c>
      <c r="N17">
        <f t="shared" si="6"/>
        <v>95</v>
      </c>
      <c r="O17">
        <f t="shared" si="7"/>
        <v>5</v>
      </c>
    </row>
    <row r="18" spans="1:15" ht="15.75" thickBot="1">
      <c r="A18" s="2">
        <v>17</v>
      </c>
      <c r="B18" s="2" t="s">
        <v>21</v>
      </c>
      <c r="C18" s="4">
        <v>81</v>
      </c>
      <c r="D18" s="4">
        <v>12</v>
      </c>
      <c r="E18" s="4">
        <v>10</v>
      </c>
      <c r="F18" s="4">
        <v>83</v>
      </c>
      <c r="G18" s="4">
        <v>10</v>
      </c>
      <c r="H18">
        <f t="shared" si="0"/>
        <v>196</v>
      </c>
      <c r="I18">
        <f t="shared" si="1"/>
        <v>8067600</v>
      </c>
      <c r="J18">
        <f t="shared" si="2"/>
        <v>8067404</v>
      </c>
      <c r="K18">
        <f t="shared" si="3"/>
        <v>41161.224489795917</v>
      </c>
      <c r="L18">
        <f t="shared" si="4"/>
        <v>44</v>
      </c>
      <c r="M18">
        <f t="shared" si="5"/>
        <v>6561</v>
      </c>
      <c r="N18">
        <f t="shared" si="6"/>
        <v>83</v>
      </c>
      <c r="O18">
        <f t="shared" si="7"/>
        <v>5</v>
      </c>
    </row>
    <row r="19" spans="1:15" ht="15.75" thickBot="1">
      <c r="A19" s="2">
        <v>18</v>
      </c>
      <c r="B19" s="2" t="s">
        <v>22</v>
      </c>
      <c r="C19" s="4">
        <v>90</v>
      </c>
      <c r="D19" s="4">
        <v>30</v>
      </c>
      <c r="E19" s="4">
        <v>27</v>
      </c>
      <c r="F19" s="4">
        <v>96</v>
      </c>
      <c r="G19" s="4">
        <v>31</v>
      </c>
      <c r="H19">
        <f t="shared" si="0"/>
        <v>274</v>
      </c>
      <c r="I19">
        <f t="shared" si="1"/>
        <v>216950400</v>
      </c>
      <c r="J19">
        <f t="shared" si="2"/>
        <v>216950126</v>
      </c>
      <c r="K19">
        <f t="shared" si="3"/>
        <v>791789.7810218978</v>
      </c>
      <c r="L19">
        <f t="shared" si="4"/>
        <v>214</v>
      </c>
      <c r="M19">
        <f t="shared" si="5"/>
        <v>8100</v>
      </c>
      <c r="N19">
        <f t="shared" si="6"/>
        <v>96</v>
      </c>
      <c r="O19">
        <f t="shared" si="7"/>
        <v>5</v>
      </c>
    </row>
    <row r="20" spans="1:15" ht="15.75" thickBot="1">
      <c r="A20" s="2">
        <v>19</v>
      </c>
      <c r="B20" s="2" t="s">
        <v>23</v>
      </c>
      <c r="C20" s="4">
        <v>81</v>
      </c>
      <c r="D20" s="4">
        <v>10</v>
      </c>
      <c r="E20" s="4">
        <v>8</v>
      </c>
      <c r="F20" s="4">
        <v>73</v>
      </c>
      <c r="G20" s="4">
        <v>11</v>
      </c>
      <c r="H20">
        <f t="shared" si="0"/>
        <v>183</v>
      </c>
      <c r="I20">
        <f t="shared" si="1"/>
        <v>5203440</v>
      </c>
      <c r="J20">
        <f t="shared" si="2"/>
        <v>5203257</v>
      </c>
      <c r="K20">
        <f t="shared" si="3"/>
        <v>28434.098360655738</v>
      </c>
      <c r="L20">
        <f t="shared" si="4"/>
        <v>18</v>
      </c>
      <c r="M20">
        <f t="shared" si="5"/>
        <v>6561</v>
      </c>
      <c r="N20">
        <f t="shared" si="6"/>
        <v>81</v>
      </c>
      <c r="O20">
        <f t="shared" si="7"/>
        <v>5</v>
      </c>
    </row>
    <row r="21" spans="1:15" ht="15.75" thickBot="1">
      <c r="A21" s="2">
        <v>20</v>
      </c>
      <c r="B21" s="2" t="s">
        <v>24</v>
      </c>
      <c r="C21" s="4">
        <v>98</v>
      </c>
      <c r="D21" s="4">
        <v>28</v>
      </c>
      <c r="E21" s="4">
        <v>27</v>
      </c>
      <c r="F21" s="4">
        <v>98</v>
      </c>
      <c r="G21" s="4">
        <v>33</v>
      </c>
      <c r="H21">
        <f t="shared" si="0"/>
        <v>284</v>
      </c>
      <c r="I21">
        <f t="shared" si="1"/>
        <v>239600592</v>
      </c>
      <c r="J21">
        <f t="shared" si="2"/>
        <v>239600308</v>
      </c>
      <c r="K21">
        <f t="shared" si="3"/>
        <v>843664.05633802817</v>
      </c>
      <c r="L21">
        <f t="shared" si="4"/>
        <v>16</v>
      </c>
      <c r="M21">
        <f t="shared" si="5"/>
        <v>9604</v>
      </c>
      <c r="N21">
        <f t="shared" si="6"/>
        <v>98</v>
      </c>
      <c r="O21">
        <f t="shared" si="7"/>
        <v>5</v>
      </c>
    </row>
    <row r="22" spans="1:15" ht="15.75" thickBot="1">
      <c r="A22" s="2">
        <v>21</v>
      </c>
      <c r="B22" s="2" t="s">
        <v>25</v>
      </c>
      <c r="C22" s="4">
        <v>87</v>
      </c>
      <c r="D22" s="4">
        <v>20</v>
      </c>
      <c r="E22" s="4">
        <v>18</v>
      </c>
      <c r="F22" s="4">
        <v>80</v>
      </c>
      <c r="G22" s="4">
        <v>20</v>
      </c>
      <c r="H22">
        <f t="shared" si="0"/>
        <v>225</v>
      </c>
      <c r="I22">
        <f t="shared" si="1"/>
        <v>50112000</v>
      </c>
      <c r="J22">
        <f t="shared" si="2"/>
        <v>50111775</v>
      </c>
      <c r="K22">
        <f t="shared" si="3"/>
        <v>222720</v>
      </c>
      <c r="L22">
        <f t="shared" si="4"/>
        <v>0</v>
      </c>
      <c r="M22">
        <f t="shared" si="5"/>
        <v>7569</v>
      </c>
      <c r="N22">
        <f t="shared" si="6"/>
        <v>87</v>
      </c>
      <c r="O22">
        <f t="shared" si="7"/>
        <v>5</v>
      </c>
    </row>
    <row r="23" spans="1:15" ht="15.75" thickBot="1">
      <c r="A23" s="2">
        <v>22</v>
      </c>
      <c r="B23" s="2" t="s">
        <v>26</v>
      </c>
      <c r="C23" s="4">
        <v>89</v>
      </c>
      <c r="D23" s="4">
        <v>50</v>
      </c>
      <c r="E23" s="4">
        <v>45</v>
      </c>
      <c r="F23" s="4">
        <v>88</v>
      </c>
      <c r="G23" s="4">
        <v>50</v>
      </c>
      <c r="H23">
        <f t="shared" si="0"/>
        <v>322</v>
      </c>
      <c r="I23">
        <f t="shared" si="1"/>
        <v>881100000</v>
      </c>
      <c r="J23">
        <f t="shared" si="2"/>
        <v>881099678</v>
      </c>
      <c r="K23">
        <f t="shared" si="3"/>
        <v>2736335.4037267081</v>
      </c>
      <c r="L23">
        <f t="shared" si="4"/>
        <v>130</v>
      </c>
      <c r="M23">
        <f t="shared" si="5"/>
        <v>7921</v>
      </c>
      <c r="N23">
        <f t="shared" si="6"/>
        <v>89</v>
      </c>
      <c r="O23">
        <f t="shared" si="7"/>
        <v>5</v>
      </c>
    </row>
    <row r="24" spans="1:15" ht="15.75" thickBot="1">
      <c r="A24" s="2">
        <v>23</v>
      </c>
      <c r="B24" s="2" t="s">
        <v>27</v>
      </c>
      <c r="C24" s="4">
        <v>96</v>
      </c>
      <c r="D24" s="4">
        <v>25</v>
      </c>
      <c r="E24" s="4">
        <v>24</v>
      </c>
      <c r="F24" s="4">
        <v>96</v>
      </c>
      <c r="G24" s="4">
        <v>25</v>
      </c>
      <c r="H24">
        <f t="shared" si="0"/>
        <v>266</v>
      </c>
      <c r="I24">
        <f t="shared" si="1"/>
        <v>138240000</v>
      </c>
      <c r="J24">
        <f t="shared" si="2"/>
        <v>138239734</v>
      </c>
      <c r="K24">
        <f t="shared" si="3"/>
        <v>519699.24812030076</v>
      </c>
      <c r="L24">
        <f t="shared" si="4"/>
        <v>66</v>
      </c>
      <c r="M24">
        <f t="shared" si="5"/>
        <v>9216</v>
      </c>
      <c r="N24">
        <f t="shared" si="6"/>
        <v>96</v>
      </c>
      <c r="O24">
        <f t="shared" si="7"/>
        <v>5</v>
      </c>
    </row>
    <row r="25" spans="1:15" ht="15.75" thickBot="1">
      <c r="A25" s="2">
        <v>24</v>
      </c>
      <c r="B25" s="2" t="s">
        <v>28</v>
      </c>
      <c r="C25" s="4">
        <v>87</v>
      </c>
      <c r="D25" s="4">
        <v>40</v>
      </c>
      <c r="E25" s="4">
        <v>35</v>
      </c>
      <c r="F25" s="4">
        <v>92</v>
      </c>
      <c r="G25" s="4">
        <v>42</v>
      </c>
      <c r="H25">
        <f t="shared" si="0"/>
        <v>296</v>
      </c>
      <c r="I25">
        <f t="shared" si="1"/>
        <v>470635200</v>
      </c>
      <c r="J25">
        <f t="shared" si="2"/>
        <v>470634904</v>
      </c>
      <c r="K25">
        <f t="shared" si="3"/>
        <v>1589983.7837837837</v>
      </c>
      <c r="L25">
        <f t="shared" si="4"/>
        <v>232</v>
      </c>
      <c r="M25">
        <f t="shared" si="5"/>
        <v>7569</v>
      </c>
      <c r="N25">
        <f t="shared" si="6"/>
        <v>92</v>
      </c>
      <c r="O25">
        <f t="shared" si="7"/>
        <v>5</v>
      </c>
    </row>
    <row r="26" spans="1:15" ht="15.75" thickBot="1">
      <c r="A26" s="2">
        <v>25</v>
      </c>
      <c r="B26" s="2" t="s">
        <v>29</v>
      </c>
      <c r="C26" s="4">
        <v>89</v>
      </c>
      <c r="D26" s="4">
        <v>16</v>
      </c>
      <c r="E26" s="4"/>
      <c r="F26" s="4">
        <v>93</v>
      </c>
      <c r="G26" s="4">
        <v>15</v>
      </c>
      <c r="H26">
        <f t="shared" si="0"/>
        <v>213</v>
      </c>
      <c r="I26">
        <f t="shared" si="1"/>
        <v>1986480</v>
      </c>
      <c r="J26">
        <f t="shared" si="2"/>
        <v>1986267</v>
      </c>
      <c r="K26">
        <f t="shared" si="3"/>
        <v>9326.1971830985913</v>
      </c>
      <c r="L26">
        <f t="shared" si="4"/>
        <v>42</v>
      </c>
      <c r="M26">
        <f t="shared" si="5"/>
        <v>7921</v>
      </c>
      <c r="N26">
        <f t="shared" si="6"/>
        <v>93</v>
      </c>
      <c r="O26">
        <f t="shared" si="7"/>
        <v>4</v>
      </c>
    </row>
    <row r="27" spans="1:15" ht="15.75" thickBot="1">
      <c r="A27" s="2">
        <v>26</v>
      </c>
      <c r="B27" s="2" t="s">
        <v>30</v>
      </c>
      <c r="C27" s="4">
        <v>93</v>
      </c>
      <c r="D27" s="4">
        <v>40</v>
      </c>
      <c r="E27" s="4">
        <v>37</v>
      </c>
      <c r="F27" s="4">
        <v>100</v>
      </c>
      <c r="G27" s="4">
        <v>40</v>
      </c>
      <c r="H27">
        <f t="shared" si="0"/>
        <v>310</v>
      </c>
      <c r="I27">
        <f t="shared" si="1"/>
        <v>550560000</v>
      </c>
      <c r="J27">
        <f t="shared" si="2"/>
        <v>550559690</v>
      </c>
      <c r="K27">
        <f t="shared" si="3"/>
        <v>1776000</v>
      </c>
      <c r="L27">
        <f t="shared" si="4"/>
        <v>0</v>
      </c>
      <c r="M27">
        <f t="shared" si="5"/>
        <v>8649</v>
      </c>
      <c r="N27">
        <f t="shared" si="6"/>
        <v>100</v>
      </c>
      <c r="O27">
        <f t="shared" si="7"/>
        <v>5</v>
      </c>
    </row>
    <row r="28" spans="1:15" ht="15.75" thickBot="1">
      <c r="A28" s="2">
        <v>27</v>
      </c>
      <c r="B28" s="2" t="s">
        <v>31</v>
      </c>
      <c r="C28" s="4">
        <v>83</v>
      </c>
      <c r="D28" s="4">
        <v>20</v>
      </c>
      <c r="E28" s="4">
        <v>16</v>
      </c>
      <c r="F28" s="4">
        <v>88</v>
      </c>
      <c r="G28" s="4">
        <v>21</v>
      </c>
      <c r="H28">
        <f t="shared" si="0"/>
        <v>228</v>
      </c>
      <c r="I28">
        <f t="shared" si="1"/>
        <v>49082880</v>
      </c>
      <c r="J28">
        <f t="shared" si="2"/>
        <v>49082652</v>
      </c>
      <c r="K28">
        <f t="shared" si="3"/>
        <v>215275.78947368421</v>
      </c>
      <c r="L28">
        <f t="shared" si="4"/>
        <v>180</v>
      </c>
      <c r="M28">
        <f t="shared" si="5"/>
        <v>6889</v>
      </c>
      <c r="N28">
        <f t="shared" si="6"/>
        <v>88</v>
      </c>
      <c r="O28">
        <f t="shared" si="7"/>
        <v>5</v>
      </c>
    </row>
    <row r="29" spans="1:15" ht="15.75" thickBot="1">
      <c r="A29" s="2">
        <v>28</v>
      </c>
      <c r="B29" s="2" t="s">
        <v>32</v>
      </c>
      <c r="C29" s="4">
        <v>80</v>
      </c>
      <c r="D29" s="4">
        <v>13</v>
      </c>
      <c r="E29" s="4">
        <v>11</v>
      </c>
      <c r="F29" s="4">
        <v>80</v>
      </c>
      <c r="G29" s="4">
        <v>15</v>
      </c>
      <c r="H29">
        <f t="shared" si="0"/>
        <v>199</v>
      </c>
      <c r="I29">
        <f t="shared" si="1"/>
        <v>13728000</v>
      </c>
      <c r="J29">
        <f t="shared" si="2"/>
        <v>13727801</v>
      </c>
      <c r="K29">
        <f t="shared" si="3"/>
        <v>68984.924623115585</v>
      </c>
      <c r="L29">
        <f t="shared" si="4"/>
        <v>184</v>
      </c>
      <c r="M29">
        <f t="shared" si="5"/>
        <v>6400</v>
      </c>
      <c r="N29">
        <f t="shared" si="6"/>
        <v>80</v>
      </c>
      <c r="O29">
        <f t="shared" si="7"/>
        <v>5</v>
      </c>
    </row>
    <row r="30" spans="1:15" ht="15.75" thickBot="1">
      <c r="A30" s="2">
        <v>29</v>
      </c>
      <c r="B30" s="6" t="s">
        <v>33</v>
      </c>
      <c r="C30" s="4">
        <v>79</v>
      </c>
      <c r="D30" s="4">
        <v>20</v>
      </c>
      <c r="E30" s="4">
        <v>15</v>
      </c>
      <c r="F30" s="4">
        <v>56</v>
      </c>
      <c r="G30" s="4">
        <v>8</v>
      </c>
      <c r="H30">
        <f t="shared" si="0"/>
        <v>178</v>
      </c>
      <c r="I30">
        <f t="shared" si="1"/>
        <v>10617600</v>
      </c>
      <c r="J30">
        <f t="shared" si="2"/>
        <v>10617422</v>
      </c>
      <c r="K30">
        <f t="shared" si="3"/>
        <v>59649.438202247191</v>
      </c>
      <c r="L30">
        <f t="shared" si="4"/>
        <v>78</v>
      </c>
      <c r="M30">
        <f t="shared" si="5"/>
        <v>6241</v>
      </c>
      <c r="N30">
        <f t="shared" si="6"/>
        <v>79</v>
      </c>
      <c r="O30">
        <f t="shared" si="7"/>
        <v>5</v>
      </c>
    </row>
    <row r="31" spans="1:15" ht="15.75" thickBot="1">
      <c r="A31" s="2">
        <v>30</v>
      </c>
      <c r="B31" s="2" t="s">
        <v>34</v>
      </c>
      <c r="C31" s="4">
        <v>97</v>
      </c>
      <c r="D31" s="4">
        <v>17</v>
      </c>
      <c r="E31" s="4">
        <v>17</v>
      </c>
      <c r="F31" s="4">
        <v>94</v>
      </c>
      <c r="G31" s="4">
        <v>19</v>
      </c>
      <c r="H31">
        <f t="shared" si="0"/>
        <v>244</v>
      </c>
      <c r="I31">
        <f t="shared" si="1"/>
        <v>50066938</v>
      </c>
      <c r="J31">
        <f t="shared" si="2"/>
        <v>50066694</v>
      </c>
      <c r="K31">
        <f t="shared" si="3"/>
        <v>205192.36885245901</v>
      </c>
      <c r="L31">
        <f t="shared" si="4"/>
        <v>90</v>
      </c>
      <c r="M31">
        <f t="shared" si="5"/>
        <v>9409</v>
      </c>
      <c r="N31">
        <f t="shared" si="6"/>
        <v>97</v>
      </c>
      <c r="O31">
        <f t="shared" si="7"/>
        <v>5</v>
      </c>
    </row>
  </sheetData>
  <hyperlinks>
    <hyperlink ref="A1" r:id="rId1" display="http://s.no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karthickag04</dc:creator>
  <cp:lastModifiedBy>kayalai01</cp:lastModifiedBy>
  <dcterms:created xsi:type="dcterms:W3CDTF">2024-01-09T06:17:20Z</dcterms:created>
  <dcterms:modified xsi:type="dcterms:W3CDTF">2024-01-12T05:31:09Z</dcterms:modified>
</cp:coreProperties>
</file>