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80"/>
  </bookViews>
  <sheets>
    <sheet name="2022" sheetId="1" r:id="rId1"/>
    <sheet name="2023" sheetId="2" r:id="rId2"/>
    <sheet name="2024" sheetId="3" r:id="rId3"/>
    <sheet name="2025" sheetId="4" r:id="rId4"/>
  </sheets>
  <calcPr calcId="144525"/>
</workbook>
</file>

<file path=xl/comments1.xml><?xml version="1.0" encoding="utf-8"?>
<comments xmlns="http://schemas.openxmlformats.org/spreadsheetml/2006/main">
  <authors>
    <author>b.hippe</author>
    <author>bhippe</author>
  </authors>
  <commentList>
    <comment ref="L9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48T€ aus 2021 zusätzlich, 8 Monate
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0 Monate in 2022
Rest für 2023-2026: 36PM</t>
        </r>
      </text>
    </comment>
    <comment ref="BK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12/2022+1 PM aus 2021 Rest + 4 PM (32Monate, 36PM bewilligt)</t>
        </r>
      </text>
    </comment>
    <comment ref="BQ9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+ 7  Monate aus 2021</t>
        </r>
      </text>
    </comment>
    <comment ref="AQ1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Umb. Nach Genehmigung 05+06 aus 13415000/07-10/22 aus 87141503/11/-158.07.24  aus 13415000</t>
        </r>
      </text>
    </comment>
    <comment ref="AT15" authorId="1">
      <text>
        <r>
          <rPr>
            <b/>
            <sz val="9"/>
            <rFont val="Segoe UI"/>
            <charset val="1"/>
          </rPr>
          <t>bhippe:</t>
        </r>
        <r>
          <rPr>
            <sz val="9"/>
            <rFont val="Segoe UI"/>
            <charset val="1"/>
          </rPr>
          <t xml:space="preserve">
Umbuchung in Sim4Pro: 08/22 aus 13415000
ab 09/22 oder 10/22: ZiMaBatt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J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
</t>
        </r>
      </text>
    </comment>
    <comment ref="K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S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T17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50%</t>
        </r>
      </text>
    </comment>
    <comment ref="A1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19" authorId="0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>danach Novàk</t>
        </r>
      </text>
    </comment>
    <comment ref="L1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8 Monate aus Übertrag Rest 2021</t>
        </r>
      </text>
    </comment>
    <comment ref="P20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Umbuchung:
13415000 (bis 14.11.2024) auf HVBattCycle; Bewilligung rückwirkend zum 01.01.22 kommt Mitte 22? - 01-05/22 auf Sim4Pro, um KST zu schonen</t>
        </r>
      </text>
    </comment>
    <comment ref="B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15 Monate? 15.01.2022 bis 15.04.23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AB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Umbuchen von Sim4Pro auf INKA bis 11/22, danach neuer Vertrag f. LZ INKA</t>
        </r>
      </text>
    </comment>
    <comment ref="E24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5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  <comment ref="AX25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Umbuchung geplant, da Tina geht</t>
        </r>
      </text>
    </comment>
    <comment ref="AM2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Mobilose wird verl.: wenn Tina geht auf EFRE</t>
        </r>
      </text>
    </comment>
    <comment ref="AP2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01-02/22 und 
09-12/22=6PM</t>
        </r>
      </text>
    </comment>
    <comment ref="BQ2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Umbuchung 
08+09/22 auf EFRE</t>
        </r>
      </text>
    </comment>
    <comment ref="B30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Vertragsbeginn: 15.06 oder 01.07.22 bis Ende SIMTEGRAL</t>
        </r>
      </text>
    </comment>
  </commentList>
</comments>
</file>

<file path=xl/comments2.xml><?xml version="1.0" encoding="utf-8"?>
<comments xmlns="http://schemas.openxmlformats.org/spreadsheetml/2006/main">
  <authors>
    <author>bhippe</author>
    <author>b.hippe</author>
  </authors>
  <commentList>
    <comment ref="O9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AQ13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von 13415000 (bis 15.07.24) auf CasaBatt 
umbuchen</t>
        </r>
      </text>
    </comment>
    <comment ref="B15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3 Jahre ab 03/22 12/24?</t>
        </r>
      </text>
    </comment>
    <comment ref="E16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K16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geplant für Decoh</t>
        </r>
      </text>
    </comment>
    <comment ref="A18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18" authorId="1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>danach Novàk</t>
        </r>
      </text>
    </comment>
    <comment ref="K20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15.01.22-14.04.23: 13415000
Umbuchung: 15.01.22-30.03.23 auf 61241512</t>
        </r>
      </text>
    </comment>
    <comment ref="E21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2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K22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Verlängerung FCLL?
5 PM übrig + Hiwi = 6PM?</t>
        </r>
      </text>
    </comment>
    <comment ref="E23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  <comment ref="B27" authorId="0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Vertragsbeginn: 15.06 oder 01.07.22 bis Ende SIMTEGRAL</t>
        </r>
      </text>
    </comment>
    <comment ref="L28" authorId="1">
      <text>
        <r>
          <rPr>
            <b/>
            <sz val="9"/>
            <rFont val="Segoe UI"/>
            <charset val="1"/>
          </rPr>
          <t>b.hippe:</t>
        </r>
        <r>
          <rPr>
            <sz val="9"/>
            <rFont val="Segoe UI"/>
            <charset val="1"/>
          </rPr>
          <t xml:space="preserve">
aus übertragenen Rest-Mitteln 2022</t>
        </r>
      </text>
    </comment>
  </commentList>
</comments>
</file>

<file path=xl/comments3.xml><?xml version="1.0" encoding="utf-8"?>
<comments xmlns="http://schemas.openxmlformats.org/spreadsheetml/2006/main">
  <authors>
    <author>b.hippe</author>
    <author>bhippe</author>
  </authors>
  <commentList>
    <comment ref="U8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Restmonate: 48-33 (YingYing Yang, voerher 3 Monate EFRE)=15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B15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für 3 Jahre ab 03/22 12/24?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A1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21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</commentList>
</comments>
</file>

<file path=xl/comments4.xml><?xml version="1.0" encoding="utf-8"?>
<comments xmlns="http://schemas.openxmlformats.org/spreadsheetml/2006/main">
  <authors>
    <author>b.hippe</author>
    <author>bhippe</author>
  </authors>
  <commentList>
    <comment ref="U8" authorId="0">
      <text>
        <r>
          <rPr>
            <b/>
            <sz val="9"/>
            <rFont val="Segoe UI"/>
            <charset val="134"/>
          </rPr>
          <t>b.hippe:</t>
        </r>
        <r>
          <rPr>
            <sz val="9"/>
            <rFont val="Segoe UI"/>
            <charset val="134"/>
          </rPr>
          <t xml:space="preserve">
Restmonate: 48-33 (YingYing Yang, voerher 3 Monate EFRE)=15</t>
        </r>
      </text>
    </comment>
    <comment ref="O9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24 Monate in 2023
Rest für 2024-2026: 12PM</t>
        </r>
      </text>
    </comment>
    <comment ref="E16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Laufzeit für Decoh</t>
        </r>
      </text>
    </comment>
    <comment ref="A18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vorerst für 18 Monate, weitere 18 Monate angestrebt</t>
        </r>
      </text>
    </comment>
    <comment ref="E22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01.12.2022-31.05.2025
EG-St. 4</t>
        </r>
      </text>
    </comment>
    <comment ref="E23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01.04.23-31.03.25</t>
        </r>
      </text>
    </comment>
    <comment ref="E24" authorId="1">
      <text>
        <r>
          <rPr>
            <b/>
            <sz val="9"/>
            <rFont val="Segoe UI"/>
            <charset val="134"/>
          </rPr>
          <t>bhippe:</t>
        </r>
        <r>
          <rPr>
            <sz val="9"/>
            <rFont val="Segoe UI"/>
            <charset val="134"/>
          </rPr>
          <t xml:space="preserve">
neuer Vertrag:
01.04.23.31.03.25</t>
        </r>
      </text>
    </comment>
  </commentList>
</comments>
</file>

<file path=xl/sharedStrings.xml><?xml version="1.0" encoding="utf-8"?>
<sst xmlns="http://schemas.openxmlformats.org/spreadsheetml/2006/main" count="568" uniqueCount="165">
  <si>
    <t xml:space="preserve">Planung Mitarbeiter 2022 </t>
  </si>
  <si>
    <t>PM=Personenmonate</t>
  </si>
  <si>
    <t>Rest PM berechnet mit 5.600€ pro MA</t>
  </si>
  <si>
    <t>Umbuchung veranlassen (sofort)!</t>
  </si>
  <si>
    <t>ab 08/22?</t>
  </si>
  <si>
    <t>n.n. bew.</t>
  </si>
  <si>
    <t>Abgelehnt</t>
  </si>
  <si>
    <t>Umbuchung veranlassen (später, nach Zuweisung)</t>
  </si>
  <si>
    <t>36 PM bis 12/26</t>
  </si>
  <si>
    <t>36PM</t>
  </si>
  <si>
    <t>9*0,5PM</t>
  </si>
  <si>
    <t>6*0,5PM</t>
  </si>
  <si>
    <t>15PM</t>
  </si>
  <si>
    <t>Rest 2022: 69.000€</t>
  </si>
  <si>
    <t>Rest 2022: 36.500€</t>
  </si>
  <si>
    <t>Rest 2022: 88.300€</t>
  </si>
  <si>
    <t>18PM</t>
  </si>
  <si>
    <t>72PM</t>
  </si>
  <si>
    <t>32 Monate/36 PM</t>
  </si>
  <si>
    <t>48PM</t>
  </si>
  <si>
    <t>Umbuchung erfolgt?</t>
  </si>
  <si>
    <t xml:space="preserve">Summe </t>
  </si>
  <si>
    <t>Kostenstelle</t>
  </si>
  <si>
    <t>Berufungsmittel</t>
  </si>
  <si>
    <t>HVBatCycle</t>
  </si>
  <si>
    <t>MoonRight</t>
  </si>
  <si>
    <t>MoonLight</t>
  </si>
  <si>
    <t>OsabanPlus</t>
  </si>
  <si>
    <t>InCa2</t>
  </si>
  <si>
    <t>SolidSafe</t>
  </si>
  <si>
    <t>Mobilise EW8</t>
  </si>
  <si>
    <t>Mobilise EW3</t>
  </si>
  <si>
    <t>EFRE</t>
  </si>
  <si>
    <t>CaSaBatt</t>
  </si>
  <si>
    <t>ZiMaBatt</t>
  </si>
  <si>
    <t>InnoEly</t>
  </si>
  <si>
    <t>DaLion4.0</t>
  </si>
  <si>
    <t>Sim4Pro</t>
  </si>
  <si>
    <t>FCLL</t>
  </si>
  <si>
    <t>SIMTEGRAL</t>
  </si>
  <si>
    <t>Graduiertenkolleg</t>
  </si>
  <si>
    <t>H2-Campus</t>
  </si>
  <si>
    <t>DeCoh</t>
  </si>
  <si>
    <t>Orpheus</t>
  </si>
  <si>
    <t>Mitarbeiter PM</t>
  </si>
  <si>
    <t>unbefristet</t>
  </si>
  <si>
    <t>04/21-12/26</t>
  </si>
  <si>
    <t>01/22-12/24</t>
  </si>
  <si>
    <r>
      <rPr>
        <b/>
        <sz val="9"/>
        <color theme="1"/>
        <rFont val="Arial"/>
        <charset val="134"/>
      </rPr>
      <t>10/21-09</t>
    </r>
    <r>
      <rPr>
        <b/>
        <sz val="9"/>
        <rFont val="Arial"/>
        <charset val="134"/>
      </rPr>
      <t>/22</t>
    </r>
  </si>
  <si>
    <t>04/22-09/22</t>
  </si>
  <si>
    <t>01/22-03/23</t>
  </si>
  <si>
    <t>bis 10/22</t>
  </si>
  <si>
    <t>bis 12/22</t>
  </si>
  <si>
    <t>05/22-04/25</t>
  </si>
  <si>
    <t>09/22-08/25</t>
  </si>
  <si>
    <t>10/22- 04/2024</t>
  </si>
  <si>
    <t>01/19-06/22?</t>
  </si>
  <si>
    <t>10/19-09/22</t>
  </si>
  <si>
    <t>10/20-09/23</t>
  </si>
  <si>
    <t>03/21-10/23</t>
  </si>
  <si>
    <t>03/21-02/25</t>
  </si>
  <si>
    <t>06/21-05/25</t>
  </si>
  <si>
    <t>08/21-07/25</t>
  </si>
  <si>
    <t>07/21-06/25</t>
  </si>
  <si>
    <t>Vertrag</t>
  </si>
  <si>
    <t>PM</t>
  </si>
  <si>
    <t>Budget 2022: PM</t>
  </si>
  <si>
    <t>von</t>
  </si>
  <si>
    <t>bis</t>
  </si>
  <si>
    <t>Bemerkungen</t>
  </si>
  <si>
    <t>(24+12)</t>
  </si>
  <si>
    <t>Name</t>
  </si>
  <si>
    <t>Monat</t>
  </si>
  <si>
    <t>Jahr</t>
  </si>
  <si>
    <t>Plan</t>
  </si>
  <si>
    <t>Ist</t>
  </si>
  <si>
    <t>Rest</t>
  </si>
  <si>
    <t xml:space="preserve">von </t>
  </si>
  <si>
    <t>Nga Thi Quynh Do</t>
  </si>
  <si>
    <t>Katja Kretschmer</t>
  </si>
  <si>
    <t>Adnan Tasdemir</t>
  </si>
  <si>
    <t>15.07.</t>
  </si>
  <si>
    <t>14.07.</t>
  </si>
  <si>
    <t>Dominik Emmel</t>
  </si>
  <si>
    <t>5</t>
  </si>
  <si>
    <t>12</t>
  </si>
  <si>
    <t>Joachim Hering</t>
  </si>
  <si>
    <t>Felix Kerner</t>
  </si>
  <si>
    <t>Nicolas Schlüter 50%</t>
  </si>
  <si>
    <t>Nicolas Schlüter 100%</t>
  </si>
  <si>
    <t>Miriam Khodeir</t>
  </si>
  <si>
    <t>Yibo Wen</t>
  </si>
  <si>
    <t>15.11.</t>
  </si>
  <si>
    <t>14.11.</t>
  </si>
  <si>
    <t>Tina Reuter</t>
  </si>
  <si>
    <t>15.09.</t>
  </si>
  <si>
    <t>Lucas Noll</t>
  </si>
  <si>
    <t>15.01.</t>
  </si>
  <si>
    <t>15.04.</t>
  </si>
  <si>
    <t>Hassan Karaki</t>
  </si>
  <si>
    <t>Niklas Bless</t>
  </si>
  <si>
    <t>Binbin Zhu</t>
  </si>
  <si>
    <t>Bala. Munirathinam</t>
  </si>
  <si>
    <t>7.0</t>
  </si>
  <si>
    <t>Neill Bartie</t>
  </si>
  <si>
    <t>YingYing Yang</t>
  </si>
  <si>
    <t>10</t>
  </si>
  <si>
    <t>Valerie Mohni</t>
  </si>
  <si>
    <t>15.12.</t>
  </si>
  <si>
    <t>Netzhadfard, Mahya</t>
  </si>
  <si>
    <t>15.06.</t>
  </si>
  <si>
    <t>Neue Mitarbeiterin: Wang</t>
  </si>
  <si>
    <t>Geplante PM</t>
  </si>
  <si>
    <t>Rest PM 2022</t>
  </si>
  <si>
    <t>Rest Übertrag</t>
  </si>
  <si>
    <t>Simulation</t>
  </si>
  <si>
    <t>Rest: 2.734€</t>
  </si>
  <si>
    <t>Adnan ab 2023</t>
  </si>
  <si>
    <t>bis 03/23</t>
  </si>
  <si>
    <t>ins Folgejahr</t>
  </si>
  <si>
    <t>4 Monate dafür</t>
  </si>
  <si>
    <t xml:space="preserve"> und Reste E9 </t>
  </si>
  <si>
    <t>für Techniker</t>
  </si>
  <si>
    <t>3 Jahre!</t>
  </si>
  <si>
    <t xml:space="preserve">Planung Mitarbeiter 2023 </t>
  </si>
  <si>
    <t>KEIN EINTRAG</t>
  </si>
  <si>
    <t>Verlängerg.?</t>
  </si>
  <si>
    <t xml:space="preserve">Verl. Bis 02/23?? </t>
  </si>
  <si>
    <t>bis 04/2024</t>
  </si>
  <si>
    <t>Bemerkung</t>
  </si>
  <si>
    <t>Budget 2023: PM</t>
  </si>
  <si>
    <t>Nicolas Schlüter</t>
  </si>
  <si>
    <t>Rest PM 2023</t>
  </si>
  <si>
    <t>Rest gesamt!</t>
  </si>
  <si>
    <t>Verläng. FCLL?</t>
  </si>
  <si>
    <t>Nico auf SIMTEGRAL und H2_Campus?</t>
  </si>
  <si>
    <t>bis 12/26</t>
  </si>
  <si>
    <t xml:space="preserve">Planung Mitarbeiter 2024 </t>
  </si>
  <si>
    <t>KEIN EINTRAG!</t>
  </si>
  <si>
    <t>H2_Campus</t>
  </si>
  <si>
    <t>Budget 2024: PM</t>
  </si>
  <si>
    <t>Weiterbeschäft.?</t>
  </si>
  <si>
    <t>4 Jahre Promotion</t>
  </si>
  <si>
    <t>Rest PM 2024</t>
  </si>
  <si>
    <t>Umbuchg.</t>
  </si>
  <si>
    <t>Yingying verl.</t>
  </si>
  <si>
    <t>Fehlende Finanzierung der PM</t>
  </si>
  <si>
    <t xml:space="preserve">Nico in </t>
  </si>
  <si>
    <t>in 2025</t>
  </si>
  <si>
    <t>bis 05/25?</t>
  </si>
  <si>
    <t>ohne Weiterbeschäftigungen</t>
  </si>
  <si>
    <t>Berufungsm.?</t>
  </si>
  <si>
    <t>3 Monate 2024</t>
  </si>
  <si>
    <t>5 Monate 2025</t>
  </si>
  <si>
    <t>Mittel verbraucht</t>
  </si>
  <si>
    <t xml:space="preserve">Planung Mitarbeiter 2025 </t>
  </si>
  <si>
    <t>Budget 2025: PM</t>
  </si>
  <si>
    <t>Weiterbeschäftigung?</t>
  </si>
  <si>
    <t>Rest PM 2025</t>
  </si>
  <si>
    <t xml:space="preserve">Rest Übertrag </t>
  </si>
  <si>
    <t xml:space="preserve">Verlängerung </t>
  </si>
  <si>
    <t>Yingying verlängern</t>
  </si>
  <si>
    <t>in 2026</t>
  </si>
  <si>
    <t>Valerie?</t>
  </si>
  <si>
    <t>3+5=8 Monate</t>
  </si>
</sst>
</file>

<file path=xl/styles.xml><?xml version="1.0" encoding="utf-8"?>
<styleSheet xmlns="http://schemas.openxmlformats.org/spreadsheetml/2006/main">
  <numFmts count="7">
    <numFmt numFmtId="176" formatCode="#,##0\ &quot;€&quot;;[Red]\-#,##0\ &quot;€&quot;"/>
    <numFmt numFmtId="177" formatCode="0.0"/>
    <numFmt numFmtId="178" formatCode="#,##0.00\ &quot;€&quot;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43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9"/>
      <color theme="1"/>
      <name val="Arial"/>
      <charset val="134"/>
    </font>
    <font>
      <sz val="12"/>
      <color theme="1"/>
      <name val="Arial"/>
      <charset val="134"/>
    </font>
    <font>
      <b/>
      <sz val="9"/>
      <color theme="1"/>
      <name val="Arial"/>
      <charset val="134"/>
    </font>
    <font>
      <sz val="9"/>
      <color rgb="FF00B05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1"/>
      <color theme="1"/>
      <name val="Arial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00B0F0"/>
      <name val="Arial"/>
      <charset val="134"/>
    </font>
    <font>
      <sz val="11"/>
      <color rgb="FF00B0F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4"/>
      <color theme="1"/>
      <name val="Arial"/>
      <charset val="134"/>
    </font>
    <font>
      <sz val="11"/>
      <color rgb="FFFF0000"/>
      <name val="Arial"/>
      <charset val="134"/>
    </font>
    <font>
      <sz val="9"/>
      <color rgb="FFC00000"/>
      <name val="Arial"/>
      <charset val="134"/>
    </font>
    <font>
      <b/>
      <sz val="11"/>
      <color rgb="FFFF0000"/>
      <name val="Arial"/>
      <charset val="134"/>
    </font>
    <font>
      <b/>
      <sz val="9"/>
      <color rgb="FFC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Segoe UI"/>
      <charset val="1"/>
    </font>
    <font>
      <b/>
      <sz val="9"/>
      <name val="Segoe UI"/>
      <charset val="1"/>
    </font>
    <font>
      <sz val="9"/>
      <name val="Segoe UI"/>
      <charset val="134"/>
    </font>
    <font>
      <b/>
      <sz val="9"/>
      <name val="Segoe U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2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8" fillId="0" borderId="72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4" fillId="0" borderId="69" applyNumberFormat="0" applyFill="0" applyAlignment="0" applyProtection="0">
      <alignment vertical="center"/>
    </xf>
    <xf numFmtId="0" fontId="33" fillId="16" borderId="6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28" borderId="71" applyNumberFormat="0" applyFont="0" applyAlignment="0" applyProtection="0">
      <alignment vertical="center"/>
    </xf>
    <xf numFmtId="0" fontId="30" fillId="18" borderId="6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6" borderId="67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6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6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7" borderId="70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78" fontId="2" fillId="0" borderId="0" xfId="0" applyNumberFormat="1" applyFont="1" applyBorder="1"/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8" fontId="4" fillId="0" borderId="3" xfId="0" applyNumberFormat="1" applyFont="1" applyBorder="1" applyAlignment="1">
      <alignment wrapText="1"/>
    </xf>
    <xf numFmtId="178" fontId="4" fillId="0" borderId="4" xfId="0" applyNumberFormat="1" applyFont="1" applyBorder="1" applyAlignment="1">
      <alignment horizontal="center" wrapText="1"/>
    </xf>
    <xf numFmtId="178" fontId="4" fillId="0" borderId="5" xfId="0" applyNumberFormat="1" applyFont="1" applyBorder="1" applyAlignment="1">
      <alignment horizontal="center" wrapText="1"/>
    </xf>
    <xf numFmtId="178" fontId="4" fillId="0" borderId="6" xfId="0" applyNumberFormat="1" applyFont="1" applyBorder="1"/>
    <xf numFmtId="178" fontId="4" fillId="0" borderId="3" xfId="0" applyNumberFormat="1" applyFont="1" applyBorder="1"/>
    <xf numFmtId="178" fontId="4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49" fontId="2" fillId="0" borderId="11" xfId="0" applyNumberFormat="1" applyFont="1" applyBorder="1"/>
    <xf numFmtId="0" fontId="5" fillId="0" borderId="11" xfId="0" applyFont="1" applyBorder="1"/>
    <xf numFmtId="0" fontId="2" fillId="0" borderId="8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2" fillId="0" borderId="15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0" borderId="16" xfId="0" applyFont="1" applyFill="1" applyBorder="1"/>
    <xf numFmtId="0" fontId="2" fillId="0" borderId="16" xfId="0" applyFont="1" applyBorder="1"/>
    <xf numFmtId="0" fontId="6" fillId="0" borderId="11" xfId="0" applyFont="1" applyFill="1" applyBorder="1"/>
    <xf numFmtId="0" fontId="4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4" fillId="0" borderId="0" xfId="0" applyFo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78" fontId="4" fillId="0" borderId="27" xfId="0" applyNumberFormat="1" applyFont="1" applyBorder="1"/>
    <xf numFmtId="0" fontId="4" fillId="0" borderId="3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77" fontId="2" fillId="0" borderId="29" xfId="0" applyNumberFormat="1" applyFont="1" applyBorder="1"/>
    <xf numFmtId="0" fontId="5" fillId="0" borderId="12" xfId="0" applyFont="1" applyBorder="1"/>
    <xf numFmtId="0" fontId="5" fillId="0" borderId="12" xfId="0" applyFont="1" applyFill="1" applyBorder="1"/>
    <xf numFmtId="0" fontId="2" fillId="0" borderId="14" xfId="0" applyFont="1" applyFill="1" applyBorder="1"/>
    <xf numFmtId="0" fontId="6" fillId="5" borderId="12" xfId="0" applyFont="1" applyFill="1" applyBorder="1"/>
    <xf numFmtId="0" fontId="6" fillId="6" borderId="12" xfId="0" applyFont="1" applyFill="1" applyBorder="1"/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0" borderId="32" xfId="0" applyFont="1" applyBorder="1"/>
    <xf numFmtId="178" fontId="4" fillId="0" borderId="33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7" fontId="4" fillId="0" borderId="34" xfId="0" applyNumberFormat="1" applyFont="1" applyBorder="1" applyAlignment="1">
      <alignment horizontal="center"/>
    </xf>
    <xf numFmtId="178" fontId="4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7" fontId="2" fillId="0" borderId="34" xfId="0" applyNumberFormat="1" applyFont="1" applyBorder="1" applyAlignment="1">
      <alignment horizontal="center"/>
    </xf>
    <xf numFmtId="0" fontId="2" fillId="0" borderId="35" xfId="0" applyFont="1" applyBorder="1"/>
    <xf numFmtId="177" fontId="2" fillId="0" borderId="35" xfId="0" applyNumberFormat="1" applyFont="1" applyBorder="1"/>
    <xf numFmtId="177" fontId="2" fillId="0" borderId="36" xfId="0" applyNumberFormat="1" applyFont="1" applyBorder="1"/>
    <xf numFmtId="0" fontId="2" fillId="0" borderId="22" xfId="0" applyFont="1" applyBorder="1"/>
    <xf numFmtId="177" fontId="2" fillId="0" borderId="37" xfId="0" applyNumberFormat="1" applyFont="1" applyBorder="1"/>
    <xf numFmtId="177" fontId="2" fillId="0" borderId="22" xfId="0" applyNumberFormat="1" applyFont="1" applyBorder="1"/>
    <xf numFmtId="177" fontId="2" fillId="0" borderId="38" xfId="0" applyNumberFormat="1" applyFont="1" applyBorder="1"/>
    <xf numFmtId="0" fontId="5" fillId="0" borderId="22" xfId="0" applyFont="1" applyBorder="1"/>
    <xf numFmtId="0" fontId="5" fillId="0" borderId="22" xfId="0" applyFont="1" applyFill="1" applyBorder="1"/>
    <xf numFmtId="177" fontId="2" fillId="3" borderId="37" xfId="0" applyNumberFormat="1" applyFont="1" applyFill="1" applyBorder="1"/>
    <xf numFmtId="177" fontId="2" fillId="3" borderId="22" xfId="0" applyNumberFormat="1" applyFont="1" applyFill="1" applyBorder="1"/>
    <xf numFmtId="177" fontId="2" fillId="3" borderId="38" xfId="0" applyNumberFormat="1" applyFont="1" applyFill="1" applyBorder="1"/>
    <xf numFmtId="0" fontId="2" fillId="0" borderId="25" xfId="0" applyFont="1" applyFill="1" applyBorder="1"/>
    <xf numFmtId="0" fontId="6" fillId="0" borderId="22" xfId="0" applyFont="1" applyFill="1" applyBorder="1"/>
    <xf numFmtId="177" fontId="2" fillId="0" borderId="37" xfId="0" applyNumberFormat="1" applyFont="1" applyFill="1" applyBorder="1"/>
    <xf numFmtId="177" fontId="2" fillId="0" borderId="22" xfId="0" applyNumberFormat="1" applyFont="1" applyFill="1" applyBorder="1"/>
    <xf numFmtId="177" fontId="2" fillId="0" borderId="38" xfId="0" applyNumberFormat="1" applyFont="1" applyFill="1" applyBorder="1"/>
    <xf numFmtId="0" fontId="2" fillId="0" borderId="22" xfId="0" applyFont="1" applyFill="1" applyBorder="1"/>
    <xf numFmtId="0" fontId="2" fillId="0" borderId="31" xfId="0" applyFont="1" applyBorder="1"/>
    <xf numFmtId="177" fontId="2" fillId="0" borderId="39" xfId="0" applyNumberFormat="1" applyFont="1" applyBorder="1"/>
    <xf numFmtId="177" fontId="2" fillId="0" borderId="31" xfId="0" applyNumberFormat="1" applyFont="1" applyBorder="1"/>
    <xf numFmtId="177" fontId="2" fillId="0" borderId="40" xfId="0" applyNumberFormat="1" applyFont="1" applyBorder="1"/>
    <xf numFmtId="0" fontId="4" fillId="0" borderId="19" xfId="0" applyFont="1" applyBorder="1" applyAlignment="1"/>
    <xf numFmtId="0" fontId="4" fillId="0" borderId="41" xfId="0" applyFont="1" applyBorder="1" applyAlignment="1"/>
    <xf numFmtId="0" fontId="4" fillId="0" borderId="42" xfId="0" applyFont="1" applyBorder="1"/>
    <xf numFmtId="0" fontId="4" fillId="0" borderId="11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7" fontId="4" fillId="5" borderId="34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7" fontId="2" fillId="0" borderId="32" xfId="0" applyNumberFormat="1" applyFont="1" applyBorder="1"/>
    <xf numFmtId="177" fontId="2" fillId="5" borderId="40" xfId="0" applyNumberFormat="1" applyFont="1" applyFill="1" applyBorder="1"/>
    <xf numFmtId="0" fontId="2" fillId="5" borderId="0" xfId="0" applyFont="1" applyFill="1"/>
    <xf numFmtId="0" fontId="0" fillId="2" borderId="0" xfId="0" applyFill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78" fontId="4" fillId="0" borderId="11" xfId="0" applyNumberFormat="1" applyFont="1" applyBorder="1" applyAlignment="1">
      <alignment horizontal="center"/>
    </xf>
    <xf numFmtId="178" fontId="4" fillId="0" borderId="22" xfId="0" applyNumberFormat="1" applyFont="1" applyBorder="1" applyAlignment="1">
      <alignment horizontal="center"/>
    </xf>
    <xf numFmtId="0" fontId="4" fillId="0" borderId="34" xfId="0" applyFont="1" applyBorder="1"/>
    <xf numFmtId="0" fontId="4" fillId="0" borderId="24" xfId="0" applyFont="1" applyFill="1" applyBorder="1" applyAlignment="1">
      <alignment horizontal="center"/>
    </xf>
    <xf numFmtId="0" fontId="4" fillId="0" borderId="24" xfId="0" applyFont="1" applyFill="1" applyBorder="1"/>
    <xf numFmtId="0" fontId="2" fillId="0" borderId="24" xfId="0" applyFont="1" applyBorder="1"/>
    <xf numFmtId="177" fontId="2" fillId="0" borderId="44" xfId="0" applyNumberFormat="1" applyFont="1" applyBorder="1"/>
    <xf numFmtId="177" fontId="2" fillId="0" borderId="23" xfId="0" applyNumberFormat="1" applyFont="1" applyBorder="1"/>
    <xf numFmtId="177" fontId="2" fillId="0" borderId="23" xfId="0" applyNumberFormat="1" applyFont="1" applyFill="1" applyBorder="1"/>
    <xf numFmtId="177" fontId="2" fillId="7" borderId="37" xfId="0" applyNumberFormat="1" applyFont="1" applyFill="1" applyBorder="1"/>
    <xf numFmtId="177" fontId="2" fillId="7" borderId="22" xfId="0" applyNumberFormat="1" applyFont="1" applyFill="1" applyBorder="1"/>
    <xf numFmtId="177" fontId="2" fillId="0" borderId="45" xfId="0" applyNumberFormat="1" applyFont="1" applyBorder="1"/>
    <xf numFmtId="0" fontId="7" fillId="0" borderId="21" xfId="0" applyFont="1" applyBorder="1" applyAlignment="1">
      <alignment horizontal="center"/>
    </xf>
    <xf numFmtId="178" fontId="4" fillId="0" borderId="26" xfId="0" applyNumberFormat="1" applyFont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2" fillId="0" borderId="34" xfId="0" applyFont="1" applyBorder="1"/>
    <xf numFmtId="177" fontId="6" fillId="3" borderId="37" xfId="0" applyNumberFormat="1" applyFont="1" applyFill="1" applyBorder="1"/>
    <xf numFmtId="177" fontId="6" fillId="3" borderId="22" xfId="0" applyNumberFormat="1" applyFont="1" applyFill="1" applyBorder="1"/>
    <xf numFmtId="177" fontId="6" fillId="3" borderId="38" xfId="0" applyNumberFormat="1" applyFont="1" applyFill="1" applyBorder="1"/>
    <xf numFmtId="177" fontId="5" fillId="0" borderId="22" xfId="0" applyNumberFormat="1" applyFont="1" applyBorder="1"/>
    <xf numFmtId="177" fontId="2" fillId="7" borderId="38" xfId="0" applyNumberFormat="1" applyFont="1" applyFill="1" applyBorder="1"/>
    <xf numFmtId="0" fontId="8" fillId="8" borderId="0" xfId="0" applyFont="1" applyFill="1"/>
    <xf numFmtId="0" fontId="4" fillId="8" borderId="19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4" xfId="0" applyFont="1" applyFill="1" applyBorder="1"/>
    <xf numFmtId="177" fontId="2" fillId="0" borderId="29" xfId="0" applyNumberFormat="1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4" fillId="8" borderId="20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0" borderId="1" xfId="0" applyFont="1" applyBorder="1"/>
    <xf numFmtId="0" fontId="2" fillId="0" borderId="1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4" fillId="0" borderId="2" xfId="0" applyFont="1" applyFill="1" applyBorder="1"/>
    <xf numFmtId="0" fontId="2" fillId="0" borderId="2" xfId="0" applyFont="1" applyBorder="1"/>
    <xf numFmtId="0" fontId="2" fillId="0" borderId="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77" fontId="2" fillId="0" borderId="44" xfId="0" applyNumberFormat="1" applyFont="1" applyFill="1" applyBorder="1"/>
    <xf numFmtId="177" fontId="2" fillId="3" borderId="23" xfId="0" applyNumberFormat="1" applyFont="1" applyFill="1" applyBorder="1"/>
    <xf numFmtId="177" fontId="2" fillId="0" borderId="35" xfId="0" applyNumberFormat="1" applyFont="1" applyFill="1" applyBorder="1"/>
    <xf numFmtId="177" fontId="2" fillId="0" borderId="11" xfId="0" applyNumberFormat="1" applyFont="1" applyBorder="1"/>
    <xf numFmtId="0" fontId="4" fillId="0" borderId="25" xfId="0" applyFont="1" applyFill="1" applyBorder="1" applyAlignment="1">
      <alignment horizontal="center"/>
    </xf>
    <xf numFmtId="0" fontId="4" fillId="0" borderId="1" xfId="0" applyFont="1" applyFill="1" applyBorder="1"/>
    <xf numFmtId="1" fontId="4" fillId="0" borderId="34" xfId="0" applyNumberFormat="1" applyFont="1" applyBorder="1" applyAlignment="1">
      <alignment horizontal="center"/>
    </xf>
    <xf numFmtId="0" fontId="2" fillId="0" borderId="2" xfId="0" applyFont="1" applyFill="1" applyBorder="1"/>
    <xf numFmtId="0" fontId="4" fillId="0" borderId="3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7" xfId="0" applyFont="1" applyBorder="1"/>
    <xf numFmtId="0" fontId="2" fillId="0" borderId="7" xfId="0" applyFont="1" applyBorder="1"/>
    <xf numFmtId="177" fontId="2" fillId="0" borderId="15" xfId="0" applyNumberFormat="1" applyFont="1" applyBorder="1"/>
    <xf numFmtId="177" fontId="2" fillId="0" borderId="16" xfId="0" applyNumberFormat="1" applyFont="1" applyBorder="1"/>
    <xf numFmtId="177" fontId="2" fillId="0" borderId="16" xfId="0" applyNumberFormat="1" applyFont="1" applyFill="1" applyBorder="1"/>
    <xf numFmtId="177" fontId="2" fillId="0" borderId="47" xfId="0" applyNumberFormat="1" applyFont="1" applyBorder="1"/>
    <xf numFmtId="0" fontId="4" fillId="0" borderId="48" xfId="0" applyFont="1" applyBorder="1"/>
    <xf numFmtId="0" fontId="4" fillId="0" borderId="0" xfId="0" applyFont="1" applyBorder="1"/>
    <xf numFmtId="0" fontId="2" fillId="0" borderId="28" xfId="0" applyFont="1" applyFill="1" applyBorder="1" applyAlignment="1">
      <alignment horizontal="center"/>
    </xf>
    <xf numFmtId="177" fontId="2" fillId="0" borderId="49" xfId="0" applyNumberFormat="1" applyFont="1" applyBorder="1"/>
    <xf numFmtId="177" fontId="4" fillId="0" borderId="10" xfId="0" applyNumberFormat="1" applyFont="1" applyBorder="1"/>
    <xf numFmtId="177" fontId="5" fillId="0" borderId="37" xfId="0" applyNumberFormat="1" applyFont="1" applyBorder="1"/>
    <xf numFmtId="177" fontId="9" fillId="0" borderId="10" xfId="0" applyNumberFormat="1" applyFont="1" applyBorder="1"/>
    <xf numFmtId="177" fontId="2" fillId="0" borderId="49" xfId="0" applyNumberFormat="1" applyFont="1" applyFill="1" applyBorder="1"/>
    <xf numFmtId="177" fontId="9" fillId="0" borderId="10" xfId="0" applyNumberFormat="1" applyFont="1" applyFill="1" applyBorder="1"/>
    <xf numFmtId="177" fontId="2" fillId="0" borderId="8" xfId="0" applyNumberFormat="1" applyFont="1" applyBorder="1"/>
    <xf numFmtId="177" fontId="10" fillId="0" borderId="12" xfId="0" applyNumberFormat="1" applyFont="1" applyBorder="1"/>
    <xf numFmtId="177" fontId="2" fillId="0" borderId="50" xfId="0" applyNumberFormat="1" applyFont="1" applyBorder="1"/>
    <xf numFmtId="177" fontId="9" fillId="0" borderId="18" xfId="0" applyNumberFormat="1" applyFont="1" applyBorder="1"/>
    <xf numFmtId="0" fontId="5" fillId="0" borderId="0" xfId="0" applyFont="1"/>
    <xf numFmtId="0" fontId="5" fillId="0" borderId="0" xfId="0" applyFont="1" applyFill="1"/>
    <xf numFmtId="0" fontId="0" fillId="0" borderId="0" xfId="0" applyFill="1"/>
    <xf numFmtId="178" fontId="2" fillId="0" borderId="0" xfId="0" applyNumberFormat="1" applyFont="1"/>
    <xf numFmtId="49" fontId="2" fillId="7" borderId="11" xfId="0" applyNumberFormat="1" applyFont="1" applyFill="1" applyBorder="1"/>
    <xf numFmtId="0" fontId="6" fillId="7" borderId="11" xfId="0" applyFont="1" applyFill="1" applyBorder="1"/>
    <xf numFmtId="0" fontId="2" fillId="5" borderId="16" xfId="0" applyFont="1" applyFill="1" applyBorder="1"/>
    <xf numFmtId="0" fontId="2" fillId="9" borderId="16" xfId="0" applyFont="1" applyFill="1" applyBorder="1"/>
    <xf numFmtId="0" fontId="2" fillId="7" borderId="11" xfId="0" applyFont="1" applyFill="1" applyBorder="1"/>
    <xf numFmtId="178" fontId="4" fillId="0" borderId="0" xfId="0" applyNumberFormat="1" applyFont="1"/>
    <xf numFmtId="177" fontId="2" fillId="0" borderId="51" xfId="0" applyNumberFormat="1" applyFont="1" applyBorder="1"/>
    <xf numFmtId="0" fontId="2" fillId="7" borderId="12" xfId="0" applyFont="1" applyFill="1" applyBorder="1"/>
    <xf numFmtId="0" fontId="6" fillId="7" borderId="12" xfId="0" applyFont="1" applyFill="1" applyBorder="1"/>
    <xf numFmtId="0" fontId="6" fillId="0" borderId="12" xfId="0" applyFont="1" applyFill="1" applyBorder="1"/>
    <xf numFmtId="177" fontId="2" fillId="0" borderId="6" xfId="0" applyNumberFormat="1" applyFont="1" applyBorder="1"/>
    <xf numFmtId="177" fontId="2" fillId="0" borderId="52" xfId="0" applyNumberFormat="1" applyFont="1" applyBorder="1"/>
    <xf numFmtId="0" fontId="8" fillId="10" borderId="0" xfId="0" applyFont="1" applyFill="1"/>
    <xf numFmtId="0" fontId="8" fillId="0" borderId="0" xfId="0" applyFont="1"/>
    <xf numFmtId="0" fontId="2" fillId="0" borderId="30" xfId="0" applyFont="1" applyBorder="1"/>
    <xf numFmtId="0" fontId="6" fillId="0" borderId="22" xfId="0" applyFont="1" applyBorder="1"/>
    <xf numFmtId="177" fontId="2" fillId="6" borderId="37" xfId="0" applyNumberFormat="1" applyFont="1" applyFill="1" applyBorder="1"/>
    <xf numFmtId="177" fontId="2" fillId="6" borderId="22" xfId="0" applyNumberFormat="1" applyFont="1" applyFill="1" applyBorder="1"/>
    <xf numFmtId="177" fontId="2" fillId="6" borderId="38" xfId="0" applyNumberFormat="1" applyFont="1" applyFill="1" applyBorder="1"/>
    <xf numFmtId="177" fontId="6" fillId="7" borderId="40" xfId="0" applyNumberFormat="1" applyFont="1" applyFill="1" applyBorder="1"/>
    <xf numFmtId="0" fontId="4" fillId="0" borderId="10" xfId="0" applyFont="1" applyBorder="1"/>
    <xf numFmtId="178" fontId="4" fillId="0" borderId="19" xfId="0" applyNumberFormat="1" applyFont="1" applyBorder="1" applyAlignment="1">
      <alignment horizontal="center"/>
    </xf>
    <xf numFmtId="177" fontId="2" fillId="5" borderId="37" xfId="0" applyNumberFormat="1" applyFont="1" applyFill="1" applyBorder="1"/>
    <xf numFmtId="177" fontId="2" fillId="5" borderId="22" xfId="0" applyNumberFormat="1" applyFont="1" applyFill="1" applyBorder="1"/>
    <xf numFmtId="177" fontId="2" fillId="5" borderId="38" xfId="0" applyNumberFormat="1" applyFont="1" applyFill="1" applyBorder="1"/>
    <xf numFmtId="177" fontId="2" fillId="7" borderId="40" xfId="0" applyNumberFormat="1" applyFont="1" applyFill="1" applyBorder="1"/>
    <xf numFmtId="178" fontId="4" fillId="0" borderId="20" xfId="0" applyNumberFormat="1" applyFont="1" applyBorder="1" applyAlignment="1">
      <alignment horizontal="center"/>
    </xf>
    <xf numFmtId="178" fontId="4" fillId="0" borderId="21" xfId="0" applyNumberFormat="1" applyFont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7" fontId="5" fillId="5" borderId="22" xfId="0" applyNumberFormat="1" applyFont="1" applyFill="1" applyBorder="1"/>
    <xf numFmtId="177" fontId="5" fillId="5" borderId="40" xfId="0" applyNumberFormat="1" applyFont="1" applyFill="1" applyBorder="1"/>
    <xf numFmtId="177" fontId="2" fillId="0" borderId="39" xfId="0" applyNumberFormat="1" applyFont="1" applyFill="1" applyBorder="1"/>
    <xf numFmtId="177" fontId="2" fillId="0" borderId="31" xfId="0" applyNumberFormat="1" applyFont="1" applyFill="1" applyBorder="1"/>
    <xf numFmtId="0" fontId="2" fillId="0" borderId="0" xfId="0" applyFont="1" applyFill="1"/>
    <xf numFmtId="0" fontId="7" fillId="0" borderId="21" xfId="0" applyFont="1" applyFill="1" applyBorder="1" applyAlignment="1">
      <alignment horizontal="center"/>
    </xf>
    <xf numFmtId="0" fontId="4" fillId="0" borderId="32" xfId="0" applyFont="1" applyFill="1" applyBorder="1"/>
    <xf numFmtId="0" fontId="2" fillId="0" borderId="34" xfId="0" applyFont="1" applyFill="1" applyBorder="1"/>
    <xf numFmtId="177" fontId="2" fillId="0" borderId="36" xfId="0" applyNumberFormat="1" applyFont="1" applyFill="1" applyBorder="1"/>
    <xf numFmtId="177" fontId="5" fillId="0" borderId="23" xfId="0" applyNumberFormat="1" applyFont="1" applyBorder="1"/>
    <xf numFmtId="0" fontId="4" fillId="0" borderId="46" xfId="0" applyFont="1" applyFill="1" applyBorder="1" applyAlignment="1">
      <alignment horizontal="center"/>
    </xf>
    <xf numFmtId="0" fontId="4" fillId="0" borderId="7" xfId="0" applyFont="1" applyFill="1" applyBorder="1"/>
    <xf numFmtId="177" fontId="2" fillId="0" borderId="11" xfId="0" applyNumberFormat="1" applyFont="1" applyFill="1" applyBorder="1"/>
    <xf numFmtId="177" fontId="2" fillId="0" borderId="45" xfId="0" applyNumberFormat="1" applyFont="1" applyFill="1" applyBorder="1"/>
    <xf numFmtId="0" fontId="2" fillId="0" borderId="17" xfId="0" applyFont="1" applyBorder="1" applyAlignment="1"/>
    <xf numFmtId="0" fontId="2" fillId="0" borderId="31" xfId="0" applyFont="1" applyBorder="1" applyAlignment="1"/>
    <xf numFmtId="177" fontId="6" fillId="0" borderId="49" xfId="0" applyNumberFormat="1" applyFont="1" applyBorder="1"/>
    <xf numFmtId="177" fontId="7" fillId="0" borderId="10" xfId="0" applyNumberFormat="1" applyFont="1" applyBorder="1"/>
    <xf numFmtId="177" fontId="7" fillId="0" borderId="10" xfId="0" applyNumberFormat="1" applyFont="1" applyFill="1" applyBorder="1"/>
    <xf numFmtId="177" fontId="7" fillId="10" borderId="10" xfId="0" applyNumberFormat="1" applyFont="1" applyFill="1" applyBorder="1"/>
    <xf numFmtId="177" fontId="2" fillId="5" borderId="49" xfId="0" applyNumberFormat="1" applyFont="1" applyFill="1" applyBorder="1"/>
    <xf numFmtId="177" fontId="4" fillId="5" borderId="10" xfId="0" applyNumberFormat="1" applyFont="1" applyFill="1" applyBorder="1"/>
    <xf numFmtId="0" fontId="9" fillId="0" borderId="0" xfId="0" applyFont="1"/>
    <xf numFmtId="0" fontId="6" fillId="0" borderId="8" xfId="0" applyFont="1" applyFill="1" applyBorder="1"/>
    <xf numFmtId="0" fontId="6" fillId="7" borderId="10" xfId="0" applyFont="1" applyFill="1" applyBorder="1"/>
    <xf numFmtId="177" fontId="6" fillId="0" borderId="38" xfId="0" applyNumberFormat="1" applyFont="1" applyFill="1" applyBorder="1"/>
    <xf numFmtId="0" fontId="2" fillId="8" borderId="30" xfId="0" applyFont="1" applyFill="1" applyBorder="1"/>
    <xf numFmtId="177" fontId="4" fillId="0" borderId="1" xfId="0" applyNumberFormat="1" applyFont="1" applyFill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9" xfId="0" applyNumberFormat="1" applyFont="1" applyBorder="1"/>
    <xf numFmtId="177" fontId="2" fillId="0" borderId="17" xfId="0" applyNumberFormat="1" applyFont="1" applyFill="1" applyBorder="1"/>
    <xf numFmtId="0" fontId="0" fillId="6" borderId="0" xfId="0" applyFill="1"/>
    <xf numFmtId="177" fontId="4" fillId="0" borderId="24" xfId="0" applyNumberFormat="1" applyFont="1" applyFill="1" applyBorder="1" applyAlignment="1">
      <alignment horizontal="center"/>
    </xf>
    <xf numFmtId="177" fontId="4" fillId="8" borderId="1" xfId="0" applyNumberFormat="1" applyFont="1" applyFill="1" applyBorder="1" applyAlignment="1">
      <alignment horizontal="center"/>
    </xf>
    <xf numFmtId="177" fontId="2" fillId="6" borderId="11" xfId="0" applyNumberFormat="1" applyFont="1" applyFill="1" applyBorder="1"/>
    <xf numFmtId="177" fontId="6" fillId="6" borderId="38" xfId="0" applyNumberFormat="1" applyFont="1" applyFill="1" applyBorder="1"/>
    <xf numFmtId="177" fontId="6" fillId="0" borderId="38" xfId="0" applyNumberFormat="1" applyFont="1" applyBorder="1"/>
    <xf numFmtId="177" fontId="2" fillId="0" borderId="17" xfId="0" applyNumberFormat="1" applyFont="1" applyBorder="1"/>
    <xf numFmtId="177" fontId="6" fillId="0" borderId="40" xfId="0" applyNumberFormat="1" applyFont="1" applyFill="1" applyBorder="1"/>
    <xf numFmtId="178" fontId="4" fillId="0" borderId="11" xfId="0" applyNumberFormat="1" applyFont="1" applyFill="1" applyBorder="1" applyAlignment="1">
      <alignment horizontal="center"/>
    </xf>
    <xf numFmtId="177" fontId="4" fillId="0" borderId="24" xfId="0" applyNumberFormat="1" applyFont="1" applyFill="1" applyBorder="1"/>
    <xf numFmtId="177" fontId="6" fillId="6" borderId="37" xfId="0" applyNumberFormat="1" applyFont="1" applyFill="1" applyBorder="1"/>
    <xf numFmtId="177" fontId="6" fillId="3" borderId="23" xfId="0" applyNumberFormat="1" applyFont="1" applyFill="1" applyBorder="1"/>
    <xf numFmtId="177" fontId="2" fillId="4" borderId="37" xfId="0" applyNumberFormat="1" applyFont="1" applyFill="1" applyBorder="1"/>
    <xf numFmtId="177" fontId="2" fillId="4" borderId="23" xfId="0" applyNumberFormat="1" applyFont="1" applyFill="1" applyBorder="1"/>
    <xf numFmtId="177" fontId="6" fillId="4" borderId="38" xfId="0" applyNumberFormat="1" applyFont="1" applyFill="1" applyBorder="1"/>
    <xf numFmtId="0" fontId="4" fillId="0" borderId="21" xfId="0" applyFont="1" applyFill="1" applyBorder="1" applyAlignment="1">
      <alignment horizontal="center"/>
    </xf>
    <xf numFmtId="178" fontId="4" fillId="0" borderId="22" xfId="0" applyNumberFormat="1" applyFont="1" applyFill="1" applyBorder="1" applyAlignment="1">
      <alignment horizontal="center"/>
    </xf>
    <xf numFmtId="178" fontId="4" fillId="0" borderId="26" xfId="0" applyNumberFormat="1" applyFont="1" applyFill="1" applyBorder="1" applyAlignment="1">
      <alignment horizontal="center"/>
    </xf>
    <xf numFmtId="177" fontId="4" fillId="0" borderId="34" xfId="0" applyNumberFormat="1" applyFont="1" applyFill="1" applyBorder="1" applyAlignment="1">
      <alignment horizontal="center"/>
    </xf>
    <xf numFmtId="177" fontId="11" fillId="0" borderId="37" xfId="0" applyNumberFormat="1" applyFont="1" applyBorder="1"/>
    <xf numFmtId="177" fontId="11" fillId="0" borderId="22" xfId="0" applyNumberFormat="1" applyFont="1" applyBorder="1"/>
    <xf numFmtId="177" fontId="11" fillId="0" borderId="38" xfId="0" applyNumberFormat="1" applyFont="1" applyBorder="1"/>
    <xf numFmtId="177" fontId="2" fillId="4" borderId="22" xfId="0" applyNumberFormat="1" applyFont="1" applyFill="1" applyBorder="1"/>
    <xf numFmtId="0" fontId="2" fillId="11" borderId="0" xfId="0" applyFont="1" applyFill="1" applyBorder="1"/>
    <xf numFmtId="0" fontId="4" fillId="11" borderId="24" xfId="0" applyFont="1" applyFill="1" applyBorder="1"/>
    <xf numFmtId="177" fontId="2" fillId="5" borderId="23" xfId="0" applyNumberFormat="1" applyFont="1" applyFill="1" applyBorder="1"/>
    <xf numFmtId="177" fontId="6" fillId="5" borderId="38" xfId="0" applyNumberFormat="1" applyFont="1" applyFill="1" applyBorder="1"/>
    <xf numFmtId="177" fontId="2" fillId="4" borderId="11" xfId="0" applyNumberFormat="1" applyFont="1" applyFill="1" applyBorder="1"/>
    <xf numFmtId="177" fontId="6" fillId="10" borderId="38" xfId="0" applyNumberFormat="1" applyFont="1" applyFill="1" applyBorder="1"/>
    <xf numFmtId="177" fontId="2" fillId="11" borderId="40" xfId="0" applyNumberFormat="1" applyFont="1" applyFill="1" applyBorder="1"/>
    <xf numFmtId="0" fontId="4" fillId="0" borderId="0" xfId="0" applyFont="1" applyBorder="1" applyAlignment="1"/>
    <xf numFmtId="177" fontId="6" fillId="0" borderId="23" xfId="0" applyNumberFormat="1" applyFont="1" applyBorder="1"/>
    <xf numFmtId="177" fontId="2" fillId="4" borderId="38" xfId="0" applyNumberFormat="1" applyFont="1" applyFill="1" applyBorder="1"/>
    <xf numFmtId="177" fontId="2" fillId="0" borderId="40" xfId="0" applyNumberFormat="1" applyFont="1" applyFill="1" applyBorder="1"/>
    <xf numFmtId="177" fontId="2" fillId="8" borderId="37" xfId="0" applyNumberFormat="1" applyFont="1" applyFill="1" applyBorder="1"/>
    <xf numFmtId="177" fontId="2" fillId="8" borderId="22" xfId="0" applyNumberFormat="1" applyFont="1" applyFill="1" applyBorder="1"/>
    <xf numFmtId="177" fontId="2" fillId="8" borderId="38" xfId="0" applyNumberFormat="1" applyFont="1" applyFill="1" applyBorder="1"/>
    <xf numFmtId="0" fontId="4" fillId="12" borderId="20" xfId="0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/>
    </xf>
    <xf numFmtId="0" fontId="4" fillId="12" borderId="9" xfId="0" applyFont="1" applyFill="1" applyBorder="1"/>
    <xf numFmtId="0" fontId="4" fillId="12" borderId="48" xfId="0" applyFont="1" applyFill="1" applyBorder="1"/>
    <xf numFmtId="0" fontId="2" fillId="12" borderId="1" xfId="0" applyFont="1" applyFill="1" applyBorder="1"/>
    <xf numFmtId="177" fontId="2" fillId="12" borderId="9" xfId="0" applyNumberFormat="1" applyFont="1" applyFill="1" applyBorder="1"/>
    <xf numFmtId="177" fontId="2" fillId="12" borderId="11" xfId="0" applyNumberFormat="1" applyFont="1" applyFill="1" applyBorder="1"/>
    <xf numFmtId="177" fontId="6" fillId="0" borderId="37" xfId="0" applyNumberFormat="1" applyFont="1" applyBorder="1"/>
    <xf numFmtId="177" fontId="2" fillId="12" borderId="17" xfId="0" applyNumberFormat="1" applyFont="1" applyFill="1" applyBorder="1"/>
    <xf numFmtId="0" fontId="12" fillId="0" borderId="0" xfId="0" applyFont="1"/>
    <xf numFmtId="177" fontId="4" fillId="0" borderId="10" xfId="0" applyNumberFormat="1" applyFont="1" applyFill="1" applyBorder="1"/>
    <xf numFmtId="0" fontId="13" fillId="0" borderId="0" xfId="0" applyFont="1"/>
    <xf numFmtId="0" fontId="14" fillId="0" borderId="0" xfId="0" applyFont="1"/>
    <xf numFmtId="177" fontId="2" fillId="0" borderId="12" xfId="0" applyNumberFormat="1" applyFont="1" applyBorder="1"/>
    <xf numFmtId="0" fontId="15" fillId="0" borderId="0" xfId="0" applyFont="1"/>
    <xf numFmtId="0" fontId="6" fillId="0" borderId="0" xfId="0" applyFont="1" applyFill="1"/>
    <xf numFmtId="0" fontId="8" fillId="2" borderId="0" xfId="0" applyFont="1" applyFill="1"/>
    <xf numFmtId="178" fontId="2" fillId="3" borderId="0" xfId="0" applyNumberFormat="1" applyFont="1" applyFill="1"/>
    <xf numFmtId="178" fontId="2" fillId="4" borderId="0" xfId="0" applyNumberFormat="1" applyFont="1" applyFill="1" applyBorder="1"/>
    <xf numFmtId="178" fontId="4" fillId="0" borderId="1" xfId="0" applyNumberFormat="1" applyFont="1" applyBorder="1" applyAlignment="1">
      <alignment wrapText="1"/>
    </xf>
    <xf numFmtId="178" fontId="4" fillId="0" borderId="53" xfId="0" applyNumberFormat="1" applyFont="1" applyBorder="1"/>
    <xf numFmtId="0" fontId="6" fillId="0" borderId="54" xfId="0" applyFont="1" applyFill="1" applyBorder="1"/>
    <xf numFmtId="0" fontId="2" fillId="0" borderId="19" xfId="0" applyFont="1" applyBorder="1"/>
    <xf numFmtId="0" fontId="2" fillId="0" borderId="42" xfId="0" applyFont="1" applyBorder="1"/>
    <xf numFmtId="0" fontId="2" fillId="0" borderId="9" xfId="0" applyFont="1" applyFill="1" applyBorder="1"/>
    <xf numFmtId="0" fontId="2" fillId="0" borderId="10" xfId="0" applyFont="1" applyFill="1" applyBorder="1"/>
    <xf numFmtId="49" fontId="2" fillId="9" borderId="11" xfId="0" applyNumberFormat="1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0" xfId="0" applyFont="1" applyFill="1" applyBorder="1"/>
    <xf numFmtId="0" fontId="2" fillId="0" borderId="46" xfId="0" applyFont="1" applyBorder="1" applyAlignment="1">
      <alignment horizontal="center"/>
    </xf>
    <xf numFmtId="1" fontId="2" fillId="0" borderId="29" xfId="0" applyNumberFormat="1" applyFont="1" applyBorder="1"/>
    <xf numFmtId="1" fontId="2" fillId="0" borderId="35" xfId="0" applyNumberFormat="1" applyFont="1" applyBorder="1"/>
    <xf numFmtId="1" fontId="2" fillId="10" borderId="37" xfId="0" applyNumberFormat="1" applyFont="1" applyFill="1" applyBorder="1"/>
    <xf numFmtId="1" fontId="2" fillId="10" borderId="22" xfId="0" applyNumberFormat="1" applyFont="1" applyFill="1" applyBorder="1"/>
    <xf numFmtId="1" fontId="6" fillId="3" borderId="37" xfId="0" applyNumberFormat="1" applyFont="1" applyFill="1" applyBorder="1"/>
    <xf numFmtId="1" fontId="6" fillId="3" borderId="22" xfId="0" applyNumberFormat="1" applyFont="1" applyFill="1" applyBorder="1"/>
    <xf numFmtId="177" fontId="2" fillId="10" borderId="38" xfId="0" applyNumberFormat="1" applyFont="1" applyFill="1" applyBorder="1"/>
    <xf numFmtId="1" fontId="2" fillId="2" borderId="37" xfId="0" applyNumberFormat="1" applyFont="1" applyFill="1" applyBorder="1"/>
    <xf numFmtId="1" fontId="2" fillId="2" borderId="22" xfId="0" applyNumberFormat="1" applyFont="1" applyFill="1" applyBorder="1"/>
    <xf numFmtId="1" fontId="2" fillId="7" borderId="37" xfId="0" applyNumberFormat="1" applyFont="1" applyFill="1" applyBorder="1"/>
    <xf numFmtId="1" fontId="2" fillId="3" borderId="22" xfId="0" applyNumberFormat="1" applyFont="1" applyFill="1" applyBorder="1"/>
    <xf numFmtId="1" fontId="2" fillId="3" borderId="55" xfId="0" applyNumberFormat="1" applyFont="1" applyFill="1" applyBorder="1"/>
    <xf numFmtId="1" fontId="2" fillId="3" borderId="25" xfId="0" applyNumberFormat="1" applyFont="1" applyFill="1" applyBorder="1"/>
    <xf numFmtId="0" fontId="2" fillId="0" borderId="20" xfId="0" applyFont="1" applyBorder="1"/>
    <xf numFmtId="177" fontId="6" fillId="0" borderId="51" xfId="0" applyNumberFormat="1" applyFont="1" applyFill="1" applyBorder="1"/>
    <xf numFmtId="177" fontId="6" fillId="0" borderId="20" xfId="0" applyNumberFormat="1" applyFont="1" applyFill="1" applyBorder="1"/>
    <xf numFmtId="177" fontId="6" fillId="0" borderId="32" xfId="0" applyNumberFormat="1" applyFont="1" applyFill="1" applyBorder="1"/>
    <xf numFmtId="1" fontId="2" fillId="0" borderId="39" xfId="0" applyNumberFormat="1" applyFont="1" applyBorder="1"/>
    <xf numFmtId="1" fontId="2" fillId="0" borderId="31" xfId="0" applyNumberFormat="1" applyFont="1" applyBorder="1"/>
    <xf numFmtId="0" fontId="6" fillId="0" borderId="35" xfId="0" applyFont="1" applyFill="1" applyBorder="1"/>
    <xf numFmtId="1" fontId="2" fillId="0" borderId="29" xfId="0" applyNumberFormat="1" applyFont="1" applyFill="1" applyBorder="1"/>
    <xf numFmtId="1" fontId="2" fillId="0" borderId="35" xfId="0" applyNumberFormat="1" applyFont="1" applyFill="1" applyBorder="1"/>
    <xf numFmtId="177" fontId="6" fillId="0" borderId="36" xfId="0" applyNumberFormat="1" applyFont="1" applyFill="1" applyBorder="1"/>
    <xf numFmtId="1" fontId="2" fillId="0" borderId="22" xfId="0" applyNumberFormat="1" applyFont="1" applyBorder="1"/>
    <xf numFmtId="1" fontId="6" fillId="10" borderId="37" xfId="0" applyNumberFormat="1" applyFont="1" applyFill="1" applyBorder="1"/>
    <xf numFmtId="1" fontId="6" fillId="10" borderId="22" xfId="0" applyNumberFormat="1" applyFont="1" applyFill="1" applyBorder="1"/>
    <xf numFmtId="1" fontId="2" fillId="0" borderId="37" xfId="0" applyNumberFormat="1" applyFont="1" applyFill="1" applyBorder="1"/>
    <xf numFmtId="1" fontId="2" fillId="0" borderId="22" xfId="0" applyNumberFormat="1" applyFont="1" applyFill="1" applyBorder="1"/>
    <xf numFmtId="177" fontId="2" fillId="2" borderId="38" xfId="0" applyNumberFormat="1" applyFont="1" applyFill="1" applyBorder="1"/>
    <xf numFmtId="1" fontId="2" fillId="0" borderId="37" xfId="0" applyNumberFormat="1" applyFont="1" applyBorder="1"/>
    <xf numFmtId="177" fontId="2" fillId="10" borderId="40" xfId="0" applyNumberFormat="1" applyFont="1" applyFill="1" applyBorder="1"/>
    <xf numFmtId="178" fontId="4" fillId="0" borderId="19" xfId="0" applyNumberFormat="1" applyFont="1" applyFill="1" applyBorder="1" applyAlignment="1">
      <alignment horizontal="center"/>
    </xf>
    <xf numFmtId="177" fontId="2" fillId="0" borderId="55" xfId="0" applyNumberFormat="1" applyFont="1" applyBorder="1"/>
    <xf numFmtId="177" fontId="2" fillId="0" borderId="25" xfId="0" applyNumberFormat="1" applyFont="1" applyBorder="1"/>
    <xf numFmtId="177" fontId="2" fillId="0" borderId="56" xfId="0" applyNumberFormat="1" applyFont="1" applyBorder="1"/>
    <xf numFmtId="177" fontId="2" fillId="0" borderId="20" xfId="0" applyNumberFormat="1" applyFont="1" applyBorder="1"/>
    <xf numFmtId="2" fontId="2" fillId="5" borderId="0" xfId="0" applyNumberFormat="1" applyFont="1" applyFill="1"/>
    <xf numFmtId="2" fontId="2" fillId="0" borderId="0" xfId="0" applyNumberFormat="1" applyFont="1"/>
    <xf numFmtId="49" fontId="2" fillId="5" borderId="0" xfId="0" applyNumberFormat="1" applyFont="1" applyFill="1"/>
    <xf numFmtId="178" fontId="4" fillId="0" borderId="20" xfId="0" applyNumberFormat="1" applyFont="1" applyFill="1" applyBorder="1" applyAlignment="1">
      <alignment horizontal="center"/>
    </xf>
    <xf numFmtId="178" fontId="4" fillId="0" borderId="21" xfId="0" applyNumberFormat="1" applyFont="1" applyFill="1" applyBorder="1" applyAlignment="1">
      <alignment horizontal="center"/>
    </xf>
    <xf numFmtId="177" fontId="2" fillId="10" borderId="39" xfId="0" applyNumberFormat="1" applyFont="1" applyFill="1" applyBorder="1"/>
    <xf numFmtId="177" fontId="2" fillId="10" borderId="31" xfId="0" applyNumberFormat="1" applyFont="1" applyFill="1" applyBorder="1"/>
    <xf numFmtId="2" fontId="10" fillId="0" borderId="0" xfId="0" applyNumberFormat="1" applyFont="1" applyFill="1"/>
    <xf numFmtId="0" fontId="10" fillId="0" borderId="0" xfId="0" applyFont="1" applyFill="1"/>
    <xf numFmtId="0" fontId="16" fillId="0" borderId="0" xfId="0" applyFont="1" applyFill="1"/>
    <xf numFmtId="0" fontId="2" fillId="0" borderId="53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1" xfId="0" applyFont="1" applyBorder="1"/>
    <xf numFmtId="177" fontId="2" fillId="0" borderId="19" xfId="0" applyNumberFormat="1" applyFont="1" applyBorder="1"/>
    <xf numFmtId="177" fontId="2" fillId="0" borderId="13" xfId="0" applyNumberFormat="1" applyFont="1" applyBorder="1"/>
    <xf numFmtId="177" fontId="6" fillId="0" borderId="19" xfId="0" applyNumberFormat="1" applyFont="1" applyFill="1" applyBorder="1"/>
    <xf numFmtId="0" fontId="2" fillId="0" borderId="32" xfId="0" applyFont="1" applyFill="1" applyBorder="1"/>
    <xf numFmtId="0" fontId="2" fillId="0" borderId="44" xfId="0" applyFont="1" applyFill="1" applyBorder="1"/>
    <xf numFmtId="177" fontId="2" fillId="10" borderId="17" xfId="0" applyNumberFormat="1" applyFont="1" applyFill="1" applyBorder="1"/>
    <xf numFmtId="177" fontId="2" fillId="10" borderId="52" xfId="0" applyNumberFormat="1" applyFont="1" applyFill="1" applyBorder="1"/>
    <xf numFmtId="177" fontId="2" fillId="10" borderId="57" xfId="0" applyNumberFormat="1" applyFont="1" applyFill="1" applyBorder="1"/>
    <xf numFmtId="177" fontId="2" fillId="0" borderId="9" xfId="0" applyNumberFormat="1" applyFont="1" applyFill="1" applyBorder="1"/>
    <xf numFmtId="177" fontId="2" fillId="0" borderId="58" xfId="0" applyNumberFormat="1" applyFont="1" applyBorder="1"/>
    <xf numFmtId="177" fontId="2" fillId="0" borderId="59" xfId="0" applyNumberFormat="1" applyFont="1" applyBorder="1"/>
    <xf numFmtId="177" fontId="2" fillId="0" borderId="60" xfId="0" applyNumberFormat="1" applyFont="1" applyBorder="1"/>
    <xf numFmtId="177" fontId="11" fillId="0" borderId="55" xfId="0" applyNumberFormat="1" applyFont="1" applyBorder="1"/>
    <xf numFmtId="177" fontId="2" fillId="0" borderId="41" xfId="0" applyNumberFormat="1" applyFont="1" applyBorder="1"/>
    <xf numFmtId="177" fontId="6" fillId="10" borderId="51" xfId="0" applyNumberFormat="1" applyFont="1" applyFill="1" applyBorder="1"/>
    <xf numFmtId="177" fontId="2" fillId="0" borderId="61" xfId="0" applyNumberFormat="1" applyFont="1" applyBorder="1"/>
    <xf numFmtId="177" fontId="2" fillId="0" borderId="58" xfId="0" applyNumberFormat="1" applyFont="1" applyFill="1" applyBorder="1"/>
    <xf numFmtId="177" fontId="6" fillId="0" borderId="59" xfId="0" applyNumberFormat="1" applyFont="1" applyFill="1" applyBorder="1"/>
    <xf numFmtId="177" fontId="6" fillId="0" borderId="22" xfId="0" applyNumberFormat="1" applyFont="1" applyFill="1" applyBorder="1"/>
    <xf numFmtId="2" fontId="6" fillId="0" borderId="0" xfId="0" applyNumberFormat="1" applyFont="1" applyFill="1"/>
    <xf numFmtId="2" fontId="2" fillId="0" borderId="0" xfId="0" applyNumberFormat="1" applyFont="1" applyFill="1"/>
    <xf numFmtId="49" fontId="2" fillId="2" borderId="37" xfId="0" applyNumberFormat="1" applyFont="1" applyFill="1" applyBorder="1"/>
    <xf numFmtId="177" fontId="11" fillId="0" borderId="25" xfId="0" applyNumberFormat="1" applyFont="1" applyBorder="1"/>
    <xf numFmtId="177" fontId="11" fillId="0" borderId="56" xfId="0" applyNumberFormat="1" applyFont="1" applyBorder="1"/>
    <xf numFmtId="177" fontId="2" fillId="10" borderId="55" xfId="0" applyNumberFormat="1" applyFont="1" applyFill="1" applyBorder="1"/>
    <xf numFmtId="177" fontId="2" fillId="10" borderId="25" xfId="0" applyNumberFormat="1" applyFont="1" applyFill="1" applyBorder="1"/>
    <xf numFmtId="177" fontId="6" fillId="10" borderId="20" xfId="0" applyNumberFormat="1" applyFont="1" applyFill="1" applyBorder="1"/>
    <xf numFmtId="177" fontId="6" fillId="10" borderId="32" xfId="0" applyNumberFormat="1" applyFont="1" applyFill="1" applyBorder="1"/>
    <xf numFmtId="177" fontId="2" fillId="4" borderId="39" xfId="0" applyNumberFormat="1" applyFont="1" applyFill="1" applyBorder="1"/>
    <xf numFmtId="177" fontId="2" fillId="4" borderId="31" xfId="0" applyNumberFormat="1" applyFont="1" applyFill="1" applyBorder="1"/>
    <xf numFmtId="177" fontId="2" fillId="10" borderId="37" xfId="0" applyNumberFormat="1" applyFont="1" applyFill="1" applyBorder="1"/>
    <xf numFmtId="177" fontId="2" fillId="10" borderId="22" xfId="0" applyNumberFormat="1" applyFont="1" applyFill="1" applyBorder="1"/>
    <xf numFmtId="177" fontId="6" fillId="4" borderId="37" xfId="0" applyNumberFormat="1" applyFont="1" applyFill="1" applyBorder="1"/>
    <xf numFmtId="177" fontId="6" fillId="4" borderId="22" xfId="0" applyNumberFormat="1" applyFont="1" applyFill="1" applyBorder="1"/>
    <xf numFmtId="177" fontId="2" fillId="0" borderId="56" xfId="0" applyNumberFormat="1" applyFont="1" applyFill="1" applyBorder="1"/>
    <xf numFmtId="177" fontId="2" fillId="10" borderId="56" xfId="0" applyNumberFormat="1" applyFont="1" applyFill="1" applyBorder="1"/>
    <xf numFmtId="177" fontId="6" fillId="10" borderId="55" xfId="0" applyNumberFormat="1" applyFont="1" applyFill="1" applyBorder="1"/>
    <xf numFmtId="177" fontId="6" fillId="10" borderId="25" xfId="0" applyNumberFormat="1" applyFont="1" applyFill="1" applyBorder="1"/>
    <xf numFmtId="177" fontId="6" fillId="10" borderId="56" xfId="0" applyNumberFormat="1" applyFont="1" applyFill="1" applyBorder="1"/>
    <xf numFmtId="177" fontId="2" fillId="4" borderId="40" xfId="0" applyNumberFormat="1" applyFont="1" applyFill="1" applyBorder="1"/>
    <xf numFmtId="177" fontId="6" fillId="10" borderId="39" xfId="0" applyNumberFormat="1" applyFont="1" applyFill="1" applyBorder="1"/>
    <xf numFmtId="177" fontId="6" fillId="10" borderId="31" xfId="0" applyNumberFormat="1" applyFont="1" applyFill="1" applyBorder="1"/>
    <xf numFmtId="177" fontId="6" fillId="10" borderId="40" xfId="0" applyNumberFormat="1" applyFont="1" applyFill="1" applyBorder="1"/>
    <xf numFmtId="2" fontId="9" fillId="10" borderId="0" xfId="0" applyNumberFormat="1" applyFont="1" applyFill="1"/>
    <xf numFmtId="0" fontId="13" fillId="0" borderId="0" xfId="0" applyFont="1" applyFill="1"/>
    <xf numFmtId="177" fontId="6" fillId="0" borderId="55" xfId="0" applyNumberFormat="1" applyFont="1" applyFill="1" applyBorder="1"/>
    <xf numFmtId="177" fontId="6" fillId="0" borderId="25" xfId="0" applyNumberFormat="1" applyFont="1" applyFill="1" applyBorder="1"/>
    <xf numFmtId="177" fontId="6" fillId="0" borderId="56" xfId="0" applyNumberFormat="1" applyFont="1" applyFill="1" applyBorder="1"/>
    <xf numFmtId="177" fontId="2" fillId="0" borderId="51" xfId="0" applyNumberFormat="1" applyFont="1" applyFill="1" applyBorder="1"/>
    <xf numFmtId="177" fontId="2" fillId="0" borderId="20" xfId="0" applyNumberFormat="1" applyFont="1" applyFill="1" applyBorder="1"/>
    <xf numFmtId="177" fontId="2" fillId="0" borderId="32" xfId="0" applyNumberFormat="1" applyFont="1" applyFill="1" applyBorder="1"/>
    <xf numFmtId="177" fontId="17" fillId="10" borderId="37" xfId="0" applyNumberFormat="1" applyFont="1" applyFill="1" applyBorder="1"/>
    <xf numFmtId="177" fontId="2" fillId="2" borderId="22" xfId="0" applyNumberFormat="1" applyFont="1" applyFill="1" applyBorder="1"/>
    <xf numFmtId="49" fontId="6" fillId="2" borderId="37" xfId="0" applyNumberFormat="1" applyFont="1" applyFill="1" applyBorder="1"/>
    <xf numFmtId="177" fontId="6" fillId="2" borderId="37" xfId="0" applyNumberFormat="1" applyFont="1" applyFill="1" applyBorder="1"/>
    <xf numFmtId="2" fontId="9" fillId="0" borderId="0" xfId="0" applyNumberFormat="1" applyFont="1"/>
    <xf numFmtId="2" fontId="17" fillId="0" borderId="0" xfId="0" applyNumberFormat="1" applyFont="1"/>
    <xf numFmtId="176" fontId="18" fillId="0" borderId="0" xfId="0" applyNumberFormat="1" applyFont="1" applyAlignment="1">
      <alignment horizontal="center"/>
    </xf>
    <xf numFmtId="0" fontId="18" fillId="0" borderId="0" xfId="0" applyFont="1"/>
    <xf numFmtId="0" fontId="2" fillId="0" borderId="0" xfId="0" applyFont="1" applyBorder="1" applyAlignment="1"/>
    <xf numFmtId="1" fontId="4" fillId="0" borderId="34" xfId="0" applyNumberFormat="1" applyFont="1" applyFill="1" applyBorder="1" applyAlignment="1">
      <alignment horizontal="center"/>
    </xf>
    <xf numFmtId="177" fontId="17" fillId="10" borderId="38" xfId="0" applyNumberFormat="1" applyFont="1" applyFill="1" applyBorder="1"/>
    <xf numFmtId="177" fontId="17" fillId="10" borderId="22" xfId="0" applyNumberFormat="1" applyFont="1" applyFill="1" applyBorder="1"/>
    <xf numFmtId="177" fontId="6" fillId="2" borderId="22" xfId="0" applyNumberFormat="1" applyFont="1" applyFill="1" applyBorder="1"/>
    <xf numFmtId="177" fontId="6" fillId="2" borderId="38" xfId="0" applyNumberFormat="1" applyFont="1" applyFill="1" applyBorder="1"/>
    <xf numFmtId="177" fontId="2" fillId="0" borderId="26" xfId="0" applyNumberFormat="1" applyFont="1" applyBorder="1"/>
    <xf numFmtId="177" fontId="2" fillId="0" borderId="21" xfId="0" applyNumberFormat="1" applyFont="1" applyBorder="1"/>
    <xf numFmtId="0" fontId="4" fillId="0" borderId="2" xfId="0" applyFont="1" applyBorder="1"/>
    <xf numFmtId="177" fontId="6" fillId="0" borderId="37" xfId="0" applyNumberFormat="1" applyFont="1" applyFill="1" applyBorder="1"/>
    <xf numFmtId="177" fontId="2" fillId="2" borderId="37" xfId="0" applyNumberFormat="1" applyFont="1" applyFill="1" applyBorder="1"/>
    <xf numFmtId="177" fontId="2" fillId="2" borderId="23" xfId="0" applyNumberFormat="1" applyFont="1" applyFill="1" applyBorder="1"/>
    <xf numFmtId="177" fontId="2" fillId="10" borderId="35" xfId="0" applyNumberFormat="1" applyFont="1" applyFill="1" applyBorder="1"/>
    <xf numFmtId="177" fontId="2" fillId="7" borderId="23" xfId="0" applyNumberFormat="1" applyFont="1" applyFill="1" applyBorder="1"/>
    <xf numFmtId="177" fontId="2" fillId="10" borderId="26" xfId="0" applyNumberFormat="1" applyFont="1" applyFill="1" applyBorder="1"/>
    <xf numFmtId="177" fontId="2" fillId="0" borderId="21" xfId="0" applyNumberFormat="1" applyFont="1" applyFill="1" applyBorder="1"/>
    <xf numFmtId="0" fontId="2" fillId="4" borderId="37" xfId="0" applyFont="1" applyFill="1" applyBorder="1"/>
    <xf numFmtId="177" fontId="2" fillId="4" borderId="12" xfId="0" applyNumberFormat="1" applyFont="1" applyFill="1" applyBorder="1"/>
    <xf numFmtId="177" fontId="2" fillId="7" borderId="45" xfId="0" applyNumberFormat="1" applyFont="1" applyFill="1" applyBorder="1"/>
    <xf numFmtId="0" fontId="4" fillId="11" borderId="2" xfId="0" applyFont="1" applyFill="1" applyBorder="1"/>
    <xf numFmtId="177" fontId="6" fillId="4" borderId="23" xfId="0" applyNumberFormat="1" applyFont="1" applyFill="1" applyBorder="1"/>
    <xf numFmtId="49" fontId="2" fillId="0" borderId="23" xfId="0" applyNumberFormat="1" applyFont="1" applyBorder="1"/>
    <xf numFmtId="177" fontId="2" fillId="3" borderId="55" xfId="0" applyNumberFormat="1" applyFont="1" applyFill="1" applyBorder="1"/>
    <xf numFmtId="177" fontId="2" fillId="3" borderId="26" xfId="0" applyNumberFormat="1" applyFont="1" applyFill="1" applyBorder="1"/>
    <xf numFmtId="177" fontId="2" fillId="3" borderId="56" xfId="0" applyNumberFormat="1" applyFont="1" applyFill="1" applyBorder="1"/>
    <xf numFmtId="177" fontId="2" fillId="2" borderId="11" xfId="0" applyNumberFormat="1" applyFont="1" applyFill="1" applyBorder="1"/>
    <xf numFmtId="0" fontId="8" fillId="13" borderId="0" xfId="0" applyFont="1" applyFill="1"/>
    <xf numFmtId="0" fontId="2" fillId="13" borderId="0" xfId="0" applyFont="1" applyFill="1" applyBorder="1"/>
    <xf numFmtId="0" fontId="4" fillId="13" borderId="19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3" borderId="25" xfId="0" applyFont="1" applyFill="1" applyBorder="1" applyAlignment="1">
      <alignment horizontal="center"/>
    </xf>
    <xf numFmtId="0" fontId="4" fillId="12" borderId="5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31" xfId="0" applyFont="1" applyFill="1" applyBorder="1" applyAlignment="1">
      <alignment horizontal="center"/>
    </xf>
    <xf numFmtId="0" fontId="4" fillId="13" borderId="1" xfId="0" applyFont="1" applyFill="1" applyBorder="1"/>
    <xf numFmtId="0" fontId="4" fillId="12" borderId="62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24" xfId="0" applyFont="1" applyFill="1" applyBorder="1" applyAlignment="1">
      <alignment horizontal="center"/>
    </xf>
    <xf numFmtId="0" fontId="4" fillId="13" borderId="2" xfId="0" applyFont="1" applyFill="1" applyBorder="1"/>
    <xf numFmtId="0" fontId="2" fillId="13" borderId="3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2" fillId="13" borderId="2" xfId="0" applyFont="1" applyFill="1" applyBorder="1"/>
    <xf numFmtId="0" fontId="2" fillId="12" borderId="34" xfId="0" applyFont="1" applyFill="1" applyBorder="1"/>
    <xf numFmtId="177" fontId="2" fillId="13" borderId="29" xfId="0" applyNumberFormat="1" applyFont="1" applyFill="1" applyBorder="1"/>
    <xf numFmtId="177" fontId="2" fillId="13" borderId="44" xfId="0" applyNumberFormat="1" applyFont="1" applyFill="1" applyBorder="1"/>
    <xf numFmtId="177" fontId="2" fillId="13" borderId="35" xfId="0" applyNumberFormat="1" applyFont="1" applyFill="1" applyBorder="1"/>
    <xf numFmtId="177" fontId="2" fillId="12" borderId="36" xfId="0" applyNumberFormat="1" applyFont="1" applyFill="1" applyBorder="1"/>
    <xf numFmtId="177" fontId="2" fillId="13" borderId="37" xfId="0" applyNumberFormat="1" applyFont="1" applyFill="1" applyBorder="1"/>
    <xf numFmtId="177" fontId="2" fillId="13" borderId="23" xfId="0" applyNumberFormat="1" applyFont="1" applyFill="1" applyBorder="1"/>
    <xf numFmtId="177" fontId="2" fillId="13" borderId="22" xfId="0" applyNumberFormat="1" applyFont="1" applyFill="1" applyBorder="1"/>
    <xf numFmtId="177" fontId="2" fillId="12" borderId="38" xfId="0" applyNumberFormat="1" applyFont="1" applyFill="1" applyBorder="1"/>
    <xf numFmtId="177" fontId="2" fillId="13" borderId="55" xfId="0" applyNumberFormat="1" applyFont="1" applyFill="1" applyBorder="1"/>
    <xf numFmtId="177" fontId="2" fillId="13" borderId="26" xfId="0" applyNumberFormat="1" applyFont="1" applyFill="1" applyBorder="1"/>
    <xf numFmtId="177" fontId="2" fillId="13" borderId="56" xfId="0" applyNumberFormat="1" applyFont="1" applyFill="1" applyBorder="1"/>
    <xf numFmtId="177" fontId="2" fillId="12" borderId="56" xfId="0" applyNumberFormat="1" applyFont="1" applyFill="1" applyBorder="1"/>
    <xf numFmtId="177" fontId="2" fillId="13" borderId="51" xfId="0" applyNumberFormat="1" applyFont="1" applyFill="1" applyBorder="1"/>
    <xf numFmtId="177" fontId="2" fillId="13" borderId="21" xfId="0" applyNumberFormat="1" applyFont="1" applyFill="1" applyBorder="1"/>
    <xf numFmtId="177" fontId="2" fillId="13" borderId="20" xfId="0" applyNumberFormat="1" applyFont="1" applyFill="1" applyBorder="1"/>
    <xf numFmtId="177" fontId="2" fillId="12" borderId="32" xfId="0" applyNumberFormat="1" applyFont="1" applyFill="1" applyBorder="1"/>
    <xf numFmtId="177" fontId="2" fillId="13" borderId="39" xfId="0" applyNumberFormat="1" applyFont="1" applyFill="1" applyBorder="1"/>
    <xf numFmtId="177" fontId="2" fillId="13" borderId="45" xfId="0" applyNumberFormat="1" applyFont="1" applyFill="1" applyBorder="1"/>
    <xf numFmtId="177" fontId="2" fillId="13" borderId="31" xfId="0" applyNumberFormat="1" applyFont="1" applyFill="1" applyBorder="1"/>
    <xf numFmtId="177" fontId="2" fillId="12" borderId="40" xfId="0" applyNumberFormat="1" applyFont="1" applyFill="1" applyBorder="1"/>
    <xf numFmtId="177" fontId="2" fillId="13" borderId="11" xfId="0" applyNumberFormat="1" applyFont="1" applyFill="1" applyBorder="1"/>
    <xf numFmtId="0" fontId="11" fillId="0" borderId="0" xfId="0" applyFont="1"/>
    <xf numFmtId="177" fontId="4" fillId="0" borderId="63" xfId="0" applyNumberFormat="1" applyFont="1" applyBorder="1"/>
    <xf numFmtId="0" fontId="6" fillId="0" borderId="0" xfId="0" applyFont="1"/>
    <xf numFmtId="177" fontId="4" fillId="0" borderId="42" xfId="0" applyNumberFormat="1" applyFont="1" applyBorder="1"/>
    <xf numFmtId="177" fontId="4" fillId="0" borderId="64" xfId="0" applyNumberFormat="1" applyFont="1" applyBorder="1"/>
    <xf numFmtId="0" fontId="19" fillId="0" borderId="0" xfId="0" applyFont="1"/>
    <xf numFmtId="0" fontId="7" fillId="0" borderId="0" xfId="0" applyFont="1" applyFill="1"/>
    <xf numFmtId="177" fontId="4" fillId="0" borderId="18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E028D"/>
      <color rgb="00832D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vmlDrawing3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42"/>
  <sheetViews>
    <sheetView tabSelected="1" zoomScale="104" zoomScaleNormal="104" topLeftCell="A4" workbookViewId="0">
      <pane xSplit="12" topLeftCell="R1" activePane="topRight" state="frozen"/>
      <selection/>
      <selection pane="topRight" activeCell="A17" sqref="$A17:$XFD17"/>
    </sheetView>
  </sheetViews>
  <sheetFormatPr defaultColWidth="11" defaultRowHeight="14"/>
  <cols>
    <col min="1" max="1" width="23.859375" customWidth="1"/>
    <col min="2" max="2" width="6" customWidth="1"/>
    <col min="3" max="3" width="4.7109375" customWidth="1"/>
    <col min="4" max="4" width="6" customWidth="1"/>
    <col min="5" max="5" width="4.7109375" customWidth="1"/>
    <col min="6" max="6" width="6" customWidth="1"/>
    <col min="7" max="7" width="8.7109375" customWidth="1"/>
    <col min="8" max="8" width="6.859375" customWidth="1"/>
    <col min="9" max="9" width="1" customWidth="1" outlineLevel="1"/>
    <col min="10" max="10" width="4.7109375" customWidth="1"/>
    <col min="11" max="11" width="4.2890625" customWidth="1"/>
    <col min="12" max="14" width="4.7109375" customWidth="1"/>
    <col min="15" max="15" width="5.859375" customWidth="1"/>
    <col min="16" max="26" width="4.7109375" customWidth="1"/>
    <col min="27" max="27" width="5.4296875" customWidth="1"/>
    <col min="28" max="32" width="4.7109375" customWidth="1"/>
    <col min="33" max="33" width="5.2890625" customWidth="1"/>
    <col min="34" max="35" width="4.7109375" customWidth="1"/>
    <col min="36" max="36" width="6.859375" customWidth="1"/>
    <col min="37" max="38" width="4.7109375" customWidth="1"/>
    <col min="39" max="39" width="6.7109375" customWidth="1"/>
    <col min="40" max="40" width="7.859375" customWidth="1"/>
    <col min="41" max="41" width="4.7109375" customWidth="1"/>
    <col min="42" max="42" width="6.7109375" customWidth="1"/>
    <col min="43" max="65" width="4.7109375" customWidth="1"/>
    <col min="66" max="66" width="5.7109375" customWidth="1"/>
    <col min="67" max="67" width="4.7109375" customWidth="1"/>
    <col min="68" max="68" width="10.859375" customWidth="1"/>
    <col min="69" max="75" width="4.7109375" customWidth="1"/>
    <col min="76" max="76" width="1.7109375" customWidth="1"/>
    <col min="77" max="78" width="5.4296875" customWidth="1" outlineLevel="1"/>
    <col min="79" max="79" width="6" customWidth="1" outlineLevel="1"/>
  </cols>
  <sheetData>
    <row r="1" ht="16.4" spans="1:82">
      <c r="A1" s="1" t="s">
        <v>0</v>
      </c>
      <c r="B1" s="1"/>
      <c r="C1" s="302"/>
      <c r="D1" s="302"/>
      <c r="E1" s="201"/>
      <c r="F1" s="201"/>
      <c r="G1" s="201"/>
      <c r="H1" s="201"/>
      <c r="I1" s="201"/>
      <c r="W1" s="2"/>
      <c r="X1" s="2"/>
      <c r="AB1" s="201"/>
      <c r="AC1" s="201"/>
      <c r="AD1" s="201"/>
      <c r="AE1" s="201"/>
      <c r="AF1" s="201"/>
      <c r="AG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1"/>
    </row>
    <row r="2" spans="1:82">
      <c r="A2" s="3" t="s">
        <v>1</v>
      </c>
      <c r="B2" s="201" t="s">
        <v>2</v>
      </c>
      <c r="C2" s="201"/>
      <c r="D2" s="201"/>
      <c r="E2" s="201"/>
      <c r="F2" s="201"/>
      <c r="G2" s="201"/>
      <c r="H2" s="201"/>
      <c r="I2" s="201"/>
      <c r="J2">
        <v>1</v>
      </c>
      <c r="M2">
        <v>2</v>
      </c>
      <c r="P2">
        <v>3</v>
      </c>
      <c r="S2">
        <v>4</v>
      </c>
      <c r="V2">
        <v>5</v>
      </c>
      <c r="W2" s="2"/>
      <c r="X2" s="2"/>
      <c r="Y2" s="2">
        <v>6</v>
      </c>
      <c r="Z2" s="2"/>
      <c r="AA2" s="201"/>
      <c r="AB2" s="201">
        <v>7</v>
      </c>
      <c r="AC2" s="201"/>
      <c r="AD2" s="201"/>
      <c r="AE2" s="201">
        <v>8</v>
      </c>
      <c r="AF2" s="201"/>
      <c r="AG2" s="201"/>
      <c r="AH2">
        <v>9</v>
      </c>
      <c r="AK2" s="201">
        <v>10</v>
      </c>
      <c r="AL2" s="201"/>
      <c r="AM2" s="201"/>
      <c r="AN2" s="201">
        <v>11</v>
      </c>
      <c r="AO2" s="201"/>
      <c r="AP2" s="201"/>
      <c r="AQ2" s="201">
        <v>12</v>
      </c>
      <c r="AR2" s="201"/>
      <c r="AS2" s="201"/>
      <c r="AT2" s="201">
        <v>13</v>
      </c>
      <c r="AU2" s="201"/>
      <c r="AV2" s="201"/>
      <c r="AW2" s="201">
        <v>14</v>
      </c>
      <c r="AX2" s="201"/>
      <c r="AY2" s="201"/>
      <c r="AZ2" s="201">
        <v>15</v>
      </c>
      <c r="BA2" s="201"/>
      <c r="BB2" s="201"/>
      <c r="BC2">
        <v>16</v>
      </c>
      <c r="BF2" s="201">
        <v>17</v>
      </c>
      <c r="BG2" s="201"/>
      <c r="BH2" s="201"/>
      <c r="BI2" s="201">
        <v>18</v>
      </c>
      <c r="BJ2" s="201"/>
      <c r="BK2" s="201"/>
      <c r="BL2" s="201">
        <v>19</v>
      </c>
      <c r="BM2" s="201"/>
      <c r="BN2" s="201"/>
      <c r="BO2" s="201">
        <v>20</v>
      </c>
      <c r="BP2" s="201"/>
      <c r="BQ2" s="201"/>
      <c r="BR2" s="201">
        <v>21</v>
      </c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</row>
    <row r="3" spans="1:82">
      <c r="A3" s="201"/>
      <c r="B3" s="201"/>
      <c r="C3" s="201"/>
      <c r="D3" s="303"/>
      <c r="E3" s="201"/>
      <c r="F3" s="201"/>
      <c r="G3" s="201"/>
      <c r="H3" s="201"/>
      <c r="I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  <c r="BA3" s="201"/>
      <c r="BB3" s="201"/>
      <c r="BF3" s="201"/>
      <c r="BG3" s="201"/>
      <c r="BH3" s="201"/>
      <c r="BI3" s="201"/>
      <c r="BJ3" s="201"/>
      <c r="BK3" s="201"/>
      <c r="BL3" s="201"/>
      <c r="BM3" s="201"/>
      <c r="BN3" s="201"/>
      <c r="BO3" s="201"/>
      <c r="BP3" s="201"/>
      <c r="BQ3" s="201"/>
      <c r="BR3" s="201"/>
      <c r="BS3" s="201"/>
      <c r="BT3" s="201"/>
      <c r="BU3" s="201"/>
      <c r="BV3" s="201"/>
      <c r="BW3" s="201"/>
      <c r="BX3" s="201"/>
      <c r="BY3" s="201"/>
      <c r="BZ3" s="201"/>
      <c r="CA3" s="201"/>
      <c r="CB3" s="201"/>
      <c r="CC3" s="201"/>
      <c r="CD3" s="201"/>
    </row>
    <row r="4" spans="1:82">
      <c r="A4" s="4" t="s">
        <v>3</v>
      </c>
      <c r="B4" s="304"/>
      <c r="C4" s="201"/>
      <c r="D4" s="303"/>
      <c r="E4" s="303"/>
      <c r="F4" s="201"/>
      <c r="G4" s="201"/>
      <c r="H4" s="201"/>
      <c r="I4" s="201"/>
      <c r="J4" s="201"/>
      <c r="K4" s="201"/>
      <c r="L4" s="224"/>
      <c r="M4" s="2"/>
      <c r="N4" s="2"/>
      <c r="O4" s="2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K4" s="201"/>
      <c r="AL4" s="201"/>
      <c r="AM4" s="201"/>
      <c r="AN4" s="201"/>
      <c r="AO4" s="201"/>
      <c r="AP4" s="201"/>
      <c r="AQ4" s="135" t="s">
        <v>4</v>
      </c>
      <c r="AR4" s="135"/>
      <c r="AS4" s="135"/>
      <c r="AT4" s="135" t="s">
        <v>4</v>
      </c>
      <c r="AU4" s="135"/>
      <c r="AV4" s="135"/>
      <c r="AW4" s="201"/>
      <c r="AX4" s="201"/>
      <c r="AY4" s="201"/>
      <c r="AZ4" s="201"/>
      <c r="BA4" s="201"/>
      <c r="BB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135" t="s">
        <v>5</v>
      </c>
      <c r="BS4" s="135"/>
      <c r="BT4" s="135"/>
      <c r="BU4" s="459" t="s">
        <v>6</v>
      </c>
      <c r="BV4" s="459"/>
      <c r="BW4" s="459"/>
      <c r="BX4" s="201"/>
      <c r="BY4" s="201"/>
      <c r="BZ4" s="201"/>
      <c r="CA4" s="201"/>
      <c r="CB4" s="201"/>
      <c r="CC4" s="201"/>
      <c r="CD4" s="201"/>
    </row>
    <row r="5" ht="14.75" spans="1:82">
      <c r="A5" s="5" t="s">
        <v>7</v>
      </c>
      <c r="B5" s="305"/>
      <c r="C5" s="305"/>
      <c r="D5" s="305"/>
      <c r="E5" s="224"/>
      <c r="F5" s="187"/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02"/>
      <c r="Q5" s="202" t="s">
        <v>9</v>
      </c>
      <c r="R5" s="202"/>
      <c r="S5" s="202"/>
      <c r="T5" s="202" t="s">
        <v>10</v>
      </c>
      <c r="U5" s="202"/>
      <c r="V5" s="202"/>
      <c r="W5" s="202" t="s">
        <v>11</v>
      </c>
      <c r="X5" s="202"/>
      <c r="Y5" s="202"/>
      <c r="Z5" s="202" t="s">
        <v>12</v>
      </c>
      <c r="AA5" s="202"/>
      <c r="AB5" s="202"/>
      <c r="AC5" s="202" t="s">
        <v>12</v>
      </c>
      <c r="AD5" s="202"/>
      <c r="AE5" s="202"/>
      <c r="AF5" s="202" t="s">
        <v>12</v>
      </c>
      <c r="AG5" s="202"/>
      <c r="AH5" s="202" t="s">
        <v>13</v>
      </c>
      <c r="AI5" s="202"/>
      <c r="AJ5" s="202"/>
      <c r="AK5" s="202" t="s">
        <v>14</v>
      </c>
      <c r="AL5" s="202"/>
      <c r="AM5" s="202"/>
      <c r="AN5" s="202" t="s">
        <v>15</v>
      </c>
      <c r="AO5" s="202"/>
      <c r="AP5" s="202"/>
      <c r="AQ5" s="202"/>
      <c r="AR5" s="433" t="s">
        <v>9</v>
      </c>
      <c r="AS5" s="8"/>
      <c r="AT5" s="202"/>
      <c r="AU5" s="202" t="s">
        <v>9</v>
      </c>
      <c r="AV5" s="202"/>
      <c r="AW5" s="8"/>
      <c r="AX5" s="8" t="s">
        <v>16</v>
      </c>
      <c r="AY5" s="8"/>
      <c r="AZ5" s="8"/>
      <c r="BA5" s="8" t="s">
        <v>17</v>
      </c>
      <c r="BB5" s="8"/>
      <c r="BC5" s="8"/>
      <c r="BD5" s="8" t="s">
        <v>17</v>
      </c>
      <c r="BE5" s="8"/>
      <c r="BF5" s="8"/>
      <c r="BG5" s="8" t="s">
        <v>9</v>
      </c>
      <c r="BH5" s="8"/>
      <c r="BI5" s="274" t="s">
        <v>18</v>
      </c>
      <c r="BJ5" s="274"/>
      <c r="BK5" s="274"/>
      <c r="BL5" s="8"/>
      <c r="BM5" s="8" t="s">
        <v>9</v>
      </c>
      <c r="BN5" s="8"/>
      <c r="BO5" s="8"/>
      <c r="BP5" s="8" t="s">
        <v>19</v>
      </c>
      <c r="BQ5" s="8"/>
      <c r="BR5" s="8"/>
      <c r="BS5" s="8" t="s">
        <v>9</v>
      </c>
      <c r="BT5" s="8"/>
      <c r="BU5" s="460"/>
      <c r="BV5" s="460" t="s">
        <v>9</v>
      </c>
      <c r="BW5" s="460"/>
      <c r="BX5" s="8"/>
      <c r="BY5" s="2"/>
      <c r="BZ5" s="2"/>
      <c r="CA5" s="2"/>
      <c r="CB5" s="2"/>
      <c r="CC5" s="2"/>
      <c r="CD5" s="2"/>
    </row>
    <row r="6" ht="14.75" spans="1:82">
      <c r="A6" s="6" t="s">
        <v>20</v>
      </c>
      <c r="B6" s="306"/>
      <c r="C6" s="7"/>
      <c r="D6" s="7"/>
      <c r="E6" s="224"/>
      <c r="F6" s="320" t="s">
        <v>21</v>
      </c>
      <c r="G6" s="321"/>
      <c r="H6" s="322"/>
      <c r="I6" s="7"/>
      <c r="J6" s="39" t="s">
        <v>22</v>
      </c>
      <c r="K6" s="40"/>
      <c r="L6" s="41"/>
      <c r="M6" s="96" t="s">
        <v>23</v>
      </c>
      <c r="N6" s="97"/>
      <c r="O6" s="208"/>
      <c r="P6" s="356" t="s">
        <v>24</v>
      </c>
      <c r="Q6" s="364"/>
      <c r="R6" s="365"/>
      <c r="S6" s="107" t="s">
        <v>25</v>
      </c>
      <c r="T6" s="108"/>
      <c r="U6" s="123"/>
      <c r="V6" s="107" t="s">
        <v>26</v>
      </c>
      <c r="W6" s="108"/>
      <c r="X6" s="123"/>
      <c r="Y6" s="144" t="s">
        <v>27</v>
      </c>
      <c r="Z6" s="145"/>
      <c r="AA6" s="266"/>
      <c r="AB6" s="144" t="s">
        <v>28</v>
      </c>
      <c r="AC6" s="145"/>
      <c r="AD6" s="266"/>
      <c r="AE6" s="39" t="s">
        <v>29</v>
      </c>
      <c r="AF6" s="40"/>
      <c r="AG6" s="41"/>
      <c r="AH6" s="39" t="s">
        <v>30</v>
      </c>
      <c r="AI6" s="40"/>
      <c r="AJ6" s="41"/>
      <c r="AK6" s="39" t="s">
        <v>31</v>
      </c>
      <c r="AL6" s="40"/>
      <c r="AM6" s="41"/>
      <c r="AN6" s="39" t="s">
        <v>32</v>
      </c>
      <c r="AO6" s="40"/>
      <c r="AP6" s="41"/>
      <c r="AQ6" s="39" t="s">
        <v>33</v>
      </c>
      <c r="AR6" s="40"/>
      <c r="AS6" s="41"/>
      <c r="AT6" s="39" t="s">
        <v>34</v>
      </c>
      <c r="AU6" s="40"/>
      <c r="AV6" s="40"/>
      <c r="AW6" s="39" t="s">
        <v>35</v>
      </c>
      <c r="AX6" s="40"/>
      <c r="AY6" s="40"/>
      <c r="AZ6" s="39" t="s">
        <v>36</v>
      </c>
      <c r="BA6" s="40"/>
      <c r="BB6" s="40"/>
      <c r="BC6" s="39" t="s">
        <v>37</v>
      </c>
      <c r="BD6" s="40"/>
      <c r="BE6" s="40"/>
      <c r="BF6" s="39" t="s">
        <v>38</v>
      </c>
      <c r="BG6" s="40"/>
      <c r="BH6" s="40"/>
      <c r="BI6" s="39" t="s">
        <v>39</v>
      </c>
      <c r="BJ6" s="40"/>
      <c r="BK6" s="40"/>
      <c r="BL6" s="39" t="s">
        <v>40</v>
      </c>
      <c r="BM6" s="40"/>
      <c r="BN6" s="40"/>
      <c r="BO6" s="39" t="s">
        <v>41</v>
      </c>
      <c r="BP6" s="40"/>
      <c r="BQ6" s="40"/>
      <c r="BR6" s="136" t="s">
        <v>42</v>
      </c>
      <c r="BS6" s="143"/>
      <c r="BT6" s="143"/>
      <c r="BU6" s="461" t="s">
        <v>43</v>
      </c>
      <c r="BV6" s="462"/>
      <c r="BW6" s="462"/>
      <c r="BX6" s="463"/>
      <c r="BY6" s="39" t="s">
        <v>21</v>
      </c>
      <c r="BZ6" s="40"/>
      <c r="CA6" s="41"/>
      <c r="CB6" s="2"/>
      <c r="CC6" s="2"/>
      <c r="CD6" s="2"/>
    </row>
    <row r="7" ht="14.75" spans="1:82">
      <c r="A7" s="7"/>
      <c r="B7" s="7"/>
      <c r="C7" s="7"/>
      <c r="D7" s="7"/>
      <c r="E7" s="7"/>
      <c r="F7" s="39" t="s">
        <v>44</v>
      </c>
      <c r="G7" s="40"/>
      <c r="H7" s="41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47</v>
      </c>
      <c r="Q7" s="112"/>
      <c r="R7" s="124"/>
      <c r="S7" s="111" t="s">
        <v>48</v>
      </c>
      <c r="T7" s="112"/>
      <c r="U7" s="124"/>
      <c r="V7" s="111" t="s">
        <v>49</v>
      </c>
      <c r="W7" s="112"/>
      <c r="X7" s="124"/>
      <c r="Y7" s="259" t="s">
        <v>50</v>
      </c>
      <c r="Z7" s="267"/>
      <c r="AA7" s="268"/>
      <c r="AB7" s="259" t="s">
        <v>50</v>
      </c>
      <c r="AC7" s="267"/>
      <c r="AD7" s="268"/>
      <c r="AE7" s="259" t="s">
        <v>50</v>
      </c>
      <c r="AF7" s="267"/>
      <c r="AG7" s="268"/>
      <c r="AH7" s="42" t="s">
        <v>51</v>
      </c>
      <c r="AI7" s="43"/>
      <c r="AJ7" s="61"/>
      <c r="AK7" s="42" t="s">
        <v>51</v>
      </c>
      <c r="AL7" s="43"/>
      <c r="AM7" s="61"/>
      <c r="AN7" s="42" t="s">
        <v>52</v>
      </c>
      <c r="AO7" s="43"/>
      <c r="AP7" s="61"/>
      <c r="AQ7" s="99" t="s">
        <v>53</v>
      </c>
      <c r="AR7" s="109"/>
      <c r="AS7" s="110"/>
      <c r="AT7" s="99" t="s">
        <v>54</v>
      </c>
      <c r="AU7" s="109"/>
      <c r="AV7" s="110"/>
      <c r="AW7" s="42" t="s">
        <v>55</v>
      </c>
      <c r="AX7" s="43"/>
      <c r="AY7" s="60"/>
      <c r="AZ7" s="99" t="s">
        <v>56</v>
      </c>
      <c r="BA7" s="109"/>
      <c r="BB7" s="110"/>
      <c r="BC7" s="99" t="s">
        <v>57</v>
      </c>
      <c r="BD7" s="109"/>
      <c r="BE7" s="110"/>
      <c r="BF7" s="99" t="s">
        <v>58</v>
      </c>
      <c r="BG7" s="109"/>
      <c r="BH7" s="110"/>
      <c r="BI7" s="99" t="s">
        <v>59</v>
      </c>
      <c r="BJ7" s="109"/>
      <c r="BK7" s="110"/>
      <c r="BL7" s="99" t="s">
        <v>60</v>
      </c>
      <c r="BM7" s="109"/>
      <c r="BN7" s="110"/>
      <c r="BO7" s="99" t="s">
        <v>61</v>
      </c>
      <c r="BP7" s="109"/>
      <c r="BQ7" s="159"/>
      <c r="BR7" s="137" t="s">
        <v>62</v>
      </c>
      <c r="BS7" s="146"/>
      <c r="BT7" s="147"/>
      <c r="BU7" s="464" t="s">
        <v>63</v>
      </c>
      <c r="BV7" s="465"/>
      <c r="BW7" s="466"/>
      <c r="BX7" s="467"/>
      <c r="BY7" s="42" t="s">
        <v>44</v>
      </c>
      <c r="BZ7" s="43"/>
      <c r="CA7" s="44"/>
      <c r="CB7" s="2"/>
      <c r="CC7" s="2"/>
      <c r="CD7" s="2"/>
    </row>
    <row r="8" ht="14.75" spans="1:82">
      <c r="A8" s="8"/>
      <c r="B8" s="9" t="s">
        <v>64</v>
      </c>
      <c r="C8" s="10"/>
      <c r="D8" s="10"/>
      <c r="E8" s="45"/>
      <c r="F8" s="42">
        <v>2022</v>
      </c>
      <c r="G8" s="43"/>
      <c r="H8" s="44"/>
      <c r="I8" s="62"/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61341508</v>
      </c>
      <c r="Q8" s="218"/>
      <c r="R8" s="65" t="s">
        <v>65</v>
      </c>
      <c r="S8" s="63">
        <v>61741501</v>
      </c>
      <c r="T8" s="64"/>
      <c r="U8" s="65" t="s">
        <v>65</v>
      </c>
      <c r="V8" s="371">
        <v>61641502</v>
      </c>
      <c r="W8" s="372"/>
      <c r="X8" s="113" t="s">
        <v>65</v>
      </c>
      <c r="Y8" s="63">
        <v>61241512</v>
      </c>
      <c r="Z8" s="218"/>
      <c r="AA8" s="65" t="s">
        <v>65</v>
      </c>
      <c r="AB8" s="63">
        <v>61241514</v>
      </c>
      <c r="AC8" s="64"/>
      <c r="AD8" s="65" t="s">
        <v>65</v>
      </c>
      <c r="AE8" s="63">
        <v>61241513</v>
      </c>
      <c r="AF8" s="218"/>
      <c r="AG8" s="65" t="s">
        <v>65</v>
      </c>
      <c r="AH8" s="63">
        <v>87141502</v>
      </c>
      <c r="AI8" s="64"/>
      <c r="AJ8" s="100" t="s">
        <v>65</v>
      </c>
      <c r="AK8" s="63">
        <v>87141503</v>
      </c>
      <c r="AL8" s="64"/>
      <c r="AM8" s="100" t="s">
        <v>65</v>
      </c>
      <c r="AN8" s="63">
        <v>61141504</v>
      </c>
      <c r="AO8" s="64"/>
      <c r="AP8" s="65" t="s">
        <v>65</v>
      </c>
      <c r="AQ8" s="63">
        <v>61241516</v>
      </c>
      <c r="AR8" s="64"/>
      <c r="AS8" s="113" t="s">
        <v>65</v>
      </c>
      <c r="AT8" s="63">
        <v>61241515</v>
      </c>
      <c r="AU8" s="64"/>
      <c r="AV8" s="113" t="s">
        <v>65</v>
      </c>
      <c r="AW8" s="63">
        <v>87441507</v>
      </c>
      <c r="AX8" s="64"/>
      <c r="AY8" s="113" t="s">
        <v>65</v>
      </c>
      <c r="AZ8" s="63">
        <v>61341507</v>
      </c>
      <c r="BA8" s="64"/>
      <c r="BB8" s="113" t="s">
        <v>65</v>
      </c>
      <c r="BC8" s="63">
        <v>61241510</v>
      </c>
      <c r="BD8" s="64"/>
      <c r="BE8" s="113" t="s">
        <v>65</v>
      </c>
      <c r="BF8" s="63">
        <v>61241509</v>
      </c>
      <c r="BG8" s="64"/>
      <c r="BH8" s="113" t="s">
        <v>65</v>
      </c>
      <c r="BI8" s="63">
        <v>61241510</v>
      </c>
      <c r="BJ8" s="64"/>
      <c r="BK8" s="113" t="s">
        <v>65</v>
      </c>
      <c r="BL8" s="63">
        <v>87141506</v>
      </c>
      <c r="BM8" s="64"/>
      <c r="BN8" s="113" t="s">
        <v>65</v>
      </c>
      <c r="BO8" s="63">
        <v>61241511</v>
      </c>
      <c r="BP8" s="64"/>
      <c r="BQ8" s="148" t="s">
        <v>65</v>
      </c>
      <c r="BR8" s="63">
        <v>612415</v>
      </c>
      <c r="BS8" s="64"/>
      <c r="BT8" s="148" t="s">
        <v>65</v>
      </c>
      <c r="BU8" s="468">
        <v>612415</v>
      </c>
      <c r="BV8" s="469"/>
      <c r="BW8" s="470" t="s">
        <v>65</v>
      </c>
      <c r="BX8" s="471"/>
      <c r="BY8" s="42">
        <v>2022</v>
      </c>
      <c r="BZ8" s="43"/>
      <c r="CA8" s="44"/>
      <c r="CB8" s="2"/>
      <c r="CC8" s="2"/>
      <c r="CD8" s="2"/>
    </row>
    <row r="9" ht="14.75" spans="1:82">
      <c r="A9" s="307" t="s">
        <v>66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 t="s">
        <v>69</v>
      </c>
      <c r="J9" s="67" t="s">
        <v>70</v>
      </c>
      <c r="K9" s="68"/>
      <c r="L9" s="69">
        <f>36+8</f>
        <v>44</v>
      </c>
      <c r="M9" s="9"/>
      <c r="N9" s="45"/>
      <c r="O9" s="69">
        <v>36</v>
      </c>
      <c r="P9" s="9"/>
      <c r="Q9" s="45"/>
      <c r="R9" s="163">
        <v>12</v>
      </c>
      <c r="S9" s="9"/>
      <c r="T9" s="45"/>
      <c r="U9" s="163">
        <v>4.5</v>
      </c>
      <c r="V9" s="9"/>
      <c r="W9" s="9"/>
      <c r="X9" s="9">
        <v>3</v>
      </c>
      <c r="Y9" s="102"/>
      <c r="Z9" s="114"/>
      <c r="AA9" s="128">
        <v>12</v>
      </c>
      <c r="AB9" s="102"/>
      <c r="AC9" s="114"/>
      <c r="AD9" s="128">
        <v>12</v>
      </c>
      <c r="AE9" s="102"/>
      <c r="AF9" s="114"/>
      <c r="AG9" s="128">
        <v>12</v>
      </c>
      <c r="AH9" s="9"/>
      <c r="AI9" s="45"/>
      <c r="AJ9" s="69">
        <v>11</v>
      </c>
      <c r="AK9" s="9"/>
      <c r="AL9" s="45"/>
      <c r="AM9" s="69">
        <v>6</v>
      </c>
      <c r="AN9" s="9"/>
      <c r="AO9" s="45"/>
      <c r="AP9" s="434">
        <v>13</v>
      </c>
      <c r="AQ9" s="9"/>
      <c r="AR9" s="45"/>
      <c r="AS9" s="128">
        <v>5</v>
      </c>
      <c r="AT9" s="102"/>
      <c r="AU9" s="114"/>
      <c r="AV9" s="151">
        <v>5</v>
      </c>
      <c r="AW9" s="9"/>
      <c r="AX9" s="45"/>
      <c r="AY9" s="441">
        <v>2</v>
      </c>
      <c r="AZ9" s="102"/>
      <c r="BA9" s="114"/>
      <c r="BB9" s="151">
        <v>3.6</v>
      </c>
      <c r="BC9" s="102"/>
      <c r="BD9" s="114"/>
      <c r="BE9" s="151">
        <v>27</v>
      </c>
      <c r="BF9" s="102"/>
      <c r="BG9" s="114"/>
      <c r="BH9" s="151">
        <v>15</v>
      </c>
      <c r="BI9" s="102"/>
      <c r="BJ9" s="114"/>
      <c r="BK9" s="452">
        <f>12+4+1</f>
        <v>17</v>
      </c>
      <c r="BL9" s="102"/>
      <c r="BM9" s="114"/>
      <c r="BN9" s="151">
        <v>12</v>
      </c>
      <c r="BO9" s="102"/>
      <c r="BP9" s="114"/>
      <c r="BQ9" s="151">
        <f>12+7</f>
        <v>19</v>
      </c>
      <c r="BR9" s="102"/>
      <c r="BS9" s="114"/>
      <c r="BT9" s="151">
        <v>5</v>
      </c>
      <c r="BU9" s="472"/>
      <c r="BV9" s="473"/>
      <c r="BW9" s="474">
        <v>12</v>
      </c>
      <c r="BX9" s="471"/>
      <c r="BY9" s="46"/>
      <c r="BZ9" s="47"/>
      <c r="CA9" s="48"/>
      <c r="CB9" s="2"/>
      <c r="CC9" s="2"/>
      <c r="CD9" s="2"/>
    </row>
    <row r="10" ht="14.75" spans="1:82">
      <c r="A10" s="308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324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72" t="s">
        <v>68</v>
      </c>
      <c r="R10" s="129"/>
      <c r="S10" s="71" t="s">
        <v>77</v>
      </c>
      <c r="T10" s="72" t="s">
        <v>68</v>
      </c>
      <c r="U10" s="129"/>
      <c r="V10" s="373"/>
      <c r="W10" s="373"/>
      <c r="X10" s="373"/>
      <c r="Y10" s="71" t="s">
        <v>77</v>
      </c>
      <c r="Z10" s="72" t="s">
        <v>68</v>
      </c>
      <c r="AA10" s="129"/>
      <c r="AB10" s="71" t="s">
        <v>77</v>
      </c>
      <c r="AC10" s="72" t="s">
        <v>68</v>
      </c>
      <c r="AD10" s="129"/>
      <c r="AE10" s="71" t="s">
        <v>77</v>
      </c>
      <c r="AF10" s="72" t="s">
        <v>68</v>
      </c>
      <c r="AG10" s="129"/>
      <c r="AH10" s="71" t="s">
        <v>77</v>
      </c>
      <c r="AI10" s="72" t="s">
        <v>68</v>
      </c>
      <c r="AJ10" s="129"/>
      <c r="AK10" s="71" t="s">
        <v>77</v>
      </c>
      <c r="AL10" s="72" t="s">
        <v>68</v>
      </c>
      <c r="AM10" s="129"/>
      <c r="AN10" s="71" t="s">
        <v>77</v>
      </c>
      <c r="AO10" s="72" t="s">
        <v>68</v>
      </c>
      <c r="AP10" s="129"/>
      <c r="AQ10" s="71" t="s">
        <v>77</v>
      </c>
      <c r="AR10" s="72" t="s">
        <v>68</v>
      </c>
      <c r="AS10" s="129" t="s">
        <v>65</v>
      </c>
      <c r="AT10" s="71" t="s">
        <v>77</v>
      </c>
      <c r="AU10" s="68" t="s">
        <v>68</v>
      </c>
      <c r="AV10" s="152"/>
      <c r="AW10" s="71"/>
      <c r="AX10" s="68"/>
      <c r="AY10" s="152"/>
      <c r="AZ10" s="71" t="s">
        <v>77</v>
      </c>
      <c r="BA10" s="68" t="s">
        <v>68</v>
      </c>
      <c r="BB10" s="152"/>
      <c r="BC10" s="71" t="s">
        <v>77</v>
      </c>
      <c r="BD10" s="68" t="s">
        <v>68</v>
      </c>
      <c r="BE10" s="152"/>
      <c r="BF10" s="71" t="s">
        <v>77</v>
      </c>
      <c r="BG10" s="68" t="s">
        <v>68</v>
      </c>
      <c r="BH10" s="152"/>
      <c r="BI10" s="71" t="s">
        <v>77</v>
      </c>
      <c r="BJ10" s="68" t="s">
        <v>68</v>
      </c>
      <c r="BK10" s="152"/>
      <c r="BL10" s="71" t="s">
        <v>77</v>
      </c>
      <c r="BM10" s="68" t="s">
        <v>68</v>
      </c>
      <c r="BN10" s="152"/>
      <c r="BO10" s="71" t="s">
        <v>77</v>
      </c>
      <c r="BP10" s="68" t="s">
        <v>68</v>
      </c>
      <c r="BQ10" s="152"/>
      <c r="BR10" s="71" t="s">
        <v>77</v>
      </c>
      <c r="BS10" s="68" t="s">
        <v>68</v>
      </c>
      <c r="BT10" s="152"/>
      <c r="BU10" s="475" t="s">
        <v>77</v>
      </c>
      <c r="BV10" s="476" t="s">
        <v>68</v>
      </c>
      <c r="BW10" s="477"/>
      <c r="BX10" s="478"/>
      <c r="BY10" s="153" t="s">
        <v>74</v>
      </c>
      <c r="BZ10" s="173" t="s">
        <v>75</v>
      </c>
      <c r="CA10" s="52" t="s">
        <v>76</v>
      </c>
      <c r="CB10" s="2"/>
      <c r="CC10" s="2"/>
      <c r="CD10" s="2"/>
    </row>
    <row r="11" spans="1:82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BY11</f>
        <v>9</v>
      </c>
      <c r="G11" s="53">
        <f t="shared" ref="G11:H11" si="0">BZ11</f>
        <v>9</v>
      </c>
      <c r="H11" s="76">
        <f t="shared" si="0"/>
        <v>0</v>
      </c>
      <c r="I11" s="74"/>
      <c r="J11" s="325">
        <v>4</v>
      </c>
      <c r="K11" s="326">
        <v>12</v>
      </c>
      <c r="L11" s="76">
        <f>K11-J11+1</f>
        <v>9</v>
      </c>
      <c r="M11" s="53"/>
      <c r="N11" s="75"/>
      <c r="O11" s="103"/>
      <c r="P11" s="53"/>
      <c r="Q11" s="75"/>
      <c r="R11" s="76"/>
      <c r="S11" s="53"/>
      <c r="T11" s="75"/>
      <c r="U11" s="249"/>
      <c r="V11" s="374"/>
      <c r="W11" s="374"/>
      <c r="X11" s="103"/>
      <c r="Y11" s="383"/>
      <c r="Z11" s="75"/>
      <c r="AA11" s="76"/>
      <c r="AB11" s="53"/>
      <c r="AC11" s="75"/>
      <c r="AD11" s="76"/>
      <c r="AE11" s="53"/>
      <c r="AF11" s="75"/>
      <c r="AG11" s="76"/>
      <c r="AH11" s="53"/>
      <c r="AI11" s="75"/>
      <c r="AJ11" s="76"/>
      <c r="AK11" s="53"/>
      <c r="AL11" s="75"/>
      <c r="AM11" s="76"/>
      <c r="AN11" s="53"/>
      <c r="AO11" s="75"/>
      <c r="AP11" s="76"/>
      <c r="AQ11" s="53"/>
      <c r="AR11" s="75"/>
      <c r="AS11" s="76"/>
      <c r="AT11" s="53"/>
      <c r="AU11" s="117"/>
      <c r="AV11" s="75"/>
      <c r="AW11" s="53"/>
      <c r="AX11" s="117"/>
      <c r="AY11" s="75"/>
      <c r="AZ11" s="53"/>
      <c r="BA11" s="117"/>
      <c r="BB11" s="75"/>
      <c r="BC11" s="53"/>
      <c r="BD11" s="117"/>
      <c r="BE11" s="75"/>
      <c r="BF11" s="53"/>
      <c r="BG11" s="117"/>
      <c r="BH11" s="75"/>
      <c r="BI11" s="53"/>
      <c r="BJ11" s="117"/>
      <c r="BK11" s="75"/>
      <c r="BL11" s="53"/>
      <c r="BM11" s="117"/>
      <c r="BN11" s="75"/>
      <c r="BO11" s="53"/>
      <c r="BP11" s="117"/>
      <c r="BQ11" s="75"/>
      <c r="BR11" s="53"/>
      <c r="BS11" s="117"/>
      <c r="BT11" s="75"/>
      <c r="BU11" s="479"/>
      <c r="BV11" s="480"/>
      <c r="BW11" s="481"/>
      <c r="BX11" s="482"/>
      <c r="BY11" s="53">
        <v>9</v>
      </c>
      <c r="BZ11" s="174">
        <f>L11+O11+R11+U11+AA11+AD11+AG11+AJ11+AP11+AS11+AV11+AY11+BB11+BE11+BH11+BK11+BN11+BQ11+AM11+BT11+BW11</f>
        <v>9</v>
      </c>
      <c r="CA11" s="175">
        <f>BZ11-BY11</f>
        <v>0</v>
      </c>
      <c r="CB11" s="2"/>
      <c r="CC11" s="2"/>
      <c r="CD11" s="2"/>
    </row>
    <row r="12" spans="1:82">
      <c r="A12" s="33" t="s">
        <v>79</v>
      </c>
      <c r="B12" s="20">
        <v>7</v>
      </c>
      <c r="C12" s="21">
        <v>21</v>
      </c>
      <c r="D12" s="20"/>
      <c r="E12" s="21"/>
      <c r="F12" s="53">
        <f t="shared" ref="F12:F35" si="1">BY12</f>
        <v>12</v>
      </c>
      <c r="G12" s="53">
        <f t="shared" ref="G12:G35" si="2">BZ12</f>
        <v>12</v>
      </c>
      <c r="H12" s="76">
        <f t="shared" ref="H12:H35" si="3">CA12</f>
        <v>0</v>
      </c>
      <c r="I12" s="77"/>
      <c r="J12" s="327">
        <v>11</v>
      </c>
      <c r="K12" s="328">
        <v>12</v>
      </c>
      <c r="L12" s="76">
        <f>K12-J12+1</f>
        <v>2</v>
      </c>
      <c r="M12" s="78"/>
      <c r="N12" s="79"/>
      <c r="O12" s="80"/>
      <c r="P12" s="78"/>
      <c r="Q12" s="79"/>
      <c r="R12" s="80"/>
      <c r="S12" s="78"/>
      <c r="T12" s="79"/>
      <c r="U12" s="158"/>
      <c r="V12" s="158"/>
      <c r="W12" s="158"/>
      <c r="X12" s="80"/>
      <c r="Y12" s="384"/>
      <c r="Z12" s="79"/>
      <c r="AA12" s="80"/>
      <c r="AB12" s="78"/>
      <c r="AC12" s="79"/>
      <c r="AD12" s="80"/>
      <c r="AE12" s="78"/>
      <c r="AF12" s="79"/>
      <c r="AG12" s="80"/>
      <c r="AH12" s="404">
        <v>1</v>
      </c>
      <c r="AI12" s="405">
        <v>10</v>
      </c>
      <c r="AJ12" s="331">
        <f>AI12-AH12+1</f>
        <v>10</v>
      </c>
      <c r="AK12" s="88"/>
      <c r="AL12" s="89"/>
      <c r="AM12" s="90"/>
      <c r="AN12" s="78"/>
      <c r="AO12" s="79"/>
      <c r="AP12" s="80"/>
      <c r="AQ12" s="78"/>
      <c r="AR12" s="79"/>
      <c r="AS12" s="80"/>
      <c r="AT12" s="78"/>
      <c r="AU12" s="118"/>
      <c r="AV12" s="79"/>
      <c r="AW12" s="78"/>
      <c r="AX12" s="118"/>
      <c r="AY12" s="79"/>
      <c r="AZ12" s="78"/>
      <c r="BA12" s="118"/>
      <c r="BB12" s="79"/>
      <c r="BC12" s="78"/>
      <c r="BD12" s="118"/>
      <c r="BE12" s="79"/>
      <c r="BF12" s="78"/>
      <c r="BG12" s="118"/>
      <c r="BH12" s="79"/>
      <c r="BI12" s="78"/>
      <c r="BJ12" s="118"/>
      <c r="BK12" s="79"/>
      <c r="BL12" s="78"/>
      <c r="BM12" s="118"/>
      <c r="BN12" s="79"/>
      <c r="BO12" s="78"/>
      <c r="BP12" s="118"/>
      <c r="BQ12" s="79"/>
      <c r="BR12" s="78"/>
      <c r="BS12" s="118"/>
      <c r="BT12" s="79"/>
      <c r="BU12" s="483"/>
      <c r="BV12" s="484"/>
      <c r="BW12" s="485"/>
      <c r="BX12" s="486"/>
      <c r="BY12" s="78">
        <v>12</v>
      </c>
      <c r="BZ12" s="174">
        <f>L12+O12+R12+U12+AA12+AD12+AG12+AJ12+AP12+AS12+AV12+AY12+BB12+BE12+BH12+BK12+BN12+BQ12+AM12+BT12+BW12</f>
        <v>12</v>
      </c>
      <c r="CA12" s="175">
        <f t="shared" ref="CA12:CA30" si="4">BZ12-BY12</f>
        <v>0</v>
      </c>
      <c r="CB12" s="2"/>
      <c r="CC12" s="2"/>
      <c r="CD12" s="2"/>
    </row>
    <row r="13" spans="1:82">
      <c r="A13" s="33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1"/>
        <v>12</v>
      </c>
      <c r="G13" s="53">
        <f t="shared" si="2"/>
        <v>12</v>
      </c>
      <c r="H13" s="76">
        <f t="shared" si="3"/>
        <v>0</v>
      </c>
      <c r="I13" s="77"/>
      <c r="J13" s="329">
        <v>10</v>
      </c>
      <c r="K13" s="330">
        <v>12</v>
      </c>
      <c r="L13" s="331"/>
      <c r="M13" s="78"/>
      <c r="N13" s="79"/>
      <c r="O13" s="80"/>
      <c r="P13" s="78"/>
      <c r="Q13" s="79"/>
      <c r="R13" s="80"/>
      <c r="S13" s="78"/>
      <c r="T13" s="79"/>
      <c r="U13" s="158"/>
      <c r="V13" s="158"/>
      <c r="W13" s="158"/>
      <c r="X13" s="80"/>
      <c r="Y13" s="384"/>
      <c r="Z13" s="79"/>
      <c r="AA13" s="80"/>
      <c r="AB13" s="78"/>
      <c r="AC13" s="79"/>
      <c r="AD13" s="80"/>
      <c r="AE13" s="78"/>
      <c r="AF13" s="79"/>
      <c r="AG13" s="80"/>
      <c r="AH13" s="406">
        <v>9</v>
      </c>
      <c r="AI13" s="407">
        <v>9</v>
      </c>
      <c r="AJ13" s="283">
        <f>AI13-AH13+1</f>
        <v>1</v>
      </c>
      <c r="AK13" s="88"/>
      <c r="AL13" s="89"/>
      <c r="AM13" s="90"/>
      <c r="AN13" s="78"/>
      <c r="AO13" s="79"/>
      <c r="AP13" s="80"/>
      <c r="AQ13" s="83">
        <v>10</v>
      </c>
      <c r="AR13" s="84">
        <v>12</v>
      </c>
      <c r="AS13" s="85">
        <f t="shared" ref="AS13" si="5">AR13-AQ13+1</f>
        <v>3</v>
      </c>
      <c r="AT13" s="78"/>
      <c r="AU13" s="118"/>
      <c r="AV13" s="79"/>
      <c r="AW13" s="78"/>
      <c r="AX13" s="118"/>
      <c r="AY13" s="79"/>
      <c r="AZ13" s="78"/>
      <c r="BA13" s="118"/>
      <c r="BB13" s="79"/>
      <c r="BC13" s="83">
        <v>1</v>
      </c>
      <c r="BD13" s="264">
        <v>8</v>
      </c>
      <c r="BE13" s="85">
        <f t="shared" ref="BE13:BE14" si="6">BD13-BC13+1</f>
        <v>8</v>
      </c>
      <c r="BF13" s="78"/>
      <c r="BG13" s="118"/>
      <c r="BH13" s="79"/>
      <c r="BI13" s="78"/>
      <c r="BJ13" s="118"/>
      <c r="BK13" s="79"/>
      <c r="BL13" s="78"/>
      <c r="BM13" s="118"/>
      <c r="BN13" s="79"/>
      <c r="BO13" s="78"/>
      <c r="BP13" s="118"/>
      <c r="BQ13" s="79"/>
      <c r="BR13" s="78"/>
      <c r="BS13" s="118"/>
      <c r="BT13" s="79"/>
      <c r="BU13" s="483"/>
      <c r="BV13" s="484"/>
      <c r="BW13" s="485"/>
      <c r="BX13" s="486"/>
      <c r="BY13" s="78">
        <v>12</v>
      </c>
      <c r="BZ13" s="174">
        <f>L13+O13+R13+U13+AA13+AD13+AG13+AJ13+AP13+AS13+AV13+AY13+BB13+BE13+BH13+BK13+BN13+BQ13+AM13+BT13+BW13</f>
        <v>12</v>
      </c>
      <c r="CA13" s="298">
        <f t="shared" si="4"/>
        <v>0</v>
      </c>
      <c r="CB13" s="2"/>
      <c r="CC13" s="2"/>
      <c r="CD13" s="2"/>
    </row>
    <row r="14" spans="1:82">
      <c r="A14" s="33" t="s">
        <v>83</v>
      </c>
      <c r="B14" s="20">
        <v>8</v>
      </c>
      <c r="C14" s="21">
        <v>21</v>
      </c>
      <c r="D14" s="20">
        <v>7</v>
      </c>
      <c r="E14" s="21">
        <v>24</v>
      </c>
      <c r="F14" s="53">
        <f t="shared" si="1"/>
        <v>12</v>
      </c>
      <c r="G14" s="53">
        <f t="shared" si="2"/>
        <v>12</v>
      </c>
      <c r="H14" s="76">
        <f t="shared" si="3"/>
        <v>0</v>
      </c>
      <c r="I14" s="77"/>
      <c r="J14" s="332">
        <v>10</v>
      </c>
      <c r="K14" s="333">
        <v>12</v>
      </c>
      <c r="L14" s="80"/>
      <c r="M14" s="78"/>
      <c r="N14" s="79"/>
      <c r="O14" s="80"/>
      <c r="P14" s="78"/>
      <c r="Q14" s="79"/>
      <c r="R14" s="80"/>
      <c r="S14" s="78"/>
      <c r="T14" s="79"/>
      <c r="U14" s="158"/>
      <c r="V14" s="158"/>
      <c r="W14" s="158"/>
      <c r="X14" s="80"/>
      <c r="Y14" s="384"/>
      <c r="Z14" s="79"/>
      <c r="AA14" s="80"/>
      <c r="AB14" s="78"/>
      <c r="AC14" s="79"/>
      <c r="AD14" s="80"/>
      <c r="AE14" s="395" t="s">
        <v>84</v>
      </c>
      <c r="AF14" s="395" t="s">
        <v>85</v>
      </c>
      <c r="AG14" s="408">
        <v>8</v>
      </c>
      <c r="AH14" s="78"/>
      <c r="AI14" s="79"/>
      <c r="AJ14" s="80"/>
      <c r="AK14" s="88"/>
      <c r="AL14" s="89"/>
      <c r="AM14" s="90"/>
      <c r="AN14" s="78"/>
      <c r="AO14" s="79"/>
      <c r="AP14" s="80"/>
      <c r="AQ14" s="78"/>
      <c r="AR14" s="79"/>
      <c r="AS14" s="80"/>
      <c r="AT14" s="78"/>
      <c r="AU14" s="118"/>
      <c r="AV14" s="79"/>
      <c r="AW14" s="78"/>
      <c r="AX14" s="118"/>
      <c r="AY14" s="79"/>
      <c r="AZ14" s="78"/>
      <c r="BA14" s="118"/>
      <c r="BB14" s="79"/>
      <c r="BC14" s="88">
        <v>6</v>
      </c>
      <c r="BD14" s="118">
        <v>9</v>
      </c>
      <c r="BE14" s="80">
        <f t="shared" si="6"/>
        <v>4</v>
      </c>
      <c r="BF14" s="78"/>
      <c r="BG14" s="118"/>
      <c r="BH14" s="79"/>
      <c r="BI14" s="78"/>
      <c r="BJ14" s="118"/>
      <c r="BK14" s="79"/>
      <c r="BL14" s="78"/>
      <c r="BM14" s="118"/>
      <c r="BN14" s="79"/>
      <c r="BO14" s="78"/>
      <c r="BP14" s="118"/>
      <c r="BQ14" s="79"/>
      <c r="BR14" s="78"/>
      <c r="BS14" s="118"/>
      <c r="BT14" s="79"/>
      <c r="BU14" s="483"/>
      <c r="BV14" s="484"/>
      <c r="BW14" s="485"/>
      <c r="BX14" s="486"/>
      <c r="BY14" s="78">
        <v>12</v>
      </c>
      <c r="BZ14" s="174">
        <f t="shared" ref="BZ14:BZ33" si="7">L14+O14+R14+U14+AA14+AD14+AG14+AJ14+AP14+AS14+AV14+AY14+BB14+BE14+BH14+BK14+BN14+BQ14+AM14+BT14+BW14</f>
        <v>12</v>
      </c>
      <c r="CA14" s="175">
        <f t="shared" si="4"/>
        <v>0</v>
      </c>
      <c r="CB14" s="2"/>
      <c r="CC14" s="2"/>
      <c r="CD14" s="2"/>
    </row>
    <row r="15" spans="1:82">
      <c r="A15" s="32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1"/>
        <v>10</v>
      </c>
      <c r="G15" s="53">
        <f t="shared" si="2"/>
        <v>10</v>
      </c>
      <c r="H15" s="76">
        <f t="shared" si="3"/>
        <v>0</v>
      </c>
      <c r="I15" s="91"/>
      <c r="J15" s="334">
        <v>8</v>
      </c>
      <c r="K15" s="335">
        <v>12</v>
      </c>
      <c r="L15" s="80"/>
      <c r="M15" s="78"/>
      <c r="N15" s="79"/>
      <c r="O15" s="80"/>
      <c r="P15" s="78"/>
      <c r="Q15" s="79"/>
      <c r="R15" s="80"/>
      <c r="S15" s="78"/>
      <c r="T15" s="79"/>
      <c r="U15" s="158"/>
      <c r="V15" s="158"/>
      <c r="W15" s="158"/>
      <c r="X15" s="80"/>
      <c r="Y15" s="384"/>
      <c r="Z15" s="79"/>
      <c r="AA15" s="80"/>
      <c r="AB15" s="78"/>
      <c r="AC15" s="79"/>
      <c r="AD15" s="80"/>
      <c r="AE15" s="78"/>
      <c r="AF15" s="79"/>
      <c r="AG15" s="80"/>
      <c r="AH15" s="78"/>
      <c r="AI15" s="79"/>
      <c r="AJ15" s="80"/>
      <c r="AK15" s="88"/>
      <c r="AL15" s="89"/>
      <c r="AM15" s="90"/>
      <c r="AN15" s="78"/>
      <c r="AO15" s="79"/>
      <c r="AP15" s="80"/>
      <c r="AQ15" s="78"/>
      <c r="AR15" s="79"/>
      <c r="AS15" s="80"/>
      <c r="AT15" s="83">
        <v>9</v>
      </c>
      <c r="AU15" s="156">
        <v>12</v>
      </c>
      <c r="AV15" s="85">
        <f t="shared" ref="AV15" si="8">AU15-AT15+1</f>
        <v>4</v>
      </c>
      <c r="AW15" s="78"/>
      <c r="AX15" s="118"/>
      <c r="AY15" s="79"/>
      <c r="AZ15" s="78"/>
      <c r="BA15" s="118"/>
      <c r="BB15" s="79"/>
      <c r="BC15" s="88">
        <v>3</v>
      </c>
      <c r="BD15" s="446">
        <v>8</v>
      </c>
      <c r="BE15" s="90">
        <f t="shared" ref="BE15" si="9">BD15-BC15+1</f>
        <v>6</v>
      </c>
      <c r="BF15" s="78"/>
      <c r="BG15" s="118"/>
      <c r="BH15" s="79"/>
      <c r="BI15" s="78"/>
      <c r="BJ15" s="118"/>
      <c r="BK15" s="79"/>
      <c r="BL15" s="78"/>
      <c r="BM15" s="118"/>
      <c r="BN15" s="79"/>
      <c r="BO15" s="78"/>
      <c r="BP15" s="118"/>
      <c r="BQ15" s="79"/>
      <c r="BR15" s="78"/>
      <c r="BS15" s="118"/>
      <c r="BT15" s="79"/>
      <c r="BU15" s="483"/>
      <c r="BV15" s="484"/>
      <c r="BW15" s="485"/>
      <c r="BX15" s="486"/>
      <c r="BY15" s="78">
        <v>10</v>
      </c>
      <c r="BZ15" s="174">
        <f t="shared" si="7"/>
        <v>10</v>
      </c>
      <c r="CA15" s="298">
        <f t="shared" si="4"/>
        <v>0</v>
      </c>
      <c r="CB15" s="500"/>
      <c r="CC15" s="2"/>
      <c r="CD15" s="2"/>
    </row>
    <row r="16" ht="14.75" spans="1:82">
      <c r="A16" s="309" t="s">
        <v>87</v>
      </c>
      <c r="B16" s="27">
        <v>6</v>
      </c>
      <c r="C16" s="28">
        <v>22</v>
      </c>
      <c r="D16" s="27">
        <v>7</v>
      </c>
      <c r="E16" s="56">
        <v>25</v>
      </c>
      <c r="F16" s="93">
        <f t="shared" si="1"/>
        <v>7</v>
      </c>
      <c r="G16" s="93">
        <f t="shared" si="2"/>
        <v>7</v>
      </c>
      <c r="H16" s="95">
        <f t="shared" si="3"/>
        <v>0</v>
      </c>
      <c r="I16" s="86"/>
      <c r="J16" s="336">
        <v>10</v>
      </c>
      <c r="K16" s="337">
        <v>12</v>
      </c>
      <c r="L16" s="80"/>
      <c r="M16" s="357"/>
      <c r="N16" s="358"/>
      <c r="O16" s="359"/>
      <c r="P16" s="357"/>
      <c r="Q16" s="358"/>
      <c r="R16" s="359"/>
      <c r="S16" s="357"/>
      <c r="T16" s="358"/>
      <c r="U16" s="375"/>
      <c r="V16" s="257"/>
      <c r="W16" s="257"/>
      <c r="X16" s="95"/>
      <c r="Y16" s="385"/>
      <c r="Z16" s="358"/>
      <c r="AA16" s="359"/>
      <c r="AB16" s="386"/>
      <c r="AC16" s="396"/>
      <c r="AD16" s="397"/>
      <c r="AE16" s="398">
        <v>6</v>
      </c>
      <c r="AF16" s="399">
        <v>9</v>
      </c>
      <c r="AG16" s="409">
        <f>AF16-AE16+1</f>
        <v>4</v>
      </c>
      <c r="AH16" s="410"/>
      <c r="AI16" s="411"/>
      <c r="AJ16" s="412"/>
      <c r="AK16" s="419"/>
      <c r="AL16" s="420"/>
      <c r="AM16" s="421"/>
      <c r="AN16" s="357"/>
      <c r="AO16" s="358"/>
      <c r="AP16" s="359"/>
      <c r="AQ16" s="357"/>
      <c r="AR16" s="358"/>
      <c r="AS16" s="359"/>
      <c r="AT16" s="357"/>
      <c r="AU16" s="439"/>
      <c r="AV16" s="358"/>
      <c r="AW16" s="357"/>
      <c r="AX16" s="439"/>
      <c r="AY16" s="358"/>
      <c r="AZ16" s="357"/>
      <c r="BA16" s="439"/>
      <c r="BB16" s="358"/>
      <c r="BC16" s="398"/>
      <c r="BD16" s="447"/>
      <c r="BE16" s="409"/>
      <c r="BF16" s="357"/>
      <c r="BG16" s="439"/>
      <c r="BH16" s="358"/>
      <c r="BI16" s="357"/>
      <c r="BJ16" s="439"/>
      <c r="BK16" s="358"/>
      <c r="BL16" s="357"/>
      <c r="BM16" s="439"/>
      <c r="BN16" s="358"/>
      <c r="BO16" s="357"/>
      <c r="BP16" s="439"/>
      <c r="BQ16" s="358"/>
      <c r="BR16" s="455">
        <v>10</v>
      </c>
      <c r="BS16" s="456">
        <v>12</v>
      </c>
      <c r="BT16" s="457">
        <f t="shared" ref="BT16" si="10">BS16-BR16+1</f>
        <v>3</v>
      </c>
      <c r="BU16" s="487"/>
      <c r="BV16" s="488"/>
      <c r="BW16" s="489"/>
      <c r="BX16" s="490"/>
      <c r="BY16" s="357">
        <v>7</v>
      </c>
      <c r="BZ16" s="182">
        <f t="shared" si="7"/>
        <v>7</v>
      </c>
      <c r="CA16" s="501">
        <f t="shared" si="4"/>
        <v>0</v>
      </c>
      <c r="CB16" s="502"/>
      <c r="CC16" s="2"/>
      <c r="CD16" s="2"/>
    </row>
    <row r="17" spans="1:82">
      <c r="A17" s="310" t="s">
        <v>88</v>
      </c>
      <c r="B17" s="310"/>
      <c r="C17" s="311"/>
      <c r="D17" s="310"/>
      <c r="E17" s="311"/>
      <c r="F17" s="53">
        <f t="shared" si="1"/>
        <v>9</v>
      </c>
      <c r="G17" s="53">
        <f t="shared" si="2"/>
        <v>9</v>
      </c>
      <c r="H17" s="76">
        <f t="shared" si="3"/>
        <v>0</v>
      </c>
      <c r="I17" s="338"/>
      <c r="J17" s="339">
        <v>1</v>
      </c>
      <c r="K17" s="340">
        <v>3</v>
      </c>
      <c r="L17" s="341">
        <v>1.5</v>
      </c>
      <c r="M17" s="194"/>
      <c r="N17" s="360"/>
      <c r="O17" s="103"/>
      <c r="P17" s="194"/>
      <c r="Q17" s="360"/>
      <c r="R17" s="103"/>
      <c r="S17" s="339">
        <v>1</v>
      </c>
      <c r="T17" s="340">
        <v>9</v>
      </c>
      <c r="U17" s="376">
        <v>4.5</v>
      </c>
      <c r="V17" s="377">
        <v>4</v>
      </c>
      <c r="W17" s="377">
        <v>9</v>
      </c>
      <c r="X17" s="378">
        <v>3</v>
      </c>
      <c r="Y17" s="387"/>
      <c r="Z17" s="360"/>
      <c r="AA17" s="103"/>
      <c r="AB17" s="388"/>
      <c r="AC17" s="400"/>
      <c r="AD17" s="401"/>
      <c r="AE17" s="388"/>
      <c r="AF17" s="400"/>
      <c r="AG17" s="401"/>
      <c r="AH17" s="194"/>
      <c r="AI17" s="360"/>
      <c r="AJ17" s="103"/>
      <c r="AK17" s="422"/>
      <c r="AL17" s="423"/>
      <c r="AM17" s="424"/>
      <c r="AN17" s="194"/>
      <c r="AO17" s="360"/>
      <c r="AP17" s="103"/>
      <c r="AQ17" s="194"/>
      <c r="AR17" s="360"/>
      <c r="AS17" s="103"/>
      <c r="AT17" s="194"/>
      <c r="AU17" s="440"/>
      <c r="AV17" s="360"/>
      <c r="AW17" s="194"/>
      <c r="AX17" s="440"/>
      <c r="AY17" s="360"/>
      <c r="AZ17" s="194"/>
      <c r="BA17" s="440"/>
      <c r="BB17" s="360"/>
      <c r="BC17" s="194"/>
      <c r="BD17" s="440"/>
      <c r="BE17" s="360"/>
      <c r="BF17" s="194"/>
      <c r="BG17" s="440"/>
      <c r="BH17" s="360"/>
      <c r="BI17" s="194"/>
      <c r="BJ17" s="440"/>
      <c r="BK17" s="360"/>
      <c r="BL17" s="194"/>
      <c r="BM17" s="440"/>
      <c r="BN17" s="360"/>
      <c r="BO17" s="194"/>
      <c r="BP17" s="440"/>
      <c r="BQ17" s="360"/>
      <c r="BR17" s="194"/>
      <c r="BS17" s="440"/>
      <c r="BT17" s="360"/>
      <c r="BU17" s="491"/>
      <c r="BV17" s="492"/>
      <c r="BW17" s="493"/>
      <c r="BX17" s="494"/>
      <c r="BY17" s="194">
        <v>9</v>
      </c>
      <c r="BZ17" s="174">
        <f>L17+U17+X17</f>
        <v>9</v>
      </c>
      <c r="CA17" s="503">
        <f t="shared" si="4"/>
        <v>0</v>
      </c>
      <c r="CB17" s="500"/>
      <c r="CC17" s="2"/>
      <c r="CD17" s="2"/>
    </row>
    <row r="18" ht="14.75" spans="1:82">
      <c r="A18" s="36" t="s">
        <v>89</v>
      </c>
      <c r="B18" s="36">
        <v>11</v>
      </c>
      <c r="C18" s="37">
        <v>21</v>
      </c>
      <c r="D18" s="36">
        <v>10</v>
      </c>
      <c r="E18" s="37">
        <v>24</v>
      </c>
      <c r="F18" s="95">
        <f t="shared" si="1"/>
        <v>3</v>
      </c>
      <c r="G18" s="93">
        <f t="shared" si="2"/>
        <v>3</v>
      </c>
      <c r="H18" s="95">
        <f t="shared" si="3"/>
        <v>0</v>
      </c>
      <c r="I18" s="92"/>
      <c r="J18" s="342"/>
      <c r="K18" s="343"/>
      <c r="L18" s="95"/>
      <c r="M18" s="93"/>
      <c r="N18" s="94"/>
      <c r="O18" s="95"/>
      <c r="P18" s="93"/>
      <c r="Q18" s="94"/>
      <c r="R18" s="95"/>
      <c r="S18" s="366"/>
      <c r="T18" s="367"/>
      <c r="U18" s="379"/>
      <c r="V18" s="380"/>
      <c r="W18" s="380"/>
      <c r="X18" s="381"/>
      <c r="Y18" s="389"/>
      <c r="Z18" s="94"/>
      <c r="AA18" s="95"/>
      <c r="AB18" s="366"/>
      <c r="AC18" s="367"/>
      <c r="AD18" s="355"/>
      <c r="AE18" s="402">
        <v>10</v>
      </c>
      <c r="AF18" s="403">
        <v>12</v>
      </c>
      <c r="AG18" s="413">
        <f>AF18-AE18+1</f>
        <v>3</v>
      </c>
      <c r="AH18" s="414"/>
      <c r="AI18" s="415"/>
      <c r="AJ18" s="416"/>
      <c r="AK18" s="414"/>
      <c r="AL18" s="415"/>
      <c r="AM18" s="416"/>
      <c r="AN18" s="93"/>
      <c r="AO18" s="94"/>
      <c r="AP18" s="95"/>
      <c r="AQ18" s="93"/>
      <c r="AR18" s="94"/>
      <c r="AS18" s="95"/>
      <c r="AT18" s="93"/>
      <c r="AU18" s="122"/>
      <c r="AV18" s="94"/>
      <c r="AW18" s="93"/>
      <c r="AX18" s="122"/>
      <c r="AY18" s="94"/>
      <c r="AZ18" s="93"/>
      <c r="BA18" s="122"/>
      <c r="BB18" s="94"/>
      <c r="BC18" s="93"/>
      <c r="BD18" s="122"/>
      <c r="BE18" s="94"/>
      <c r="BF18" s="93"/>
      <c r="BG18" s="122"/>
      <c r="BH18" s="94"/>
      <c r="BI18" s="93"/>
      <c r="BJ18" s="122"/>
      <c r="BK18" s="94"/>
      <c r="BL18" s="93"/>
      <c r="BM18" s="122"/>
      <c r="BN18" s="94"/>
      <c r="BO18" s="93"/>
      <c r="BP18" s="122"/>
      <c r="BQ18" s="94"/>
      <c r="BR18" s="93"/>
      <c r="BS18" s="122"/>
      <c r="BT18" s="94"/>
      <c r="BU18" s="495"/>
      <c r="BV18" s="496"/>
      <c r="BW18" s="497"/>
      <c r="BX18" s="498"/>
      <c r="BY18" s="93">
        <v>3</v>
      </c>
      <c r="BZ18" s="182">
        <f t="shared" si="7"/>
        <v>3</v>
      </c>
      <c r="CA18" s="504">
        <f t="shared" si="4"/>
        <v>0</v>
      </c>
      <c r="CB18" s="224"/>
      <c r="CC18" s="224"/>
      <c r="CD18" s="224"/>
    </row>
    <row r="19" spans="1:82">
      <c r="A19" s="29" t="s">
        <v>90</v>
      </c>
      <c r="B19" s="312">
        <v>5</v>
      </c>
      <c r="C19" s="313">
        <v>22</v>
      </c>
      <c r="D19" s="312">
        <v>10</v>
      </c>
      <c r="E19" s="323">
        <v>23</v>
      </c>
      <c r="F19" s="53">
        <f t="shared" si="1"/>
        <v>8</v>
      </c>
      <c r="G19" s="53">
        <f t="shared" si="2"/>
        <v>8</v>
      </c>
      <c r="H19" s="76">
        <f t="shared" si="3"/>
        <v>0</v>
      </c>
      <c r="I19" s="344"/>
      <c r="J19" s="345">
        <v>5</v>
      </c>
      <c r="K19" s="346">
        <v>12</v>
      </c>
      <c r="L19" s="347">
        <f t="shared" ref="L19" si="11">K19-J19+1</f>
        <v>8</v>
      </c>
      <c r="M19" s="140"/>
      <c r="N19" s="157"/>
      <c r="O19" s="228"/>
      <c r="P19" s="140"/>
      <c r="Q19" s="157"/>
      <c r="R19" s="228"/>
      <c r="S19" s="140"/>
      <c r="T19" s="157"/>
      <c r="U19" s="382"/>
      <c r="V19" s="382"/>
      <c r="W19" s="382"/>
      <c r="X19" s="228"/>
      <c r="Y19" s="390"/>
      <c r="Z19" s="157"/>
      <c r="AA19" s="228"/>
      <c r="AB19" s="140"/>
      <c r="AC19" s="157"/>
      <c r="AD19" s="228"/>
      <c r="AE19" s="140"/>
      <c r="AF19" s="157"/>
      <c r="AG19" s="228"/>
      <c r="AH19" s="140"/>
      <c r="AI19" s="157"/>
      <c r="AJ19" s="228"/>
      <c r="AK19" s="140"/>
      <c r="AL19" s="157"/>
      <c r="AM19" s="228"/>
      <c r="AN19" s="140"/>
      <c r="AO19" s="157"/>
      <c r="AP19" s="228"/>
      <c r="AQ19" s="140"/>
      <c r="AR19" s="157"/>
      <c r="AS19" s="228"/>
      <c r="AT19" s="140"/>
      <c r="AU19" s="155"/>
      <c r="AV19" s="155"/>
      <c r="AW19" s="140"/>
      <c r="AX19" s="155"/>
      <c r="AY19" s="157"/>
      <c r="AZ19" s="140"/>
      <c r="BA19" s="155"/>
      <c r="BB19" s="157"/>
      <c r="BC19" s="422"/>
      <c r="BD19" s="448"/>
      <c r="BE19" s="155"/>
      <c r="BF19" s="140"/>
      <c r="BG19" s="155"/>
      <c r="BH19" s="155"/>
      <c r="BI19" s="140"/>
      <c r="BJ19" s="155"/>
      <c r="BK19" s="155"/>
      <c r="BL19" s="140"/>
      <c r="BM19" s="155"/>
      <c r="BN19" s="155"/>
      <c r="BO19" s="140"/>
      <c r="BP19" s="155"/>
      <c r="BQ19" s="157"/>
      <c r="BR19" s="140"/>
      <c r="BS19" s="155"/>
      <c r="BT19" s="157"/>
      <c r="BU19" s="140"/>
      <c r="BV19" s="155"/>
      <c r="BW19" s="157"/>
      <c r="BX19" s="228"/>
      <c r="BY19" s="140">
        <v>8</v>
      </c>
      <c r="BZ19" s="178">
        <f t="shared" si="7"/>
        <v>8</v>
      </c>
      <c r="CA19" s="298">
        <f t="shared" si="4"/>
        <v>0</v>
      </c>
      <c r="CB19" s="224"/>
      <c r="CC19" s="224"/>
      <c r="CD19" s="224"/>
    </row>
    <row r="20" spans="1:82">
      <c r="A20" s="33" t="s">
        <v>91</v>
      </c>
      <c r="B20" s="22" t="s">
        <v>92</v>
      </c>
      <c r="C20" s="21">
        <v>21</v>
      </c>
      <c r="D20" s="20" t="s">
        <v>93</v>
      </c>
      <c r="E20" s="21">
        <v>24</v>
      </c>
      <c r="F20" s="53">
        <f t="shared" si="1"/>
        <v>12</v>
      </c>
      <c r="G20" s="53">
        <f t="shared" si="2"/>
        <v>12</v>
      </c>
      <c r="H20" s="76">
        <f t="shared" si="3"/>
        <v>0</v>
      </c>
      <c r="I20" s="77"/>
      <c r="J20" s="78"/>
      <c r="K20" s="348"/>
      <c r="L20" s="80"/>
      <c r="M20" s="78"/>
      <c r="N20" s="79"/>
      <c r="O20" s="80"/>
      <c r="P20" s="88">
        <v>1</v>
      </c>
      <c r="Q20" s="89">
        <v>12</v>
      </c>
      <c r="R20" s="90">
        <f>Q20-P20+1</f>
        <v>12</v>
      </c>
      <c r="S20" s="78"/>
      <c r="T20" s="79"/>
      <c r="U20" s="158"/>
      <c r="V20" s="158"/>
      <c r="W20" s="158"/>
      <c r="X20" s="80"/>
      <c r="Y20" s="384"/>
      <c r="Z20" s="79"/>
      <c r="AA20" s="80"/>
      <c r="AB20" s="78"/>
      <c r="AC20" s="79"/>
      <c r="AD20" s="80"/>
      <c r="AE20" s="78"/>
      <c r="AF20" s="79"/>
      <c r="AG20" s="80"/>
      <c r="AH20" s="78"/>
      <c r="AI20" s="79"/>
      <c r="AJ20" s="80"/>
      <c r="AK20" s="78"/>
      <c r="AL20" s="79"/>
      <c r="AM20" s="80"/>
      <c r="AN20" s="78"/>
      <c r="AO20" s="79"/>
      <c r="AP20" s="80"/>
      <c r="AQ20" s="78"/>
      <c r="AR20" s="79"/>
      <c r="AS20" s="80"/>
      <c r="AT20" s="78"/>
      <c r="AU20" s="118"/>
      <c r="AV20" s="79"/>
      <c r="AW20" s="78"/>
      <c r="AX20" s="118"/>
      <c r="AY20" s="79"/>
      <c r="AZ20" s="78"/>
      <c r="BA20" s="118"/>
      <c r="BB20" s="79"/>
      <c r="BC20" s="88"/>
      <c r="BD20" s="119"/>
      <c r="BE20" s="119"/>
      <c r="BF20" s="78"/>
      <c r="BG20" s="118"/>
      <c r="BH20" s="79"/>
      <c r="BI20" s="78"/>
      <c r="BJ20" s="118"/>
      <c r="BK20" s="79"/>
      <c r="BL20" s="78"/>
      <c r="BM20" s="118"/>
      <c r="BN20" s="79"/>
      <c r="BO20" s="78"/>
      <c r="BP20" s="118"/>
      <c r="BQ20" s="79"/>
      <c r="BR20" s="78"/>
      <c r="BS20" s="118"/>
      <c r="BT20" s="79"/>
      <c r="BU20" s="483"/>
      <c r="BV20" s="484"/>
      <c r="BW20" s="485"/>
      <c r="BX20" s="486"/>
      <c r="BY20" s="78">
        <v>12</v>
      </c>
      <c r="BZ20" s="174">
        <f t="shared" si="7"/>
        <v>12</v>
      </c>
      <c r="CA20" s="175">
        <f t="shared" si="4"/>
        <v>0</v>
      </c>
      <c r="CB20" s="2"/>
      <c r="CC20" s="2"/>
      <c r="CD20" s="2"/>
    </row>
    <row r="21" spans="1:82">
      <c r="A21" s="191" t="s">
        <v>94</v>
      </c>
      <c r="B21" s="314" t="s">
        <v>95</v>
      </c>
      <c r="C21" s="315">
        <v>21</v>
      </c>
      <c r="D21" s="316">
        <v>5</v>
      </c>
      <c r="E21" s="315">
        <v>22</v>
      </c>
      <c r="F21" s="53">
        <f t="shared" si="1"/>
        <v>0</v>
      </c>
      <c r="G21" s="53">
        <f t="shared" si="2"/>
        <v>0</v>
      </c>
      <c r="H21" s="76">
        <f t="shared" si="3"/>
        <v>0</v>
      </c>
      <c r="I21" s="91"/>
      <c r="J21" s="349"/>
      <c r="K21" s="350"/>
      <c r="L21" s="279"/>
      <c r="M21" s="78"/>
      <c r="N21" s="79"/>
      <c r="O21" s="80"/>
      <c r="P21" s="78"/>
      <c r="Q21" s="79"/>
      <c r="R21" s="80"/>
      <c r="S21" s="78"/>
      <c r="T21" s="79"/>
      <c r="U21" s="158"/>
      <c r="V21" s="158"/>
      <c r="W21" s="158"/>
      <c r="X21" s="80"/>
      <c r="Y21" s="384"/>
      <c r="Z21" s="79"/>
      <c r="AA21" s="80"/>
      <c r="AB21" s="78"/>
      <c r="AC21" s="79"/>
      <c r="AD21" s="80"/>
      <c r="AE21" s="78"/>
      <c r="AF21" s="79"/>
      <c r="AG21" s="80"/>
      <c r="AH21" s="78"/>
      <c r="AI21" s="79"/>
      <c r="AJ21" s="80"/>
      <c r="AK21" s="78"/>
      <c r="AL21" s="79"/>
      <c r="AM21" s="80"/>
      <c r="AN21" s="425">
        <v>1</v>
      </c>
      <c r="AO21" s="89">
        <v>5</v>
      </c>
      <c r="AP21" s="435">
        <f>AO21-AN21+1</f>
        <v>5</v>
      </c>
      <c r="AQ21" s="78"/>
      <c r="AR21" s="79"/>
      <c r="AS21" s="80"/>
      <c r="AT21" s="78"/>
      <c r="AU21" s="118"/>
      <c r="AV21" s="79"/>
      <c r="AW21" s="442"/>
      <c r="AX21" s="119"/>
      <c r="AY21" s="119"/>
      <c r="AZ21" s="78"/>
      <c r="BA21" s="118"/>
      <c r="BB21" s="79"/>
      <c r="BC21" s="78"/>
      <c r="BD21" s="118"/>
      <c r="BE21" s="79"/>
      <c r="BF21" s="78"/>
      <c r="BG21" s="118"/>
      <c r="BH21" s="79"/>
      <c r="BI21" s="78"/>
      <c r="BJ21" s="118"/>
      <c r="BK21" s="79"/>
      <c r="BL21" s="78"/>
      <c r="BM21" s="118"/>
      <c r="BN21" s="79"/>
      <c r="BO21" s="78"/>
      <c r="BP21" s="118"/>
      <c r="BQ21" s="79"/>
      <c r="BR21" s="78"/>
      <c r="BS21" s="118"/>
      <c r="BT21" s="79"/>
      <c r="BU21" s="483"/>
      <c r="BV21" s="484"/>
      <c r="BW21" s="485"/>
      <c r="BX21" s="486"/>
      <c r="BY21" s="404"/>
      <c r="BZ21" s="174"/>
      <c r="CA21" s="298"/>
      <c r="CB21" s="505"/>
      <c r="CC21" s="2"/>
      <c r="CD21" s="2"/>
    </row>
    <row r="22" spans="1:82">
      <c r="A22" s="32" t="s">
        <v>96</v>
      </c>
      <c r="B22" s="25" t="s">
        <v>97</v>
      </c>
      <c r="C22" s="26">
        <v>22</v>
      </c>
      <c r="D22" s="25" t="s">
        <v>98</v>
      </c>
      <c r="E22" s="26">
        <v>23</v>
      </c>
      <c r="F22" s="53">
        <f t="shared" si="1"/>
        <v>11.5</v>
      </c>
      <c r="G22" s="53">
        <f t="shared" si="2"/>
        <v>11.5</v>
      </c>
      <c r="H22" s="76">
        <f t="shared" si="3"/>
        <v>0</v>
      </c>
      <c r="I22" s="91"/>
      <c r="J22" s="351"/>
      <c r="K22" s="352"/>
      <c r="L22" s="90"/>
      <c r="M22" s="78"/>
      <c r="N22" s="79"/>
      <c r="O22" s="80"/>
      <c r="P22" s="78"/>
      <c r="Q22" s="79"/>
      <c r="R22" s="80"/>
      <c r="S22" s="78"/>
      <c r="T22" s="79"/>
      <c r="U22" s="158"/>
      <c r="V22" s="158"/>
      <c r="W22" s="158"/>
      <c r="X22" s="80"/>
      <c r="Y22" s="391">
        <v>0.5</v>
      </c>
      <c r="Z22" s="392">
        <v>12</v>
      </c>
      <c r="AA22" s="245">
        <f>Z22-Y22</f>
        <v>11.5</v>
      </c>
      <c r="AB22" s="78"/>
      <c r="AC22" s="79"/>
      <c r="AD22" s="80"/>
      <c r="AE22" s="78"/>
      <c r="AF22" s="79"/>
      <c r="AG22" s="80"/>
      <c r="AH22" s="78"/>
      <c r="AI22" s="79"/>
      <c r="AJ22" s="80"/>
      <c r="AK22" s="78"/>
      <c r="AL22" s="79"/>
      <c r="AM22" s="80"/>
      <c r="AN22" s="425"/>
      <c r="AO22" s="436"/>
      <c r="AP22" s="435"/>
      <c r="AQ22" s="78"/>
      <c r="AR22" s="79"/>
      <c r="AS22" s="80"/>
      <c r="AT22" s="78"/>
      <c r="AU22" s="118"/>
      <c r="AV22" s="79"/>
      <c r="AW22" s="78"/>
      <c r="AX22" s="118"/>
      <c r="AY22" s="405"/>
      <c r="AZ22" s="78"/>
      <c r="BA22" s="118"/>
      <c r="BB22" s="79"/>
      <c r="BC22" s="78"/>
      <c r="BD22" s="118"/>
      <c r="BE22" s="79"/>
      <c r="BF22" s="78"/>
      <c r="BG22" s="118"/>
      <c r="BH22" s="79"/>
      <c r="BI22" s="78"/>
      <c r="BJ22" s="118"/>
      <c r="BK22" s="79"/>
      <c r="BL22" s="78"/>
      <c r="BM22" s="118"/>
      <c r="BN22" s="79"/>
      <c r="BO22" s="78"/>
      <c r="BP22" s="118"/>
      <c r="BQ22" s="79"/>
      <c r="BR22" s="78"/>
      <c r="BS22" s="118"/>
      <c r="BT22" s="79"/>
      <c r="BU22" s="483"/>
      <c r="BV22" s="484"/>
      <c r="BW22" s="485"/>
      <c r="BX22" s="486"/>
      <c r="BY22" s="78">
        <v>11.5</v>
      </c>
      <c r="BZ22" s="174">
        <f t="shared" si="7"/>
        <v>11.5</v>
      </c>
      <c r="CA22" s="175">
        <f t="shared" si="4"/>
        <v>0</v>
      </c>
      <c r="CB22" s="506"/>
      <c r="CC22" s="2"/>
      <c r="CD22" s="2"/>
    </row>
    <row r="23" spans="1:82">
      <c r="A23" s="33" t="s">
        <v>99</v>
      </c>
      <c r="B23" s="20">
        <v>12</v>
      </c>
      <c r="C23" s="21">
        <v>20</v>
      </c>
      <c r="D23" s="34">
        <v>5</v>
      </c>
      <c r="E23" s="58">
        <v>25</v>
      </c>
      <c r="F23" s="53">
        <f t="shared" si="1"/>
        <v>12</v>
      </c>
      <c r="G23" s="53">
        <f t="shared" si="2"/>
        <v>12</v>
      </c>
      <c r="H23" s="76">
        <f t="shared" si="3"/>
        <v>0</v>
      </c>
      <c r="I23" s="82"/>
      <c r="J23" s="351"/>
      <c r="K23" s="352"/>
      <c r="L23" s="90"/>
      <c r="M23" s="88"/>
      <c r="N23" s="79"/>
      <c r="O23" s="80"/>
      <c r="P23" s="78"/>
      <c r="Q23" s="79"/>
      <c r="R23" s="80"/>
      <c r="S23" s="78"/>
      <c r="T23" s="79"/>
      <c r="U23" s="158"/>
      <c r="V23" s="158"/>
      <c r="W23" s="158"/>
      <c r="X23" s="80"/>
      <c r="Y23" s="384"/>
      <c r="Z23" s="79"/>
      <c r="AA23" s="80"/>
      <c r="AB23" s="88">
        <v>1</v>
      </c>
      <c r="AC23" s="205">
        <v>12</v>
      </c>
      <c r="AD23" s="90">
        <f>AC23-AB23+1</f>
        <v>12</v>
      </c>
      <c r="AE23" s="78"/>
      <c r="AF23" s="79"/>
      <c r="AG23" s="80"/>
      <c r="AH23" s="78"/>
      <c r="AI23" s="79"/>
      <c r="AJ23" s="80"/>
      <c r="AK23" s="78"/>
      <c r="AL23" s="79"/>
      <c r="AM23" s="80"/>
      <c r="AN23" s="425"/>
      <c r="AO23" s="436"/>
      <c r="AP23" s="435"/>
      <c r="AQ23" s="78"/>
      <c r="AR23" s="79"/>
      <c r="AS23" s="80"/>
      <c r="AT23" s="78"/>
      <c r="AU23" s="118"/>
      <c r="AV23" s="79"/>
      <c r="AW23" s="78"/>
      <c r="AX23" s="118"/>
      <c r="AY23" s="405"/>
      <c r="AZ23" s="78"/>
      <c r="BA23" s="118"/>
      <c r="BB23" s="79"/>
      <c r="BC23" s="88"/>
      <c r="BD23" s="119"/>
      <c r="BE23" s="119"/>
      <c r="BF23" s="78"/>
      <c r="BG23" s="118"/>
      <c r="BH23" s="79"/>
      <c r="BI23" s="78"/>
      <c r="BJ23" s="118"/>
      <c r="BK23" s="79"/>
      <c r="BL23" s="78"/>
      <c r="BM23" s="118"/>
      <c r="BN23" s="79"/>
      <c r="BO23" s="78"/>
      <c r="BP23" s="118"/>
      <c r="BQ23" s="79"/>
      <c r="BR23" s="78"/>
      <c r="BS23" s="118"/>
      <c r="BT23" s="79"/>
      <c r="BU23" s="483"/>
      <c r="BV23" s="484"/>
      <c r="BW23" s="485"/>
      <c r="BX23" s="486"/>
      <c r="BY23" s="78">
        <v>12</v>
      </c>
      <c r="BZ23" s="174">
        <f t="shared" si="7"/>
        <v>12</v>
      </c>
      <c r="CA23" s="175">
        <f t="shared" si="4"/>
        <v>0</v>
      </c>
      <c r="CB23" s="505"/>
      <c r="CC23" s="2"/>
      <c r="CD23" s="2"/>
    </row>
    <row r="24" spans="1:82">
      <c r="A24" s="33" t="s">
        <v>100</v>
      </c>
      <c r="B24" s="20">
        <v>4</v>
      </c>
      <c r="C24" s="21">
        <v>21</v>
      </c>
      <c r="D24" s="34">
        <v>3</v>
      </c>
      <c r="E24" s="58">
        <v>25</v>
      </c>
      <c r="F24" s="53">
        <f t="shared" si="1"/>
        <v>12</v>
      </c>
      <c r="G24" s="53">
        <f t="shared" si="2"/>
        <v>12</v>
      </c>
      <c r="H24" s="76">
        <f t="shared" si="3"/>
        <v>0</v>
      </c>
      <c r="I24" s="77"/>
      <c r="J24" s="351"/>
      <c r="K24" s="352"/>
      <c r="L24" s="90"/>
      <c r="M24" s="88"/>
      <c r="N24" s="79"/>
      <c r="O24" s="80"/>
      <c r="P24" s="78"/>
      <c r="Q24" s="79"/>
      <c r="R24" s="80"/>
      <c r="S24" s="78"/>
      <c r="T24" s="79"/>
      <c r="U24" s="158"/>
      <c r="V24" s="158"/>
      <c r="W24" s="158"/>
      <c r="X24" s="80"/>
      <c r="Y24" s="384"/>
      <c r="Z24" s="79"/>
      <c r="AA24" s="80"/>
      <c r="AB24" s="78"/>
      <c r="AC24" s="79"/>
      <c r="AD24" s="80"/>
      <c r="AE24" s="78"/>
      <c r="AF24" s="79"/>
      <c r="AG24" s="80"/>
      <c r="AH24" s="78"/>
      <c r="AI24" s="79"/>
      <c r="AJ24" s="80"/>
      <c r="AK24" s="78"/>
      <c r="AL24" s="79"/>
      <c r="AM24" s="80"/>
      <c r="AN24" s="425"/>
      <c r="AO24" s="436"/>
      <c r="AP24" s="435"/>
      <c r="AQ24" s="78"/>
      <c r="AR24" s="79"/>
      <c r="AS24" s="80"/>
      <c r="AT24" s="78"/>
      <c r="AU24" s="118"/>
      <c r="AV24" s="79"/>
      <c r="AW24" s="78"/>
      <c r="AX24" s="118"/>
      <c r="AY24" s="405"/>
      <c r="AZ24" s="78"/>
      <c r="BA24" s="118"/>
      <c r="BB24" s="79"/>
      <c r="BC24" s="78"/>
      <c r="BD24" s="118"/>
      <c r="BE24" s="79"/>
      <c r="BF24" s="78">
        <v>1</v>
      </c>
      <c r="BG24" s="118">
        <v>12</v>
      </c>
      <c r="BH24" s="80">
        <f t="shared" ref="BH24:BH25" si="12">BG24-BF24+1</f>
        <v>12</v>
      </c>
      <c r="BI24" s="78"/>
      <c r="BJ24" s="118"/>
      <c r="BK24" s="79"/>
      <c r="BL24" s="78"/>
      <c r="BM24" s="118"/>
      <c r="BN24" s="79"/>
      <c r="BO24" s="78"/>
      <c r="BP24" s="118"/>
      <c r="BQ24" s="79"/>
      <c r="BR24" s="78"/>
      <c r="BS24" s="118"/>
      <c r="BT24" s="79"/>
      <c r="BU24" s="483"/>
      <c r="BV24" s="484"/>
      <c r="BW24" s="485"/>
      <c r="BX24" s="486"/>
      <c r="BY24" s="78">
        <v>12</v>
      </c>
      <c r="BZ24" s="174">
        <f t="shared" si="7"/>
        <v>12</v>
      </c>
      <c r="CA24" s="175">
        <f t="shared" si="4"/>
        <v>0</v>
      </c>
      <c r="CB24" s="505"/>
      <c r="CC24" s="2"/>
      <c r="CD24" s="2"/>
    </row>
    <row r="25" spans="1:82">
      <c r="A25" s="33" t="s">
        <v>101</v>
      </c>
      <c r="B25" s="20">
        <v>4</v>
      </c>
      <c r="C25" s="21">
        <v>21</v>
      </c>
      <c r="D25" s="34">
        <v>3</v>
      </c>
      <c r="E25" s="58">
        <v>25</v>
      </c>
      <c r="F25" s="53">
        <f t="shared" si="1"/>
        <v>12</v>
      </c>
      <c r="G25" s="53">
        <f t="shared" si="2"/>
        <v>13</v>
      </c>
      <c r="H25" s="76">
        <f t="shared" si="3"/>
        <v>1</v>
      </c>
      <c r="I25" s="77"/>
      <c r="J25" s="351"/>
      <c r="K25" s="352"/>
      <c r="L25" s="90"/>
      <c r="M25" s="78"/>
      <c r="N25" s="79"/>
      <c r="O25" s="80"/>
      <c r="P25" s="78"/>
      <c r="Q25" s="79"/>
      <c r="R25" s="80"/>
      <c r="S25" s="78"/>
      <c r="T25" s="79"/>
      <c r="U25" s="158"/>
      <c r="V25" s="158"/>
      <c r="W25" s="158"/>
      <c r="X25" s="80"/>
      <c r="Y25" s="384"/>
      <c r="Z25" s="79"/>
      <c r="AA25" s="80"/>
      <c r="AB25" s="78"/>
      <c r="AC25" s="79"/>
      <c r="AD25" s="80"/>
      <c r="AE25" s="78"/>
      <c r="AF25" s="79"/>
      <c r="AG25" s="80"/>
      <c r="AH25" s="78"/>
      <c r="AI25" s="79"/>
      <c r="AJ25" s="80"/>
      <c r="AK25" s="78"/>
      <c r="AL25" s="79"/>
      <c r="AM25" s="80"/>
      <c r="AN25" s="425"/>
      <c r="AO25" s="436"/>
      <c r="AP25" s="435"/>
      <c r="AQ25" s="78"/>
      <c r="AR25" s="79"/>
      <c r="AS25" s="80"/>
      <c r="AT25" s="78"/>
      <c r="AU25" s="118"/>
      <c r="AV25" s="79"/>
      <c r="AW25" s="443">
        <v>11</v>
      </c>
      <c r="AX25" s="444">
        <v>12</v>
      </c>
      <c r="AY25" s="353">
        <f>AX25-AW25+1</f>
        <v>2</v>
      </c>
      <c r="AZ25" s="263">
        <v>1</v>
      </c>
      <c r="BA25" s="6">
        <v>4</v>
      </c>
      <c r="BB25" s="278">
        <f t="shared" ref="BB25" si="13">BA25-AZ25+1</f>
        <v>4</v>
      </c>
      <c r="BC25" s="449">
        <v>5</v>
      </c>
      <c r="BD25" s="450">
        <v>9</v>
      </c>
      <c r="BE25" s="264">
        <f>BD25-BC25+1</f>
        <v>5</v>
      </c>
      <c r="BF25" s="88">
        <v>10</v>
      </c>
      <c r="BG25" s="119">
        <v>10</v>
      </c>
      <c r="BH25" s="90">
        <f t="shared" si="12"/>
        <v>1</v>
      </c>
      <c r="BI25" s="406">
        <v>3</v>
      </c>
      <c r="BJ25" s="453">
        <v>4</v>
      </c>
      <c r="BK25" s="407">
        <v>1</v>
      </c>
      <c r="BL25" s="78"/>
      <c r="BM25" s="118"/>
      <c r="BN25" s="79"/>
      <c r="BO25" s="78"/>
      <c r="BP25" s="118"/>
      <c r="BQ25" s="79"/>
      <c r="BR25" s="78"/>
      <c r="BS25" s="118"/>
      <c r="BT25" s="79"/>
      <c r="BU25" s="483"/>
      <c r="BV25" s="484"/>
      <c r="BW25" s="485"/>
      <c r="BX25" s="486"/>
      <c r="BY25" s="78">
        <v>12</v>
      </c>
      <c r="BZ25" s="174">
        <f t="shared" si="7"/>
        <v>13</v>
      </c>
      <c r="CA25" s="175">
        <f t="shared" si="4"/>
        <v>1</v>
      </c>
      <c r="CB25" s="505"/>
      <c r="CC25" s="2"/>
      <c r="CD25" s="2"/>
    </row>
    <row r="26" spans="1:82">
      <c r="A26" s="33" t="s">
        <v>102</v>
      </c>
      <c r="B26" s="20">
        <v>3</v>
      </c>
      <c r="C26" s="21">
        <v>21</v>
      </c>
      <c r="D26" s="25">
        <v>3</v>
      </c>
      <c r="E26" s="26">
        <v>23</v>
      </c>
      <c r="F26" s="53">
        <f t="shared" si="1"/>
        <v>12</v>
      </c>
      <c r="G26" s="53">
        <f t="shared" si="2"/>
        <v>12</v>
      </c>
      <c r="H26" s="76">
        <f t="shared" si="3"/>
        <v>0</v>
      </c>
      <c r="I26" s="77"/>
      <c r="J26" s="332">
        <v>9</v>
      </c>
      <c r="K26" s="333">
        <v>12</v>
      </c>
      <c r="L26" s="353"/>
      <c r="M26" s="88"/>
      <c r="N26" s="79"/>
      <c r="O26" s="80"/>
      <c r="P26" s="78"/>
      <c r="Q26" s="79"/>
      <c r="R26" s="80"/>
      <c r="S26" s="78"/>
      <c r="T26" s="79"/>
      <c r="U26" s="158"/>
      <c r="V26" s="158"/>
      <c r="W26" s="158"/>
      <c r="X26" s="80"/>
      <c r="Y26" s="384"/>
      <c r="Z26" s="79"/>
      <c r="AA26" s="80"/>
      <c r="AB26" s="78"/>
      <c r="AC26" s="79"/>
      <c r="AD26" s="80"/>
      <c r="AE26" s="78"/>
      <c r="AF26" s="79"/>
      <c r="AG26" s="80"/>
      <c r="AH26" s="78"/>
      <c r="AI26" s="79"/>
      <c r="AJ26" s="80"/>
      <c r="AK26" s="210">
        <v>3</v>
      </c>
      <c r="AL26" s="426">
        <v>8</v>
      </c>
      <c r="AM26" s="277">
        <f>AL26-AK26+1</f>
        <v>6</v>
      </c>
      <c r="AN26" s="427" t="s">
        <v>103</v>
      </c>
      <c r="AO26" s="437">
        <v>12</v>
      </c>
      <c r="AP26" s="438">
        <v>6</v>
      </c>
      <c r="AQ26" s="78"/>
      <c r="AR26" s="79"/>
      <c r="AS26" s="80"/>
      <c r="AT26" s="78"/>
      <c r="AU26" s="118"/>
      <c r="AV26" s="79"/>
      <c r="AW26" s="78"/>
      <c r="AX26" s="118"/>
      <c r="AY26" s="445"/>
      <c r="AZ26" s="78"/>
      <c r="BA26" s="118"/>
      <c r="BB26" s="79"/>
      <c r="BC26" s="88"/>
      <c r="BD26" s="119"/>
      <c r="BE26" s="89"/>
      <c r="BF26" s="78"/>
      <c r="BG26" s="118"/>
      <c r="BH26" s="75"/>
      <c r="BI26" s="78"/>
      <c r="BJ26" s="118"/>
      <c r="BK26" s="79"/>
      <c r="BL26" s="78"/>
      <c r="BM26" s="118"/>
      <c r="BN26" s="79"/>
      <c r="BO26" s="78"/>
      <c r="BP26" s="118"/>
      <c r="BQ26" s="79"/>
      <c r="BR26" s="78"/>
      <c r="BS26" s="118"/>
      <c r="BT26" s="79"/>
      <c r="BU26" s="483"/>
      <c r="BV26" s="484"/>
      <c r="BW26" s="485"/>
      <c r="BX26" s="486"/>
      <c r="BY26" s="78">
        <v>12</v>
      </c>
      <c r="BZ26" s="174">
        <f t="shared" si="7"/>
        <v>12</v>
      </c>
      <c r="CA26" s="175">
        <f t="shared" si="4"/>
        <v>0</v>
      </c>
      <c r="CB26" s="505"/>
      <c r="CC26" s="2"/>
      <c r="CD26" s="2"/>
    </row>
    <row r="27" spans="1:82">
      <c r="A27" s="191" t="s">
        <v>104</v>
      </c>
      <c r="B27" s="316" t="s">
        <v>98</v>
      </c>
      <c r="C27" s="315">
        <v>21</v>
      </c>
      <c r="D27" s="316">
        <v>4</v>
      </c>
      <c r="E27" s="315">
        <v>22</v>
      </c>
      <c r="F27" s="53">
        <f t="shared" si="1"/>
        <v>0</v>
      </c>
      <c r="G27" s="53">
        <f t="shared" si="2"/>
        <v>0</v>
      </c>
      <c r="H27" s="76">
        <f t="shared" si="3"/>
        <v>0</v>
      </c>
      <c r="I27" s="91"/>
      <c r="J27" s="351"/>
      <c r="K27" s="352"/>
      <c r="L27" s="90"/>
      <c r="M27" s="88"/>
      <c r="N27" s="79"/>
      <c r="O27" s="80"/>
      <c r="P27" s="78"/>
      <c r="Q27" s="79"/>
      <c r="R27" s="80"/>
      <c r="S27" s="78"/>
      <c r="T27" s="79"/>
      <c r="U27" s="158"/>
      <c r="V27" s="158"/>
      <c r="W27" s="158"/>
      <c r="X27" s="80"/>
      <c r="Y27" s="384"/>
      <c r="Z27" s="79"/>
      <c r="AA27" s="80"/>
      <c r="AB27" s="78"/>
      <c r="AC27" s="79"/>
      <c r="AD27" s="80"/>
      <c r="AE27" s="78"/>
      <c r="AF27" s="79"/>
      <c r="AG27" s="80"/>
      <c r="AH27" s="78"/>
      <c r="AI27" s="79"/>
      <c r="AJ27" s="80"/>
      <c r="AK27" s="78"/>
      <c r="AL27" s="79"/>
      <c r="AM27" s="80"/>
      <c r="AN27" s="425"/>
      <c r="AO27" s="436"/>
      <c r="AP27" s="435"/>
      <c r="AQ27" s="78"/>
      <c r="AR27" s="79"/>
      <c r="AS27" s="80"/>
      <c r="AT27" s="78"/>
      <c r="AU27" s="118"/>
      <c r="AV27" s="79"/>
      <c r="AW27" s="78"/>
      <c r="AX27" s="118"/>
      <c r="AY27" s="405"/>
      <c r="AZ27" s="78"/>
      <c r="BA27" s="118"/>
      <c r="BB27" s="79"/>
      <c r="BC27" s="78"/>
      <c r="BD27" s="118"/>
      <c r="BE27" s="79"/>
      <c r="BF27" s="78"/>
      <c r="BG27" s="118"/>
      <c r="BH27" s="79"/>
      <c r="BI27" s="78">
        <v>1</v>
      </c>
      <c r="BJ27" s="118">
        <v>4</v>
      </c>
      <c r="BK27" s="80">
        <f t="shared" ref="BK27" si="14">BJ27-BI27+1</f>
        <v>4</v>
      </c>
      <c r="BL27" s="78"/>
      <c r="BM27" s="118"/>
      <c r="BN27" s="79"/>
      <c r="BO27" s="78"/>
      <c r="BP27" s="118"/>
      <c r="BQ27" s="79"/>
      <c r="BR27" s="78"/>
      <c r="BS27" s="118"/>
      <c r="BT27" s="79"/>
      <c r="BU27" s="483"/>
      <c r="BV27" s="484"/>
      <c r="BW27" s="485"/>
      <c r="BX27" s="486"/>
      <c r="BY27" s="78"/>
      <c r="BZ27" s="174"/>
      <c r="CA27" s="175"/>
      <c r="CB27" s="505"/>
      <c r="CC27" s="2"/>
      <c r="CD27" s="2"/>
    </row>
    <row r="28" spans="1:82">
      <c r="A28" s="33" t="s">
        <v>105</v>
      </c>
      <c r="B28" s="20">
        <v>10</v>
      </c>
      <c r="C28" s="21">
        <v>21</v>
      </c>
      <c r="D28" s="20">
        <v>9</v>
      </c>
      <c r="E28" s="21">
        <v>24</v>
      </c>
      <c r="F28" s="53">
        <f t="shared" si="1"/>
        <v>12</v>
      </c>
      <c r="G28" s="53">
        <f t="shared" si="2"/>
        <v>12</v>
      </c>
      <c r="H28" s="76">
        <f t="shared" si="3"/>
        <v>0</v>
      </c>
      <c r="I28" s="77"/>
      <c r="J28" s="351"/>
      <c r="K28" s="352"/>
      <c r="L28" s="90"/>
      <c r="M28" s="88"/>
      <c r="N28" s="79"/>
      <c r="O28" s="80"/>
      <c r="P28" s="78"/>
      <c r="Q28" s="79"/>
      <c r="R28" s="80"/>
      <c r="S28" s="78"/>
      <c r="T28" s="79"/>
      <c r="U28" s="158"/>
      <c r="V28" s="158"/>
      <c r="W28" s="158"/>
      <c r="X28" s="80"/>
      <c r="Y28" s="384"/>
      <c r="Z28" s="79"/>
      <c r="AA28" s="80"/>
      <c r="AB28" s="78"/>
      <c r="AC28" s="79"/>
      <c r="AD28" s="80"/>
      <c r="AE28" s="78"/>
      <c r="AF28" s="79"/>
      <c r="AG28" s="80"/>
      <c r="AH28" s="78"/>
      <c r="AI28" s="79"/>
      <c r="AJ28" s="80"/>
      <c r="AK28" s="78"/>
      <c r="AL28" s="79"/>
      <c r="AM28" s="80"/>
      <c r="AN28" s="428">
        <v>8</v>
      </c>
      <c r="AO28" s="437">
        <v>9</v>
      </c>
      <c r="AP28" s="438">
        <f>AO28-AN28+1</f>
        <v>2</v>
      </c>
      <c r="AQ28" s="78"/>
      <c r="AR28" s="79"/>
      <c r="AS28" s="80"/>
      <c r="AT28" s="78"/>
      <c r="AU28" s="118"/>
      <c r="AV28" s="79"/>
      <c r="AW28" s="78"/>
      <c r="AX28" s="118"/>
      <c r="AY28" s="405"/>
      <c r="AZ28" s="78"/>
      <c r="BA28" s="118"/>
      <c r="BB28" s="79"/>
      <c r="BC28" s="78"/>
      <c r="BD28" s="118"/>
      <c r="BE28" s="79"/>
      <c r="BF28" s="78"/>
      <c r="BG28" s="118"/>
      <c r="BH28" s="79"/>
      <c r="BI28" s="78"/>
      <c r="BJ28" s="118"/>
      <c r="BK28" s="79"/>
      <c r="BL28" s="78"/>
      <c r="BM28" s="118"/>
      <c r="BN28" s="79"/>
      <c r="BO28" s="78">
        <v>1</v>
      </c>
      <c r="BP28" s="454" t="s">
        <v>106</v>
      </c>
      <c r="BQ28" s="458">
        <v>10</v>
      </c>
      <c r="BR28" s="78"/>
      <c r="BS28" s="118"/>
      <c r="BT28" s="158"/>
      <c r="BU28" s="483"/>
      <c r="BV28" s="484"/>
      <c r="BW28" s="499"/>
      <c r="BX28" s="486"/>
      <c r="BY28" s="78">
        <v>12</v>
      </c>
      <c r="BZ28" s="174">
        <f t="shared" si="7"/>
        <v>12</v>
      </c>
      <c r="CA28" s="175">
        <f t="shared" si="4"/>
        <v>0</v>
      </c>
      <c r="CB28" s="505"/>
      <c r="CC28" s="2"/>
      <c r="CD28" s="2"/>
    </row>
    <row r="29" spans="1:82">
      <c r="A29" s="33" t="s">
        <v>107</v>
      </c>
      <c r="B29" s="20" t="s">
        <v>108</v>
      </c>
      <c r="C29" s="21">
        <v>21</v>
      </c>
      <c r="D29" s="20" t="s">
        <v>108</v>
      </c>
      <c r="E29" s="21">
        <v>24</v>
      </c>
      <c r="F29" s="53">
        <f t="shared" si="1"/>
        <v>12</v>
      </c>
      <c r="G29" s="53">
        <f t="shared" si="2"/>
        <v>12</v>
      </c>
      <c r="H29" s="76">
        <f t="shared" si="3"/>
        <v>0</v>
      </c>
      <c r="I29" s="77"/>
      <c r="J29" s="351"/>
      <c r="K29" s="352"/>
      <c r="L29" s="90"/>
      <c r="M29" s="88"/>
      <c r="N29" s="79"/>
      <c r="O29" s="80"/>
      <c r="P29" s="78"/>
      <c r="Q29" s="79"/>
      <c r="R29" s="80"/>
      <c r="S29" s="78"/>
      <c r="T29" s="79"/>
      <c r="U29" s="158"/>
      <c r="V29" s="158"/>
      <c r="W29" s="158"/>
      <c r="X29" s="80"/>
      <c r="Y29" s="384"/>
      <c r="Z29" s="79"/>
      <c r="AA29" s="80"/>
      <c r="AB29" s="78"/>
      <c r="AC29" s="79"/>
      <c r="AD29" s="80"/>
      <c r="AE29" s="78"/>
      <c r="AF29" s="79"/>
      <c r="AG29" s="80"/>
      <c r="AH29" s="78"/>
      <c r="AI29" s="79"/>
      <c r="AJ29" s="80"/>
      <c r="AK29" s="78"/>
      <c r="AL29" s="79"/>
      <c r="AM29" s="80"/>
      <c r="AN29" s="425"/>
      <c r="AO29" s="436"/>
      <c r="AP29" s="435"/>
      <c r="AQ29" s="78"/>
      <c r="AR29" s="79"/>
      <c r="AS29" s="80"/>
      <c r="AT29" s="78"/>
      <c r="AU29" s="118"/>
      <c r="AV29" s="79"/>
      <c r="AW29" s="78"/>
      <c r="AX29" s="118"/>
      <c r="AY29" s="405"/>
      <c r="AZ29" s="78"/>
      <c r="BA29" s="118"/>
      <c r="BB29" s="79"/>
      <c r="BC29" s="78"/>
      <c r="BD29" s="118"/>
      <c r="BE29" s="79"/>
      <c r="BF29" s="78"/>
      <c r="BG29" s="118"/>
      <c r="BH29" s="79"/>
      <c r="BI29" s="78"/>
      <c r="BJ29" s="118"/>
      <c r="BK29" s="79"/>
      <c r="BL29" s="78">
        <v>1</v>
      </c>
      <c r="BM29" s="118">
        <v>12</v>
      </c>
      <c r="BN29" s="80">
        <f t="shared" ref="BN29" si="15">BM29-BL29+1</f>
        <v>12</v>
      </c>
      <c r="BO29" s="78"/>
      <c r="BP29" s="118"/>
      <c r="BQ29" s="158"/>
      <c r="BR29" s="78"/>
      <c r="BS29" s="118"/>
      <c r="BT29" s="158"/>
      <c r="BU29" s="483"/>
      <c r="BV29" s="484"/>
      <c r="BW29" s="499"/>
      <c r="BX29" s="486"/>
      <c r="BY29" s="78">
        <v>12</v>
      </c>
      <c r="BZ29" s="174">
        <f t="shared" si="7"/>
        <v>12</v>
      </c>
      <c r="CA29" s="175">
        <f t="shared" si="4"/>
        <v>0</v>
      </c>
      <c r="CB29" s="505"/>
      <c r="CC29" s="2"/>
      <c r="CD29" s="2"/>
    </row>
    <row r="30" spans="1:82">
      <c r="A30" s="33" t="s">
        <v>109</v>
      </c>
      <c r="B30" s="20" t="s">
        <v>110</v>
      </c>
      <c r="C30" s="21">
        <v>22</v>
      </c>
      <c r="D30" s="20">
        <v>10</v>
      </c>
      <c r="E30" s="21">
        <v>23</v>
      </c>
      <c r="F30" s="53">
        <f t="shared" si="1"/>
        <v>7.5</v>
      </c>
      <c r="G30" s="53">
        <f t="shared" si="2"/>
        <v>7.5</v>
      </c>
      <c r="H30" s="76">
        <f t="shared" si="3"/>
        <v>0</v>
      </c>
      <c r="I30" s="77"/>
      <c r="J30" s="351"/>
      <c r="K30" s="352"/>
      <c r="L30" s="90"/>
      <c r="M30" s="88"/>
      <c r="N30" s="79"/>
      <c r="O30" s="80"/>
      <c r="P30" s="78"/>
      <c r="Q30" s="79"/>
      <c r="R30" s="80"/>
      <c r="S30" s="78"/>
      <c r="T30" s="79"/>
      <c r="U30" s="158"/>
      <c r="V30" s="158"/>
      <c r="W30" s="158"/>
      <c r="X30" s="80"/>
      <c r="Y30" s="384"/>
      <c r="Z30" s="79"/>
      <c r="AA30" s="80"/>
      <c r="AB30" s="78"/>
      <c r="AC30" s="79"/>
      <c r="AD30" s="80"/>
      <c r="AE30" s="78"/>
      <c r="AF30" s="79"/>
      <c r="AG30" s="80"/>
      <c r="AH30" s="78"/>
      <c r="AI30" s="79"/>
      <c r="AJ30" s="80"/>
      <c r="AK30" s="78"/>
      <c r="AL30" s="79"/>
      <c r="AM30" s="80"/>
      <c r="AN30" s="425"/>
      <c r="AO30" s="436"/>
      <c r="AP30" s="435"/>
      <c r="AQ30" s="78"/>
      <c r="AR30" s="79"/>
      <c r="AS30" s="80"/>
      <c r="AT30" s="78"/>
      <c r="AU30" s="118"/>
      <c r="AV30" s="79"/>
      <c r="AW30" s="78"/>
      <c r="AX30" s="118"/>
      <c r="AY30" s="405"/>
      <c r="AZ30" s="78"/>
      <c r="BA30" s="118"/>
      <c r="BB30" s="79"/>
      <c r="BC30" s="78"/>
      <c r="BD30" s="118"/>
      <c r="BE30" s="79"/>
      <c r="BF30" s="78"/>
      <c r="BG30" s="118"/>
      <c r="BH30" s="79"/>
      <c r="BI30" s="78">
        <v>5.5</v>
      </c>
      <c r="BJ30" s="118">
        <v>12</v>
      </c>
      <c r="BK30" s="79">
        <v>7.5</v>
      </c>
      <c r="BL30" s="78"/>
      <c r="BM30" s="118"/>
      <c r="BN30" s="79"/>
      <c r="BO30" s="78"/>
      <c r="BP30" s="118"/>
      <c r="BQ30" s="79"/>
      <c r="BR30" s="78"/>
      <c r="BS30" s="118"/>
      <c r="BT30" s="79"/>
      <c r="BU30" s="483"/>
      <c r="BV30" s="484"/>
      <c r="BW30" s="485"/>
      <c r="BX30" s="486"/>
      <c r="BY30" s="78">
        <v>7.5</v>
      </c>
      <c r="BZ30" s="174">
        <f t="shared" si="7"/>
        <v>7.5</v>
      </c>
      <c r="CA30" s="175">
        <f t="shared" si="4"/>
        <v>0</v>
      </c>
      <c r="CB30" s="505"/>
      <c r="CC30" s="2"/>
      <c r="CD30" s="2"/>
    </row>
    <row r="31" spans="1:82">
      <c r="A31" s="17" t="s">
        <v>111</v>
      </c>
      <c r="B31" s="20"/>
      <c r="C31" s="21"/>
      <c r="D31" s="20"/>
      <c r="E31" s="21"/>
      <c r="F31" s="53">
        <f t="shared" ref="F31" si="16">BY31</f>
        <v>0</v>
      </c>
      <c r="G31" s="53">
        <f t="shared" ref="G31" si="17">BZ31</f>
        <v>0</v>
      </c>
      <c r="H31" s="76">
        <f t="shared" ref="H31" si="18">CA31</f>
        <v>0</v>
      </c>
      <c r="I31" s="77"/>
      <c r="J31" s="351"/>
      <c r="K31" s="352"/>
      <c r="L31" s="90"/>
      <c r="M31" s="88"/>
      <c r="N31" s="79"/>
      <c r="O31" s="80"/>
      <c r="P31" s="78"/>
      <c r="Q31" s="79"/>
      <c r="R31" s="80"/>
      <c r="S31" s="78"/>
      <c r="T31" s="79"/>
      <c r="U31" s="158"/>
      <c r="V31" s="158"/>
      <c r="W31" s="158"/>
      <c r="X31" s="80"/>
      <c r="Y31" s="384"/>
      <c r="Z31" s="79"/>
      <c r="AA31" s="80"/>
      <c r="AB31" s="78"/>
      <c r="AC31" s="79"/>
      <c r="AD31" s="90"/>
      <c r="AE31" s="78"/>
      <c r="AF31" s="79"/>
      <c r="AG31" s="80"/>
      <c r="AH31" s="78"/>
      <c r="AI31" s="79"/>
      <c r="AJ31" s="80"/>
      <c r="AK31" s="78"/>
      <c r="AL31" s="79"/>
      <c r="AM31" s="80"/>
      <c r="AN31" s="425"/>
      <c r="AO31" s="436"/>
      <c r="AP31" s="435"/>
      <c r="AQ31" s="78"/>
      <c r="AR31" s="79"/>
      <c r="AS31" s="80"/>
      <c r="AT31" s="78"/>
      <c r="AU31" s="118"/>
      <c r="AV31" s="79"/>
      <c r="AW31" s="78"/>
      <c r="AX31" s="118"/>
      <c r="AY31" s="405"/>
      <c r="AZ31" s="78"/>
      <c r="BA31" s="118"/>
      <c r="BB31" s="79"/>
      <c r="BC31" s="78"/>
      <c r="BD31" s="118"/>
      <c r="BE31" s="79"/>
      <c r="BF31" s="78"/>
      <c r="BG31" s="118"/>
      <c r="BH31" s="79"/>
      <c r="BI31" s="78"/>
      <c r="BJ31" s="118"/>
      <c r="BK31" s="79"/>
      <c r="BL31" s="78"/>
      <c r="BM31" s="118"/>
      <c r="BN31" s="79"/>
      <c r="BO31" s="78"/>
      <c r="BP31" s="118"/>
      <c r="BQ31" s="79"/>
      <c r="BR31" s="78"/>
      <c r="BS31" s="118"/>
      <c r="BT31" s="79"/>
      <c r="BU31" s="483"/>
      <c r="BV31" s="484"/>
      <c r="BW31" s="485"/>
      <c r="BX31" s="486"/>
      <c r="BY31" s="78">
        <v>0</v>
      </c>
      <c r="BZ31" s="174">
        <f t="shared" ref="BZ31" si="19">L31+O31+R31+U31+AA31+AD31+AG31+AJ31+AP31+AS31+AV31+AY31+BB31+BE31+BH31+BK31+BN31+BQ31+AM31+BT31+BW31</f>
        <v>0</v>
      </c>
      <c r="CA31" s="175">
        <f t="shared" ref="CA31" si="20">BZ31-BY31</f>
        <v>0</v>
      </c>
      <c r="CB31" s="505"/>
      <c r="CC31" s="2"/>
      <c r="CD31" s="2"/>
    </row>
    <row r="32" spans="1:82">
      <c r="A32" s="33"/>
      <c r="B32" s="20"/>
      <c r="C32" s="21"/>
      <c r="D32" s="20"/>
      <c r="E32" s="21"/>
      <c r="F32" s="53">
        <f t="shared" si="1"/>
        <v>0</v>
      </c>
      <c r="G32" s="53">
        <f t="shared" si="2"/>
        <v>0</v>
      </c>
      <c r="H32" s="76">
        <f t="shared" si="3"/>
        <v>0</v>
      </c>
      <c r="I32" s="77"/>
      <c r="J32" s="351"/>
      <c r="K32" s="352"/>
      <c r="L32" s="90"/>
      <c r="M32" s="88"/>
      <c r="N32" s="79"/>
      <c r="O32" s="80"/>
      <c r="P32" s="78"/>
      <c r="Q32" s="79"/>
      <c r="R32" s="80"/>
      <c r="S32" s="78"/>
      <c r="T32" s="79"/>
      <c r="U32" s="158"/>
      <c r="V32" s="158"/>
      <c r="W32" s="158"/>
      <c r="X32" s="80"/>
      <c r="Y32" s="384"/>
      <c r="Z32" s="79"/>
      <c r="AA32" s="80"/>
      <c r="AB32" s="78"/>
      <c r="AC32" s="79"/>
      <c r="AD32" s="80"/>
      <c r="AE32" s="78"/>
      <c r="AF32" s="79"/>
      <c r="AG32" s="80"/>
      <c r="AH32" s="78"/>
      <c r="AI32" s="79"/>
      <c r="AJ32" s="80"/>
      <c r="AK32" s="78"/>
      <c r="AL32" s="79"/>
      <c r="AM32" s="80"/>
      <c r="AN32" s="425"/>
      <c r="AO32" s="436"/>
      <c r="AP32" s="435"/>
      <c r="AQ32" s="78"/>
      <c r="AR32" s="79"/>
      <c r="AS32" s="80"/>
      <c r="AT32" s="78"/>
      <c r="AU32" s="118"/>
      <c r="AV32" s="79"/>
      <c r="AW32" s="78"/>
      <c r="AX32" s="118"/>
      <c r="AY32" s="405"/>
      <c r="AZ32" s="78"/>
      <c r="BA32" s="118"/>
      <c r="BB32" s="79"/>
      <c r="BC32" s="78"/>
      <c r="BD32" s="118"/>
      <c r="BE32" s="79"/>
      <c r="BF32" s="78"/>
      <c r="BG32" s="118"/>
      <c r="BH32" s="79"/>
      <c r="BI32" s="78"/>
      <c r="BJ32" s="118"/>
      <c r="BK32" s="79"/>
      <c r="BL32" s="78"/>
      <c r="BM32" s="118"/>
      <c r="BN32" s="79"/>
      <c r="BO32" s="78"/>
      <c r="BP32" s="118"/>
      <c r="BQ32" s="79"/>
      <c r="BR32" s="78"/>
      <c r="BS32" s="118"/>
      <c r="BT32" s="79"/>
      <c r="BU32" s="483"/>
      <c r="BV32" s="484"/>
      <c r="BW32" s="485"/>
      <c r="BX32" s="486"/>
      <c r="BY32" s="78"/>
      <c r="BZ32" s="174">
        <f t="shared" si="7"/>
        <v>0</v>
      </c>
      <c r="CA32" s="175"/>
      <c r="CB32" s="505"/>
      <c r="CC32" s="2"/>
      <c r="CD32" s="2"/>
    </row>
    <row r="33" spans="1:82">
      <c r="A33" s="33"/>
      <c r="B33" s="20"/>
      <c r="C33" s="21"/>
      <c r="D33" s="20"/>
      <c r="E33" s="21"/>
      <c r="F33" s="53">
        <f t="shared" si="1"/>
        <v>0</v>
      </c>
      <c r="G33" s="53">
        <f t="shared" si="2"/>
        <v>0</v>
      </c>
      <c r="H33" s="76">
        <f t="shared" si="3"/>
        <v>0</v>
      </c>
      <c r="I33" s="77"/>
      <c r="J33" s="354"/>
      <c r="K33" s="348"/>
      <c r="L33" s="80"/>
      <c r="M33" s="78"/>
      <c r="N33" s="79"/>
      <c r="O33" s="80"/>
      <c r="P33" s="78"/>
      <c r="Q33" s="79"/>
      <c r="R33" s="80"/>
      <c r="S33" s="78"/>
      <c r="T33" s="79"/>
      <c r="U33" s="158"/>
      <c r="V33" s="158"/>
      <c r="W33" s="158"/>
      <c r="X33" s="80"/>
      <c r="Y33" s="384"/>
      <c r="Z33" s="79"/>
      <c r="AA33" s="80"/>
      <c r="AB33" s="78"/>
      <c r="AC33" s="79"/>
      <c r="AD33" s="80"/>
      <c r="AE33" s="78"/>
      <c r="AF33" s="79"/>
      <c r="AG33" s="80"/>
      <c r="AH33" s="78"/>
      <c r="AI33" s="79"/>
      <c r="AJ33" s="80"/>
      <c r="AK33" s="78"/>
      <c r="AL33" s="79"/>
      <c r="AM33" s="80"/>
      <c r="AN33" s="78"/>
      <c r="AO33" s="79"/>
      <c r="AP33" s="80"/>
      <c r="AQ33" s="78"/>
      <c r="AR33" s="79"/>
      <c r="AS33" s="80"/>
      <c r="AT33" s="78"/>
      <c r="AU33" s="118"/>
      <c r="AV33" s="79"/>
      <c r="AW33" s="78"/>
      <c r="AX33" s="118"/>
      <c r="AY33" s="79"/>
      <c r="AZ33" s="78"/>
      <c r="BA33" s="118"/>
      <c r="BB33" s="79"/>
      <c r="BC33" s="78"/>
      <c r="BD33" s="118"/>
      <c r="BE33" s="79"/>
      <c r="BF33" s="78"/>
      <c r="BG33" s="118"/>
      <c r="BH33" s="79"/>
      <c r="BI33" s="78"/>
      <c r="BJ33" s="118"/>
      <c r="BK33" s="79"/>
      <c r="BL33" s="78"/>
      <c r="BM33" s="118"/>
      <c r="BN33" s="79"/>
      <c r="BO33" s="78"/>
      <c r="BP33" s="118"/>
      <c r="BQ33" s="79"/>
      <c r="BR33" s="78"/>
      <c r="BS33" s="118"/>
      <c r="BT33" s="79"/>
      <c r="BU33" s="483"/>
      <c r="BV33" s="484"/>
      <c r="BW33" s="485"/>
      <c r="BX33" s="486"/>
      <c r="BY33" s="78"/>
      <c r="BZ33" s="174">
        <f t="shared" si="7"/>
        <v>0</v>
      </c>
      <c r="CA33" s="301"/>
      <c r="CB33" s="2"/>
      <c r="CC33" s="2"/>
      <c r="CD33" s="2"/>
    </row>
    <row r="34" spans="1:82">
      <c r="A34" s="33" t="s">
        <v>112</v>
      </c>
      <c r="B34" s="20"/>
      <c r="C34" s="21"/>
      <c r="D34" s="20"/>
      <c r="E34" s="21"/>
      <c r="F34" s="53">
        <f t="shared" si="1"/>
        <v>0</v>
      </c>
      <c r="G34" s="53">
        <f t="shared" si="2"/>
        <v>0</v>
      </c>
      <c r="H34" s="76">
        <f t="shared" si="3"/>
        <v>0</v>
      </c>
      <c r="I34" s="77"/>
      <c r="J34" s="354"/>
      <c r="K34" s="348"/>
      <c r="L34" s="80">
        <f>SUM(L11:L33)</f>
        <v>20.5</v>
      </c>
      <c r="M34" s="78"/>
      <c r="N34" s="79"/>
      <c r="O34" s="80">
        <f>SUM(O11:O33)</f>
        <v>0</v>
      </c>
      <c r="P34" s="78"/>
      <c r="Q34" s="79"/>
      <c r="R34" s="80">
        <f>SUM(R11:R33)</f>
        <v>12</v>
      </c>
      <c r="S34" s="78"/>
      <c r="T34" s="79"/>
      <c r="U34" s="158">
        <f>SUM(U10:U33)</f>
        <v>4.5</v>
      </c>
      <c r="V34" s="158"/>
      <c r="W34" s="158"/>
      <c r="X34" s="80">
        <f>SUM(X11:X33)</f>
        <v>3</v>
      </c>
      <c r="Y34" s="384"/>
      <c r="Z34" s="79"/>
      <c r="AA34" s="80">
        <f>SUM(AA11:AA33)</f>
        <v>11.5</v>
      </c>
      <c r="AB34" s="78"/>
      <c r="AC34" s="79"/>
      <c r="AD34" s="80">
        <f>SUM(AD11:AD33)</f>
        <v>12</v>
      </c>
      <c r="AE34" s="78"/>
      <c r="AF34" s="79"/>
      <c r="AG34" s="80">
        <f>SUM(AG11:AG33)</f>
        <v>15</v>
      </c>
      <c r="AH34" s="78"/>
      <c r="AI34" s="79"/>
      <c r="AJ34" s="80">
        <f>SUM(AJ11:AJ33)</f>
        <v>11</v>
      </c>
      <c r="AK34" s="78"/>
      <c r="AL34" s="79"/>
      <c r="AM34" s="80">
        <f>SUM(AM11:AM33)</f>
        <v>6</v>
      </c>
      <c r="AN34" s="78"/>
      <c r="AO34" s="79"/>
      <c r="AP34" s="80">
        <f>SUM(AP11:AP33)</f>
        <v>13</v>
      </c>
      <c r="AQ34" s="78"/>
      <c r="AR34" s="79"/>
      <c r="AS34" s="80">
        <f>SUM(AS11:AS33)</f>
        <v>3</v>
      </c>
      <c r="AT34" s="78"/>
      <c r="AU34" s="118"/>
      <c r="AV34" s="118">
        <f>SUM(AV11:AV33)</f>
        <v>4</v>
      </c>
      <c r="AW34" s="78"/>
      <c r="AX34" s="118"/>
      <c r="AY34" s="118">
        <f>SUM(AY11:AY33)</f>
        <v>2</v>
      </c>
      <c r="AZ34" s="78"/>
      <c r="BA34" s="118"/>
      <c r="BB34" s="79">
        <f>SUM(BB11:BB33)</f>
        <v>4</v>
      </c>
      <c r="BC34" s="78"/>
      <c r="BD34" s="118"/>
      <c r="BE34" s="118">
        <f>SUM(BE11:BE33)</f>
        <v>23</v>
      </c>
      <c r="BF34" s="78"/>
      <c r="BG34" s="118"/>
      <c r="BH34" s="118">
        <f>SUM(BH11:BH33)</f>
        <v>13</v>
      </c>
      <c r="BI34" s="78"/>
      <c r="BJ34" s="118"/>
      <c r="BK34" s="118">
        <f>SUM(BK11:BK33)</f>
        <v>12.5</v>
      </c>
      <c r="BL34" s="78"/>
      <c r="BM34" s="118"/>
      <c r="BN34" s="118">
        <f>SUM(BN11:BN33)</f>
        <v>12</v>
      </c>
      <c r="BO34" s="78"/>
      <c r="BP34" s="118"/>
      <c r="BQ34" s="79">
        <f>SUM(BQ11:BQ33)</f>
        <v>10</v>
      </c>
      <c r="BR34" s="78"/>
      <c r="BS34" s="118"/>
      <c r="BT34" s="79">
        <f>SUM(BT11:BT33)</f>
        <v>3</v>
      </c>
      <c r="BU34" s="483"/>
      <c r="BV34" s="484"/>
      <c r="BW34" s="485">
        <f>SUM(BW11:BW33)</f>
        <v>0</v>
      </c>
      <c r="BX34" s="486"/>
      <c r="BY34" s="78"/>
      <c r="BZ34" s="174"/>
      <c r="CA34" s="301"/>
      <c r="CB34" s="2"/>
      <c r="CC34" s="2"/>
      <c r="CD34" s="2"/>
    </row>
    <row r="35" ht="14.75" spans="1:82">
      <c r="A35" s="317" t="s">
        <v>113</v>
      </c>
      <c r="B35" s="318"/>
      <c r="C35" s="319"/>
      <c r="D35" s="318"/>
      <c r="E35" s="37"/>
      <c r="F35" s="198">
        <f t="shared" si="1"/>
        <v>185</v>
      </c>
      <c r="G35" s="198">
        <f t="shared" si="2"/>
        <v>186</v>
      </c>
      <c r="H35" s="199">
        <f t="shared" si="3"/>
        <v>1</v>
      </c>
      <c r="I35" s="92"/>
      <c r="J35" s="342"/>
      <c r="K35" s="343"/>
      <c r="L35" s="355">
        <f>L9-L34</f>
        <v>23.5</v>
      </c>
      <c r="M35" s="93"/>
      <c r="N35" s="94"/>
      <c r="O35" s="104">
        <f>O9-O34</f>
        <v>36</v>
      </c>
      <c r="P35" s="93"/>
      <c r="Q35" s="94"/>
      <c r="R35" s="95">
        <f>R9-R20</f>
        <v>0</v>
      </c>
      <c r="S35" s="93"/>
      <c r="T35" s="94"/>
      <c r="U35" s="257">
        <f>U9-U34</f>
        <v>0</v>
      </c>
      <c r="V35" s="257"/>
      <c r="W35" s="257"/>
      <c r="X35" s="95">
        <f>X9-X34</f>
        <v>0</v>
      </c>
      <c r="Y35" s="389"/>
      <c r="Z35" s="94"/>
      <c r="AA35" s="95">
        <f>AA9-AA34</f>
        <v>0.5</v>
      </c>
      <c r="AB35" s="93"/>
      <c r="AC35" s="94"/>
      <c r="AD35" s="95">
        <f>AD9-AD34</f>
        <v>0</v>
      </c>
      <c r="AE35" s="93"/>
      <c r="AF35" s="94"/>
      <c r="AG35" s="95">
        <f>AG9-AG34</f>
        <v>-3</v>
      </c>
      <c r="AH35" s="93"/>
      <c r="AI35" s="94"/>
      <c r="AJ35" s="284">
        <f>AJ9-AJ34</f>
        <v>0</v>
      </c>
      <c r="AK35" s="93"/>
      <c r="AL35" s="94"/>
      <c r="AM35" s="284">
        <f>AM9-AM34</f>
        <v>0</v>
      </c>
      <c r="AN35" s="93"/>
      <c r="AO35" s="94"/>
      <c r="AP35" s="284">
        <f>AP9-AP34</f>
        <v>0</v>
      </c>
      <c r="AQ35" s="93"/>
      <c r="AR35" s="94"/>
      <c r="AS35" s="95">
        <f>AS9-AS34</f>
        <v>2</v>
      </c>
      <c r="AT35" s="93"/>
      <c r="AU35" s="122"/>
      <c r="AV35" s="122">
        <f>AV9-AV34</f>
        <v>1</v>
      </c>
      <c r="AW35" s="93"/>
      <c r="AX35" s="122"/>
      <c r="AY35" s="233">
        <f>AY9-AY34</f>
        <v>0</v>
      </c>
      <c r="AZ35" s="93"/>
      <c r="BA35" s="122"/>
      <c r="BB35" s="94">
        <f>BB9-BB34</f>
        <v>-0.4</v>
      </c>
      <c r="BC35" s="93"/>
      <c r="BD35" s="122"/>
      <c r="BE35" s="451">
        <f>BE9-BE34</f>
        <v>4</v>
      </c>
      <c r="BF35" s="93"/>
      <c r="BG35" s="122"/>
      <c r="BH35" s="122">
        <f>BH9-BH34</f>
        <v>2</v>
      </c>
      <c r="BI35" s="93"/>
      <c r="BJ35" s="122"/>
      <c r="BK35" s="451">
        <f>BK9-BK34</f>
        <v>4.5</v>
      </c>
      <c r="BL35" s="93"/>
      <c r="BM35" s="122"/>
      <c r="BN35" s="122">
        <f>BN9-BN34</f>
        <v>0</v>
      </c>
      <c r="BO35" s="93"/>
      <c r="BP35" s="122"/>
      <c r="BQ35" s="223">
        <f>BQ9-BQ34</f>
        <v>9</v>
      </c>
      <c r="BR35" s="93"/>
      <c r="BS35" s="122"/>
      <c r="BT35" s="94">
        <f>BT9-BT34</f>
        <v>2</v>
      </c>
      <c r="BU35" s="495"/>
      <c r="BV35" s="496"/>
      <c r="BW35" s="497">
        <f>BW9-BW34</f>
        <v>12</v>
      </c>
      <c r="BX35" s="498"/>
      <c r="BY35" s="93">
        <f>SUM(BY11:BY34)</f>
        <v>185</v>
      </c>
      <c r="BZ35" s="182">
        <f>SUM(BZ11:BZ34)</f>
        <v>186</v>
      </c>
      <c r="CA35" s="507">
        <f>BZ35-BY35</f>
        <v>1</v>
      </c>
      <c r="CB35" s="500"/>
      <c r="CC35" s="2"/>
      <c r="CD35" s="2"/>
    </row>
    <row r="36" spans="1:82">
      <c r="A36" s="2"/>
      <c r="B36" s="2"/>
      <c r="C36" s="2"/>
      <c r="D36" s="2"/>
      <c r="E36" s="2"/>
      <c r="F36" s="2"/>
      <c r="G36" s="2"/>
      <c r="H36" s="2"/>
      <c r="I36" s="2"/>
      <c r="M36" s="361" t="s">
        <v>114</v>
      </c>
      <c r="N36" s="361"/>
      <c r="O36" s="361"/>
      <c r="P36" s="362"/>
      <c r="Q36" s="362"/>
      <c r="R36" s="362"/>
      <c r="S36" s="368"/>
      <c r="T36" s="368"/>
      <c r="U36" s="368"/>
      <c r="V36" s="368"/>
      <c r="W36" s="368"/>
      <c r="X36" s="368"/>
      <c r="Y36" s="393"/>
      <c r="Z36" s="394"/>
      <c r="AA36" s="394"/>
      <c r="AE36" s="362" t="s">
        <v>115</v>
      </c>
      <c r="AF36" s="362"/>
      <c r="AG36" s="362"/>
      <c r="AH36" s="417" t="s">
        <v>116</v>
      </c>
      <c r="AI36" s="362"/>
      <c r="AJ36" s="362"/>
      <c r="AK36" s="429"/>
      <c r="AL36" s="429"/>
      <c r="AM36" s="429"/>
      <c r="AN36" s="430"/>
      <c r="AO36" s="362"/>
      <c r="AP36" s="362"/>
      <c r="AQ36" s="201" t="s">
        <v>117</v>
      </c>
      <c r="AR36" s="362"/>
      <c r="AS36" s="362"/>
      <c r="AT36" s="362"/>
      <c r="AU36" s="362"/>
      <c r="AV36" s="362"/>
      <c r="AW36" s="362"/>
      <c r="AX36" s="362"/>
      <c r="AY36" s="362"/>
      <c r="AZ36" s="362"/>
      <c r="BA36" s="362"/>
      <c r="BB36" s="362"/>
      <c r="BC36" t="s">
        <v>118</v>
      </c>
      <c r="BF36" s="362"/>
      <c r="BG36" s="362"/>
      <c r="BH36" s="362"/>
      <c r="BI36" s="362"/>
      <c r="BJ36" s="362"/>
      <c r="BK36" s="362"/>
      <c r="BL36" s="362"/>
      <c r="BM36" s="362"/>
      <c r="BN36" s="362"/>
      <c r="BO36" s="362"/>
      <c r="BP36" s="362"/>
      <c r="BQ36" s="362"/>
      <c r="BR36" s="362"/>
      <c r="BS36" s="362"/>
      <c r="BT36" s="362"/>
      <c r="BU36" s="362"/>
      <c r="BV36" s="362"/>
      <c r="BW36" s="362"/>
      <c r="BX36" s="362"/>
      <c r="BY36" s="2"/>
      <c r="BZ36" s="2"/>
      <c r="CA36" s="2"/>
      <c r="CB36" s="2"/>
      <c r="CC36" s="2"/>
      <c r="CD36" s="2"/>
    </row>
    <row r="37" spans="1:82">
      <c r="A37" s="201"/>
      <c r="B37" s="201"/>
      <c r="C37" s="201"/>
      <c r="D37" s="201"/>
      <c r="E37" s="201"/>
      <c r="F37" s="201"/>
      <c r="G37" s="201"/>
      <c r="H37" s="201"/>
      <c r="I37" s="201"/>
      <c r="M37" s="363" t="s">
        <v>119</v>
      </c>
      <c r="N37" s="363"/>
      <c r="O37" s="105"/>
      <c r="P37" s="201"/>
      <c r="Q37" s="201"/>
      <c r="R37" s="201"/>
      <c r="S37" s="369"/>
      <c r="T37" s="370"/>
      <c r="U37" s="370"/>
      <c r="V37" s="370"/>
      <c r="W37" s="370"/>
      <c r="X37" s="370"/>
      <c r="Y37" s="303"/>
      <c r="Z37" s="224"/>
      <c r="AA37" s="141"/>
      <c r="AE37" s="393"/>
      <c r="AF37" s="394"/>
      <c r="AG37" s="394"/>
      <c r="AH37" s="370"/>
      <c r="AI37" s="201"/>
      <c r="AJ37" s="201"/>
      <c r="AK37" s="431"/>
      <c r="AL37" s="431"/>
      <c r="AM37" s="432"/>
      <c r="AN37" s="2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t="s">
        <v>120</v>
      </c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</row>
    <row r="38" spans="13:34">
      <c r="M38" s="251" t="s">
        <v>121</v>
      </c>
      <c r="N38" s="251"/>
      <c r="O38" s="251"/>
      <c r="AE38" s="303"/>
      <c r="AF38" s="224"/>
      <c r="AG38" s="141"/>
      <c r="AH38" s="418"/>
    </row>
    <row r="39" spans="13:34">
      <c r="M39" s="251" t="s">
        <v>122</v>
      </c>
      <c r="N39" s="251"/>
      <c r="O39" s="251"/>
      <c r="AE39" s="186"/>
      <c r="AF39" s="186"/>
      <c r="AG39" s="186"/>
      <c r="AH39" s="418"/>
    </row>
    <row r="40" spans="13:34">
      <c r="M40" s="251" t="s">
        <v>123</v>
      </c>
      <c r="N40" s="251"/>
      <c r="O40" s="251"/>
      <c r="AE40" s="186"/>
      <c r="AF40" s="186"/>
      <c r="AG40" s="186"/>
      <c r="AH40" s="418"/>
    </row>
    <row r="41" spans="31:34">
      <c r="AE41" s="186"/>
      <c r="AF41" s="186"/>
      <c r="AG41" s="186"/>
      <c r="AH41" s="186"/>
    </row>
    <row r="42" spans="31:34">
      <c r="AE42" s="186"/>
      <c r="AF42" s="186"/>
      <c r="AG42" s="186"/>
      <c r="AH42" s="186"/>
    </row>
  </sheetData>
  <mergeCells count="98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Q6"/>
    <mergeCell ref="BR6:BT6"/>
    <mergeCell ref="BU6:BW6"/>
    <mergeCell ref="BY6:CA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C7:BE7"/>
    <mergeCell ref="BF7:BH7"/>
    <mergeCell ref="BI7:BK7"/>
    <mergeCell ref="BL7:BN7"/>
    <mergeCell ref="BO7:BQ7"/>
    <mergeCell ref="BR7:BT7"/>
    <mergeCell ref="BU7:BW7"/>
    <mergeCell ref="BY7:CA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AT8:AU8"/>
    <mergeCell ref="AW8:AX8"/>
    <mergeCell ref="AZ8:BA8"/>
    <mergeCell ref="BC8:BD8"/>
    <mergeCell ref="BF8:BG8"/>
    <mergeCell ref="BI8:BJ8"/>
    <mergeCell ref="BL8:BM8"/>
    <mergeCell ref="BO8:BP8"/>
    <mergeCell ref="BR8:BS8"/>
    <mergeCell ref="BU8:BV8"/>
    <mergeCell ref="BY8:CA8"/>
    <mergeCell ref="B9:C9"/>
    <mergeCell ref="D9:E9"/>
    <mergeCell ref="F9:H9"/>
    <mergeCell ref="J9:K9"/>
    <mergeCell ref="M9:N9"/>
    <mergeCell ref="P9:Q9"/>
    <mergeCell ref="S9:T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A9"/>
    <mergeCell ref="BC9:BD9"/>
    <mergeCell ref="BF9:BG9"/>
    <mergeCell ref="BI9:BJ9"/>
    <mergeCell ref="BL9:BM9"/>
    <mergeCell ref="BO9:BP9"/>
    <mergeCell ref="BR9:BS9"/>
    <mergeCell ref="BU9:BV9"/>
    <mergeCell ref="BY9:CA9"/>
    <mergeCell ref="AK37:AL37"/>
  </mergeCells>
  <pageMargins left="0.7" right="0.7" top="0.787401575" bottom="0.787401575" header="0.3" footer="0.3"/>
  <pageSetup paperSize="9" orientation="portrait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7"/>
  <sheetViews>
    <sheetView zoomScale="95" zoomScaleNormal="95" workbookViewId="0">
      <pane xSplit="8" topLeftCell="V1" activePane="topRight" state="frozen"/>
      <selection/>
      <selection pane="topRight" activeCell="A18" sqref="$A18:$XFD18"/>
    </sheetView>
  </sheetViews>
  <sheetFormatPr defaultColWidth="11" defaultRowHeight="14"/>
  <cols>
    <col min="1" max="1" width="24.859375" customWidth="1"/>
    <col min="2" max="2" width="7" customWidth="1"/>
    <col min="3" max="3" width="4.7109375" customWidth="1"/>
    <col min="4" max="4" width="7" customWidth="1"/>
    <col min="5" max="5" width="4.7109375" customWidth="1"/>
    <col min="6" max="7" width="5.4296875" customWidth="1"/>
    <col min="8" max="8" width="4.7109375" customWidth="1"/>
    <col min="9" max="9" width="13" hidden="1" customWidth="1" outlineLevel="1"/>
    <col min="10" max="10" width="4.7109375" customWidth="1" collapsed="1"/>
    <col min="11" max="14" width="4.7109375" customWidth="1"/>
    <col min="15" max="15" width="5.140625" customWidth="1"/>
    <col min="16" max="41" width="4.7109375" customWidth="1"/>
    <col min="42" max="42" width="6.140625" customWidth="1"/>
    <col min="43" max="57" width="4.7109375" customWidth="1"/>
    <col min="58" max="66" width="4.7109375" hidden="1" customWidth="1"/>
    <col min="67" max="67" width="4.7109375" customWidth="1"/>
    <col min="68" max="69" width="6.140625" customWidth="1" outlineLevel="1"/>
    <col min="70" max="70" width="5.7109375" customWidth="1" outlineLevel="1"/>
    <col min="71" max="71" width="11.4296875" customWidth="1" outlineLevel="1"/>
  </cols>
  <sheetData>
    <row r="1" spans="1:27">
      <c r="A1" s="1" t="s">
        <v>124</v>
      </c>
      <c r="B1" s="1"/>
      <c r="U1" s="2"/>
      <c r="V1" s="2"/>
      <c r="W1" s="2"/>
      <c r="X1" s="2"/>
      <c r="Y1" s="2"/>
      <c r="Z1" s="2"/>
      <c r="AA1" s="2"/>
    </row>
    <row r="2" spans="1:27">
      <c r="A2" s="3" t="s">
        <v>1</v>
      </c>
      <c r="B2" s="3"/>
      <c r="U2" s="2"/>
      <c r="V2" s="2"/>
      <c r="W2" s="2"/>
      <c r="X2" s="2"/>
      <c r="Y2" s="2"/>
      <c r="Z2" s="2"/>
      <c r="AA2" s="2"/>
    </row>
    <row r="3" spans="21:27">
      <c r="U3" s="201"/>
      <c r="V3" s="201"/>
      <c r="W3" s="201"/>
      <c r="X3" s="201"/>
      <c r="Y3" s="201"/>
      <c r="Z3" s="201"/>
      <c r="AA3" s="201"/>
    </row>
    <row r="4" spans="1:57">
      <c r="A4" s="4" t="s">
        <v>3</v>
      </c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Z4" s="135" t="s">
        <v>5</v>
      </c>
      <c r="BA4" s="135"/>
      <c r="BB4" s="135"/>
      <c r="BC4" s="141"/>
      <c r="BD4" s="141"/>
      <c r="BE4" s="141"/>
    </row>
    <row r="5" ht="14.75" spans="1:70">
      <c r="A5" s="5" t="s">
        <v>7</v>
      </c>
      <c r="B5" s="187"/>
      <c r="C5" s="187"/>
      <c r="D5" s="187"/>
      <c r="E5" s="187"/>
      <c r="F5" s="187" t="s">
        <v>125</v>
      </c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46" t="s">
        <v>126</v>
      </c>
      <c r="Q5" s="246"/>
      <c r="R5" s="246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74" t="s">
        <v>18</v>
      </c>
      <c r="AL5" s="274"/>
      <c r="AM5" s="274"/>
      <c r="AN5" s="202"/>
      <c r="AO5" s="202"/>
      <c r="AP5" s="202"/>
      <c r="AQ5" s="202"/>
      <c r="AR5" s="281"/>
      <c r="AS5" s="8"/>
      <c r="AT5" s="202"/>
      <c r="AU5" s="202"/>
      <c r="AV5" s="202"/>
      <c r="AW5" s="8"/>
      <c r="AX5" s="8"/>
      <c r="AY5" s="8"/>
      <c r="AZ5" s="8"/>
      <c r="BA5" s="8" t="s">
        <v>9</v>
      </c>
      <c r="BB5" s="8"/>
      <c r="BC5" s="142"/>
      <c r="BD5" s="142"/>
      <c r="BE5" s="142"/>
      <c r="BF5" s="8"/>
      <c r="BG5" s="8"/>
      <c r="BH5" s="8"/>
      <c r="BI5" s="8"/>
      <c r="BJ5" s="8"/>
      <c r="BK5" s="8"/>
      <c r="BL5" s="8"/>
      <c r="BM5" s="8"/>
      <c r="BN5" s="8"/>
      <c r="BO5" s="8"/>
      <c r="BP5" s="2"/>
      <c r="BQ5" s="2"/>
      <c r="BR5" s="2"/>
    </row>
    <row r="6" spans="1:70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208"/>
      <c r="P6" s="209" t="s">
        <v>37</v>
      </c>
      <c r="Q6" s="214"/>
      <c r="R6" s="215"/>
      <c r="S6" s="209" t="s">
        <v>24</v>
      </c>
      <c r="T6" s="214"/>
      <c r="U6" s="215"/>
      <c r="V6" s="39" t="s">
        <v>41</v>
      </c>
      <c r="W6" s="40"/>
      <c r="X6" s="40"/>
      <c r="Y6" s="39" t="s">
        <v>38</v>
      </c>
      <c r="Z6" s="40"/>
      <c r="AA6" s="41"/>
      <c r="AB6" s="144" t="s">
        <v>27</v>
      </c>
      <c r="AC6" s="145"/>
      <c r="AD6" s="266"/>
      <c r="AE6" s="39" t="s">
        <v>28</v>
      </c>
      <c r="AF6" s="40"/>
      <c r="AG6" s="41"/>
      <c r="AH6" s="39" t="s">
        <v>29</v>
      </c>
      <c r="AI6" s="40"/>
      <c r="AJ6" s="41"/>
      <c r="AK6" s="39" t="s">
        <v>39</v>
      </c>
      <c r="AL6" s="40"/>
      <c r="AM6" s="41"/>
      <c r="AN6" s="39" t="s">
        <v>40</v>
      </c>
      <c r="AO6" s="40"/>
      <c r="AP6" s="41"/>
      <c r="AQ6" s="39" t="s">
        <v>33</v>
      </c>
      <c r="AR6" s="40"/>
      <c r="AS6" s="41"/>
      <c r="AT6" s="39" t="s">
        <v>34</v>
      </c>
      <c r="AU6" s="40"/>
      <c r="AV6" s="40"/>
      <c r="AW6" s="39" t="s">
        <v>35</v>
      </c>
      <c r="AX6" s="40"/>
      <c r="AY6" s="41"/>
      <c r="AZ6" s="136" t="s">
        <v>42</v>
      </c>
      <c r="BA6" s="143"/>
      <c r="BB6" s="143"/>
      <c r="BC6" s="144"/>
      <c r="BD6" s="145"/>
      <c r="BE6" s="145"/>
      <c r="BF6" s="39"/>
      <c r="BG6" s="40"/>
      <c r="BH6" s="41"/>
      <c r="BI6" s="39"/>
      <c r="BJ6" s="40"/>
      <c r="BK6" s="41"/>
      <c r="BL6" s="39"/>
      <c r="BM6" s="40"/>
      <c r="BN6" s="41"/>
      <c r="BO6" s="288"/>
      <c r="BP6" s="39" t="s">
        <v>21</v>
      </c>
      <c r="BQ6" s="40"/>
      <c r="BR6" s="41"/>
    </row>
    <row r="7" ht="14.75" spans="1:70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127</v>
      </c>
      <c r="Q7" s="112"/>
      <c r="R7" s="124"/>
      <c r="S7" s="111" t="s">
        <v>47</v>
      </c>
      <c r="T7" s="112"/>
      <c r="U7" s="124"/>
      <c r="V7" s="99" t="s">
        <v>61</v>
      </c>
      <c r="W7" s="109"/>
      <c r="X7" s="159"/>
      <c r="Y7" s="99" t="s">
        <v>58</v>
      </c>
      <c r="Z7" s="109"/>
      <c r="AA7" s="110"/>
      <c r="AB7" s="259" t="s">
        <v>50</v>
      </c>
      <c r="AC7" s="267"/>
      <c r="AD7" s="268"/>
      <c r="AE7" s="259" t="s">
        <v>50</v>
      </c>
      <c r="AF7" s="267"/>
      <c r="AG7" s="268"/>
      <c r="AH7" s="259" t="s">
        <v>50</v>
      </c>
      <c r="AI7" s="267"/>
      <c r="AJ7" s="268"/>
      <c r="AK7" s="99" t="s">
        <v>59</v>
      </c>
      <c r="AL7" s="109"/>
      <c r="AM7" s="110"/>
      <c r="AN7" s="99" t="s">
        <v>60</v>
      </c>
      <c r="AO7" s="109"/>
      <c r="AP7" s="110"/>
      <c r="AQ7" s="99" t="s">
        <v>53</v>
      </c>
      <c r="AR7" s="109"/>
      <c r="AS7" s="110"/>
      <c r="AT7" s="99" t="s">
        <v>54</v>
      </c>
      <c r="AU7" s="109"/>
      <c r="AV7" s="110"/>
      <c r="AW7" s="42" t="s">
        <v>128</v>
      </c>
      <c r="AX7" s="43"/>
      <c r="AY7" s="61"/>
      <c r="AZ7" s="137" t="s">
        <v>62</v>
      </c>
      <c r="BA7" s="146"/>
      <c r="BB7" s="147"/>
      <c r="BC7" s="99"/>
      <c r="BD7" s="109"/>
      <c r="BE7" s="159"/>
      <c r="BF7" s="42"/>
      <c r="BG7" s="43"/>
      <c r="BH7" s="61"/>
      <c r="BI7" s="42"/>
      <c r="BJ7" s="43"/>
      <c r="BK7" s="61"/>
      <c r="BL7" s="42"/>
      <c r="BM7" s="43"/>
      <c r="BN7" s="61"/>
      <c r="BO7" s="289"/>
      <c r="BP7" s="42" t="s">
        <v>44</v>
      </c>
      <c r="BQ7" s="43"/>
      <c r="BR7" s="44"/>
    </row>
    <row r="8" spans="1:70">
      <c r="A8" s="8"/>
      <c r="B8" s="9" t="s">
        <v>64</v>
      </c>
      <c r="C8" s="10"/>
      <c r="D8" s="10"/>
      <c r="E8" s="45"/>
      <c r="F8" s="42">
        <v>2023</v>
      </c>
      <c r="G8" s="43"/>
      <c r="H8" s="44"/>
      <c r="I8" s="163" t="s">
        <v>129</v>
      </c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61241507</v>
      </c>
      <c r="Q8" s="218"/>
      <c r="R8" s="65" t="s">
        <v>65</v>
      </c>
      <c r="S8" s="63">
        <v>61341508</v>
      </c>
      <c r="T8" s="218"/>
      <c r="U8" s="65" t="s">
        <v>65</v>
      </c>
      <c r="V8" s="63">
        <v>61241511</v>
      </c>
      <c r="W8" s="64"/>
      <c r="X8" s="148" t="s">
        <v>65</v>
      </c>
      <c r="Y8" s="63">
        <v>61241509</v>
      </c>
      <c r="Z8" s="64"/>
      <c r="AA8" s="113" t="s">
        <v>65</v>
      </c>
      <c r="AB8" s="63">
        <v>61241512</v>
      </c>
      <c r="AC8" s="218"/>
      <c r="AD8" s="65" t="s">
        <v>65</v>
      </c>
      <c r="AE8" s="63">
        <v>61241514</v>
      </c>
      <c r="AF8" s="64"/>
      <c r="AG8" s="65" t="s">
        <v>65</v>
      </c>
      <c r="AH8" s="63">
        <v>61241513</v>
      </c>
      <c r="AI8" s="218"/>
      <c r="AJ8" s="65" t="s">
        <v>65</v>
      </c>
      <c r="AK8" s="63">
        <v>61241510</v>
      </c>
      <c r="AL8" s="64"/>
      <c r="AM8" s="113" t="s">
        <v>65</v>
      </c>
      <c r="AN8" s="63">
        <v>87141506</v>
      </c>
      <c r="AO8" s="64"/>
      <c r="AP8" s="113" t="s">
        <v>65</v>
      </c>
      <c r="AQ8" s="125">
        <v>61241516</v>
      </c>
      <c r="AR8" s="126"/>
      <c r="AS8" s="113" t="s">
        <v>65</v>
      </c>
      <c r="AT8" s="125">
        <v>61241515</v>
      </c>
      <c r="AU8" s="126"/>
      <c r="AV8" s="113" t="s">
        <v>65</v>
      </c>
      <c r="AW8" s="63">
        <v>87441507</v>
      </c>
      <c r="AX8" s="64"/>
      <c r="AY8" s="65"/>
      <c r="AZ8" s="63">
        <v>612415</v>
      </c>
      <c r="BA8" s="64"/>
      <c r="BB8" s="148" t="s">
        <v>65</v>
      </c>
      <c r="BC8" s="149"/>
      <c r="BD8" s="150"/>
      <c r="BE8" s="160"/>
      <c r="BF8" s="63"/>
      <c r="BG8" s="64"/>
      <c r="BH8" s="65"/>
      <c r="BI8" s="63"/>
      <c r="BJ8" s="64"/>
      <c r="BK8" s="65"/>
      <c r="BL8" s="63"/>
      <c r="BM8" s="64"/>
      <c r="BN8" s="65"/>
      <c r="BO8" s="290"/>
      <c r="BP8" s="42">
        <v>2023</v>
      </c>
      <c r="BQ8" s="43"/>
      <c r="BR8" s="44"/>
    </row>
    <row r="9" spans="1:70">
      <c r="A9" s="11" t="s">
        <v>130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/>
      <c r="J9" s="67" t="s">
        <v>70</v>
      </c>
      <c r="K9" s="68"/>
      <c r="L9" s="69">
        <v>36</v>
      </c>
      <c r="M9" s="9"/>
      <c r="N9" s="45"/>
      <c r="O9" s="101">
        <v>36</v>
      </c>
      <c r="P9" s="247"/>
      <c r="Q9" s="252"/>
      <c r="R9" s="253">
        <v>4</v>
      </c>
      <c r="S9" s="9"/>
      <c r="T9" s="45"/>
      <c r="U9" s="163">
        <v>12</v>
      </c>
      <c r="V9" s="102"/>
      <c r="W9" s="114"/>
      <c r="X9" s="151">
        <v>21</v>
      </c>
      <c r="Y9" s="102"/>
      <c r="Z9" s="114"/>
      <c r="AA9" s="260">
        <v>14</v>
      </c>
      <c r="AB9" s="9"/>
      <c r="AC9" s="45"/>
      <c r="AD9" s="269">
        <v>3.5</v>
      </c>
      <c r="AE9" s="102"/>
      <c r="AF9" s="114"/>
      <c r="AG9" s="269">
        <v>3</v>
      </c>
      <c r="AH9" s="102"/>
      <c r="AI9" s="114"/>
      <c r="AJ9" s="269">
        <v>3</v>
      </c>
      <c r="AK9" s="102"/>
      <c r="AL9" s="114"/>
      <c r="AM9" s="275">
        <v>14.5</v>
      </c>
      <c r="AN9" s="102"/>
      <c r="AO9" s="114"/>
      <c r="AP9" s="115">
        <v>12</v>
      </c>
      <c r="AQ9" s="9"/>
      <c r="AR9" s="45"/>
      <c r="AS9" s="128">
        <v>12</v>
      </c>
      <c r="AT9" s="9"/>
      <c r="AU9" s="10"/>
      <c r="AV9" s="139">
        <v>12</v>
      </c>
      <c r="AW9" s="9"/>
      <c r="AX9" s="10"/>
      <c r="AY9" s="113">
        <v>12</v>
      </c>
      <c r="AZ9" s="102"/>
      <c r="BA9" s="114"/>
      <c r="BB9" s="151">
        <v>12</v>
      </c>
      <c r="BC9" s="102"/>
      <c r="BD9" s="114"/>
      <c r="BE9" s="151"/>
      <c r="BF9" s="9"/>
      <c r="BG9" s="10"/>
      <c r="BH9" s="113"/>
      <c r="BI9" s="9"/>
      <c r="BJ9" s="10"/>
      <c r="BK9" s="113"/>
      <c r="BL9" s="9"/>
      <c r="BM9" s="10"/>
      <c r="BN9" s="113"/>
      <c r="BO9" s="291"/>
      <c r="BP9" s="46"/>
      <c r="BQ9" s="47"/>
      <c r="BR9" s="48"/>
    </row>
    <row r="10" spans="1:70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248"/>
      <c r="Q10" s="248"/>
      <c r="R10" s="248"/>
      <c r="S10" s="71" t="s">
        <v>77</v>
      </c>
      <c r="T10" s="72" t="s">
        <v>68</v>
      </c>
      <c r="U10" s="129"/>
      <c r="V10" s="71" t="s">
        <v>77</v>
      </c>
      <c r="W10" s="68" t="s">
        <v>68</v>
      </c>
      <c r="X10" s="152"/>
      <c r="Y10" s="71" t="s">
        <v>77</v>
      </c>
      <c r="Z10" s="68" t="s">
        <v>68</v>
      </c>
      <c r="AA10" s="116"/>
      <c r="AB10" s="71" t="s">
        <v>77</v>
      </c>
      <c r="AC10" s="72" t="s">
        <v>68</v>
      </c>
      <c r="AD10" s="129"/>
      <c r="AE10" s="71" t="s">
        <v>77</v>
      </c>
      <c r="AF10" s="72" t="s">
        <v>68</v>
      </c>
      <c r="AG10" s="129"/>
      <c r="AH10" s="71" t="s">
        <v>77</v>
      </c>
      <c r="AI10" s="72" t="s">
        <v>68</v>
      </c>
      <c r="AJ10" s="129"/>
      <c r="AK10" s="71" t="s">
        <v>77</v>
      </c>
      <c r="AL10" s="68" t="s">
        <v>68</v>
      </c>
      <c r="AM10" s="116"/>
      <c r="AN10" s="71" t="s">
        <v>77</v>
      </c>
      <c r="AO10" s="68" t="s">
        <v>68</v>
      </c>
      <c r="AP10" s="116"/>
      <c r="AQ10" s="71" t="s">
        <v>77</v>
      </c>
      <c r="AR10" s="72" t="s">
        <v>68</v>
      </c>
      <c r="AS10" s="129" t="s">
        <v>65</v>
      </c>
      <c r="AT10" s="71" t="s">
        <v>77</v>
      </c>
      <c r="AU10" s="72" t="s">
        <v>68</v>
      </c>
      <c r="AV10" s="129"/>
      <c r="AW10" s="71"/>
      <c r="AX10" s="72"/>
      <c r="AY10" s="129"/>
      <c r="AZ10" s="71" t="s">
        <v>77</v>
      </c>
      <c r="BA10" s="68" t="s">
        <v>68</v>
      </c>
      <c r="BB10" s="152"/>
      <c r="BC10" s="153"/>
      <c r="BD10" s="154"/>
      <c r="BE10" s="162"/>
      <c r="BF10" s="71"/>
      <c r="BG10" s="72"/>
      <c r="BH10" s="129"/>
      <c r="BI10" s="71"/>
      <c r="BJ10" s="72"/>
      <c r="BK10" s="129"/>
      <c r="BL10" s="71"/>
      <c r="BM10" s="72"/>
      <c r="BN10" s="129"/>
      <c r="BO10" s="292"/>
      <c r="BP10" s="153" t="s">
        <v>74</v>
      </c>
      <c r="BQ10" s="173" t="s">
        <v>75</v>
      </c>
      <c r="BR10" s="52" t="s">
        <v>76</v>
      </c>
    </row>
    <row r="11" spans="1:70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BP11</f>
        <v>12</v>
      </c>
      <c r="G11" s="53">
        <f t="shared" ref="G11:H11" si="0">BQ11</f>
        <v>12</v>
      </c>
      <c r="H11" s="76">
        <f t="shared" si="0"/>
        <v>0</v>
      </c>
      <c r="I11" s="74"/>
      <c r="J11" s="53">
        <v>1</v>
      </c>
      <c r="K11" s="75">
        <v>12</v>
      </c>
      <c r="L11" s="76">
        <f>K11-J11+1</f>
        <v>12</v>
      </c>
      <c r="M11" s="53"/>
      <c r="N11" s="75"/>
      <c r="O11" s="103"/>
      <c r="P11" s="249"/>
      <c r="Q11" s="249"/>
      <c r="R11" s="249"/>
      <c r="S11" s="53"/>
      <c r="T11" s="75"/>
      <c r="U11" s="76"/>
      <c r="V11" s="249"/>
      <c r="W11" s="249"/>
      <c r="X11" s="249"/>
      <c r="Y11" s="53"/>
      <c r="Z11" s="117"/>
      <c r="AA11" s="117"/>
      <c r="AB11" s="53"/>
      <c r="AC11" s="75"/>
      <c r="AD11" s="76"/>
      <c r="AE11" s="53"/>
      <c r="AF11" s="75"/>
      <c r="AG11" s="76"/>
      <c r="AH11" s="53"/>
      <c r="AI11" s="75"/>
      <c r="AJ11" s="76"/>
      <c r="AK11" s="53"/>
      <c r="AL11" s="117"/>
      <c r="AM11" s="117"/>
      <c r="AN11" s="53"/>
      <c r="AO11" s="117"/>
      <c r="AP11" s="117"/>
      <c r="AQ11" s="53"/>
      <c r="AR11" s="75"/>
      <c r="AS11" s="76"/>
      <c r="AT11" s="53"/>
      <c r="AU11" s="75"/>
      <c r="AV11" s="76"/>
      <c r="AW11" s="53"/>
      <c r="AX11" s="75"/>
      <c r="AY11" s="76"/>
      <c r="AZ11" s="53"/>
      <c r="BA11" s="117"/>
      <c r="BB11" s="75"/>
      <c r="BC11" s="140"/>
      <c r="BD11" s="155"/>
      <c r="BE11" s="157"/>
      <c r="BF11" s="53"/>
      <c r="BG11" s="75"/>
      <c r="BH11" s="76"/>
      <c r="BI11" s="53"/>
      <c r="BJ11" s="75"/>
      <c r="BK11" s="76"/>
      <c r="BL11" s="53"/>
      <c r="BM11" s="75"/>
      <c r="BN11" s="76"/>
      <c r="BO11" s="293"/>
      <c r="BP11" s="53">
        <v>12</v>
      </c>
      <c r="BQ11" s="174">
        <f t="shared" ref="BQ11:BQ29" si="1">L11+O11+U11+AA11+AD11+AG11+AJ11+AM11+AP11+AS11+AV11+AY11+BB11+BE11+BH11+BK11+BN11</f>
        <v>12</v>
      </c>
      <c r="BR11" s="175">
        <f>BQ11-BP11</f>
        <v>0</v>
      </c>
    </row>
    <row r="12" spans="1:70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2" si="2">BP12</f>
        <v>12</v>
      </c>
      <c r="G12" s="53">
        <f t="shared" ref="G12:G32" si="3">BQ12</f>
        <v>12</v>
      </c>
      <c r="H12" s="76">
        <f t="shared" ref="H12:H32" si="4">BR12</f>
        <v>0</v>
      </c>
      <c r="I12" s="77"/>
      <c r="J12" s="78">
        <v>1</v>
      </c>
      <c r="K12" s="79">
        <v>12</v>
      </c>
      <c r="L12" s="80">
        <f t="shared" ref="L12:L14" si="5">K12-J12+1</f>
        <v>12</v>
      </c>
      <c r="M12" s="78"/>
      <c r="N12" s="79"/>
      <c r="O12" s="80"/>
      <c r="P12" s="158"/>
      <c r="Q12" s="158"/>
      <c r="R12" s="158"/>
      <c r="S12" s="78"/>
      <c r="T12" s="79"/>
      <c r="U12" s="80"/>
      <c r="V12" s="158"/>
      <c r="W12" s="158"/>
      <c r="X12" s="158"/>
      <c r="Y12" s="78"/>
      <c r="Z12" s="118"/>
      <c r="AA12" s="118"/>
      <c r="AB12" s="78"/>
      <c r="AC12" s="79"/>
      <c r="AD12" s="80"/>
      <c r="AE12" s="78"/>
      <c r="AF12" s="79"/>
      <c r="AG12" s="80"/>
      <c r="AH12" s="78"/>
      <c r="AI12" s="79"/>
      <c r="AJ12" s="80"/>
      <c r="AK12" s="78"/>
      <c r="AL12" s="118"/>
      <c r="AM12" s="118"/>
      <c r="AN12" s="78"/>
      <c r="AO12" s="118"/>
      <c r="AP12" s="118"/>
      <c r="AQ12" s="78"/>
      <c r="AR12" s="79"/>
      <c r="AS12" s="80"/>
      <c r="AT12" s="78"/>
      <c r="AU12" s="79"/>
      <c r="AV12" s="80"/>
      <c r="AW12" s="78"/>
      <c r="AX12" s="79"/>
      <c r="AY12" s="80"/>
      <c r="AZ12" s="78"/>
      <c r="BA12" s="118"/>
      <c r="BB12" s="79"/>
      <c r="BC12" s="88"/>
      <c r="BD12" s="119"/>
      <c r="BE12" s="89"/>
      <c r="BF12" s="78"/>
      <c r="BG12" s="79"/>
      <c r="BH12" s="80"/>
      <c r="BI12" s="78"/>
      <c r="BJ12" s="79"/>
      <c r="BK12" s="80"/>
      <c r="BL12" s="78"/>
      <c r="BM12" s="79"/>
      <c r="BN12" s="80"/>
      <c r="BO12" s="294"/>
      <c r="BP12" s="78">
        <v>12</v>
      </c>
      <c r="BQ12" s="174">
        <f t="shared" si="1"/>
        <v>12</v>
      </c>
      <c r="BR12" s="175">
        <f t="shared" ref="BR12:BR28" si="6">BQ12-BP12</f>
        <v>0</v>
      </c>
    </row>
    <row r="13" spans="1:70">
      <c r="A13" s="17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2"/>
        <v>12</v>
      </c>
      <c r="G13" s="53">
        <f t="shared" si="3"/>
        <v>12</v>
      </c>
      <c r="H13" s="76">
        <f t="shared" si="4"/>
        <v>0</v>
      </c>
      <c r="I13" s="77"/>
      <c r="J13" s="78"/>
      <c r="K13" s="79"/>
      <c r="L13" s="80"/>
      <c r="M13" s="78"/>
      <c r="N13" s="79"/>
      <c r="O13" s="80"/>
      <c r="P13" s="158"/>
      <c r="Q13" s="158"/>
      <c r="R13" s="158"/>
      <c r="S13" s="78"/>
      <c r="T13" s="79"/>
      <c r="U13" s="80"/>
      <c r="V13" s="158"/>
      <c r="W13" s="158"/>
      <c r="X13" s="158"/>
      <c r="Y13" s="78"/>
      <c r="Z13" s="118"/>
      <c r="AA13" s="118"/>
      <c r="AB13" s="78"/>
      <c r="AC13" s="79"/>
      <c r="AD13" s="80"/>
      <c r="AE13" s="78"/>
      <c r="AF13" s="79"/>
      <c r="AG13" s="80"/>
      <c r="AH13" s="78"/>
      <c r="AI13" s="79"/>
      <c r="AJ13" s="80"/>
      <c r="AK13" s="78"/>
      <c r="AL13" s="118"/>
      <c r="AM13" s="118"/>
      <c r="AN13" s="78"/>
      <c r="AO13" s="118"/>
      <c r="AP13" s="118"/>
      <c r="AQ13" s="130">
        <v>1</v>
      </c>
      <c r="AR13" s="131">
        <v>12</v>
      </c>
      <c r="AS13" s="132">
        <f t="shared" ref="AS13" si="7">AR13-AQ13+1</f>
        <v>12</v>
      </c>
      <c r="AT13" s="78"/>
      <c r="AU13" s="79"/>
      <c r="AV13" s="80"/>
      <c r="AW13" s="78"/>
      <c r="AX13" s="79"/>
      <c r="AY13" s="80"/>
      <c r="AZ13" s="78"/>
      <c r="BA13" s="118"/>
      <c r="BB13" s="79"/>
      <c r="BC13" s="88"/>
      <c r="BD13" s="119"/>
      <c r="BE13" s="89"/>
      <c r="BF13" s="78"/>
      <c r="BG13" s="79"/>
      <c r="BH13" s="80"/>
      <c r="BI13" s="78"/>
      <c r="BJ13" s="79"/>
      <c r="BK13" s="80"/>
      <c r="BL13" s="78"/>
      <c r="BM13" s="79"/>
      <c r="BN13" s="80"/>
      <c r="BO13" s="294"/>
      <c r="BP13" s="78">
        <v>12</v>
      </c>
      <c r="BQ13" s="174">
        <f t="shared" si="1"/>
        <v>12</v>
      </c>
      <c r="BR13" s="175">
        <f t="shared" si="6"/>
        <v>0</v>
      </c>
    </row>
    <row r="14" spans="1:70">
      <c r="A14" s="17" t="s">
        <v>83</v>
      </c>
      <c r="B14" s="20">
        <v>8</v>
      </c>
      <c r="C14" s="21">
        <v>21</v>
      </c>
      <c r="D14" s="20">
        <v>7</v>
      </c>
      <c r="E14" s="21">
        <v>24</v>
      </c>
      <c r="F14" s="53">
        <f t="shared" si="2"/>
        <v>12</v>
      </c>
      <c r="G14" s="53">
        <f t="shared" si="3"/>
        <v>12</v>
      </c>
      <c r="H14" s="76">
        <f t="shared" si="4"/>
        <v>0</v>
      </c>
      <c r="I14" s="77"/>
      <c r="J14" s="78">
        <v>1</v>
      </c>
      <c r="K14" s="79">
        <v>12</v>
      </c>
      <c r="L14" s="80">
        <f t="shared" si="5"/>
        <v>12</v>
      </c>
      <c r="M14" s="78"/>
      <c r="N14" s="79"/>
      <c r="O14" s="80"/>
      <c r="P14" s="158"/>
      <c r="Q14" s="158"/>
      <c r="R14" s="158"/>
      <c r="S14" s="78"/>
      <c r="T14" s="79"/>
      <c r="U14" s="80"/>
      <c r="V14" s="158"/>
      <c r="W14" s="158"/>
      <c r="X14" s="158"/>
      <c r="Y14" s="78"/>
      <c r="Z14" s="118"/>
      <c r="AA14" s="118"/>
      <c r="AB14" s="78"/>
      <c r="AC14" s="79"/>
      <c r="AD14" s="80"/>
      <c r="AE14" s="78"/>
      <c r="AF14" s="79"/>
      <c r="AG14" s="80"/>
      <c r="AH14" s="78"/>
      <c r="AI14" s="79"/>
      <c r="AJ14" s="80"/>
      <c r="AK14" s="78"/>
      <c r="AL14" s="118"/>
      <c r="AM14" s="118"/>
      <c r="AN14" s="78"/>
      <c r="AO14" s="118"/>
      <c r="AP14" s="118"/>
      <c r="AQ14" s="78"/>
      <c r="AR14" s="79"/>
      <c r="AS14" s="80"/>
      <c r="AT14" s="78"/>
      <c r="AU14" s="79"/>
      <c r="AV14" s="80"/>
      <c r="AW14" s="78"/>
      <c r="AX14" s="79"/>
      <c r="AY14" s="80"/>
      <c r="AZ14" s="78"/>
      <c r="BA14" s="118"/>
      <c r="BB14" s="79"/>
      <c r="BC14" s="88"/>
      <c r="BD14" s="119"/>
      <c r="BE14" s="89"/>
      <c r="BF14" s="78"/>
      <c r="BG14" s="79"/>
      <c r="BH14" s="80"/>
      <c r="BI14" s="78"/>
      <c r="BJ14" s="79"/>
      <c r="BK14" s="80"/>
      <c r="BL14" s="78"/>
      <c r="BM14" s="79"/>
      <c r="BN14" s="80"/>
      <c r="BO14" s="294"/>
      <c r="BP14" s="78">
        <v>12</v>
      </c>
      <c r="BQ14" s="174">
        <f t="shared" si="1"/>
        <v>12</v>
      </c>
      <c r="BR14" s="175">
        <f t="shared" si="6"/>
        <v>0</v>
      </c>
    </row>
    <row r="15" spans="1:70">
      <c r="A15" s="24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2"/>
        <v>12</v>
      </c>
      <c r="G15" s="53">
        <f t="shared" si="3"/>
        <v>12</v>
      </c>
      <c r="H15" s="76">
        <f t="shared" si="4"/>
        <v>0</v>
      </c>
      <c r="I15" s="91"/>
      <c r="J15" s="83">
        <v>1</v>
      </c>
      <c r="K15" s="84">
        <v>12</v>
      </c>
      <c r="L15" s="80"/>
      <c r="M15" s="78"/>
      <c r="N15" s="79"/>
      <c r="O15" s="80"/>
      <c r="P15" s="158"/>
      <c r="Q15" s="158"/>
      <c r="R15" s="158"/>
      <c r="S15" s="78"/>
      <c r="T15" s="79"/>
      <c r="U15" s="80"/>
      <c r="V15" s="158"/>
      <c r="W15" s="158"/>
      <c r="X15" s="158"/>
      <c r="Y15" s="78"/>
      <c r="Z15" s="118"/>
      <c r="AA15" s="118"/>
      <c r="AB15" s="78"/>
      <c r="AC15" s="79"/>
      <c r="AD15" s="80"/>
      <c r="AE15" s="78"/>
      <c r="AF15" s="79"/>
      <c r="AG15" s="80"/>
      <c r="AH15" s="78"/>
      <c r="AI15" s="79"/>
      <c r="AJ15" s="80"/>
      <c r="AK15" s="78"/>
      <c r="AL15" s="118"/>
      <c r="AM15" s="118"/>
      <c r="AN15" s="78"/>
      <c r="AO15" s="118"/>
      <c r="AP15" s="118"/>
      <c r="AQ15" s="78"/>
      <c r="AR15" s="79"/>
      <c r="AS15" s="80"/>
      <c r="AT15" s="83">
        <v>1</v>
      </c>
      <c r="AU15" s="84">
        <v>12</v>
      </c>
      <c r="AV15" s="85">
        <f t="shared" ref="AV15" si="8">AU15-AT15+1</f>
        <v>12</v>
      </c>
      <c r="AW15" s="78"/>
      <c r="AX15" s="79"/>
      <c r="AY15" s="80"/>
      <c r="AZ15" s="78"/>
      <c r="BA15" s="118"/>
      <c r="BB15" s="79"/>
      <c r="BC15" s="88"/>
      <c r="BD15" s="119"/>
      <c r="BE15" s="89"/>
      <c r="BF15" s="78"/>
      <c r="BG15" s="79"/>
      <c r="BH15" s="80"/>
      <c r="BI15" s="78"/>
      <c r="BJ15" s="79"/>
      <c r="BK15" s="80"/>
      <c r="BL15" s="78"/>
      <c r="BM15" s="79"/>
      <c r="BN15" s="80"/>
      <c r="BO15" s="294"/>
      <c r="BP15" s="78">
        <v>12</v>
      </c>
      <c r="BQ15" s="174">
        <f t="shared" si="1"/>
        <v>12</v>
      </c>
      <c r="BR15" s="175">
        <f t="shared" si="6"/>
        <v>0</v>
      </c>
    </row>
    <row r="16" spans="1:71">
      <c r="A16" s="243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2"/>
        <v>12</v>
      </c>
      <c r="G16" s="53">
        <f t="shared" si="3"/>
        <v>12</v>
      </c>
      <c r="H16" s="76">
        <f t="shared" si="4"/>
        <v>0</v>
      </c>
      <c r="I16" s="86"/>
      <c r="J16" s="83">
        <v>1</v>
      </c>
      <c r="K16" s="84">
        <v>12</v>
      </c>
      <c r="L16" s="80"/>
      <c r="M16" s="78"/>
      <c r="N16" s="79"/>
      <c r="O16" s="80"/>
      <c r="P16" s="158"/>
      <c r="Q16" s="158"/>
      <c r="R16" s="158"/>
      <c r="S16" s="78"/>
      <c r="T16" s="79"/>
      <c r="U16" s="80"/>
      <c r="V16" s="158"/>
      <c r="W16" s="158"/>
      <c r="X16" s="158"/>
      <c r="Y16" s="78"/>
      <c r="Z16" s="118"/>
      <c r="AA16" s="118"/>
      <c r="AB16" s="78"/>
      <c r="AC16" s="79"/>
      <c r="AD16" s="80"/>
      <c r="AE16" s="270"/>
      <c r="AF16" s="271"/>
      <c r="AG16" s="272"/>
      <c r="AH16" s="78"/>
      <c r="AI16" s="79"/>
      <c r="AJ16" s="80"/>
      <c r="AK16" s="78"/>
      <c r="AL16" s="118"/>
      <c r="AM16" s="118"/>
      <c r="AN16" s="78"/>
      <c r="AO16" s="118"/>
      <c r="AP16" s="118"/>
      <c r="AQ16" s="78"/>
      <c r="AR16" s="79"/>
      <c r="AS16" s="80"/>
      <c r="AT16" s="88"/>
      <c r="AU16" s="89"/>
      <c r="AV16" s="90"/>
      <c r="AW16" s="78"/>
      <c r="AX16" s="79"/>
      <c r="AY16" s="80"/>
      <c r="AZ16" s="83">
        <v>1</v>
      </c>
      <c r="BA16" s="156">
        <v>12</v>
      </c>
      <c r="BB16" s="85">
        <f t="shared" ref="BB16" si="9">BA16-AZ16+1</f>
        <v>12</v>
      </c>
      <c r="BC16" s="88"/>
      <c r="BD16" s="119"/>
      <c r="BE16" s="90"/>
      <c r="BF16" s="78"/>
      <c r="BG16" s="79"/>
      <c r="BH16" s="80"/>
      <c r="BI16" s="78"/>
      <c r="BJ16" s="79"/>
      <c r="BK16" s="80"/>
      <c r="BL16" s="78"/>
      <c r="BM16" s="79"/>
      <c r="BN16" s="80"/>
      <c r="BO16" s="294"/>
      <c r="BP16" s="78">
        <v>12</v>
      </c>
      <c r="BQ16" s="174">
        <f t="shared" si="1"/>
        <v>12</v>
      </c>
      <c r="BR16" s="175">
        <f t="shared" si="6"/>
        <v>0</v>
      </c>
      <c r="BS16" s="297"/>
    </row>
    <row r="17" spans="1:70">
      <c r="A17" s="17" t="s">
        <v>131</v>
      </c>
      <c r="B17" s="20">
        <v>11</v>
      </c>
      <c r="C17" s="21">
        <v>21</v>
      </c>
      <c r="D17" s="20">
        <v>10</v>
      </c>
      <c r="E17" s="21">
        <v>24</v>
      </c>
      <c r="F17" s="53">
        <f t="shared" si="2"/>
        <v>12</v>
      </c>
      <c r="G17" s="53">
        <f t="shared" si="3"/>
        <v>12</v>
      </c>
      <c r="H17" s="76">
        <f t="shared" si="4"/>
        <v>0</v>
      </c>
      <c r="I17" s="91"/>
      <c r="J17" s="210">
        <v>8</v>
      </c>
      <c r="K17" s="211">
        <v>12</v>
      </c>
      <c r="L17" s="212">
        <f t="shared" ref="L17" si="10">K17-J17+1</f>
        <v>5</v>
      </c>
      <c r="M17" s="210"/>
      <c r="N17" s="211"/>
      <c r="O17" s="212"/>
      <c r="P17" s="232"/>
      <c r="Q17" s="232"/>
      <c r="R17" s="232"/>
      <c r="S17" s="78"/>
      <c r="T17" s="79"/>
      <c r="U17" s="80"/>
      <c r="V17" s="232"/>
      <c r="W17" s="232"/>
      <c r="X17" s="232"/>
      <c r="Y17" s="78"/>
      <c r="Z17" s="118"/>
      <c r="AA17" s="118"/>
      <c r="AB17" s="78"/>
      <c r="AC17" s="79"/>
      <c r="AD17" s="80"/>
      <c r="AE17" s="78"/>
      <c r="AF17" s="79"/>
      <c r="AG17" s="256"/>
      <c r="AH17" s="263">
        <v>1</v>
      </c>
      <c r="AI17" s="273">
        <v>3</v>
      </c>
      <c r="AJ17" s="265">
        <f>AI17-AH17+1</f>
        <v>3</v>
      </c>
      <c r="AK17" s="210">
        <v>4</v>
      </c>
      <c r="AL17" s="276">
        <v>7</v>
      </c>
      <c r="AM17" s="277">
        <f>AL17-AK17+1</f>
        <v>4</v>
      </c>
      <c r="AN17" s="78"/>
      <c r="AO17" s="118"/>
      <c r="AP17" s="118"/>
      <c r="AQ17" s="78"/>
      <c r="AR17" s="79"/>
      <c r="AS17" s="80"/>
      <c r="AT17" s="78"/>
      <c r="AU17" s="79"/>
      <c r="AV17" s="80"/>
      <c r="AW17" s="78"/>
      <c r="AX17" s="79"/>
      <c r="AY17" s="80"/>
      <c r="AZ17" s="53"/>
      <c r="BA17" s="117"/>
      <c r="BB17" s="75"/>
      <c r="BC17" s="140"/>
      <c r="BD17" s="155"/>
      <c r="BE17" s="157"/>
      <c r="BF17" s="78"/>
      <c r="BG17" s="79"/>
      <c r="BH17" s="80"/>
      <c r="BI17" s="78"/>
      <c r="BJ17" s="79"/>
      <c r="BK17" s="80"/>
      <c r="BL17" s="78"/>
      <c r="BM17" s="79"/>
      <c r="BN17" s="80"/>
      <c r="BO17" s="294"/>
      <c r="BP17" s="78">
        <v>12</v>
      </c>
      <c r="BQ17" s="174">
        <f t="shared" si="1"/>
        <v>12</v>
      </c>
      <c r="BR17" s="175">
        <f t="shared" si="6"/>
        <v>0</v>
      </c>
    </row>
    <row r="18" spans="1:71">
      <c r="A18" s="29" t="s">
        <v>90</v>
      </c>
      <c r="B18" s="25">
        <v>5</v>
      </c>
      <c r="C18" s="26">
        <v>22</v>
      </c>
      <c r="D18" s="192">
        <v>10</v>
      </c>
      <c r="E18" s="244">
        <v>23</v>
      </c>
      <c r="F18" s="53">
        <f t="shared" si="2"/>
        <v>10</v>
      </c>
      <c r="G18" s="53">
        <f t="shared" si="3"/>
        <v>10</v>
      </c>
      <c r="H18" s="76">
        <f t="shared" si="4"/>
        <v>0</v>
      </c>
      <c r="I18" s="87"/>
      <c r="J18" s="88"/>
      <c r="K18" s="89"/>
      <c r="L18" s="90"/>
      <c r="M18" s="88">
        <v>1</v>
      </c>
      <c r="N18" s="89">
        <v>10</v>
      </c>
      <c r="O18" s="90">
        <f>N18-M18+1</f>
        <v>10</v>
      </c>
      <c r="P18" s="232"/>
      <c r="Q18" s="232"/>
      <c r="R18" s="232"/>
      <c r="S18" s="88"/>
      <c r="T18" s="89"/>
      <c r="U18" s="90"/>
      <c r="V18" s="232"/>
      <c r="W18" s="232"/>
      <c r="X18" s="232"/>
      <c r="Y18" s="88"/>
      <c r="Z18" s="119"/>
      <c r="AA18" s="119"/>
      <c r="AB18" s="88"/>
      <c r="AC18" s="89"/>
      <c r="AD18" s="90"/>
      <c r="AE18" s="88"/>
      <c r="AF18" s="89"/>
      <c r="AG18" s="245"/>
      <c r="AH18" s="88"/>
      <c r="AI18" s="89"/>
      <c r="AJ18" s="90"/>
      <c r="AK18" s="88"/>
      <c r="AL18" s="119"/>
      <c r="AM18" s="119"/>
      <c r="AN18" s="88"/>
      <c r="AO18" s="119"/>
      <c r="AP18" s="119"/>
      <c r="AQ18" s="88"/>
      <c r="AR18" s="89"/>
      <c r="AS18" s="90"/>
      <c r="AT18" s="88"/>
      <c r="AU18" s="89"/>
      <c r="AV18" s="90"/>
      <c r="AW18" s="88"/>
      <c r="AX18" s="89"/>
      <c r="AY18" s="90"/>
      <c r="AZ18" s="140"/>
      <c r="BA18" s="155"/>
      <c r="BB18" s="157"/>
      <c r="BC18" s="140"/>
      <c r="BD18" s="155"/>
      <c r="BE18" s="157"/>
      <c r="BF18" s="285"/>
      <c r="BG18" s="286"/>
      <c r="BH18" s="287"/>
      <c r="BI18" s="285"/>
      <c r="BJ18" s="286"/>
      <c r="BK18" s="287"/>
      <c r="BL18" s="285"/>
      <c r="BM18" s="286"/>
      <c r="BN18" s="287"/>
      <c r="BO18" s="294"/>
      <c r="BP18" s="88">
        <v>10</v>
      </c>
      <c r="BQ18" s="88">
        <f t="shared" si="1"/>
        <v>10</v>
      </c>
      <c r="BR18" s="298">
        <f t="shared" si="6"/>
        <v>0</v>
      </c>
      <c r="BS18" s="186"/>
    </row>
    <row r="19" spans="1:70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2"/>
        <v>12</v>
      </c>
      <c r="G19" s="53">
        <f t="shared" si="3"/>
        <v>12</v>
      </c>
      <c r="H19" s="76">
        <f t="shared" si="4"/>
        <v>0</v>
      </c>
      <c r="I19" s="91"/>
      <c r="J19" s="78"/>
      <c r="K19" s="79"/>
      <c r="L19" s="80"/>
      <c r="M19" s="78"/>
      <c r="N19" s="79"/>
      <c r="O19" s="80"/>
      <c r="P19" s="158"/>
      <c r="Q19" s="158"/>
      <c r="R19" s="158"/>
      <c r="S19" s="88">
        <v>1</v>
      </c>
      <c r="T19" s="89">
        <v>12</v>
      </c>
      <c r="U19" s="90">
        <f>T19-S19+1</f>
        <v>12</v>
      </c>
      <c r="V19" s="232"/>
      <c r="W19" s="232"/>
      <c r="X19" s="232"/>
      <c r="Y19" s="88"/>
      <c r="Z19" s="119"/>
      <c r="AA19" s="119"/>
      <c r="AB19" s="78"/>
      <c r="AC19" s="79"/>
      <c r="AD19" s="80"/>
      <c r="AE19" s="78"/>
      <c r="AF19" s="79"/>
      <c r="AG19" s="80"/>
      <c r="AH19" s="78"/>
      <c r="AI19" s="79"/>
      <c r="AJ19" s="80"/>
      <c r="AK19" s="88"/>
      <c r="AL19" s="119"/>
      <c r="AM19" s="119"/>
      <c r="AN19" s="88"/>
      <c r="AO19" s="119"/>
      <c r="AP19" s="119"/>
      <c r="AQ19" s="88"/>
      <c r="AR19" s="79"/>
      <c r="AS19" s="80"/>
      <c r="AT19" s="78"/>
      <c r="AU19" s="79"/>
      <c r="AV19" s="80"/>
      <c r="AW19" s="78"/>
      <c r="AX19" s="79"/>
      <c r="AY19" s="80"/>
      <c r="AZ19" s="78"/>
      <c r="BA19" s="118"/>
      <c r="BB19" s="79"/>
      <c r="BC19" s="88"/>
      <c r="BD19" s="119"/>
      <c r="BE19" s="89"/>
      <c r="BF19" s="78"/>
      <c r="BG19" s="79"/>
      <c r="BH19" s="80"/>
      <c r="BI19" s="78"/>
      <c r="BJ19" s="79"/>
      <c r="BK19" s="80"/>
      <c r="BL19" s="78"/>
      <c r="BM19" s="79"/>
      <c r="BN19" s="80"/>
      <c r="BO19" s="294"/>
      <c r="BP19" s="78">
        <v>12</v>
      </c>
      <c r="BQ19" s="174">
        <f t="shared" si="1"/>
        <v>12</v>
      </c>
      <c r="BR19" s="175">
        <f t="shared" si="6"/>
        <v>0</v>
      </c>
    </row>
    <row r="20" spans="1:70">
      <c r="A20" s="32" t="s">
        <v>96</v>
      </c>
      <c r="B20" s="25">
        <v>1.5</v>
      </c>
      <c r="C20" s="26">
        <v>22</v>
      </c>
      <c r="D20" s="25">
        <v>3.5</v>
      </c>
      <c r="E20" s="26">
        <v>23</v>
      </c>
      <c r="F20" s="53">
        <f t="shared" si="2"/>
        <v>3.5</v>
      </c>
      <c r="G20" s="53">
        <f t="shared" si="3"/>
        <v>3.5</v>
      </c>
      <c r="H20" s="76">
        <f t="shared" si="4"/>
        <v>0</v>
      </c>
      <c r="I20" s="91"/>
      <c r="J20" s="88">
        <v>4</v>
      </c>
      <c r="K20" s="89">
        <v>4.5</v>
      </c>
      <c r="L20" s="245"/>
      <c r="M20" s="78"/>
      <c r="N20" s="79"/>
      <c r="O20" s="80"/>
      <c r="P20" s="158"/>
      <c r="Q20" s="158"/>
      <c r="R20" s="158"/>
      <c r="S20" s="78"/>
      <c r="T20" s="79"/>
      <c r="U20" s="80"/>
      <c r="V20" s="232"/>
      <c r="W20" s="232"/>
      <c r="X20" s="245"/>
      <c r="Y20" s="78"/>
      <c r="Z20" s="118"/>
      <c r="AA20" s="118"/>
      <c r="AB20" s="88">
        <v>1</v>
      </c>
      <c r="AC20" s="89">
        <v>3</v>
      </c>
      <c r="AD20" s="245">
        <f>AC20-AB20+1</f>
        <v>3</v>
      </c>
      <c r="AE20" s="78"/>
      <c r="AF20" s="79"/>
      <c r="AG20" s="80"/>
      <c r="AH20" s="78"/>
      <c r="AI20" s="79"/>
      <c r="AJ20" s="80"/>
      <c r="AK20" s="278">
        <v>4</v>
      </c>
      <c r="AL20" s="278">
        <v>4.5</v>
      </c>
      <c r="AM20" s="265">
        <f>AL20-AK20</f>
        <v>0.5</v>
      </c>
      <c r="AN20" s="78"/>
      <c r="AO20" s="118"/>
      <c r="AP20" s="118"/>
      <c r="AQ20" s="78"/>
      <c r="AR20" s="79"/>
      <c r="AS20" s="80"/>
      <c r="AT20" s="78"/>
      <c r="AU20" s="79"/>
      <c r="AV20" s="80"/>
      <c r="AW20" s="78"/>
      <c r="AX20" s="79"/>
      <c r="AY20" s="80"/>
      <c r="AZ20" s="78"/>
      <c r="BA20" s="118"/>
      <c r="BB20" s="79"/>
      <c r="BC20" s="88"/>
      <c r="BD20" s="119"/>
      <c r="BE20" s="89"/>
      <c r="BF20" s="78"/>
      <c r="BG20" s="79"/>
      <c r="BH20" s="80"/>
      <c r="BI20" s="78"/>
      <c r="BJ20" s="79"/>
      <c r="BK20" s="80"/>
      <c r="BL20" s="78"/>
      <c r="BM20" s="79"/>
      <c r="BN20" s="80"/>
      <c r="BO20" s="294"/>
      <c r="BP20" s="78">
        <v>3.5</v>
      </c>
      <c r="BQ20" s="174">
        <f t="shared" si="1"/>
        <v>3.5</v>
      </c>
      <c r="BR20" s="238">
        <f t="shared" si="6"/>
        <v>0</v>
      </c>
    </row>
    <row r="21" spans="1:71">
      <c r="A21" s="191" t="s">
        <v>99</v>
      </c>
      <c r="B21" s="20">
        <v>12</v>
      </c>
      <c r="C21" s="21">
        <v>20</v>
      </c>
      <c r="D21" s="34">
        <v>5</v>
      </c>
      <c r="E21" s="58">
        <v>25</v>
      </c>
      <c r="F21" s="53">
        <v>0</v>
      </c>
      <c r="G21" s="53">
        <f t="shared" si="3"/>
        <v>9</v>
      </c>
      <c r="H21" s="76">
        <f t="shared" si="4"/>
        <v>-3</v>
      </c>
      <c r="I21" s="87"/>
      <c r="J21" s="78"/>
      <c r="K21" s="79"/>
      <c r="L21" s="80"/>
      <c r="M21" s="78"/>
      <c r="N21" s="79"/>
      <c r="O21" s="80"/>
      <c r="P21" s="158"/>
      <c r="Q21" s="158"/>
      <c r="R21" s="158"/>
      <c r="S21" s="78"/>
      <c r="T21" s="79"/>
      <c r="U21" s="80"/>
      <c r="V21" s="254">
        <v>4</v>
      </c>
      <c r="W21" s="254">
        <v>12</v>
      </c>
      <c r="X21" s="255">
        <f t="shared" ref="X21" si="11">W21-V21+1</f>
        <v>9</v>
      </c>
      <c r="Y21" s="78"/>
      <c r="Z21" s="118"/>
      <c r="AA21" s="118"/>
      <c r="AB21" s="78"/>
      <c r="AC21" s="79"/>
      <c r="AD21" s="80"/>
      <c r="AE21" s="204">
        <v>0</v>
      </c>
      <c r="AF21" s="205">
        <v>3</v>
      </c>
      <c r="AG21" s="255">
        <v>0</v>
      </c>
      <c r="AH21" s="78"/>
      <c r="AI21" s="79"/>
      <c r="AJ21" s="80"/>
      <c r="AK21" s="78"/>
      <c r="AL21" s="118"/>
      <c r="AM21" s="118"/>
      <c r="AN21" s="78"/>
      <c r="AO21" s="118"/>
      <c r="AP21" s="118"/>
      <c r="AQ21" s="78"/>
      <c r="AR21" s="79"/>
      <c r="AS21" s="80"/>
      <c r="AT21" s="78"/>
      <c r="AU21" s="79"/>
      <c r="AV21" s="80"/>
      <c r="AW21" s="78"/>
      <c r="AX21" s="79"/>
      <c r="AY21" s="80"/>
      <c r="AZ21" s="78"/>
      <c r="BA21" s="118"/>
      <c r="BB21" s="79"/>
      <c r="BC21" s="88"/>
      <c r="BD21" s="119"/>
      <c r="BE21" s="89"/>
      <c r="BF21" s="78"/>
      <c r="BG21" s="79"/>
      <c r="BH21" s="80"/>
      <c r="BI21" s="78"/>
      <c r="BJ21" s="79"/>
      <c r="BK21" s="80"/>
      <c r="BL21" s="78"/>
      <c r="BM21" s="79"/>
      <c r="BN21" s="80"/>
      <c r="BO21" s="294"/>
      <c r="BP21" s="204">
        <v>12</v>
      </c>
      <c r="BQ21" s="174">
        <f>L21+O21+R21+U21+X21+AA21+AD21+AG21+AJ21+AM21+AP21+AS21+AV21+AY21+BB21+BE21</f>
        <v>9</v>
      </c>
      <c r="BR21" s="175">
        <f t="shared" si="6"/>
        <v>-3</v>
      </c>
      <c r="BS21" s="299"/>
    </row>
    <row r="22" spans="1:71">
      <c r="A22" s="17" t="s">
        <v>100</v>
      </c>
      <c r="B22" s="20">
        <v>4</v>
      </c>
      <c r="C22" s="21">
        <v>21</v>
      </c>
      <c r="D22" s="34">
        <v>3</v>
      </c>
      <c r="E22" s="58">
        <v>25</v>
      </c>
      <c r="F22" s="53">
        <f t="shared" si="2"/>
        <v>12</v>
      </c>
      <c r="G22" s="53">
        <f t="shared" si="3"/>
        <v>12</v>
      </c>
      <c r="H22" s="76">
        <f t="shared" si="4"/>
        <v>0</v>
      </c>
      <c r="I22" s="87"/>
      <c r="J22" s="83">
        <v>10</v>
      </c>
      <c r="K22" s="84">
        <v>12</v>
      </c>
      <c r="L22" s="85">
        <f t="shared" ref="L22" si="12">K22-J22+1</f>
        <v>3</v>
      </c>
      <c r="M22" s="78"/>
      <c r="N22" s="79"/>
      <c r="O22" s="80"/>
      <c r="P22" s="158"/>
      <c r="Q22" s="158"/>
      <c r="R22" s="158"/>
      <c r="S22" s="78"/>
      <c r="T22" s="79"/>
      <c r="U22" s="80"/>
      <c r="V22" s="158"/>
      <c r="W22" s="158"/>
      <c r="X22" s="158"/>
      <c r="Y22" s="261">
        <v>1</v>
      </c>
      <c r="Z22" s="262">
        <v>9</v>
      </c>
      <c r="AA22" s="255">
        <f t="shared" ref="AA22" si="13">Z22-Y22+1</f>
        <v>9</v>
      </c>
      <c r="AB22" s="78"/>
      <c r="AC22" s="79"/>
      <c r="AD22" s="80"/>
      <c r="AE22" s="78"/>
      <c r="AF22" s="79"/>
      <c r="AG22" s="80"/>
      <c r="AH22" s="78"/>
      <c r="AI22" s="79"/>
      <c r="AJ22" s="80"/>
      <c r="AK22" s="78"/>
      <c r="AL22" s="118"/>
      <c r="AM22" s="118"/>
      <c r="AN22" s="78"/>
      <c r="AO22" s="118"/>
      <c r="AP22" s="118"/>
      <c r="AQ22" s="78"/>
      <c r="AR22" s="79"/>
      <c r="AS22" s="80"/>
      <c r="AT22" s="78"/>
      <c r="AU22" s="79"/>
      <c r="AV22" s="80"/>
      <c r="AW22" s="78"/>
      <c r="AX22" s="79"/>
      <c r="AY22" s="80"/>
      <c r="AZ22" s="78"/>
      <c r="BA22" s="118"/>
      <c r="BB22" s="79"/>
      <c r="BC22" s="88"/>
      <c r="BD22" s="119"/>
      <c r="BE22" s="89"/>
      <c r="BF22" s="78"/>
      <c r="BG22" s="79"/>
      <c r="BH22" s="80"/>
      <c r="BI22" s="78"/>
      <c r="BJ22" s="79"/>
      <c r="BK22" s="80"/>
      <c r="BL22" s="78"/>
      <c r="BM22" s="79"/>
      <c r="BN22" s="80"/>
      <c r="BO22" s="294"/>
      <c r="BP22" s="261">
        <v>12</v>
      </c>
      <c r="BQ22" s="174">
        <f t="shared" si="1"/>
        <v>12</v>
      </c>
      <c r="BR22" s="175">
        <f t="shared" si="6"/>
        <v>0</v>
      </c>
      <c r="BS22" s="300"/>
    </row>
    <row r="23" spans="1:71">
      <c r="A23" s="17" t="s">
        <v>101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2"/>
        <v>12</v>
      </c>
      <c r="G23" s="53">
        <f t="shared" si="3"/>
        <v>12</v>
      </c>
      <c r="H23" s="76">
        <f t="shared" si="4"/>
        <v>0</v>
      </c>
      <c r="I23" s="87"/>
      <c r="J23" s="78"/>
      <c r="K23" s="79"/>
      <c r="L23" s="80"/>
      <c r="M23" s="78"/>
      <c r="N23" s="79"/>
      <c r="O23" s="80"/>
      <c r="P23" s="158"/>
      <c r="Q23" s="158"/>
      <c r="R23" s="158"/>
      <c r="S23" s="78"/>
      <c r="T23" s="79"/>
      <c r="U23" s="80"/>
      <c r="V23" s="158"/>
      <c r="W23" s="158"/>
      <c r="X23" s="158"/>
      <c r="Y23" s="263">
        <v>1</v>
      </c>
      <c r="Z23" s="264">
        <v>3</v>
      </c>
      <c r="AA23" s="265"/>
      <c r="AB23" s="78"/>
      <c r="AC23" s="79"/>
      <c r="AD23" s="80"/>
      <c r="AE23" s="78"/>
      <c r="AF23" s="79"/>
      <c r="AG23" s="80"/>
      <c r="AH23" s="78"/>
      <c r="AI23" s="79"/>
      <c r="AJ23" s="80"/>
      <c r="AK23" s="78"/>
      <c r="AL23" s="118"/>
      <c r="AM23" s="118"/>
      <c r="AN23" s="78"/>
      <c r="AO23" s="118"/>
      <c r="AP23" s="118"/>
      <c r="AQ23" s="78"/>
      <c r="AR23" s="79"/>
      <c r="AS23" s="80"/>
      <c r="AT23" s="78"/>
      <c r="AU23" s="79"/>
      <c r="AV23" s="80"/>
      <c r="AW23" s="263">
        <v>1</v>
      </c>
      <c r="AX23" s="273">
        <v>12</v>
      </c>
      <c r="AY23" s="283">
        <f t="shared" ref="AY23" si="14">AX23-AW23+1</f>
        <v>12</v>
      </c>
      <c r="AZ23" s="78"/>
      <c r="BA23" s="118"/>
      <c r="BB23" s="79"/>
      <c r="BC23" s="88"/>
      <c r="BD23" s="119"/>
      <c r="BE23" s="89"/>
      <c r="BF23" s="78"/>
      <c r="BG23" s="79"/>
      <c r="BH23" s="80"/>
      <c r="BI23" s="78"/>
      <c r="BJ23" s="79"/>
      <c r="BK23" s="80"/>
      <c r="BL23" s="78"/>
      <c r="BM23" s="79"/>
      <c r="BN23" s="80"/>
      <c r="BO23" s="294"/>
      <c r="BP23" s="261">
        <v>12</v>
      </c>
      <c r="BQ23" s="174">
        <f t="shared" si="1"/>
        <v>12</v>
      </c>
      <c r="BR23" s="175">
        <f t="shared" si="6"/>
        <v>0</v>
      </c>
      <c r="BS23" s="300"/>
    </row>
    <row r="24" spans="1:71">
      <c r="A24" s="17" t="s">
        <v>102</v>
      </c>
      <c r="B24" s="20">
        <v>3</v>
      </c>
      <c r="C24" s="21">
        <v>21</v>
      </c>
      <c r="D24" s="189">
        <v>2</v>
      </c>
      <c r="E24" s="196">
        <v>23</v>
      </c>
      <c r="F24" s="53">
        <f t="shared" si="2"/>
        <v>2</v>
      </c>
      <c r="G24" s="53">
        <f t="shared" si="3"/>
        <v>2</v>
      </c>
      <c r="H24" s="76">
        <f t="shared" si="4"/>
        <v>0</v>
      </c>
      <c r="I24" s="87"/>
      <c r="J24" s="210">
        <v>1</v>
      </c>
      <c r="K24" s="211">
        <v>2</v>
      </c>
      <c r="L24" s="212">
        <f t="shared" ref="L24" si="15">K24-J24+1</f>
        <v>2</v>
      </c>
      <c r="M24" s="78"/>
      <c r="N24" s="79"/>
      <c r="O24" s="80"/>
      <c r="P24" s="158"/>
      <c r="Q24" s="158"/>
      <c r="R24" s="158"/>
      <c r="S24" s="78"/>
      <c r="T24" s="79"/>
      <c r="U24" s="80"/>
      <c r="V24" s="158"/>
      <c r="W24" s="158"/>
      <c r="X24" s="158"/>
      <c r="Y24" s="78"/>
      <c r="Z24" s="118"/>
      <c r="AA24" s="118"/>
      <c r="AB24" s="78"/>
      <c r="AC24" s="79"/>
      <c r="AD24" s="80"/>
      <c r="AE24" s="78"/>
      <c r="AF24" s="79"/>
      <c r="AG24" s="80"/>
      <c r="AH24" s="78"/>
      <c r="AI24" s="79"/>
      <c r="AJ24" s="80"/>
      <c r="AK24" s="78"/>
      <c r="AL24" s="118"/>
      <c r="AM24" s="118"/>
      <c r="AN24" s="78"/>
      <c r="AO24" s="118"/>
      <c r="AP24" s="118"/>
      <c r="AQ24" s="78"/>
      <c r="AR24" s="79"/>
      <c r="AS24" s="80"/>
      <c r="AT24" s="78"/>
      <c r="AU24" s="79"/>
      <c r="AV24" s="80"/>
      <c r="AW24" s="78"/>
      <c r="AX24" s="79"/>
      <c r="AY24" s="80"/>
      <c r="AZ24" s="78"/>
      <c r="BA24" s="118"/>
      <c r="BB24" s="79"/>
      <c r="BC24" s="88"/>
      <c r="BD24" s="119"/>
      <c r="BE24" s="89"/>
      <c r="BF24" s="78"/>
      <c r="BG24" s="79"/>
      <c r="BH24" s="80"/>
      <c r="BI24" s="78"/>
      <c r="BJ24" s="79"/>
      <c r="BK24" s="80"/>
      <c r="BL24" s="78"/>
      <c r="BM24" s="79"/>
      <c r="BN24" s="80"/>
      <c r="BO24" s="294"/>
      <c r="BP24" s="295">
        <v>2</v>
      </c>
      <c r="BQ24" s="174">
        <f t="shared" si="1"/>
        <v>2</v>
      </c>
      <c r="BR24" s="175">
        <f t="shared" si="6"/>
        <v>0</v>
      </c>
      <c r="BS24" s="300"/>
    </row>
    <row r="25" spans="1:70">
      <c r="A25" s="17" t="s">
        <v>105</v>
      </c>
      <c r="B25" s="20">
        <v>10</v>
      </c>
      <c r="C25" s="21">
        <v>21</v>
      </c>
      <c r="D25" s="20">
        <v>9</v>
      </c>
      <c r="E25" s="21">
        <v>24</v>
      </c>
      <c r="F25" s="53">
        <f t="shared" si="2"/>
        <v>12</v>
      </c>
      <c r="G25" s="53">
        <f t="shared" si="3"/>
        <v>12</v>
      </c>
      <c r="H25" s="76">
        <f t="shared" si="4"/>
        <v>0</v>
      </c>
      <c r="I25" s="91"/>
      <c r="J25" s="78"/>
      <c r="K25" s="79"/>
      <c r="L25" s="80"/>
      <c r="M25" s="78"/>
      <c r="N25" s="79"/>
      <c r="O25" s="80"/>
      <c r="P25" s="158"/>
      <c r="Q25" s="158"/>
      <c r="R25" s="158"/>
      <c r="S25" s="78"/>
      <c r="T25" s="79"/>
      <c r="U25" s="80"/>
      <c r="V25" s="158">
        <v>1</v>
      </c>
      <c r="W25" s="158">
        <v>12</v>
      </c>
      <c r="X25" s="256">
        <f t="shared" ref="X25" si="16">W25-V25+1</f>
        <v>12</v>
      </c>
      <c r="Y25" s="78"/>
      <c r="Z25" s="118"/>
      <c r="AA25" s="118"/>
      <c r="AB25" s="78"/>
      <c r="AC25" s="79"/>
      <c r="AD25" s="80"/>
      <c r="AE25" s="78"/>
      <c r="AF25" s="79"/>
      <c r="AG25" s="80"/>
      <c r="AH25" s="78"/>
      <c r="AI25" s="79"/>
      <c r="AJ25" s="80"/>
      <c r="AK25" s="78"/>
      <c r="AL25" s="118"/>
      <c r="AM25" s="118"/>
      <c r="AN25" s="78"/>
      <c r="AO25" s="118"/>
      <c r="AP25" s="118"/>
      <c r="AQ25" s="78"/>
      <c r="AR25" s="79"/>
      <c r="AS25" s="80"/>
      <c r="AT25" s="78"/>
      <c r="AU25" s="79"/>
      <c r="AV25" s="80"/>
      <c r="AW25" s="78"/>
      <c r="AX25" s="79"/>
      <c r="AY25" s="80"/>
      <c r="AZ25" s="78"/>
      <c r="BA25" s="118"/>
      <c r="BB25" s="79"/>
      <c r="BC25" s="88"/>
      <c r="BD25" s="119"/>
      <c r="BE25" s="89"/>
      <c r="BF25" s="78"/>
      <c r="BG25" s="79"/>
      <c r="BH25" s="80"/>
      <c r="BI25" s="78"/>
      <c r="BJ25" s="79"/>
      <c r="BK25" s="80"/>
      <c r="BL25" s="78"/>
      <c r="BM25" s="79"/>
      <c r="BN25" s="80"/>
      <c r="BO25" s="294"/>
      <c r="BP25" s="78">
        <v>12</v>
      </c>
      <c r="BQ25" s="174">
        <f>L25+X25+O25+U25+AA25+AD25+AG25+AJ25+AM25+AP25+AS25+AV25+AY25+BB25+BE25+BH25+BK25+BN25</f>
        <v>12</v>
      </c>
      <c r="BR25" s="175">
        <f t="shared" si="6"/>
        <v>0</v>
      </c>
    </row>
    <row r="26" spans="1:70">
      <c r="A26" s="17" t="s">
        <v>107</v>
      </c>
      <c r="B26" s="20" t="s">
        <v>108</v>
      </c>
      <c r="C26" s="21">
        <v>21</v>
      </c>
      <c r="D26" s="20" t="s">
        <v>108</v>
      </c>
      <c r="E26" s="21">
        <v>24</v>
      </c>
      <c r="F26" s="53">
        <f t="shared" si="2"/>
        <v>12</v>
      </c>
      <c r="G26" s="53">
        <f t="shared" si="3"/>
        <v>12</v>
      </c>
      <c r="H26" s="76">
        <f t="shared" si="4"/>
        <v>0</v>
      </c>
      <c r="I26" s="91"/>
      <c r="J26" s="78"/>
      <c r="K26" s="79"/>
      <c r="L26" s="80"/>
      <c r="M26" s="78"/>
      <c r="N26" s="79"/>
      <c r="O26" s="80"/>
      <c r="P26" s="158"/>
      <c r="Q26" s="158"/>
      <c r="R26" s="158"/>
      <c r="S26" s="78"/>
      <c r="T26" s="79"/>
      <c r="U26" s="80"/>
      <c r="V26" s="158"/>
      <c r="W26" s="158"/>
      <c r="X26" s="158"/>
      <c r="Y26" s="78"/>
      <c r="Z26" s="118"/>
      <c r="AA26" s="118"/>
      <c r="AB26" s="78"/>
      <c r="AC26" s="79"/>
      <c r="AD26" s="80"/>
      <c r="AE26" s="78"/>
      <c r="AF26" s="79"/>
      <c r="AG26" s="80"/>
      <c r="AH26" s="78"/>
      <c r="AI26" s="79"/>
      <c r="AJ26" s="80"/>
      <c r="AK26" s="78"/>
      <c r="AL26" s="118"/>
      <c r="AM26" s="118"/>
      <c r="AN26" s="78">
        <v>1</v>
      </c>
      <c r="AO26" s="118">
        <v>12</v>
      </c>
      <c r="AP26" s="256">
        <f>AO26-AN26+1</f>
        <v>12</v>
      </c>
      <c r="AQ26" s="78"/>
      <c r="AR26" s="79"/>
      <c r="AS26" s="80"/>
      <c r="AT26" s="78"/>
      <c r="AU26" s="79"/>
      <c r="AV26" s="80"/>
      <c r="AW26" s="78"/>
      <c r="AX26" s="79"/>
      <c r="AY26" s="80"/>
      <c r="AZ26" s="78"/>
      <c r="BA26" s="118"/>
      <c r="BB26" s="158"/>
      <c r="BC26" s="88"/>
      <c r="BD26" s="119"/>
      <c r="BE26" s="232"/>
      <c r="BF26" s="78"/>
      <c r="BG26" s="79"/>
      <c r="BH26" s="80"/>
      <c r="BI26" s="78"/>
      <c r="BJ26" s="79"/>
      <c r="BK26" s="80"/>
      <c r="BL26" s="78"/>
      <c r="BM26" s="79"/>
      <c r="BN26" s="80"/>
      <c r="BO26" s="294"/>
      <c r="BP26" s="78">
        <v>12</v>
      </c>
      <c r="BQ26" s="174">
        <f t="shared" si="1"/>
        <v>12</v>
      </c>
      <c r="BR26" s="175">
        <f t="shared" si="6"/>
        <v>0</v>
      </c>
    </row>
    <row r="27" spans="1:70">
      <c r="A27" s="33" t="s">
        <v>109</v>
      </c>
      <c r="B27" s="20" t="s">
        <v>110</v>
      </c>
      <c r="C27" s="21">
        <v>22</v>
      </c>
      <c r="D27" s="20">
        <v>10</v>
      </c>
      <c r="E27" s="21">
        <v>23</v>
      </c>
      <c r="F27" s="53">
        <f t="shared" si="2"/>
        <v>10</v>
      </c>
      <c r="G27" s="53">
        <f t="shared" si="3"/>
        <v>10</v>
      </c>
      <c r="H27" s="76">
        <f t="shared" si="4"/>
        <v>0</v>
      </c>
      <c r="I27" s="91"/>
      <c r="J27" s="78"/>
      <c r="K27" s="79"/>
      <c r="L27" s="80"/>
      <c r="M27" s="78"/>
      <c r="N27" s="79"/>
      <c r="O27" s="80"/>
      <c r="P27" s="158"/>
      <c r="Q27" s="158"/>
      <c r="R27" s="158"/>
      <c r="S27" s="78"/>
      <c r="T27" s="79"/>
      <c r="U27" s="80"/>
      <c r="V27" s="158"/>
      <c r="W27" s="158"/>
      <c r="X27" s="158"/>
      <c r="Y27" s="78"/>
      <c r="Z27" s="118"/>
      <c r="AA27" s="118"/>
      <c r="AB27" s="78"/>
      <c r="AC27" s="79"/>
      <c r="AD27" s="80"/>
      <c r="AE27" s="78"/>
      <c r="AF27" s="79"/>
      <c r="AG27" s="80"/>
      <c r="AH27" s="78"/>
      <c r="AI27" s="79"/>
      <c r="AJ27" s="80"/>
      <c r="AK27" s="78">
        <v>1</v>
      </c>
      <c r="AL27" s="118">
        <v>10</v>
      </c>
      <c r="AM27" s="279">
        <f>AL27-AK27+1</f>
        <v>10</v>
      </c>
      <c r="AN27" s="78"/>
      <c r="AO27" s="118"/>
      <c r="AP27" s="282"/>
      <c r="AQ27" s="78"/>
      <c r="AR27" s="79"/>
      <c r="AS27" s="80"/>
      <c r="AT27" s="78"/>
      <c r="AU27" s="79"/>
      <c r="AV27" s="80"/>
      <c r="AW27" s="78"/>
      <c r="AX27" s="79"/>
      <c r="AY27" s="80"/>
      <c r="AZ27" s="78"/>
      <c r="BA27" s="118"/>
      <c r="BB27" s="158"/>
      <c r="BC27" s="88"/>
      <c r="BD27" s="119"/>
      <c r="BE27" s="232"/>
      <c r="BF27" s="78"/>
      <c r="BG27" s="79"/>
      <c r="BH27" s="80"/>
      <c r="BI27" s="78"/>
      <c r="BJ27" s="79"/>
      <c r="BK27" s="80"/>
      <c r="BL27" s="78"/>
      <c r="BM27" s="79"/>
      <c r="BN27" s="80"/>
      <c r="BO27" s="294"/>
      <c r="BP27" s="78">
        <v>10</v>
      </c>
      <c r="BQ27" s="174">
        <f t="shared" si="1"/>
        <v>10</v>
      </c>
      <c r="BR27" s="175">
        <f t="shared" si="6"/>
        <v>0</v>
      </c>
    </row>
    <row r="28" spans="1:70">
      <c r="A28" s="17" t="s">
        <v>111</v>
      </c>
      <c r="B28" s="20">
        <v>10</v>
      </c>
      <c r="C28" s="21">
        <v>22</v>
      </c>
      <c r="D28" s="20">
        <v>12</v>
      </c>
      <c r="E28" s="21">
        <v>23</v>
      </c>
      <c r="F28" s="53">
        <f t="shared" si="2"/>
        <v>12</v>
      </c>
      <c r="G28" s="53">
        <f t="shared" si="3"/>
        <v>12</v>
      </c>
      <c r="H28" s="76">
        <f t="shared" si="4"/>
        <v>0</v>
      </c>
      <c r="I28" s="77"/>
      <c r="J28" s="78">
        <v>1</v>
      </c>
      <c r="K28" s="79">
        <v>12</v>
      </c>
      <c r="L28" s="90">
        <f t="shared" ref="L28" si="17">K28-J28+1</f>
        <v>12</v>
      </c>
      <c r="M28" s="78"/>
      <c r="N28" s="79"/>
      <c r="O28" s="80"/>
      <c r="P28" s="158"/>
      <c r="Q28" s="158"/>
      <c r="R28" s="158"/>
      <c r="S28" s="78"/>
      <c r="T28" s="79"/>
      <c r="U28" s="80"/>
      <c r="V28" s="158"/>
      <c r="W28" s="158"/>
      <c r="X28" s="158"/>
      <c r="Y28" s="78"/>
      <c r="Z28" s="118"/>
      <c r="AA28" s="118"/>
      <c r="AB28" s="78"/>
      <c r="AC28" s="79"/>
      <c r="AD28" s="80"/>
      <c r="AE28" s="88"/>
      <c r="AF28" s="89"/>
      <c r="AG28" s="245"/>
      <c r="AH28" s="78"/>
      <c r="AI28" s="79"/>
      <c r="AJ28" s="80"/>
      <c r="AK28" s="78"/>
      <c r="AL28" s="118"/>
      <c r="AM28" s="118"/>
      <c r="AN28" s="78"/>
      <c r="AO28" s="118"/>
      <c r="AP28" s="118"/>
      <c r="AQ28" s="78"/>
      <c r="AR28" s="79"/>
      <c r="AS28" s="80"/>
      <c r="AT28" s="78"/>
      <c r="AU28" s="79"/>
      <c r="AV28" s="80"/>
      <c r="AW28" s="78"/>
      <c r="AX28" s="79"/>
      <c r="AY28" s="80"/>
      <c r="AZ28" s="78"/>
      <c r="BA28" s="118"/>
      <c r="BB28" s="79"/>
      <c r="BC28" s="88"/>
      <c r="BD28" s="119"/>
      <c r="BE28" s="89"/>
      <c r="BF28" s="78"/>
      <c r="BG28" s="79"/>
      <c r="BH28" s="80"/>
      <c r="BI28" s="78"/>
      <c r="BJ28" s="79"/>
      <c r="BK28" s="80"/>
      <c r="BL28" s="78"/>
      <c r="BM28" s="79"/>
      <c r="BN28" s="80"/>
      <c r="BO28" s="294"/>
      <c r="BP28" s="78">
        <v>12</v>
      </c>
      <c r="BQ28" s="174">
        <f t="shared" si="1"/>
        <v>12</v>
      </c>
      <c r="BR28" s="175">
        <f t="shared" si="6"/>
        <v>0</v>
      </c>
    </row>
    <row r="29" spans="1:70">
      <c r="A29" s="17"/>
      <c r="B29" s="20"/>
      <c r="C29" s="21"/>
      <c r="D29" s="20"/>
      <c r="E29" s="21"/>
      <c r="F29" s="53">
        <f t="shared" si="2"/>
        <v>0</v>
      </c>
      <c r="G29" s="53">
        <f t="shared" si="3"/>
        <v>0</v>
      </c>
      <c r="H29" s="76">
        <f t="shared" si="4"/>
        <v>0</v>
      </c>
      <c r="I29" s="77"/>
      <c r="J29" s="78"/>
      <c r="K29" s="79"/>
      <c r="L29" s="80"/>
      <c r="M29" s="78"/>
      <c r="N29" s="79"/>
      <c r="O29" s="80"/>
      <c r="P29" s="158"/>
      <c r="Q29" s="158"/>
      <c r="R29" s="158"/>
      <c r="S29" s="78"/>
      <c r="T29" s="79"/>
      <c r="U29" s="80"/>
      <c r="V29" s="158"/>
      <c r="W29" s="158"/>
      <c r="X29" s="158"/>
      <c r="Y29" s="78"/>
      <c r="Z29" s="118"/>
      <c r="AA29" s="118"/>
      <c r="AB29" s="78"/>
      <c r="AC29" s="79"/>
      <c r="AD29" s="80"/>
      <c r="AE29" s="78"/>
      <c r="AF29" s="79"/>
      <c r="AG29" s="80"/>
      <c r="AH29" s="78"/>
      <c r="AI29" s="79"/>
      <c r="AJ29" s="80"/>
      <c r="AK29" s="78"/>
      <c r="AL29" s="118"/>
      <c r="AM29" s="118"/>
      <c r="AN29" s="78"/>
      <c r="AO29" s="118"/>
      <c r="AP29" s="118"/>
      <c r="AQ29" s="78"/>
      <c r="AR29" s="79"/>
      <c r="AS29" s="80"/>
      <c r="AT29" s="78"/>
      <c r="AU29" s="79"/>
      <c r="AV29" s="80"/>
      <c r="AW29" s="78"/>
      <c r="AX29" s="79"/>
      <c r="AY29" s="80"/>
      <c r="AZ29" s="78"/>
      <c r="BA29" s="118"/>
      <c r="BB29" s="79"/>
      <c r="BC29" s="88"/>
      <c r="BD29" s="119"/>
      <c r="BE29" s="89"/>
      <c r="BF29" s="78"/>
      <c r="BG29" s="79"/>
      <c r="BH29" s="80"/>
      <c r="BI29" s="78"/>
      <c r="BJ29" s="79"/>
      <c r="BK29" s="80"/>
      <c r="BL29" s="78"/>
      <c r="BM29" s="79"/>
      <c r="BN29" s="80"/>
      <c r="BO29" s="294"/>
      <c r="BP29" s="78"/>
      <c r="BQ29" s="174">
        <f t="shared" si="1"/>
        <v>0</v>
      </c>
      <c r="BR29" s="175"/>
    </row>
    <row r="30" spans="1:70">
      <c r="A30" s="17"/>
      <c r="B30" s="20"/>
      <c r="C30" s="21"/>
      <c r="D30" s="20"/>
      <c r="E30" s="21"/>
      <c r="F30" s="53">
        <f t="shared" si="2"/>
        <v>0</v>
      </c>
      <c r="G30" s="53">
        <f t="shared" si="3"/>
        <v>0</v>
      </c>
      <c r="H30" s="76">
        <f t="shared" si="4"/>
        <v>0</v>
      </c>
      <c r="I30" s="77"/>
      <c r="J30" s="78"/>
      <c r="K30" s="79"/>
      <c r="L30" s="80"/>
      <c r="M30" s="78"/>
      <c r="N30" s="79"/>
      <c r="O30" s="80"/>
      <c r="P30" s="158"/>
      <c r="Q30" s="158"/>
      <c r="R30" s="158"/>
      <c r="S30" s="78"/>
      <c r="T30" s="79"/>
      <c r="U30" s="80"/>
      <c r="V30" s="158"/>
      <c r="W30" s="158"/>
      <c r="X30" s="158"/>
      <c r="Y30" s="78"/>
      <c r="Z30" s="118"/>
      <c r="AA30" s="118"/>
      <c r="AB30" s="78"/>
      <c r="AC30" s="79"/>
      <c r="AD30" s="80"/>
      <c r="AE30" s="78"/>
      <c r="AF30" s="79"/>
      <c r="AG30" s="80"/>
      <c r="AH30" s="78"/>
      <c r="AI30" s="79"/>
      <c r="AJ30" s="80"/>
      <c r="AK30" s="78"/>
      <c r="AL30" s="118"/>
      <c r="AM30" s="118"/>
      <c r="AN30" s="78"/>
      <c r="AO30" s="118"/>
      <c r="AP30" s="118"/>
      <c r="AQ30" s="78"/>
      <c r="AR30" s="79"/>
      <c r="AS30" s="80"/>
      <c r="AT30" s="78"/>
      <c r="AU30" s="79"/>
      <c r="AV30" s="80"/>
      <c r="AW30" s="78"/>
      <c r="AX30" s="79"/>
      <c r="AY30" s="80"/>
      <c r="AZ30" s="78"/>
      <c r="BA30" s="118"/>
      <c r="BB30" s="79"/>
      <c r="BC30" s="88"/>
      <c r="BD30" s="119"/>
      <c r="BE30" s="89"/>
      <c r="BF30" s="78"/>
      <c r="BG30" s="79"/>
      <c r="BH30" s="80"/>
      <c r="BI30" s="78"/>
      <c r="BJ30" s="79"/>
      <c r="BK30" s="80"/>
      <c r="BL30" s="78"/>
      <c r="BM30" s="79"/>
      <c r="BN30" s="80"/>
      <c r="BO30" s="294"/>
      <c r="BP30" s="78"/>
      <c r="BQ30" s="180"/>
      <c r="BR30" s="301"/>
    </row>
    <row r="31" spans="1:70">
      <c r="A31" s="17" t="s">
        <v>112</v>
      </c>
      <c r="B31" s="20"/>
      <c r="C31" s="21"/>
      <c r="D31" s="20"/>
      <c r="E31" s="21"/>
      <c r="F31" s="53">
        <f t="shared" si="2"/>
        <v>0</v>
      </c>
      <c r="G31" s="53">
        <f t="shared" si="3"/>
        <v>0</v>
      </c>
      <c r="H31" s="76">
        <f t="shared" si="4"/>
        <v>0</v>
      </c>
      <c r="I31" s="77"/>
      <c r="J31" s="78"/>
      <c r="K31" s="79"/>
      <c r="L31" s="80">
        <f>SUM(L11:L30)</f>
        <v>58</v>
      </c>
      <c r="M31" s="78"/>
      <c r="N31" s="79"/>
      <c r="O31" s="80">
        <f>SUM(O11:O30)</f>
        <v>10</v>
      </c>
      <c r="P31" s="158"/>
      <c r="Q31" s="158"/>
      <c r="R31" s="80">
        <f>SUM(R11:R30)</f>
        <v>0</v>
      </c>
      <c r="S31" s="78"/>
      <c r="T31" s="79"/>
      <c r="U31" s="80">
        <f>SUM(U11:U30)</f>
        <v>12</v>
      </c>
      <c r="V31" s="158"/>
      <c r="W31" s="80"/>
      <c r="X31" s="80">
        <f>SUM(X11:X30)</f>
        <v>21</v>
      </c>
      <c r="Y31" s="78"/>
      <c r="Z31" s="118"/>
      <c r="AA31" s="118">
        <f>SUM(AA10:AA30)</f>
        <v>9</v>
      </c>
      <c r="AB31" s="78"/>
      <c r="AC31" s="79"/>
      <c r="AD31" s="80">
        <f>SUM(AD11:AD30)</f>
        <v>3</v>
      </c>
      <c r="AE31" s="78"/>
      <c r="AF31" s="79"/>
      <c r="AG31" s="80">
        <f>SUM(AG11:AG30)</f>
        <v>0</v>
      </c>
      <c r="AH31" s="78"/>
      <c r="AI31" s="79"/>
      <c r="AJ31" s="80">
        <f>SUM(AJ11:AJ30)</f>
        <v>3</v>
      </c>
      <c r="AK31" s="78"/>
      <c r="AL31" s="118"/>
      <c r="AM31" s="80">
        <f>SUM(AM11:AM30)</f>
        <v>14.5</v>
      </c>
      <c r="AN31" s="78"/>
      <c r="AO31" s="118"/>
      <c r="AP31" s="80">
        <f>SUM(AP11:AP30)</f>
        <v>12</v>
      </c>
      <c r="AQ31" s="78"/>
      <c r="AR31" s="79"/>
      <c r="AS31" s="80">
        <f>SUM(AS11:AS30)</f>
        <v>12</v>
      </c>
      <c r="AT31" s="78"/>
      <c r="AU31" s="79"/>
      <c r="AV31" s="80">
        <f>SUM(AV11:AV30)</f>
        <v>12</v>
      </c>
      <c r="AW31" s="78"/>
      <c r="AX31" s="79"/>
      <c r="AY31" s="80">
        <f>SUM(AY11:AY30)</f>
        <v>12</v>
      </c>
      <c r="AZ31" s="78"/>
      <c r="BA31" s="118"/>
      <c r="BB31" s="79">
        <f>SUM(BB11:BB30)</f>
        <v>12</v>
      </c>
      <c r="BC31" s="88"/>
      <c r="BD31" s="119"/>
      <c r="BE31" s="89"/>
      <c r="BF31" s="78"/>
      <c r="BG31" s="79"/>
      <c r="BH31" s="80"/>
      <c r="BI31" s="78"/>
      <c r="BJ31" s="79"/>
      <c r="BK31" s="80"/>
      <c r="BL31" s="78"/>
      <c r="BM31" s="79"/>
      <c r="BN31" s="80"/>
      <c r="BO31" s="294"/>
      <c r="BP31" s="78"/>
      <c r="BQ31" s="180"/>
      <c r="BR31" s="301"/>
    </row>
    <row r="32" ht="14.75" spans="1:70">
      <c r="A32" s="35" t="s">
        <v>132</v>
      </c>
      <c r="B32" s="36"/>
      <c r="C32" s="37"/>
      <c r="D32" s="36"/>
      <c r="E32" s="37"/>
      <c r="F32" s="198">
        <f t="shared" si="2"/>
        <v>193.5</v>
      </c>
      <c r="G32" s="198">
        <f t="shared" si="3"/>
        <v>190.5</v>
      </c>
      <c r="H32" s="199">
        <f t="shared" si="4"/>
        <v>-3</v>
      </c>
      <c r="I32" s="92"/>
      <c r="J32" s="93"/>
      <c r="K32" s="94"/>
      <c r="L32" s="213">
        <f>L9-L31</f>
        <v>-22</v>
      </c>
      <c r="M32" s="93"/>
      <c r="N32" s="94"/>
      <c r="O32" s="104">
        <f>O9-O31</f>
        <v>26</v>
      </c>
      <c r="P32" s="250"/>
      <c r="Q32" s="250"/>
      <c r="R32" s="213">
        <f>R9-R31</f>
        <v>4</v>
      </c>
      <c r="S32" s="93"/>
      <c r="T32" s="94"/>
      <c r="U32" s="95">
        <f>U9-U31</f>
        <v>0</v>
      </c>
      <c r="V32" s="257"/>
      <c r="W32" s="95"/>
      <c r="X32" s="258">
        <f>X31-X9</f>
        <v>0</v>
      </c>
      <c r="Y32" s="93"/>
      <c r="Z32" s="122"/>
      <c r="AA32" s="213">
        <f>AA9-AA31</f>
        <v>5</v>
      </c>
      <c r="AB32" s="93"/>
      <c r="AC32" s="94"/>
      <c r="AD32" s="95">
        <f>AD9-AD31</f>
        <v>0.5</v>
      </c>
      <c r="AE32" s="93"/>
      <c r="AF32" s="94"/>
      <c r="AG32" s="95">
        <f>AG9-AG31</f>
        <v>3</v>
      </c>
      <c r="AH32" s="93"/>
      <c r="AI32" s="94"/>
      <c r="AJ32" s="95">
        <f>AJ9-AJ31</f>
        <v>0</v>
      </c>
      <c r="AK32" s="93"/>
      <c r="AL32" s="122"/>
      <c r="AM32" s="280">
        <f>AM9-AM31</f>
        <v>0</v>
      </c>
      <c r="AN32" s="93"/>
      <c r="AO32" s="122"/>
      <c r="AP32" s="95">
        <f>AP9-AP31</f>
        <v>0</v>
      </c>
      <c r="AQ32" s="93"/>
      <c r="AR32" s="94"/>
      <c r="AS32" s="95">
        <f>AS9-AS31</f>
        <v>0</v>
      </c>
      <c r="AT32" s="93"/>
      <c r="AU32" s="94"/>
      <c r="AV32" s="95">
        <f>AV9-AV31</f>
        <v>0</v>
      </c>
      <c r="AW32" s="93"/>
      <c r="AX32" s="94"/>
      <c r="AY32" s="284">
        <f>AY9-AY31</f>
        <v>0</v>
      </c>
      <c r="AZ32" s="93"/>
      <c r="BA32" s="122"/>
      <c r="BB32" s="94">
        <f>BB9-BB31</f>
        <v>0</v>
      </c>
      <c r="BC32" s="222"/>
      <c r="BD32" s="233"/>
      <c r="BE32" s="223"/>
      <c r="BF32" s="93"/>
      <c r="BG32" s="94"/>
      <c r="BH32" s="95"/>
      <c r="BI32" s="93"/>
      <c r="BJ32" s="94"/>
      <c r="BK32" s="95"/>
      <c r="BL32" s="93"/>
      <c r="BM32" s="94"/>
      <c r="BN32" s="95"/>
      <c r="BO32" s="296"/>
      <c r="BP32" s="93">
        <f>SUM(BP11:BP31)</f>
        <v>193.5</v>
      </c>
      <c r="BQ32" s="182">
        <f>SUM(BQ11:BQ31)</f>
        <v>190.5</v>
      </c>
      <c r="BR32" s="183">
        <f>BQ32-BP32</f>
        <v>-3</v>
      </c>
    </row>
    <row r="33" spans="1:7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05" t="s">
        <v>133</v>
      </c>
      <c r="N33" s="105"/>
      <c r="O33" s="105"/>
      <c r="P33" s="224"/>
      <c r="Q33" s="224"/>
      <c r="R33" s="224"/>
      <c r="S33" s="2"/>
      <c r="T33" s="2"/>
      <c r="U33" s="2"/>
      <c r="V33" s="2"/>
      <c r="W33" s="2"/>
      <c r="X33" s="2"/>
      <c r="Y33" s="2" t="s">
        <v>134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 t="s">
        <v>135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05" t="s">
        <v>136</v>
      </c>
      <c r="N34" s="105"/>
      <c r="O34" s="105"/>
      <c r="P34" s="224"/>
      <c r="Q34" s="224"/>
      <c r="R34" s="22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3:16">
      <c r="M35" s="251" t="s">
        <v>121</v>
      </c>
      <c r="N35" s="251"/>
      <c r="O35" s="251"/>
      <c r="P35" s="186"/>
    </row>
    <row r="36" spans="13:15">
      <c r="M36" s="251" t="s">
        <v>122</v>
      </c>
      <c r="N36" s="251"/>
      <c r="O36" s="251"/>
    </row>
    <row r="37" spans="13:15">
      <c r="M37" s="251" t="s">
        <v>123</v>
      </c>
      <c r="N37" s="251"/>
      <c r="O37" s="251"/>
    </row>
  </sheetData>
  <mergeCells count="86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P6:BR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C7:BE7"/>
    <mergeCell ref="BF7:BH7"/>
    <mergeCell ref="BI7:BK7"/>
    <mergeCell ref="BL7:BN7"/>
    <mergeCell ref="BP7:BR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AT8:AU8"/>
    <mergeCell ref="AW8:AX8"/>
    <mergeCell ref="AZ8:BA8"/>
    <mergeCell ref="BC8:BD8"/>
    <mergeCell ref="BF8:BG8"/>
    <mergeCell ref="BI8:BJ8"/>
    <mergeCell ref="BL8:BM8"/>
    <mergeCell ref="BP8:BR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A9"/>
    <mergeCell ref="BC9:BD9"/>
    <mergeCell ref="BF9:BG9"/>
    <mergeCell ref="BI9:BJ9"/>
    <mergeCell ref="BL9:BM9"/>
    <mergeCell ref="BP9:BR9"/>
  </mergeCells>
  <pageMargins left="0.7" right="0.7" top="0.787401575" bottom="0.787401575" header="0.3" footer="0.3"/>
  <pageSetup paperSize="9" orientation="portrait"/>
  <headerFooter/>
  <ignoredErrors>
    <ignoredError sqref="BQ2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zoomScale="90" zoomScaleNormal="90" topLeftCell="A3" workbookViewId="0">
      <pane xSplit="5" topLeftCell="F1" activePane="topRight" state="frozen"/>
      <selection/>
      <selection pane="topRight" activeCell="J20" sqref="J20"/>
    </sheetView>
  </sheetViews>
  <sheetFormatPr defaultColWidth="11" defaultRowHeight="14"/>
  <cols>
    <col min="1" max="1" width="24.7109375" customWidth="1"/>
    <col min="2" max="2" width="6.859375" customWidth="1"/>
    <col min="3" max="3" width="4.5703125" customWidth="1"/>
    <col min="4" max="4" width="6" customWidth="1"/>
    <col min="5" max="5" width="4.5703125" customWidth="1"/>
    <col min="6" max="7" width="5.4296875" customWidth="1"/>
    <col min="8" max="8" width="4.5703125" customWidth="1"/>
    <col min="9" max="9" width="12" hidden="1" customWidth="1" outlineLevel="1"/>
    <col min="10" max="10" width="4.7109375" customWidth="1" collapsed="1"/>
    <col min="11" max="23" width="4.7109375" customWidth="1"/>
    <col min="24" max="24" width="5.5703125" customWidth="1"/>
    <col min="25" max="36" width="4.7109375" customWidth="1"/>
    <col min="37" max="39" width="4.7109375" style="186" customWidth="1"/>
    <col min="40" max="51" width="4.7109375" hidden="1" customWidth="1"/>
    <col min="52" max="54" width="5.7109375" hidden="1" customWidth="1" outlineLevel="1"/>
    <col min="55" max="55" width="11.4296875" hidden="1" customWidth="1" outlineLevel="1"/>
    <col min="56" max="56" width="11.4296875" collapsed="1"/>
  </cols>
  <sheetData>
    <row r="1" spans="1:27">
      <c r="A1" s="1" t="s">
        <v>137</v>
      </c>
      <c r="U1" s="224"/>
      <c r="V1" s="141"/>
      <c r="W1" s="141"/>
      <c r="X1" s="141"/>
      <c r="Y1" s="141"/>
      <c r="Z1" s="186"/>
      <c r="AA1" s="186"/>
    </row>
    <row r="2" spans="1:27">
      <c r="A2" s="3" t="s">
        <v>1</v>
      </c>
      <c r="U2" s="224"/>
      <c r="V2" s="141"/>
      <c r="W2" s="141"/>
      <c r="X2" s="141"/>
      <c r="Y2" s="141"/>
      <c r="Z2" s="186"/>
      <c r="AA2" s="186"/>
    </row>
    <row r="3" spans="1:27">
      <c r="A3" s="3"/>
      <c r="U3" s="224"/>
      <c r="V3" s="141"/>
      <c r="W3" s="141"/>
      <c r="X3" s="141"/>
      <c r="Y3" s="141"/>
      <c r="Z3" s="186"/>
      <c r="AA3" s="186"/>
    </row>
    <row r="4" spans="1:39">
      <c r="A4" s="4" t="s">
        <v>3</v>
      </c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AB4" s="135" t="s">
        <v>5</v>
      </c>
      <c r="AE4" s="135" t="s">
        <v>5</v>
      </c>
      <c r="AH4" s="135" t="s">
        <v>5</v>
      </c>
      <c r="AI4" s="135"/>
      <c r="AJ4" s="135"/>
      <c r="AK4" s="141"/>
      <c r="AL4" s="141"/>
      <c r="AM4" s="141"/>
    </row>
    <row r="5" ht="14.75" spans="1:56">
      <c r="A5" s="5" t="s">
        <v>7</v>
      </c>
      <c r="B5" s="187"/>
      <c r="C5" s="187"/>
      <c r="D5" s="187"/>
      <c r="E5" s="187"/>
      <c r="F5" s="193" t="s">
        <v>138</v>
      </c>
      <c r="G5" s="187"/>
      <c r="H5" s="187"/>
      <c r="I5" s="187"/>
      <c r="J5" s="202"/>
      <c r="K5" s="202"/>
      <c r="L5" s="202"/>
      <c r="M5" s="202" t="s">
        <v>8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8"/>
      <c r="AI5" s="8" t="s">
        <v>9</v>
      </c>
      <c r="AJ5" s="8"/>
      <c r="AK5" s="142"/>
      <c r="AL5" s="142"/>
      <c r="AM5" s="142"/>
      <c r="AN5" s="202"/>
      <c r="AO5" s="202"/>
      <c r="AP5" s="202"/>
      <c r="AQ5" s="8"/>
      <c r="AR5" s="8"/>
      <c r="AS5" s="8"/>
      <c r="AT5" s="8"/>
      <c r="AU5" s="8"/>
      <c r="AV5" s="8"/>
      <c r="AW5" s="8"/>
      <c r="AX5" s="8"/>
      <c r="AY5" s="8"/>
      <c r="AZ5" s="2"/>
      <c r="BA5" s="2"/>
      <c r="BB5" s="2"/>
      <c r="BC5" s="2"/>
      <c r="BD5" s="2"/>
    </row>
    <row r="6" spans="1:56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208"/>
      <c r="P6" s="209" t="s">
        <v>24</v>
      </c>
      <c r="Q6" s="214"/>
      <c r="R6" s="215"/>
      <c r="S6" s="216" t="s">
        <v>139</v>
      </c>
      <c r="T6" s="217"/>
      <c r="U6" s="225"/>
      <c r="V6" s="39" t="s">
        <v>40</v>
      </c>
      <c r="W6" s="40"/>
      <c r="X6" s="41"/>
      <c r="Y6" s="39" t="s">
        <v>35</v>
      </c>
      <c r="Z6" s="40"/>
      <c r="AA6" s="40"/>
      <c r="AB6" s="39" t="s">
        <v>33</v>
      </c>
      <c r="AC6" s="40"/>
      <c r="AD6" s="41"/>
      <c r="AE6" s="39" t="s">
        <v>34</v>
      </c>
      <c r="AF6" s="40"/>
      <c r="AG6" s="40"/>
      <c r="AH6" s="136" t="s">
        <v>42</v>
      </c>
      <c r="AI6" s="143"/>
      <c r="AJ6" s="143"/>
      <c r="AK6" s="144"/>
      <c r="AL6" s="145"/>
      <c r="AM6" s="145"/>
      <c r="AN6" s="39"/>
      <c r="AO6" s="40"/>
      <c r="AP6" s="40"/>
      <c r="AQ6" s="39"/>
      <c r="AR6" s="40"/>
      <c r="AS6" s="41"/>
      <c r="AT6" s="39"/>
      <c r="AU6" s="40"/>
      <c r="AV6" s="41"/>
      <c r="AW6" s="39"/>
      <c r="AX6" s="40"/>
      <c r="AY6" s="41"/>
      <c r="AZ6" s="39" t="s">
        <v>21</v>
      </c>
      <c r="BA6" s="40"/>
      <c r="BB6" s="41"/>
      <c r="BC6" s="2"/>
      <c r="BD6" s="2"/>
    </row>
    <row r="7" ht="14.75" spans="1:56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111" t="s">
        <v>47</v>
      </c>
      <c r="Q7" s="112"/>
      <c r="R7" s="124"/>
      <c r="S7" s="99" t="s">
        <v>61</v>
      </c>
      <c r="T7" s="109"/>
      <c r="U7" s="159"/>
      <c r="V7" s="99" t="s">
        <v>60</v>
      </c>
      <c r="W7" s="109"/>
      <c r="X7" s="110"/>
      <c r="Y7" s="42" t="s">
        <v>128</v>
      </c>
      <c r="Z7" s="43"/>
      <c r="AA7" s="60"/>
      <c r="AB7" s="99" t="s">
        <v>53</v>
      </c>
      <c r="AC7" s="109"/>
      <c r="AD7" s="110"/>
      <c r="AE7" s="99" t="s">
        <v>54</v>
      </c>
      <c r="AF7" s="109"/>
      <c r="AG7" s="110"/>
      <c r="AH7" s="137" t="s">
        <v>62</v>
      </c>
      <c r="AI7" s="146"/>
      <c r="AJ7" s="147"/>
      <c r="AK7" s="99"/>
      <c r="AL7" s="109"/>
      <c r="AM7" s="159"/>
      <c r="AN7" s="99"/>
      <c r="AO7" s="109"/>
      <c r="AP7" s="110"/>
      <c r="AQ7" s="111"/>
      <c r="AR7" s="112"/>
      <c r="AS7" s="124"/>
      <c r="AT7" s="111"/>
      <c r="AU7" s="112"/>
      <c r="AV7" s="124"/>
      <c r="AW7" s="111"/>
      <c r="AX7" s="112"/>
      <c r="AY7" s="124"/>
      <c r="AZ7" s="42" t="s">
        <v>44</v>
      </c>
      <c r="BA7" s="43"/>
      <c r="BB7" s="44"/>
      <c r="BC7" s="2"/>
      <c r="BD7" s="2"/>
    </row>
    <row r="8" ht="14.75" spans="1:56">
      <c r="A8" s="8"/>
      <c r="B8" s="9" t="s">
        <v>64</v>
      </c>
      <c r="C8" s="10"/>
      <c r="D8" s="10"/>
      <c r="E8" s="45"/>
      <c r="F8" s="42">
        <v>2024</v>
      </c>
      <c r="G8" s="43"/>
      <c r="H8" s="44"/>
      <c r="I8" s="62"/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61341508</v>
      </c>
      <c r="Q8" s="218"/>
      <c r="R8" s="65" t="s">
        <v>65</v>
      </c>
      <c r="S8" s="149"/>
      <c r="T8" s="150"/>
      <c r="U8" s="226" t="s">
        <v>65</v>
      </c>
      <c r="V8" s="63">
        <v>87141506</v>
      </c>
      <c r="W8" s="64"/>
      <c r="X8" s="113" t="s">
        <v>65</v>
      </c>
      <c r="Y8" s="63">
        <v>87441507</v>
      </c>
      <c r="Z8" s="64"/>
      <c r="AA8" s="65"/>
      <c r="AB8" s="125">
        <v>61241516</v>
      </c>
      <c r="AC8" s="126"/>
      <c r="AD8" s="113" t="s">
        <v>65</v>
      </c>
      <c r="AE8" s="125">
        <v>61241515</v>
      </c>
      <c r="AF8" s="126"/>
      <c r="AG8" s="113" t="s">
        <v>65</v>
      </c>
      <c r="AH8" s="63">
        <v>612415</v>
      </c>
      <c r="AI8" s="64"/>
      <c r="AJ8" s="148" t="s">
        <v>65</v>
      </c>
      <c r="AK8" s="149"/>
      <c r="AL8" s="150"/>
      <c r="AM8" s="160"/>
      <c r="AN8" s="63"/>
      <c r="AO8" s="64"/>
      <c r="AP8" s="113"/>
      <c r="AQ8" s="234"/>
      <c r="AR8" s="235"/>
      <c r="AS8" s="65"/>
      <c r="AT8" s="234"/>
      <c r="AU8" s="235"/>
      <c r="AV8" s="65"/>
      <c r="AW8" s="234"/>
      <c r="AX8" s="235"/>
      <c r="AY8" s="65"/>
      <c r="AZ8" s="42">
        <v>2024</v>
      </c>
      <c r="BA8" s="43"/>
      <c r="BB8" s="44"/>
      <c r="BC8" s="2"/>
      <c r="BD8" s="2"/>
    </row>
    <row r="9" ht="14.75" spans="1:56">
      <c r="A9" s="11" t="s">
        <v>140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 t="s">
        <v>129</v>
      </c>
      <c r="J9" s="67" t="s">
        <v>70</v>
      </c>
      <c r="K9" s="68"/>
      <c r="L9" s="69">
        <v>36</v>
      </c>
      <c r="M9" s="9"/>
      <c r="N9" s="45"/>
      <c r="O9" s="101">
        <f>'2023'!O32</f>
        <v>26</v>
      </c>
      <c r="P9" s="9"/>
      <c r="Q9" s="45"/>
      <c r="R9" s="163">
        <v>12</v>
      </c>
      <c r="S9" s="102"/>
      <c r="T9" s="114"/>
      <c r="U9" s="128">
        <f>12+'2023'!X32</f>
        <v>12</v>
      </c>
      <c r="V9" s="102"/>
      <c r="W9" s="114"/>
      <c r="X9" s="115">
        <v>12</v>
      </c>
      <c r="Y9" s="102"/>
      <c r="Z9" s="138"/>
      <c r="AA9" s="113">
        <v>4</v>
      </c>
      <c r="AB9" s="9"/>
      <c r="AC9" s="45"/>
      <c r="AD9" s="128">
        <v>12</v>
      </c>
      <c r="AE9" s="102"/>
      <c r="AF9" s="230"/>
      <c r="AG9" s="231">
        <v>12</v>
      </c>
      <c r="AH9" s="102"/>
      <c r="AI9" s="114"/>
      <c r="AJ9" s="151">
        <v>12</v>
      </c>
      <c r="AK9" s="102"/>
      <c r="AL9" s="114"/>
      <c r="AM9" s="151"/>
      <c r="AN9" s="102"/>
      <c r="AO9" s="230"/>
      <c r="AP9" s="231"/>
      <c r="AQ9" s="9"/>
      <c r="AR9" s="45"/>
      <c r="AS9" s="69"/>
      <c r="AT9" s="9"/>
      <c r="AU9" s="45"/>
      <c r="AV9" s="69"/>
      <c r="AW9" s="9"/>
      <c r="AX9" s="45"/>
      <c r="AY9" s="69"/>
      <c r="AZ9" s="46"/>
      <c r="BA9" s="47"/>
      <c r="BB9" s="48"/>
      <c r="BC9" s="2"/>
      <c r="BD9" s="2"/>
    </row>
    <row r="10" ht="14.75" spans="1:56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153" t="s">
        <v>74</v>
      </c>
      <c r="G10" s="173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72" t="s">
        <v>68</v>
      </c>
      <c r="R10" s="129"/>
      <c r="S10" s="153"/>
      <c r="T10" s="219"/>
      <c r="U10" s="227"/>
      <c r="V10" s="71" t="s">
        <v>77</v>
      </c>
      <c r="W10" s="68" t="s">
        <v>68</v>
      </c>
      <c r="X10" s="116"/>
      <c r="Y10" s="71"/>
      <c r="Z10" s="72"/>
      <c r="AA10" s="129"/>
      <c r="AB10" s="71" t="s">
        <v>77</v>
      </c>
      <c r="AC10" s="72" t="s">
        <v>68</v>
      </c>
      <c r="AD10" s="129" t="s">
        <v>65</v>
      </c>
      <c r="AE10" s="71" t="s">
        <v>77</v>
      </c>
      <c r="AF10" s="72" t="s">
        <v>68</v>
      </c>
      <c r="AG10" s="166"/>
      <c r="AH10" s="71" t="s">
        <v>77</v>
      </c>
      <c r="AI10" s="68" t="s">
        <v>68</v>
      </c>
      <c r="AJ10" s="152"/>
      <c r="AK10" s="153"/>
      <c r="AL10" s="154"/>
      <c r="AM10" s="162"/>
      <c r="AN10" s="71"/>
      <c r="AO10" s="72"/>
      <c r="AP10" s="166"/>
      <c r="AQ10" s="71"/>
      <c r="AR10" s="72"/>
      <c r="AS10" s="129"/>
      <c r="AT10" s="71"/>
      <c r="AU10" s="72"/>
      <c r="AV10" s="129"/>
      <c r="AW10" s="71"/>
      <c r="AX10" s="72"/>
      <c r="AY10" s="129"/>
      <c r="AZ10" s="153" t="s">
        <v>74</v>
      </c>
      <c r="BA10" s="173" t="s">
        <v>75</v>
      </c>
      <c r="BB10" s="52" t="s">
        <v>76</v>
      </c>
      <c r="BC10" s="2"/>
      <c r="BD10" s="2"/>
    </row>
    <row r="11" spans="1:56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194">
        <f>AZ11</f>
        <v>12</v>
      </c>
      <c r="G11" s="194">
        <f t="shared" ref="G11:H11" si="0">BA11</f>
        <v>12</v>
      </c>
      <c r="H11" s="103">
        <f t="shared" si="0"/>
        <v>0</v>
      </c>
      <c r="I11" s="74"/>
      <c r="J11" s="53">
        <v>1</v>
      </c>
      <c r="K11" s="75">
        <v>12</v>
      </c>
      <c r="L11" s="76">
        <f>K11-J11+1</f>
        <v>12</v>
      </c>
      <c r="M11" s="53"/>
      <c r="N11" s="75"/>
      <c r="O11" s="103"/>
      <c r="P11" s="53"/>
      <c r="Q11" s="75"/>
      <c r="R11" s="76"/>
      <c r="S11" s="140"/>
      <c r="T11" s="157"/>
      <c r="U11" s="228"/>
      <c r="V11" s="53"/>
      <c r="W11" s="117"/>
      <c r="X11" s="117"/>
      <c r="Y11" s="53"/>
      <c r="Z11" s="75"/>
      <c r="AA11" s="76"/>
      <c r="AB11" s="53"/>
      <c r="AC11" s="75"/>
      <c r="AD11" s="76"/>
      <c r="AE11" s="53"/>
      <c r="AF11" s="75"/>
      <c r="AG11" s="167"/>
      <c r="AH11" s="53"/>
      <c r="AI11" s="117"/>
      <c r="AJ11" s="75"/>
      <c r="AK11" s="140"/>
      <c r="AL11" s="155"/>
      <c r="AM11" s="157"/>
      <c r="AN11" s="53"/>
      <c r="AO11" s="75"/>
      <c r="AP11" s="167"/>
      <c r="AQ11" s="53"/>
      <c r="AR11" s="75"/>
      <c r="AS11" s="76"/>
      <c r="AT11" s="53"/>
      <c r="AU11" s="75"/>
      <c r="AV11" s="76"/>
      <c r="AW11" s="53"/>
      <c r="AX11" s="75"/>
      <c r="AY11" s="76"/>
      <c r="AZ11" s="53">
        <v>12</v>
      </c>
      <c r="BA11" s="174">
        <f>L11+O11+R11+U11+X11+AA11+AD11+AG11+AJ11+AM11+AP11+AS11+AV11+AY11</f>
        <v>12</v>
      </c>
      <c r="BB11" s="175">
        <f>BA11-AZ11</f>
        <v>0</v>
      </c>
      <c r="BC11" s="2"/>
      <c r="BD11" s="2"/>
    </row>
    <row r="12" spans="1:56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2" si="1">AZ12</f>
        <v>12</v>
      </c>
      <c r="G12" s="53">
        <f t="shared" ref="G12:G32" si="2">BA12</f>
        <v>12</v>
      </c>
      <c r="H12" s="76">
        <f t="shared" ref="H12:H32" si="3">BB12</f>
        <v>0</v>
      </c>
      <c r="I12" s="77"/>
      <c r="J12" s="78">
        <v>1</v>
      </c>
      <c r="K12" s="79">
        <v>12</v>
      </c>
      <c r="L12" s="80">
        <f t="shared" ref="L12" si="4">K12-J12+1</f>
        <v>12</v>
      </c>
      <c r="M12" s="78"/>
      <c r="N12" s="79"/>
      <c r="O12" s="80"/>
      <c r="P12" s="78"/>
      <c r="Q12" s="79"/>
      <c r="R12" s="80"/>
      <c r="S12" s="88"/>
      <c r="T12" s="89"/>
      <c r="U12" s="90"/>
      <c r="V12" s="78"/>
      <c r="W12" s="118"/>
      <c r="X12" s="118"/>
      <c r="Y12" s="78"/>
      <c r="Z12" s="79"/>
      <c r="AA12" s="80"/>
      <c r="AB12" s="78"/>
      <c r="AC12" s="79"/>
      <c r="AD12" s="80"/>
      <c r="AE12" s="78"/>
      <c r="AF12" s="79"/>
      <c r="AG12" s="168"/>
      <c r="AH12" s="78"/>
      <c r="AI12" s="118"/>
      <c r="AJ12" s="79"/>
      <c r="AK12" s="88"/>
      <c r="AL12" s="119"/>
      <c r="AM12" s="89"/>
      <c r="AN12" s="78"/>
      <c r="AO12" s="79"/>
      <c r="AP12" s="168"/>
      <c r="AQ12" s="78"/>
      <c r="AR12" s="79"/>
      <c r="AS12" s="80"/>
      <c r="AT12" s="78"/>
      <c r="AU12" s="79"/>
      <c r="AV12" s="80"/>
      <c r="AW12" s="78"/>
      <c r="AX12" s="79"/>
      <c r="AY12" s="80"/>
      <c r="AZ12" s="78">
        <v>12</v>
      </c>
      <c r="BA12" s="174">
        <f t="shared" ref="BA12:BA29" si="5">L12+O12+R12+U12+X12+AA12+AD12+AG12+AJ12+AM12+AP12+AS12+AV12+AY12</f>
        <v>12</v>
      </c>
      <c r="BB12" s="175">
        <f t="shared" ref="BB12:BB26" si="6">BA12-AZ12</f>
        <v>0</v>
      </c>
      <c r="BC12" s="2"/>
      <c r="BD12" s="2"/>
    </row>
    <row r="13" spans="1:56">
      <c r="A13" s="17" t="s">
        <v>80</v>
      </c>
      <c r="B13" s="20" t="s">
        <v>81</v>
      </c>
      <c r="C13" s="21">
        <v>21</v>
      </c>
      <c r="D13" s="188" t="s">
        <v>82</v>
      </c>
      <c r="E13" s="195">
        <v>24</v>
      </c>
      <c r="F13" s="53">
        <f t="shared" si="1"/>
        <v>7.5</v>
      </c>
      <c r="G13" s="53">
        <f t="shared" si="2"/>
        <v>7.5</v>
      </c>
      <c r="H13" s="76">
        <f t="shared" si="3"/>
        <v>0</v>
      </c>
      <c r="I13" s="77"/>
      <c r="J13" s="78"/>
      <c r="K13" s="79"/>
      <c r="L13" s="80"/>
      <c r="M13" s="78"/>
      <c r="N13" s="79"/>
      <c r="O13" s="80"/>
      <c r="P13" s="78"/>
      <c r="Q13" s="79"/>
      <c r="R13" s="80"/>
      <c r="S13" s="88"/>
      <c r="T13" s="89"/>
      <c r="U13" s="90"/>
      <c r="V13" s="78"/>
      <c r="W13" s="118"/>
      <c r="X13" s="118"/>
      <c r="Y13" s="78"/>
      <c r="Z13" s="79"/>
      <c r="AA13" s="80"/>
      <c r="AB13" s="130">
        <v>1</v>
      </c>
      <c r="AC13" s="131">
        <v>7.5</v>
      </c>
      <c r="AD13" s="132">
        <f>AC13-AB13+1</f>
        <v>7.5</v>
      </c>
      <c r="AE13" s="78"/>
      <c r="AF13" s="79"/>
      <c r="AG13" s="168"/>
      <c r="AH13" s="78"/>
      <c r="AI13" s="118"/>
      <c r="AJ13" s="79"/>
      <c r="AK13" s="88"/>
      <c r="AL13" s="119"/>
      <c r="AM13" s="89"/>
      <c r="AN13" s="78"/>
      <c r="AO13" s="79"/>
      <c r="AP13" s="168"/>
      <c r="AQ13" s="78"/>
      <c r="AR13" s="79"/>
      <c r="AS13" s="80"/>
      <c r="AT13" s="78"/>
      <c r="AU13" s="79"/>
      <c r="AV13" s="80"/>
      <c r="AW13" s="78"/>
      <c r="AX13" s="79"/>
      <c r="AY13" s="80"/>
      <c r="AZ13" s="176">
        <v>7.5</v>
      </c>
      <c r="BA13" s="174">
        <f t="shared" si="5"/>
        <v>7.5</v>
      </c>
      <c r="BB13" s="175">
        <f t="shared" si="6"/>
        <v>0</v>
      </c>
      <c r="BC13" s="184" t="s">
        <v>141</v>
      </c>
      <c r="BD13" s="2"/>
    </row>
    <row r="14" spans="1:56">
      <c r="A14" s="17" t="s">
        <v>83</v>
      </c>
      <c r="B14" s="20">
        <v>8</v>
      </c>
      <c r="C14" s="21">
        <v>21</v>
      </c>
      <c r="D14" s="189">
        <v>7</v>
      </c>
      <c r="E14" s="196">
        <v>24</v>
      </c>
      <c r="F14" s="53">
        <f t="shared" si="1"/>
        <v>7</v>
      </c>
      <c r="G14" s="53">
        <f t="shared" si="2"/>
        <v>7</v>
      </c>
      <c r="H14" s="76">
        <f t="shared" si="3"/>
        <v>0</v>
      </c>
      <c r="I14" s="203" t="s">
        <v>142</v>
      </c>
      <c r="J14" s="78">
        <v>1</v>
      </c>
      <c r="K14" s="133">
        <v>7</v>
      </c>
      <c r="L14" s="80">
        <f t="shared" ref="L14" si="7">K14-J14+1</f>
        <v>7</v>
      </c>
      <c r="M14" s="78"/>
      <c r="N14" s="79"/>
      <c r="O14" s="80"/>
      <c r="P14" s="78"/>
      <c r="Q14" s="79"/>
      <c r="R14" s="80"/>
      <c r="S14" s="88"/>
      <c r="T14" s="89"/>
      <c r="U14" s="90"/>
      <c r="V14" s="78"/>
      <c r="W14" s="118"/>
      <c r="X14" s="118"/>
      <c r="Y14" s="78"/>
      <c r="Z14" s="79"/>
      <c r="AA14" s="80"/>
      <c r="AB14" s="78"/>
      <c r="AC14" s="79"/>
      <c r="AD14" s="80"/>
      <c r="AE14" s="78"/>
      <c r="AF14" s="79"/>
      <c r="AG14" s="168"/>
      <c r="AH14" s="78"/>
      <c r="AI14" s="118"/>
      <c r="AJ14" s="79"/>
      <c r="AK14" s="88"/>
      <c r="AL14" s="119"/>
      <c r="AM14" s="89"/>
      <c r="AN14" s="78"/>
      <c r="AO14" s="79"/>
      <c r="AP14" s="168"/>
      <c r="AQ14" s="78"/>
      <c r="AR14" s="79"/>
      <c r="AS14" s="80"/>
      <c r="AT14" s="78"/>
      <c r="AU14" s="79"/>
      <c r="AV14" s="80"/>
      <c r="AW14" s="78"/>
      <c r="AX14" s="79"/>
      <c r="AY14" s="80"/>
      <c r="AZ14" s="78">
        <v>7</v>
      </c>
      <c r="BA14" s="174">
        <f t="shared" si="5"/>
        <v>7</v>
      </c>
      <c r="BB14" s="175">
        <f t="shared" si="6"/>
        <v>0</v>
      </c>
      <c r="BC14" s="2"/>
      <c r="BD14" s="2"/>
    </row>
    <row r="15" spans="1:56">
      <c r="A15" s="24" t="s">
        <v>86</v>
      </c>
      <c r="B15" s="25">
        <v>3</v>
      </c>
      <c r="C15" s="26">
        <v>22</v>
      </c>
      <c r="D15" s="25">
        <v>4</v>
      </c>
      <c r="E15" s="26">
        <v>25</v>
      </c>
      <c r="F15" s="53">
        <f t="shared" si="1"/>
        <v>12</v>
      </c>
      <c r="G15" s="53">
        <f t="shared" si="2"/>
        <v>12</v>
      </c>
      <c r="H15" s="76">
        <f t="shared" si="3"/>
        <v>0</v>
      </c>
      <c r="I15" s="91"/>
      <c r="J15" s="78"/>
      <c r="K15" s="79"/>
      <c r="L15" s="80"/>
      <c r="M15" s="78"/>
      <c r="N15" s="79"/>
      <c r="O15" s="80"/>
      <c r="P15" s="78"/>
      <c r="Q15" s="79"/>
      <c r="R15" s="80"/>
      <c r="S15" s="88"/>
      <c r="T15" s="89"/>
      <c r="U15" s="90"/>
      <c r="V15" s="78"/>
      <c r="W15" s="118"/>
      <c r="X15" s="118"/>
      <c r="Y15" s="78"/>
      <c r="Z15" s="79"/>
      <c r="AA15" s="80"/>
      <c r="AB15" s="78"/>
      <c r="AC15" s="79"/>
      <c r="AD15" s="80"/>
      <c r="AE15" s="78">
        <v>1</v>
      </c>
      <c r="AF15" s="79">
        <v>12</v>
      </c>
      <c r="AG15" s="80">
        <f>AF15-AE15+1</f>
        <v>12</v>
      </c>
      <c r="AH15" s="78"/>
      <c r="AI15" s="118"/>
      <c r="AJ15" s="79"/>
      <c r="AK15" s="88"/>
      <c r="AL15" s="119"/>
      <c r="AM15" s="89"/>
      <c r="AN15" s="78"/>
      <c r="AO15" s="79"/>
      <c r="AP15" s="80"/>
      <c r="AQ15" s="78"/>
      <c r="AR15" s="79"/>
      <c r="AS15" s="80"/>
      <c r="AT15" s="78"/>
      <c r="AU15" s="79"/>
      <c r="AV15" s="80"/>
      <c r="AW15" s="78"/>
      <c r="AX15" s="79"/>
      <c r="AY15" s="80"/>
      <c r="AZ15" s="78">
        <v>12</v>
      </c>
      <c r="BA15" s="174">
        <f t="shared" si="5"/>
        <v>12</v>
      </c>
      <c r="BB15" s="175">
        <f t="shared" si="6"/>
        <v>0</v>
      </c>
      <c r="BC15" s="184" t="s">
        <v>141</v>
      </c>
      <c r="BD15" s="2"/>
    </row>
    <row r="16" spans="1:56">
      <c r="A16" s="24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1"/>
        <v>12</v>
      </c>
      <c r="G16" s="53">
        <f t="shared" si="2"/>
        <v>12</v>
      </c>
      <c r="H16" s="76">
        <f t="shared" si="3"/>
        <v>0</v>
      </c>
      <c r="I16" s="86"/>
      <c r="J16" s="83">
        <v>1</v>
      </c>
      <c r="K16" s="84">
        <v>12</v>
      </c>
      <c r="L16" s="80"/>
      <c r="M16" s="78"/>
      <c r="N16" s="79"/>
      <c r="O16" s="80"/>
      <c r="P16" s="78"/>
      <c r="Q16" s="79"/>
      <c r="R16" s="80"/>
      <c r="S16" s="88"/>
      <c r="T16" s="89"/>
      <c r="U16" s="90"/>
      <c r="V16" s="78"/>
      <c r="W16" s="118"/>
      <c r="X16" s="118"/>
      <c r="Y16" s="78"/>
      <c r="Z16" s="79"/>
      <c r="AA16" s="80"/>
      <c r="AB16" s="78"/>
      <c r="AC16" s="79"/>
      <c r="AD16" s="80"/>
      <c r="AE16" s="78"/>
      <c r="AF16" s="79"/>
      <c r="AG16" s="168"/>
      <c r="AH16" s="83">
        <v>1</v>
      </c>
      <c r="AI16" s="156">
        <v>12</v>
      </c>
      <c r="AJ16" s="85">
        <f t="shared" ref="AJ16" si="8">AI16-AH16+1</f>
        <v>12</v>
      </c>
      <c r="AK16" s="88"/>
      <c r="AL16" s="119"/>
      <c r="AM16" s="90"/>
      <c r="AN16" s="78"/>
      <c r="AO16" s="79"/>
      <c r="AP16" s="168"/>
      <c r="AQ16" s="78"/>
      <c r="AR16" s="79"/>
      <c r="AS16" s="80"/>
      <c r="AT16" s="78"/>
      <c r="AU16" s="79"/>
      <c r="AV16" s="80"/>
      <c r="AW16" s="78"/>
      <c r="AX16" s="79"/>
      <c r="AY16" s="80"/>
      <c r="AZ16" s="78">
        <v>12</v>
      </c>
      <c r="BA16" s="174">
        <f t="shared" si="5"/>
        <v>12</v>
      </c>
      <c r="BB16" s="175">
        <f t="shared" si="6"/>
        <v>0</v>
      </c>
      <c r="BC16" s="184" t="s">
        <v>141</v>
      </c>
      <c r="BD16" s="2"/>
    </row>
    <row r="17" spans="1:56">
      <c r="A17" s="17" t="s">
        <v>131</v>
      </c>
      <c r="B17" s="20">
        <v>11</v>
      </c>
      <c r="C17" s="21">
        <v>21</v>
      </c>
      <c r="D17" s="189">
        <v>10</v>
      </c>
      <c r="E17" s="196">
        <v>24</v>
      </c>
      <c r="F17" s="53">
        <f t="shared" si="1"/>
        <v>10</v>
      </c>
      <c r="G17" s="53">
        <f t="shared" si="2"/>
        <v>10</v>
      </c>
      <c r="H17" s="76">
        <f t="shared" si="3"/>
        <v>0</v>
      </c>
      <c r="I17" s="81"/>
      <c r="J17" s="83">
        <v>1</v>
      </c>
      <c r="K17" s="84">
        <v>10</v>
      </c>
      <c r="L17" s="90"/>
      <c r="M17" s="210">
        <v>1</v>
      </c>
      <c r="N17" s="211">
        <v>6</v>
      </c>
      <c r="O17" s="212">
        <f>N17-M17+1</f>
        <v>6</v>
      </c>
      <c r="P17" s="78"/>
      <c r="Q17" s="79"/>
      <c r="R17" s="80"/>
      <c r="S17" s="88"/>
      <c r="T17" s="89"/>
      <c r="U17" s="90"/>
      <c r="V17" s="78"/>
      <c r="W17" s="118"/>
      <c r="X17" s="118"/>
      <c r="Y17" s="78"/>
      <c r="Z17" s="79"/>
      <c r="AA17" s="80"/>
      <c r="AB17" s="130">
        <v>7</v>
      </c>
      <c r="AC17" s="131">
        <v>10</v>
      </c>
      <c r="AD17" s="132">
        <f>AC17-AB17+1</f>
        <v>4</v>
      </c>
      <c r="AE17" s="78"/>
      <c r="AF17" s="79"/>
      <c r="AG17" s="168"/>
      <c r="AH17" s="53"/>
      <c r="AI17" s="117"/>
      <c r="AJ17" s="75"/>
      <c r="AK17" s="140"/>
      <c r="AL17" s="155"/>
      <c r="AM17" s="157"/>
      <c r="AN17" s="78"/>
      <c r="AO17" s="79"/>
      <c r="AP17" s="168"/>
      <c r="AQ17" s="78"/>
      <c r="AR17" s="79"/>
      <c r="AS17" s="80"/>
      <c r="AT17" s="78"/>
      <c r="AU17" s="79"/>
      <c r="AV17" s="80"/>
      <c r="AW17" s="78"/>
      <c r="AX17" s="79"/>
      <c r="AY17" s="80"/>
      <c r="AZ17" s="176">
        <v>10</v>
      </c>
      <c r="BA17" s="236">
        <f t="shared" si="5"/>
        <v>10</v>
      </c>
      <c r="BB17" s="237">
        <f t="shared" si="6"/>
        <v>0</v>
      </c>
      <c r="BC17" s="184" t="s">
        <v>141</v>
      </c>
      <c r="BD17" s="2"/>
    </row>
    <row r="18" spans="1:56">
      <c r="A18" s="29" t="s">
        <v>90</v>
      </c>
      <c r="B18" s="30">
        <v>5</v>
      </c>
      <c r="C18" s="31">
        <v>22</v>
      </c>
      <c r="D18" s="30">
        <v>10</v>
      </c>
      <c r="E18" s="57">
        <v>23</v>
      </c>
      <c r="F18" s="53">
        <f t="shared" si="1"/>
        <v>0</v>
      </c>
      <c r="G18" s="53">
        <f t="shared" si="2"/>
        <v>0</v>
      </c>
      <c r="H18" s="76">
        <f t="shared" si="3"/>
        <v>0</v>
      </c>
      <c r="I18" s="87"/>
      <c r="J18" s="88"/>
      <c r="K18" s="89"/>
      <c r="L18" s="90"/>
      <c r="M18" s="88"/>
      <c r="N18" s="89"/>
      <c r="O18" s="90"/>
      <c r="P18" s="88"/>
      <c r="Q18" s="89"/>
      <c r="R18" s="90"/>
      <c r="S18" s="88"/>
      <c r="T18" s="89"/>
      <c r="U18" s="90"/>
      <c r="V18" s="88"/>
      <c r="W18" s="119"/>
      <c r="X18" s="119"/>
      <c r="Y18" s="88"/>
      <c r="Z18" s="89"/>
      <c r="AA18" s="90"/>
      <c r="AB18" s="88"/>
      <c r="AC18" s="89"/>
      <c r="AD18" s="90"/>
      <c r="AE18" s="88"/>
      <c r="AF18" s="89"/>
      <c r="AG18" s="90"/>
      <c r="AH18" s="140"/>
      <c r="AI18" s="155"/>
      <c r="AJ18" s="157"/>
      <c r="AK18" s="140"/>
      <c r="AL18" s="155"/>
      <c r="AM18" s="157"/>
      <c r="AN18" s="88"/>
      <c r="AO18" s="89"/>
      <c r="AP18" s="169"/>
      <c r="AQ18" s="88"/>
      <c r="AR18" s="89"/>
      <c r="AS18" s="90"/>
      <c r="AT18" s="88"/>
      <c r="AU18" s="89"/>
      <c r="AV18" s="90"/>
      <c r="AW18" s="88"/>
      <c r="AX18" s="89"/>
      <c r="AY18" s="90"/>
      <c r="AZ18" s="88">
        <v>0</v>
      </c>
      <c r="BA18" s="88">
        <f t="shared" si="5"/>
        <v>0</v>
      </c>
      <c r="BB18" s="238">
        <f t="shared" si="6"/>
        <v>0</v>
      </c>
      <c r="BC18" s="184" t="s">
        <v>141</v>
      </c>
      <c r="BD18" s="2"/>
    </row>
    <row r="19" spans="1:56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1"/>
        <v>11.5</v>
      </c>
      <c r="G19" s="53">
        <f t="shared" si="2"/>
        <v>11.5</v>
      </c>
      <c r="H19" s="76">
        <f t="shared" si="3"/>
        <v>0</v>
      </c>
      <c r="I19" s="91"/>
      <c r="J19" s="78"/>
      <c r="K19" s="79"/>
      <c r="L19" s="80"/>
      <c r="M19" s="78"/>
      <c r="N19" s="79"/>
      <c r="O19" s="80"/>
      <c r="P19" s="88">
        <v>1</v>
      </c>
      <c r="Q19" s="220">
        <v>11.5</v>
      </c>
      <c r="R19" s="212">
        <f>Q19-P19+1</f>
        <v>11.5</v>
      </c>
      <c r="S19" s="88"/>
      <c r="T19" s="89"/>
      <c r="U19" s="90"/>
      <c r="V19" s="88"/>
      <c r="W19" s="119"/>
      <c r="X19" s="119"/>
      <c r="Y19" s="78"/>
      <c r="Z19" s="79"/>
      <c r="AA19" s="80"/>
      <c r="AB19" s="78"/>
      <c r="AC19" s="79"/>
      <c r="AD19" s="80"/>
      <c r="AE19" s="78"/>
      <c r="AF19" s="79"/>
      <c r="AG19" s="80"/>
      <c r="AH19" s="78"/>
      <c r="AI19" s="118"/>
      <c r="AJ19" s="79"/>
      <c r="AK19" s="88"/>
      <c r="AL19" s="119"/>
      <c r="AM19" s="89"/>
      <c r="AN19" s="78"/>
      <c r="AO19" s="79"/>
      <c r="AP19" s="168"/>
      <c r="AQ19" s="78"/>
      <c r="AR19" s="79"/>
      <c r="AS19" s="80"/>
      <c r="AT19" s="78"/>
      <c r="AU19" s="79"/>
      <c r="AV19" s="80"/>
      <c r="AW19" s="78"/>
      <c r="AX19" s="79"/>
      <c r="AY19" s="80"/>
      <c r="AZ19" s="176">
        <v>11.5</v>
      </c>
      <c r="BA19" s="236">
        <f t="shared" si="5"/>
        <v>11.5</v>
      </c>
      <c r="BB19" s="239">
        <f t="shared" si="6"/>
        <v>0</v>
      </c>
      <c r="BC19" s="184" t="s">
        <v>141</v>
      </c>
      <c r="BD19" s="2"/>
    </row>
    <row r="20" spans="1:56">
      <c r="A20" s="190" t="s">
        <v>96</v>
      </c>
      <c r="B20" s="30"/>
      <c r="C20" s="31"/>
      <c r="D20" s="30"/>
      <c r="E20" s="31"/>
      <c r="F20" s="53">
        <f t="shared" si="1"/>
        <v>0</v>
      </c>
      <c r="G20" s="53">
        <f t="shared" si="2"/>
        <v>0</v>
      </c>
      <c r="H20" s="76">
        <f t="shared" si="3"/>
        <v>0</v>
      </c>
      <c r="I20" s="91"/>
      <c r="J20" s="78"/>
      <c r="K20" s="79"/>
      <c r="L20" s="80"/>
      <c r="M20" s="78"/>
      <c r="N20" s="79"/>
      <c r="O20" s="80"/>
      <c r="P20" s="78"/>
      <c r="Q20" s="79"/>
      <c r="R20" s="80"/>
      <c r="S20" s="88"/>
      <c r="T20" s="89"/>
      <c r="U20" s="90"/>
      <c r="V20" s="78"/>
      <c r="W20" s="118"/>
      <c r="X20" s="118"/>
      <c r="Y20" s="78"/>
      <c r="Z20" s="79"/>
      <c r="AA20" s="80"/>
      <c r="AB20" s="78"/>
      <c r="AC20" s="79"/>
      <c r="AD20" s="80"/>
      <c r="AE20" s="78"/>
      <c r="AF20" s="79"/>
      <c r="AG20" s="80"/>
      <c r="AH20" s="78"/>
      <c r="AI20" s="118"/>
      <c r="AJ20" s="79"/>
      <c r="AK20" s="88"/>
      <c r="AL20" s="119"/>
      <c r="AM20" s="89"/>
      <c r="AN20" s="78"/>
      <c r="AO20" s="79"/>
      <c r="AP20" s="168"/>
      <c r="AQ20" s="78"/>
      <c r="AR20" s="79"/>
      <c r="AS20" s="80"/>
      <c r="AT20" s="78"/>
      <c r="AU20" s="79"/>
      <c r="AV20" s="80"/>
      <c r="AW20" s="78"/>
      <c r="AX20" s="79"/>
      <c r="AY20" s="80"/>
      <c r="AZ20" s="210">
        <v>0</v>
      </c>
      <c r="BA20" s="240">
        <f t="shared" si="5"/>
        <v>0</v>
      </c>
      <c r="BB20" s="241">
        <f t="shared" si="6"/>
        <v>0</v>
      </c>
      <c r="BC20" s="2"/>
      <c r="BD20" s="2"/>
    </row>
    <row r="21" spans="1:56">
      <c r="A21" s="191" t="s">
        <v>99</v>
      </c>
      <c r="B21" s="20">
        <v>12</v>
      </c>
      <c r="C21" s="21">
        <v>20</v>
      </c>
      <c r="D21" s="34">
        <v>5</v>
      </c>
      <c r="E21" s="58">
        <v>25</v>
      </c>
      <c r="F21" s="53">
        <f t="shared" si="1"/>
        <v>11</v>
      </c>
      <c r="G21" s="53">
        <f t="shared" si="2"/>
        <v>12</v>
      </c>
      <c r="H21" s="76">
        <f t="shared" si="3"/>
        <v>1</v>
      </c>
      <c r="I21" s="87"/>
      <c r="J21" s="204">
        <v>1</v>
      </c>
      <c r="K21" s="205">
        <v>12</v>
      </c>
      <c r="L21" s="206">
        <f t="shared" ref="L21:L23" si="9">K21-J21+1</f>
        <v>12</v>
      </c>
      <c r="M21" s="78"/>
      <c r="N21" s="79"/>
      <c r="O21" s="80"/>
      <c r="P21" s="78"/>
      <c r="Q21" s="79"/>
      <c r="R21" s="80"/>
      <c r="S21" s="88"/>
      <c r="T21" s="89"/>
      <c r="U21" s="90"/>
      <c r="V21" s="78"/>
      <c r="W21" s="118"/>
      <c r="X21" s="118"/>
      <c r="Y21" s="78"/>
      <c r="Z21" s="79"/>
      <c r="AA21" s="80"/>
      <c r="AB21" s="78"/>
      <c r="AC21" s="79"/>
      <c r="AD21" s="80"/>
      <c r="AE21" s="78"/>
      <c r="AF21" s="79"/>
      <c r="AG21" s="80"/>
      <c r="AH21" s="78"/>
      <c r="AI21" s="118"/>
      <c r="AJ21" s="79"/>
      <c r="AK21" s="88"/>
      <c r="AL21" s="119"/>
      <c r="AM21" s="89"/>
      <c r="AN21" s="78"/>
      <c r="AO21" s="79"/>
      <c r="AP21" s="168"/>
      <c r="AQ21" s="78"/>
      <c r="AR21" s="79"/>
      <c r="AS21" s="80"/>
      <c r="AT21" s="78"/>
      <c r="AU21" s="79"/>
      <c r="AV21" s="80"/>
      <c r="AW21" s="78"/>
      <c r="AX21" s="79"/>
      <c r="AY21" s="80"/>
      <c r="AZ21" s="204">
        <v>11</v>
      </c>
      <c r="BA21" s="174">
        <f t="shared" si="5"/>
        <v>12</v>
      </c>
      <c r="BB21" s="237">
        <f t="shared" si="6"/>
        <v>1</v>
      </c>
      <c r="BC21" s="184"/>
      <c r="BD21" s="2"/>
    </row>
    <row r="22" spans="1:56">
      <c r="A22" s="17" t="s">
        <v>100</v>
      </c>
      <c r="B22" s="20">
        <v>4</v>
      </c>
      <c r="C22" s="21">
        <v>21</v>
      </c>
      <c r="D22" s="34">
        <v>3</v>
      </c>
      <c r="E22" s="58">
        <v>25</v>
      </c>
      <c r="F22" s="53">
        <f t="shared" si="1"/>
        <v>12</v>
      </c>
      <c r="G22" s="53">
        <f t="shared" si="2"/>
        <v>12</v>
      </c>
      <c r="H22" s="76">
        <f t="shared" si="3"/>
        <v>0</v>
      </c>
      <c r="I22" s="87"/>
      <c r="J22" s="204">
        <v>1</v>
      </c>
      <c r="K22" s="205">
        <v>12</v>
      </c>
      <c r="L22" s="206">
        <f t="shared" si="9"/>
        <v>12</v>
      </c>
      <c r="M22" s="78"/>
      <c r="N22" s="79"/>
      <c r="O22" s="80"/>
      <c r="P22" s="78"/>
      <c r="Q22" s="79"/>
      <c r="R22" s="80"/>
      <c r="S22" s="88"/>
      <c r="T22" s="89"/>
      <c r="U22" s="90"/>
      <c r="V22" s="78"/>
      <c r="W22" s="118"/>
      <c r="X22" s="118"/>
      <c r="Y22" s="78"/>
      <c r="Z22" s="79"/>
      <c r="AA22" s="80"/>
      <c r="AB22" s="78"/>
      <c r="AC22" s="79"/>
      <c r="AD22" s="80"/>
      <c r="AE22" s="78"/>
      <c r="AF22" s="79"/>
      <c r="AG22" s="80"/>
      <c r="AH22" s="78"/>
      <c r="AI22" s="118"/>
      <c r="AJ22" s="79"/>
      <c r="AK22" s="88"/>
      <c r="AL22" s="119"/>
      <c r="AM22" s="89"/>
      <c r="AN22" s="78"/>
      <c r="AO22" s="79"/>
      <c r="AP22" s="168"/>
      <c r="AQ22" s="78"/>
      <c r="AR22" s="79"/>
      <c r="AS22" s="80"/>
      <c r="AT22" s="78"/>
      <c r="AU22" s="79"/>
      <c r="AV22" s="80"/>
      <c r="AW22" s="78"/>
      <c r="AX22" s="79"/>
      <c r="AY22" s="80"/>
      <c r="AZ22" s="204">
        <v>12</v>
      </c>
      <c r="BA22" s="174">
        <f t="shared" si="5"/>
        <v>12</v>
      </c>
      <c r="BB22" s="237">
        <f t="shared" si="6"/>
        <v>0</v>
      </c>
      <c r="BC22" s="184"/>
      <c r="BD22" s="2"/>
    </row>
    <row r="23" spans="1:56">
      <c r="A23" s="17" t="s">
        <v>101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1"/>
        <v>12</v>
      </c>
      <c r="G23" s="53">
        <f t="shared" si="2"/>
        <v>12</v>
      </c>
      <c r="H23" s="76">
        <f t="shared" si="3"/>
        <v>0</v>
      </c>
      <c r="I23" s="87"/>
      <c r="J23" s="204">
        <v>5</v>
      </c>
      <c r="K23" s="205">
        <v>12</v>
      </c>
      <c r="L23" s="206">
        <f t="shared" si="9"/>
        <v>8</v>
      </c>
      <c r="M23" s="78"/>
      <c r="N23" s="79"/>
      <c r="O23" s="80"/>
      <c r="P23" s="78"/>
      <c r="Q23" s="79"/>
      <c r="R23" s="80"/>
      <c r="S23" s="88"/>
      <c r="T23" s="89"/>
      <c r="U23" s="90"/>
      <c r="V23" s="78"/>
      <c r="W23" s="118"/>
      <c r="X23" s="118"/>
      <c r="Y23" s="204">
        <v>1</v>
      </c>
      <c r="Z23" s="205">
        <v>4</v>
      </c>
      <c r="AA23" s="206">
        <f>Z23-Y23+1</f>
        <v>4</v>
      </c>
      <c r="AB23" s="78"/>
      <c r="AC23" s="79"/>
      <c r="AD23" s="80"/>
      <c r="AE23" s="78"/>
      <c r="AF23" s="79"/>
      <c r="AG23" s="80"/>
      <c r="AH23" s="78"/>
      <c r="AI23" s="118"/>
      <c r="AJ23" s="79"/>
      <c r="AK23" s="88"/>
      <c r="AL23" s="119"/>
      <c r="AM23" s="89"/>
      <c r="AN23" s="78"/>
      <c r="AO23" s="79"/>
      <c r="AP23" s="168"/>
      <c r="AQ23" s="78"/>
      <c r="AR23" s="79"/>
      <c r="AS23" s="80"/>
      <c r="AT23" s="78"/>
      <c r="AU23" s="79"/>
      <c r="AV23" s="80"/>
      <c r="AW23" s="78"/>
      <c r="AX23" s="79"/>
      <c r="AY23" s="80"/>
      <c r="AZ23" s="204">
        <v>12</v>
      </c>
      <c r="BA23" s="174">
        <f t="shared" si="5"/>
        <v>12</v>
      </c>
      <c r="BB23" s="237">
        <f t="shared" si="6"/>
        <v>0</v>
      </c>
      <c r="BC23" s="184"/>
      <c r="BD23" s="2"/>
    </row>
    <row r="24" spans="1:56">
      <c r="A24" s="17" t="s">
        <v>102</v>
      </c>
      <c r="B24" s="20">
        <v>3</v>
      </c>
      <c r="C24" s="21">
        <v>21</v>
      </c>
      <c r="D24" s="34">
        <v>2</v>
      </c>
      <c r="E24" s="197">
        <v>23</v>
      </c>
      <c r="F24" s="53">
        <f t="shared" si="1"/>
        <v>0</v>
      </c>
      <c r="G24" s="53">
        <f t="shared" si="2"/>
        <v>0</v>
      </c>
      <c r="H24" s="76">
        <f t="shared" si="3"/>
        <v>0</v>
      </c>
      <c r="I24" s="87"/>
      <c r="J24" s="78"/>
      <c r="K24" s="79"/>
      <c r="L24" s="80"/>
      <c r="M24" s="78"/>
      <c r="N24" s="79"/>
      <c r="O24" s="80"/>
      <c r="P24" s="78"/>
      <c r="Q24" s="79"/>
      <c r="R24" s="80"/>
      <c r="S24" s="88"/>
      <c r="T24" s="89"/>
      <c r="U24" s="90"/>
      <c r="V24" s="78"/>
      <c r="W24" s="118"/>
      <c r="X24" s="118"/>
      <c r="Y24" s="78"/>
      <c r="Z24" s="79"/>
      <c r="AA24" s="80"/>
      <c r="AB24" s="78"/>
      <c r="AC24" s="79"/>
      <c r="AD24" s="80"/>
      <c r="AE24" s="78"/>
      <c r="AF24" s="79"/>
      <c r="AG24" s="80"/>
      <c r="AH24" s="78"/>
      <c r="AI24" s="118"/>
      <c r="AJ24" s="79"/>
      <c r="AK24" s="88"/>
      <c r="AL24" s="119"/>
      <c r="AM24" s="89"/>
      <c r="AN24" s="78"/>
      <c r="AO24" s="79"/>
      <c r="AP24" s="168"/>
      <c r="AQ24" s="78"/>
      <c r="AR24" s="79"/>
      <c r="AS24" s="80"/>
      <c r="AT24" s="78"/>
      <c r="AU24" s="79"/>
      <c r="AV24" s="80"/>
      <c r="AW24" s="78"/>
      <c r="AX24" s="79"/>
      <c r="AY24" s="80"/>
      <c r="AZ24" s="78">
        <v>0</v>
      </c>
      <c r="BA24" s="174">
        <f t="shared" si="5"/>
        <v>0</v>
      </c>
      <c r="BB24" s="237">
        <f t="shared" si="6"/>
        <v>0</v>
      </c>
      <c r="BC24" s="184"/>
      <c r="BD24" s="2"/>
    </row>
    <row r="25" spans="1:56">
      <c r="A25" s="17" t="s">
        <v>105</v>
      </c>
      <c r="B25" s="20">
        <v>10</v>
      </c>
      <c r="C25" s="21">
        <v>21</v>
      </c>
      <c r="D25" s="189">
        <v>9</v>
      </c>
      <c r="E25" s="196">
        <v>24</v>
      </c>
      <c r="F25" s="53">
        <f t="shared" si="1"/>
        <v>9</v>
      </c>
      <c r="G25" s="53">
        <f t="shared" si="2"/>
        <v>12</v>
      </c>
      <c r="H25" s="76">
        <f t="shared" si="3"/>
        <v>3</v>
      </c>
      <c r="I25" s="82"/>
      <c r="J25" s="78"/>
      <c r="K25" s="79"/>
      <c r="L25" s="80"/>
      <c r="M25" s="78"/>
      <c r="N25" s="79"/>
      <c r="O25" s="80"/>
      <c r="P25" s="78"/>
      <c r="Q25" s="79"/>
      <c r="R25" s="80"/>
      <c r="S25" s="88">
        <v>1</v>
      </c>
      <c r="T25" s="121">
        <v>12</v>
      </c>
      <c r="U25" s="90">
        <f>T25-S25+1</f>
        <v>12</v>
      </c>
      <c r="V25" s="78"/>
      <c r="W25" s="118"/>
      <c r="X25" s="118"/>
      <c r="Y25" s="78"/>
      <c r="Z25" s="79"/>
      <c r="AA25" s="80"/>
      <c r="AB25" s="78"/>
      <c r="AC25" s="79"/>
      <c r="AD25" s="80"/>
      <c r="AE25" s="78"/>
      <c r="AF25" s="79"/>
      <c r="AG25" s="80"/>
      <c r="AH25" s="78"/>
      <c r="AI25" s="118"/>
      <c r="AJ25" s="79"/>
      <c r="AK25" s="88"/>
      <c r="AL25" s="119"/>
      <c r="AM25" s="89"/>
      <c r="AN25" s="78"/>
      <c r="AO25" s="79"/>
      <c r="AP25" s="168"/>
      <c r="AQ25" s="78"/>
      <c r="AR25" s="79"/>
      <c r="AS25" s="80"/>
      <c r="AT25" s="78"/>
      <c r="AU25" s="79"/>
      <c r="AV25" s="80"/>
      <c r="AW25" s="78"/>
      <c r="AX25" s="79"/>
      <c r="AY25" s="80"/>
      <c r="AZ25" s="176">
        <v>9</v>
      </c>
      <c r="BA25" s="174">
        <f t="shared" si="5"/>
        <v>12</v>
      </c>
      <c r="BB25" s="237">
        <f t="shared" si="6"/>
        <v>3</v>
      </c>
      <c r="BC25" s="184" t="s">
        <v>141</v>
      </c>
      <c r="BD25" s="2"/>
    </row>
    <row r="26" spans="1:56">
      <c r="A26" s="17" t="s">
        <v>107</v>
      </c>
      <c r="B26" s="20" t="s">
        <v>108</v>
      </c>
      <c r="C26" s="21">
        <v>21</v>
      </c>
      <c r="D26" s="192" t="s">
        <v>108</v>
      </c>
      <c r="E26" s="195">
        <v>24</v>
      </c>
      <c r="F26" s="53">
        <f t="shared" si="1"/>
        <v>11.5</v>
      </c>
      <c r="G26" s="53">
        <f t="shared" si="2"/>
        <v>11.5</v>
      </c>
      <c r="H26" s="76">
        <f t="shared" si="3"/>
        <v>0</v>
      </c>
      <c r="I26" s="77"/>
      <c r="J26" s="78"/>
      <c r="K26" s="79"/>
      <c r="L26" s="80"/>
      <c r="M26" s="78"/>
      <c r="N26" s="79"/>
      <c r="O26" s="80"/>
      <c r="P26" s="78"/>
      <c r="Q26" s="79"/>
      <c r="R26" s="80"/>
      <c r="S26" s="88"/>
      <c r="T26" s="89"/>
      <c r="U26" s="90"/>
      <c r="V26" s="78">
        <v>1</v>
      </c>
      <c r="W26" s="229">
        <v>11.5</v>
      </c>
      <c r="X26" s="80">
        <f>W26-V26+1</f>
        <v>11.5</v>
      </c>
      <c r="Y26" s="78"/>
      <c r="Z26" s="79"/>
      <c r="AA26" s="80"/>
      <c r="AB26" s="78"/>
      <c r="AC26" s="79"/>
      <c r="AD26" s="80"/>
      <c r="AE26" s="78"/>
      <c r="AF26" s="79"/>
      <c r="AG26" s="80"/>
      <c r="AH26" s="78"/>
      <c r="AI26" s="118"/>
      <c r="AJ26" s="158"/>
      <c r="AK26" s="88"/>
      <c r="AL26" s="119"/>
      <c r="AM26" s="232"/>
      <c r="AN26" s="78"/>
      <c r="AO26" s="79"/>
      <c r="AP26" s="168"/>
      <c r="AQ26" s="78"/>
      <c r="AR26" s="79"/>
      <c r="AS26" s="80"/>
      <c r="AT26" s="78"/>
      <c r="AU26" s="79"/>
      <c r="AV26" s="80"/>
      <c r="AW26" s="78"/>
      <c r="AX26" s="79"/>
      <c r="AY26" s="80"/>
      <c r="AZ26" s="176">
        <v>11.5</v>
      </c>
      <c r="BA26" s="174">
        <f t="shared" si="5"/>
        <v>11.5</v>
      </c>
      <c r="BB26" s="237">
        <f t="shared" si="6"/>
        <v>0</v>
      </c>
      <c r="BC26" s="184" t="s">
        <v>141</v>
      </c>
      <c r="BD26" s="2"/>
    </row>
    <row r="27" spans="1:56">
      <c r="A27" s="17"/>
      <c r="B27" s="20"/>
      <c r="C27" s="21"/>
      <c r="D27" s="20"/>
      <c r="E27" s="21"/>
      <c r="F27" s="53">
        <f t="shared" si="1"/>
        <v>0</v>
      </c>
      <c r="G27" s="53">
        <f t="shared" si="2"/>
        <v>0</v>
      </c>
      <c r="H27" s="76">
        <f t="shared" si="3"/>
        <v>0</v>
      </c>
      <c r="I27" s="77"/>
      <c r="J27" s="78"/>
      <c r="K27" s="79"/>
      <c r="L27" s="80"/>
      <c r="M27" s="78"/>
      <c r="N27" s="79"/>
      <c r="O27" s="80"/>
      <c r="P27" s="78"/>
      <c r="Q27" s="79"/>
      <c r="R27" s="80"/>
      <c r="S27" s="88"/>
      <c r="T27" s="89"/>
      <c r="U27" s="90"/>
      <c r="V27" s="78"/>
      <c r="W27" s="118"/>
      <c r="X27" s="118"/>
      <c r="Y27" s="78"/>
      <c r="Z27" s="79"/>
      <c r="AA27" s="80"/>
      <c r="AB27" s="78"/>
      <c r="AC27" s="79"/>
      <c r="AD27" s="80"/>
      <c r="AE27" s="78"/>
      <c r="AF27" s="79"/>
      <c r="AG27" s="80"/>
      <c r="AH27" s="78"/>
      <c r="AI27" s="118"/>
      <c r="AJ27" s="158"/>
      <c r="AK27" s="88"/>
      <c r="AL27" s="119"/>
      <c r="AM27" s="232"/>
      <c r="AN27" s="78"/>
      <c r="AO27" s="79"/>
      <c r="AP27" s="168"/>
      <c r="AQ27" s="78"/>
      <c r="AR27" s="79"/>
      <c r="AS27" s="80"/>
      <c r="AT27" s="78"/>
      <c r="AU27" s="79"/>
      <c r="AV27" s="80"/>
      <c r="AW27" s="78"/>
      <c r="AX27" s="79"/>
      <c r="AY27" s="80"/>
      <c r="AZ27" s="78"/>
      <c r="BA27" s="174">
        <f t="shared" si="5"/>
        <v>0</v>
      </c>
      <c r="BB27" s="177"/>
      <c r="BC27" s="2"/>
      <c r="BD27" s="2"/>
    </row>
    <row r="28" spans="1:56">
      <c r="A28" s="17"/>
      <c r="B28" s="20"/>
      <c r="C28" s="21"/>
      <c r="D28" s="20"/>
      <c r="E28" s="21"/>
      <c r="F28" s="53">
        <f t="shared" si="1"/>
        <v>0</v>
      </c>
      <c r="G28" s="53">
        <f t="shared" si="2"/>
        <v>0</v>
      </c>
      <c r="H28" s="76">
        <f t="shared" si="3"/>
        <v>0</v>
      </c>
      <c r="I28" s="77"/>
      <c r="J28" s="78"/>
      <c r="K28" s="79"/>
      <c r="L28" s="80"/>
      <c r="M28" s="78"/>
      <c r="N28" s="79"/>
      <c r="O28" s="80"/>
      <c r="P28" s="78"/>
      <c r="Q28" s="79"/>
      <c r="R28" s="80"/>
      <c r="S28" s="88"/>
      <c r="T28" s="89"/>
      <c r="U28" s="90"/>
      <c r="V28" s="78"/>
      <c r="W28" s="118"/>
      <c r="X28" s="118"/>
      <c r="Y28" s="78"/>
      <c r="Z28" s="79"/>
      <c r="AA28" s="80"/>
      <c r="AB28" s="78"/>
      <c r="AC28" s="79"/>
      <c r="AD28" s="80"/>
      <c r="AE28" s="78"/>
      <c r="AF28" s="79"/>
      <c r="AG28" s="80"/>
      <c r="AH28" s="78"/>
      <c r="AI28" s="118"/>
      <c r="AJ28" s="79"/>
      <c r="AK28" s="88"/>
      <c r="AL28" s="119"/>
      <c r="AM28" s="89"/>
      <c r="AN28" s="78"/>
      <c r="AO28" s="79"/>
      <c r="AP28" s="168"/>
      <c r="AQ28" s="78"/>
      <c r="AR28" s="79"/>
      <c r="AS28" s="80"/>
      <c r="AT28" s="78"/>
      <c r="AU28" s="79"/>
      <c r="AV28" s="80"/>
      <c r="AW28" s="78"/>
      <c r="AX28" s="79"/>
      <c r="AY28" s="80"/>
      <c r="AZ28" s="78"/>
      <c r="BA28" s="174"/>
      <c r="BB28" s="177"/>
      <c r="BC28" s="2"/>
      <c r="BD28" s="2"/>
    </row>
    <row r="29" spans="1:56">
      <c r="A29" s="17"/>
      <c r="B29" s="20"/>
      <c r="C29" s="21"/>
      <c r="D29" s="20"/>
      <c r="E29" s="21"/>
      <c r="F29" s="53">
        <f t="shared" si="1"/>
        <v>0</v>
      </c>
      <c r="G29" s="53">
        <f t="shared" si="2"/>
        <v>0</v>
      </c>
      <c r="H29" s="76">
        <f t="shared" si="3"/>
        <v>0</v>
      </c>
      <c r="I29" s="77"/>
      <c r="J29" s="78"/>
      <c r="K29" s="79"/>
      <c r="L29" s="80"/>
      <c r="M29" s="78"/>
      <c r="N29" s="79"/>
      <c r="O29" s="80"/>
      <c r="P29" s="78"/>
      <c r="Q29" s="79"/>
      <c r="R29" s="80"/>
      <c r="S29" s="88"/>
      <c r="T29" s="89"/>
      <c r="U29" s="90"/>
      <c r="V29" s="78"/>
      <c r="W29" s="118"/>
      <c r="X29" s="118"/>
      <c r="Y29" s="78"/>
      <c r="Z29" s="79"/>
      <c r="AA29" s="80"/>
      <c r="AB29" s="78"/>
      <c r="AC29" s="79"/>
      <c r="AD29" s="80"/>
      <c r="AE29" s="78"/>
      <c r="AF29" s="79"/>
      <c r="AG29" s="80"/>
      <c r="AH29" s="78"/>
      <c r="AI29" s="118"/>
      <c r="AJ29" s="79"/>
      <c r="AK29" s="88"/>
      <c r="AL29" s="119"/>
      <c r="AM29" s="89"/>
      <c r="AN29" s="78"/>
      <c r="AO29" s="79"/>
      <c r="AP29" s="168"/>
      <c r="AQ29" s="78"/>
      <c r="AR29" s="79"/>
      <c r="AS29" s="80"/>
      <c r="AT29" s="78"/>
      <c r="AU29" s="79"/>
      <c r="AV29" s="80"/>
      <c r="AW29" s="78"/>
      <c r="AX29" s="79"/>
      <c r="AY29" s="80"/>
      <c r="AZ29" s="78"/>
      <c r="BA29" s="174">
        <f t="shared" si="5"/>
        <v>0</v>
      </c>
      <c r="BB29" s="177"/>
      <c r="BC29" s="2"/>
      <c r="BD29" s="2"/>
    </row>
    <row r="30" spans="1:56">
      <c r="A30" s="17"/>
      <c r="B30" s="20"/>
      <c r="C30" s="21"/>
      <c r="D30" s="20"/>
      <c r="E30" s="21"/>
      <c r="F30" s="53">
        <f t="shared" si="1"/>
        <v>0</v>
      </c>
      <c r="G30" s="53">
        <f t="shared" si="2"/>
        <v>0</v>
      </c>
      <c r="H30" s="76">
        <f t="shared" si="3"/>
        <v>0</v>
      </c>
      <c r="I30" s="77"/>
      <c r="J30" s="78"/>
      <c r="K30" s="79"/>
      <c r="L30" s="80"/>
      <c r="M30" s="78"/>
      <c r="N30" s="79"/>
      <c r="O30" s="80"/>
      <c r="P30" s="78"/>
      <c r="Q30" s="79"/>
      <c r="R30" s="80"/>
      <c r="S30" s="88"/>
      <c r="T30" s="89"/>
      <c r="U30" s="90"/>
      <c r="V30" s="78"/>
      <c r="W30" s="118"/>
      <c r="X30" s="118"/>
      <c r="Y30" s="78"/>
      <c r="Z30" s="79"/>
      <c r="AA30" s="80"/>
      <c r="AB30" s="78"/>
      <c r="AC30" s="79"/>
      <c r="AD30" s="80"/>
      <c r="AE30" s="78"/>
      <c r="AF30" s="79"/>
      <c r="AG30" s="80"/>
      <c r="AH30" s="78"/>
      <c r="AI30" s="118"/>
      <c r="AJ30" s="79"/>
      <c r="AK30" s="88"/>
      <c r="AL30" s="119"/>
      <c r="AM30" s="89"/>
      <c r="AN30" s="78"/>
      <c r="AO30" s="79"/>
      <c r="AP30" s="168"/>
      <c r="AQ30" s="78"/>
      <c r="AR30" s="79"/>
      <c r="AS30" s="80"/>
      <c r="AT30" s="78"/>
      <c r="AU30" s="79"/>
      <c r="AV30" s="80"/>
      <c r="AW30" s="78"/>
      <c r="AX30" s="79"/>
      <c r="AY30" s="80"/>
      <c r="AZ30" s="78"/>
      <c r="BA30" s="174"/>
      <c r="BB30" s="177"/>
      <c r="BC30" s="2"/>
      <c r="BD30" s="2"/>
    </row>
    <row r="31" spans="1:56">
      <c r="A31" s="17" t="s">
        <v>112</v>
      </c>
      <c r="B31" s="20"/>
      <c r="C31" s="21"/>
      <c r="D31" s="20"/>
      <c r="E31" s="21"/>
      <c r="F31" s="53">
        <f t="shared" si="1"/>
        <v>0</v>
      </c>
      <c r="G31" s="53">
        <f t="shared" si="2"/>
        <v>0</v>
      </c>
      <c r="H31" s="76">
        <f t="shared" si="3"/>
        <v>0</v>
      </c>
      <c r="I31" s="77"/>
      <c r="J31" s="78"/>
      <c r="K31" s="79"/>
      <c r="L31" s="80">
        <f>SUM(L11:L30)</f>
        <v>63</v>
      </c>
      <c r="M31" s="78"/>
      <c r="N31" s="79"/>
      <c r="O31" s="212">
        <f>SUM(O11:O30)</f>
        <v>6</v>
      </c>
      <c r="P31" s="78"/>
      <c r="Q31" s="79"/>
      <c r="R31" s="80">
        <f>SUM(R11:R30)</f>
        <v>11.5</v>
      </c>
      <c r="S31" s="88"/>
      <c r="T31" s="89"/>
      <c r="U31" s="90">
        <f>SUM(U11:U30)</f>
        <v>12</v>
      </c>
      <c r="V31" s="78"/>
      <c r="W31" s="118"/>
      <c r="X31" s="80">
        <f>SUM(X11:X30)</f>
        <v>11.5</v>
      </c>
      <c r="Y31" s="78"/>
      <c r="Z31" s="79"/>
      <c r="AA31" s="80">
        <f>SUM(AA11:AA30)</f>
        <v>4</v>
      </c>
      <c r="AB31" s="78"/>
      <c r="AC31" s="79"/>
      <c r="AD31" s="80">
        <f>SUM(AD11:AD30)</f>
        <v>11.5</v>
      </c>
      <c r="AE31" s="78"/>
      <c r="AF31" s="79"/>
      <c r="AG31" s="80">
        <f>SUM(AG11:AG30)</f>
        <v>12</v>
      </c>
      <c r="AH31" s="78"/>
      <c r="AI31" s="118"/>
      <c r="AJ31" s="79">
        <f>SUM(AJ11:AJ30)</f>
        <v>12</v>
      </c>
      <c r="AK31" s="88"/>
      <c r="AL31" s="119"/>
      <c r="AM31" s="89"/>
      <c r="AN31" s="78"/>
      <c r="AO31" s="79"/>
      <c r="AP31" s="168"/>
      <c r="AQ31" s="78"/>
      <c r="AR31" s="79"/>
      <c r="AS31" s="80"/>
      <c r="AT31" s="78"/>
      <c r="AU31" s="79"/>
      <c r="AV31" s="80"/>
      <c r="AW31" s="78"/>
      <c r="AX31" s="79"/>
      <c r="AY31" s="80"/>
      <c r="AZ31" s="78"/>
      <c r="BA31" s="180"/>
      <c r="BB31" s="181"/>
      <c r="BC31" s="2"/>
      <c r="BD31" s="2"/>
    </row>
    <row r="32" ht="14.75" spans="1:56">
      <c r="A32" s="35" t="s">
        <v>143</v>
      </c>
      <c r="B32" s="36"/>
      <c r="C32" s="37"/>
      <c r="D32" s="36"/>
      <c r="E32" s="37"/>
      <c r="F32" s="198">
        <f t="shared" si="1"/>
        <v>139.5</v>
      </c>
      <c r="G32" s="198">
        <f t="shared" si="2"/>
        <v>143.5</v>
      </c>
      <c r="H32" s="199">
        <f t="shared" si="3"/>
        <v>4</v>
      </c>
      <c r="I32" s="92"/>
      <c r="J32" s="93"/>
      <c r="K32" s="94"/>
      <c r="L32" s="207">
        <f>L9-L31</f>
        <v>-27</v>
      </c>
      <c r="M32" s="93"/>
      <c r="N32" s="94"/>
      <c r="O32" s="213">
        <f>O9-O31</f>
        <v>20</v>
      </c>
      <c r="P32" s="93"/>
      <c r="Q32" s="94"/>
      <c r="R32" s="221">
        <f>R9-R31</f>
        <v>0.5</v>
      </c>
      <c r="S32" s="222"/>
      <c r="T32" s="223"/>
      <c r="U32" s="213">
        <f>U9-U31</f>
        <v>0</v>
      </c>
      <c r="V32" s="93"/>
      <c r="W32" s="122"/>
      <c r="X32" s="95">
        <f>X9-X31</f>
        <v>0.5</v>
      </c>
      <c r="Y32" s="93"/>
      <c r="Z32" s="94"/>
      <c r="AA32" s="95">
        <f>AA9-AA31</f>
        <v>0</v>
      </c>
      <c r="AB32" s="93"/>
      <c r="AC32" s="94"/>
      <c r="AD32" s="95">
        <f>AD9-AD31</f>
        <v>0.5</v>
      </c>
      <c r="AE32" s="93"/>
      <c r="AF32" s="94"/>
      <c r="AG32" s="95">
        <f>AG9-AG31</f>
        <v>0</v>
      </c>
      <c r="AH32" s="93"/>
      <c r="AI32" s="122"/>
      <c r="AJ32" s="94">
        <f>AJ9-AJ31</f>
        <v>0</v>
      </c>
      <c r="AK32" s="222"/>
      <c r="AL32" s="233"/>
      <c r="AM32" s="223"/>
      <c r="AN32" s="93"/>
      <c r="AO32" s="94"/>
      <c r="AP32" s="170"/>
      <c r="AQ32" s="93"/>
      <c r="AR32" s="94"/>
      <c r="AS32" s="95"/>
      <c r="AT32" s="93"/>
      <c r="AU32" s="94"/>
      <c r="AV32" s="95"/>
      <c r="AW32" s="93"/>
      <c r="AX32" s="94"/>
      <c r="AY32" s="95"/>
      <c r="AZ32" s="93">
        <f>SUM(AZ11:AZ31)</f>
        <v>139.5</v>
      </c>
      <c r="BA32" s="182">
        <f>SUM(BA11:BA31)</f>
        <v>143.5</v>
      </c>
      <c r="BB32" s="183">
        <f>BA32-AZ32</f>
        <v>4</v>
      </c>
      <c r="BC32" s="2"/>
      <c r="BD32" s="2"/>
    </row>
    <row r="33" spans="1:56">
      <c r="A33" s="2"/>
      <c r="B33" s="2"/>
      <c r="C33" s="2"/>
      <c r="D33" s="2"/>
      <c r="E33" s="2"/>
      <c r="F33" s="2"/>
      <c r="G33" s="2"/>
      <c r="H33" s="2"/>
      <c r="I33" s="2"/>
      <c r="J33" s="2" t="s">
        <v>144</v>
      </c>
      <c r="K33" s="2"/>
      <c r="L33" s="2"/>
      <c r="M33" s="105" t="s">
        <v>114</v>
      </c>
      <c r="N33" s="105"/>
      <c r="O33" s="105"/>
      <c r="P33" s="2"/>
      <c r="Q33" s="2"/>
      <c r="R33" s="2"/>
      <c r="S33" s="2" t="s">
        <v>145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24"/>
      <c r="AL33" s="224"/>
      <c r="AM33" s="224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42" t="s">
        <v>146</v>
      </c>
      <c r="BC33" s="2"/>
      <c r="BD33" s="2"/>
    </row>
    <row r="34" spans="1:56">
      <c r="A34" s="2"/>
      <c r="B34" s="2"/>
      <c r="C34" s="2"/>
      <c r="D34" s="2"/>
      <c r="E34" s="2"/>
      <c r="F34" s="2"/>
      <c r="G34" s="2"/>
      <c r="H34" s="2"/>
      <c r="I34" s="2"/>
      <c r="J34" s="2" t="s">
        <v>147</v>
      </c>
      <c r="K34" s="2"/>
      <c r="L34" s="2"/>
      <c r="M34" s="105" t="s">
        <v>148</v>
      </c>
      <c r="N34" s="105"/>
      <c r="O34" s="105"/>
      <c r="P34" s="2"/>
      <c r="Q34" s="2"/>
      <c r="R34" s="2"/>
      <c r="S34" s="2" t="s">
        <v>149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24"/>
      <c r="AL34" s="224"/>
      <c r="AM34" s="224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184" t="s">
        <v>150</v>
      </c>
      <c r="BC34" s="2"/>
      <c r="BD34" s="2"/>
    </row>
    <row r="35" spans="10:19">
      <c r="J35" t="s">
        <v>151</v>
      </c>
      <c r="M35" s="106" t="s">
        <v>121</v>
      </c>
      <c r="N35" s="106"/>
      <c r="O35" s="106"/>
      <c r="S35" t="s">
        <v>152</v>
      </c>
    </row>
    <row r="36" spans="13:19">
      <c r="M36" s="106" t="s">
        <v>122</v>
      </c>
      <c r="N36" s="106"/>
      <c r="O36" s="106"/>
      <c r="S36" t="s">
        <v>153</v>
      </c>
    </row>
    <row r="37" spans="13:21">
      <c r="M37" s="106" t="s">
        <v>123</v>
      </c>
      <c r="N37" s="106"/>
      <c r="O37" s="106"/>
      <c r="S37" s="186" t="s">
        <v>154</v>
      </c>
      <c r="T37" s="186"/>
      <c r="U37" s="186"/>
    </row>
  </sheetData>
  <mergeCells count="63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Z8:BB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AT9:AU9"/>
    <mergeCell ref="AW9:AX9"/>
    <mergeCell ref="AZ9:BB9"/>
  </mergeCells>
  <pageMargins left="0.7" right="0.7" top="0.787401575" bottom="0.787401575" header="0.3" footer="0.3"/>
  <pageSetup paperSize="9" orientation="portrait" verticalDpi="12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90"/>
  <sheetViews>
    <sheetView workbookViewId="0">
      <pane xSplit="5" topLeftCell="F1" activePane="topRight" state="frozen"/>
      <selection/>
      <selection pane="topRight" activeCell="K11" sqref="K11"/>
    </sheetView>
  </sheetViews>
  <sheetFormatPr defaultColWidth="11" defaultRowHeight="14"/>
  <cols>
    <col min="1" max="1" width="24.2890625" customWidth="1"/>
    <col min="2" max="2" width="6.859375" customWidth="1"/>
    <col min="3" max="3" width="4.5703125" customWidth="1"/>
    <col min="4" max="4" width="6.859375" customWidth="1"/>
    <col min="5" max="5" width="4.5703125" customWidth="1"/>
    <col min="6" max="6" width="5.2890625" customWidth="1"/>
    <col min="7" max="7" width="5.4296875" customWidth="1"/>
    <col min="8" max="8" width="5.2890625" customWidth="1"/>
    <col min="9" max="9" width="12" hidden="1" customWidth="1" outlineLevel="1"/>
    <col min="10" max="10" width="4.7109375" customWidth="1" collapsed="1"/>
    <col min="11" max="14" width="4.7109375" customWidth="1"/>
    <col min="15" max="15" width="6" customWidth="1"/>
    <col min="16" max="17" width="4.7109375" customWidth="1"/>
    <col min="18" max="18" width="5.7109375" customWidth="1"/>
    <col min="19" max="20" width="4.7109375" customWidth="1"/>
    <col min="21" max="21" width="6.7109375" customWidth="1"/>
    <col min="22" max="33" width="4.7109375" customWidth="1"/>
    <col min="34" max="61" width="4.7109375" hidden="1" customWidth="1"/>
    <col min="62" max="64" width="5.7109375" customWidth="1" outlineLevel="1"/>
    <col min="65" max="65" width="11.4296875" customWidth="1" outlineLevel="1"/>
  </cols>
  <sheetData>
    <row r="1" spans="1:65">
      <c r="A1" s="1" t="s">
        <v>155</v>
      </c>
      <c r="B1" s="2"/>
      <c r="C1" s="2"/>
      <c r="D1" s="2"/>
      <c r="E1" s="2"/>
      <c r="F1" s="2"/>
      <c r="G1" s="2"/>
      <c r="H1" s="2"/>
      <c r="I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>
      <c r="A2" s="3" t="s">
        <v>1</v>
      </c>
      <c r="B2" s="2"/>
      <c r="C2" s="2"/>
      <c r="D2" s="2"/>
      <c r="E2" s="2"/>
      <c r="F2" s="2"/>
      <c r="G2" s="2"/>
      <c r="H2" s="2"/>
      <c r="I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>
      <c r="A3" s="2"/>
      <c r="B3" s="2"/>
      <c r="C3" s="2"/>
      <c r="D3" s="2"/>
      <c r="E3" s="2"/>
      <c r="F3" s="2"/>
      <c r="G3" s="2"/>
      <c r="H3" s="2"/>
      <c r="I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>
      <c r="A4" s="4" t="s">
        <v>3</v>
      </c>
      <c r="B4" s="2"/>
      <c r="C4" s="2"/>
      <c r="D4" s="2"/>
      <c r="E4" s="2"/>
      <c r="F4" s="2"/>
      <c r="G4" s="2"/>
      <c r="H4" s="2"/>
      <c r="I4" s="2"/>
      <c r="T4" s="2"/>
      <c r="U4" s="2"/>
      <c r="V4" s="2"/>
      <c r="W4" s="2"/>
      <c r="X4" s="2"/>
      <c r="Y4" s="2"/>
      <c r="Z4" s="2"/>
      <c r="AA4" s="2"/>
      <c r="AB4" s="135" t="s">
        <v>5</v>
      </c>
      <c r="AC4" s="135"/>
      <c r="AD4" s="135"/>
      <c r="AE4" s="141"/>
      <c r="AF4" s="141"/>
      <c r="AG4" s="14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ht="14.75" spans="1:65">
      <c r="A5" s="5" t="s">
        <v>7</v>
      </c>
      <c r="B5" s="2"/>
      <c r="C5" s="2"/>
      <c r="D5" s="2"/>
      <c r="E5" s="2"/>
      <c r="F5" s="38" t="s">
        <v>138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8"/>
      <c r="AC5" s="8" t="s">
        <v>9</v>
      </c>
      <c r="AD5" s="8"/>
      <c r="AE5" s="142"/>
      <c r="AF5" s="142"/>
      <c r="AG5" s="14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>
      <c r="A6" s="6" t="s">
        <v>20</v>
      </c>
      <c r="B6" s="7"/>
      <c r="C6" s="7"/>
      <c r="D6" s="7"/>
      <c r="E6" s="7"/>
      <c r="F6" s="39" t="s">
        <v>21</v>
      </c>
      <c r="G6" s="40"/>
      <c r="H6" s="41"/>
      <c r="I6" s="7"/>
      <c r="J6" s="39" t="s">
        <v>22</v>
      </c>
      <c r="K6" s="40"/>
      <c r="L6" s="41"/>
      <c r="M6" s="96" t="s">
        <v>23</v>
      </c>
      <c r="N6" s="97"/>
      <c r="O6" s="98"/>
      <c r="P6" s="39" t="s">
        <v>40</v>
      </c>
      <c r="Q6" s="40"/>
      <c r="R6" s="41"/>
      <c r="S6" s="107" t="s">
        <v>139</v>
      </c>
      <c r="T6" s="108"/>
      <c r="U6" s="123"/>
      <c r="V6" s="39" t="s">
        <v>33</v>
      </c>
      <c r="W6" s="40"/>
      <c r="X6" s="41"/>
      <c r="Y6" s="39" t="s">
        <v>34</v>
      </c>
      <c r="Z6" s="40"/>
      <c r="AA6" s="40"/>
      <c r="AB6" s="136" t="s">
        <v>42</v>
      </c>
      <c r="AC6" s="143"/>
      <c r="AD6" s="143"/>
      <c r="AE6" s="144"/>
      <c r="AF6" s="145"/>
      <c r="AG6" s="145"/>
      <c r="AH6" s="39"/>
      <c r="AI6" s="40"/>
      <c r="AJ6" s="41"/>
      <c r="AK6" s="39"/>
      <c r="AL6" s="40"/>
      <c r="AM6" s="41"/>
      <c r="AN6" s="39"/>
      <c r="AO6" s="40"/>
      <c r="AP6" s="40"/>
      <c r="AQ6" s="39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39" t="s">
        <v>21</v>
      </c>
      <c r="BK6" s="40"/>
      <c r="BL6" s="41"/>
      <c r="BM6" s="2"/>
    </row>
    <row r="7" ht="14.75" spans="1:65">
      <c r="A7" s="7"/>
      <c r="B7" s="7"/>
      <c r="C7" s="7"/>
      <c r="D7" s="7"/>
      <c r="E7" s="7"/>
      <c r="F7" s="42" t="s">
        <v>44</v>
      </c>
      <c r="G7" s="43"/>
      <c r="H7" s="44"/>
      <c r="I7" s="7"/>
      <c r="J7" s="59" t="s">
        <v>45</v>
      </c>
      <c r="K7" s="60"/>
      <c r="L7" s="61"/>
      <c r="M7" s="42" t="s">
        <v>46</v>
      </c>
      <c r="N7" s="43"/>
      <c r="O7" s="61"/>
      <c r="P7" s="99" t="s">
        <v>60</v>
      </c>
      <c r="Q7" s="109"/>
      <c r="R7" s="110"/>
      <c r="S7" s="111" t="s">
        <v>61</v>
      </c>
      <c r="T7" s="112"/>
      <c r="U7" s="124"/>
      <c r="V7" s="99" t="s">
        <v>53</v>
      </c>
      <c r="W7" s="109"/>
      <c r="X7" s="110"/>
      <c r="Y7" s="99" t="s">
        <v>54</v>
      </c>
      <c r="Z7" s="109"/>
      <c r="AA7" s="110"/>
      <c r="AB7" s="137" t="s">
        <v>62</v>
      </c>
      <c r="AC7" s="146"/>
      <c r="AD7" s="147"/>
      <c r="AE7" s="99"/>
      <c r="AF7" s="109"/>
      <c r="AG7" s="159"/>
      <c r="AH7" s="42"/>
      <c r="AI7" s="43"/>
      <c r="AJ7" s="61"/>
      <c r="AK7" s="42"/>
      <c r="AL7" s="43"/>
      <c r="AM7" s="61"/>
      <c r="AN7" s="42"/>
      <c r="AO7" s="43"/>
      <c r="AP7" s="60"/>
      <c r="AQ7" s="42"/>
      <c r="AR7" s="43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42" t="s">
        <v>44</v>
      </c>
      <c r="BK7" s="43"/>
      <c r="BL7" s="44"/>
      <c r="BM7" s="2"/>
    </row>
    <row r="8" ht="14.75" spans="1:65">
      <c r="A8" s="8"/>
      <c r="B8" s="9" t="s">
        <v>64</v>
      </c>
      <c r="C8" s="10"/>
      <c r="D8" s="10"/>
      <c r="E8" s="45"/>
      <c r="F8" s="42">
        <v>2025</v>
      </c>
      <c r="G8" s="43"/>
      <c r="H8" s="44"/>
      <c r="I8" s="62" t="s">
        <v>69</v>
      </c>
      <c r="J8" s="63">
        <v>13415000</v>
      </c>
      <c r="K8" s="64"/>
      <c r="L8" s="65" t="s">
        <v>65</v>
      </c>
      <c r="M8" s="63">
        <v>81341540</v>
      </c>
      <c r="N8" s="64"/>
      <c r="O8" s="100" t="s">
        <v>65</v>
      </c>
      <c r="P8" s="63">
        <v>87141506</v>
      </c>
      <c r="Q8" s="64"/>
      <c r="R8" s="113" t="s">
        <v>65</v>
      </c>
      <c r="S8" s="63">
        <v>61241511</v>
      </c>
      <c r="T8" s="64"/>
      <c r="U8" s="65" t="s">
        <v>65</v>
      </c>
      <c r="V8" s="125">
        <v>61241516</v>
      </c>
      <c r="W8" s="126"/>
      <c r="X8" s="113" t="s">
        <v>65</v>
      </c>
      <c r="Y8" s="125">
        <v>61241515</v>
      </c>
      <c r="Z8" s="126"/>
      <c r="AA8" s="113" t="s">
        <v>65</v>
      </c>
      <c r="AB8" s="63">
        <v>612415</v>
      </c>
      <c r="AC8" s="64"/>
      <c r="AD8" s="148" t="s">
        <v>65</v>
      </c>
      <c r="AE8" s="149"/>
      <c r="AF8" s="150"/>
      <c r="AG8" s="160"/>
      <c r="AH8" s="63"/>
      <c r="AI8" s="64"/>
      <c r="AJ8" s="65"/>
      <c r="AK8" s="63"/>
      <c r="AL8" s="64"/>
      <c r="AM8" s="113"/>
      <c r="AN8" s="63"/>
      <c r="AO8" s="64"/>
      <c r="AP8" s="113"/>
      <c r="AQ8" s="63"/>
      <c r="AR8" s="64"/>
      <c r="AS8" s="113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42">
        <v>2025</v>
      </c>
      <c r="BK8" s="43"/>
      <c r="BL8" s="44"/>
      <c r="BM8" s="2"/>
    </row>
    <row r="9" ht="14.75" spans="1:65">
      <c r="A9" s="11" t="s">
        <v>156</v>
      </c>
      <c r="B9" s="12" t="s">
        <v>67</v>
      </c>
      <c r="C9" s="13"/>
      <c r="D9" s="12" t="s">
        <v>68</v>
      </c>
      <c r="E9" s="13"/>
      <c r="F9" s="46"/>
      <c r="G9" s="47"/>
      <c r="H9" s="48"/>
      <c r="I9" s="66"/>
      <c r="J9" s="67" t="s">
        <v>70</v>
      </c>
      <c r="K9" s="68"/>
      <c r="L9" s="69">
        <v>36</v>
      </c>
      <c r="M9" s="9"/>
      <c r="N9" s="45"/>
      <c r="O9" s="101">
        <f>'2024'!O32</f>
        <v>20</v>
      </c>
      <c r="P9" s="102"/>
      <c r="Q9" s="114"/>
      <c r="R9" s="115">
        <v>2</v>
      </c>
      <c r="S9" s="9"/>
      <c r="T9" s="45"/>
      <c r="U9" s="127">
        <f>'2024'!U32+5</f>
        <v>5</v>
      </c>
      <c r="V9" s="9"/>
      <c r="W9" s="45"/>
      <c r="X9" s="128">
        <v>4</v>
      </c>
      <c r="Y9" s="102"/>
      <c r="Z9" s="138"/>
      <c r="AA9" s="139">
        <v>4</v>
      </c>
      <c r="AB9" s="102"/>
      <c r="AC9" s="114"/>
      <c r="AD9" s="151">
        <v>6</v>
      </c>
      <c r="AE9" s="102"/>
      <c r="AF9" s="114"/>
      <c r="AG9" s="151"/>
      <c r="AH9" s="9"/>
      <c r="AI9" s="45"/>
      <c r="AJ9" s="161"/>
      <c r="AK9" s="9"/>
      <c r="AL9" s="45"/>
      <c r="AM9" s="163"/>
      <c r="AN9" s="9"/>
      <c r="AO9" s="164"/>
      <c r="AP9" s="165"/>
      <c r="AQ9" s="9"/>
      <c r="AR9" s="164"/>
      <c r="AS9" s="165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46"/>
      <c r="BK9" s="47"/>
      <c r="BL9" s="48"/>
      <c r="BM9" s="2"/>
    </row>
    <row r="10" ht="14.75" spans="1:65">
      <c r="A10" s="14" t="s">
        <v>71</v>
      </c>
      <c r="B10" s="15" t="s">
        <v>72</v>
      </c>
      <c r="C10" s="16" t="s">
        <v>73</v>
      </c>
      <c r="D10" s="15" t="s">
        <v>72</v>
      </c>
      <c r="E10" s="49" t="s">
        <v>73</v>
      </c>
      <c r="F10" s="50" t="s">
        <v>74</v>
      </c>
      <c r="G10" s="51" t="s">
        <v>75</v>
      </c>
      <c r="H10" s="52" t="s">
        <v>76</v>
      </c>
      <c r="I10" s="70"/>
      <c r="J10" s="71" t="s">
        <v>77</v>
      </c>
      <c r="K10" s="72" t="s">
        <v>68</v>
      </c>
      <c r="L10" s="73"/>
      <c r="M10" s="71" t="s">
        <v>77</v>
      </c>
      <c r="N10" s="72" t="s">
        <v>68</v>
      </c>
      <c r="O10" s="73"/>
      <c r="P10" s="71" t="s">
        <v>77</v>
      </c>
      <c r="Q10" s="68" t="s">
        <v>68</v>
      </c>
      <c r="R10" s="116"/>
      <c r="S10" s="71"/>
      <c r="T10" s="72"/>
      <c r="U10" s="129"/>
      <c r="V10" s="71" t="s">
        <v>77</v>
      </c>
      <c r="W10" s="72" t="s">
        <v>68</v>
      </c>
      <c r="X10" s="129" t="s">
        <v>65</v>
      </c>
      <c r="Y10" s="71" t="s">
        <v>77</v>
      </c>
      <c r="Z10" s="72" t="s">
        <v>68</v>
      </c>
      <c r="AA10" s="129"/>
      <c r="AB10" s="71" t="s">
        <v>77</v>
      </c>
      <c r="AC10" s="68" t="s">
        <v>68</v>
      </c>
      <c r="AD10" s="152"/>
      <c r="AE10" s="153"/>
      <c r="AF10" s="154"/>
      <c r="AG10" s="162"/>
      <c r="AH10" s="71"/>
      <c r="AI10" s="72"/>
      <c r="AJ10" s="129"/>
      <c r="AK10" s="71"/>
      <c r="AL10" s="72"/>
      <c r="AM10" s="129"/>
      <c r="AN10" s="71"/>
      <c r="AO10" s="72"/>
      <c r="AP10" s="166"/>
      <c r="AQ10" s="71"/>
      <c r="AR10" s="72"/>
      <c r="AS10" s="166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3" t="s">
        <v>74</v>
      </c>
      <c r="BK10" s="173" t="s">
        <v>75</v>
      </c>
      <c r="BL10" s="52" t="s">
        <v>76</v>
      </c>
      <c r="BM10" s="2"/>
    </row>
    <row r="11" spans="1:65">
      <c r="A11" s="17" t="s">
        <v>78</v>
      </c>
      <c r="B11" s="18">
        <v>4</v>
      </c>
      <c r="C11" s="19">
        <v>22</v>
      </c>
      <c r="D11" s="18">
        <v>3</v>
      </c>
      <c r="E11" s="19">
        <v>25</v>
      </c>
      <c r="F11" s="53">
        <f>BJ11</f>
        <v>3</v>
      </c>
      <c r="G11" s="53">
        <f t="shared" ref="G11:H11" si="0">BK11</f>
        <v>3</v>
      </c>
      <c r="H11" s="53">
        <f t="shared" si="0"/>
        <v>0</v>
      </c>
      <c r="I11" s="74"/>
      <c r="J11" s="53">
        <v>1</v>
      </c>
      <c r="K11" s="75">
        <v>3</v>
      </c>
      <c r="L11" s="76">
        <f>K11-J11+1</f>
        <v>3</v>
      </c>
      <c r="M11" s="53"/>
      <c r="N11" s="75"/>
      <c r="O11" s="103"/>
      <c r="P11" s="53"/>
      <c r="Q11" s="117"/>
      <c r="R11" s="117"/>
      <c r="S11" s="53"/>
      <c r="T11" s="75"/>
      <c r="U11" s="76"/>
      <c r="V11" s="53"/>
      <c r="W11" s="75"/>
      <c r="X11" s="76"/>
      <c r="Y11" s="53"/>
      <c r="Z11" s="75"/>
      <c r="AA11" s="76"/>
      <c r="AB11" s="53"/>
      <c r="AC11" s="117"/>
      <c r="AD11" s="75"/>
      <c r="AE11" s="140"/>
      <c r="AF11" s="155"/>
      <c r="AG11" s="157"/>
      <c r="AH11" s="53"/>
      <c r="AI11" s="75"/>
      <c r="AJ11" s="76"/>
      <c r="AK11" s="53"/>
      <c r="AL11" s="75"/>
      <c r="AM11" s="76"/>
      <c r="AN11" s="53"/>
      <c r="AO11" s="75"/>
      <c r="AP11" s="167"/>
      <c r="AQ11" s="53"/>
      <c r="AR11" s="75"/>
      <c r="AS11" s="167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53">
        <v>3</v>
      </c>
      <c r="BK11" s="174">
        <f>L11+O11+R11+U11+X11+AA11+AD11+AG11+AJ11+AM11+AP11</f>
        <v>3</v>
      </c>
      <c r="BL11" s="175">
        <f>BK11-BJ11</f>
        <v>0</v>
      </c>
      <c r="BM11" s="2"/>
    </row>
    <row r="12" spans="1:65">
      <c r="A12" s="17" t="s">
        <v>79</v>
      </c>
      <c r="B12" s="20">
        <v>7</v>
      </c>
      <c r="C12" s="21">
        <v>21</v>
      </c>
      <c r="D12" s="20"/>
      <c r="E12" s="21"/>
      <c r="F12" s="53">
        <f t="shared" ref="F12:F34" si="1">BJ12</f>
        <v>12</v>
      </c>
      <c r="G12" s="53">
        <f t="shared" ref="G12:G34" si="2">BK12</f>
        <v>12</v>
      </c>
      <c r="H12" s="53">
        <f t="shared" ref="H12:H34" si="3">BL12</f>
        <v>0</v>
      </c>
      <c r="I12" s="77"/>
      <c r="J12" s="78">
        <v>1</v>
      </c>
      <c r="K12" s="79">
        <v>12</v>
      </c>
      <c r="L12" s="80">
        <f t="shared" ref="L12" si="4">K12-J12+1</f>
        <v>12</v>
      </c>
      <c r="M12" s="78"/>
      <c r="N12" s="79"/>
      <c r="O12" s="80"/>
      <c r="P12" s="78"/>
      <c r="Q12" s="118"/>
      <c r="R12" s="118"/>
      <c r="S12" s="78"/>
      <c r="T12" s="79"/>
      <c r="U12" s="80"/>
      <c r="V12" s="78"/>
      <c r="W12" s="79"/>
      <c r="X12" s="80"/>
      <c r="Y12" s="78"/>
      <c r="Z12" s="79"/>
      <c r="AA12" s="80"/>
      <c r="AB12" s="78"/>
      <c r="AC12" s="118"/>
      <c r="AD12" s="79"/>
      <c r="AE12" s="88"/>
      <c r="AF12" s="119"/>
      <c r="AG12" s="89"/>
      <c r="AH12" s="78"/>
      <c r="AI12" s="79"/>
      <c r="AJ12" s="80"/>
      <c r="AK12" s="78"/>
      <c r="AL12" s="79"/>
      <c r="AM12" s="80"/>
      <c r="AN12" s="78"/>
      <c r="AO12" s="79"/>
      <c r="AP12" s="168"/>
      <c r="AQ12" s="78"/>
      <c r="AR12" s="79"/>
      <c r="AS12" s="168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8">
        <v>12</v>
      </c>
      <c r="BK12" s="174">
        <f t="shared" ref="BK12:BK29" si="5">L12+O12+R12+U12+X12+AA12+AD12+AG12+AJ12+AM12+AP12</f>
        <v>12</v>
      </c>
      <c r="BL12" s="175">
        <f t="shared" ref="BL12:BL29" si="6">BK12-BJ12</f>
        <v>0</v>
      </c>
      <c r="BM12" s="2"/>
    </row>
    <row r="13" spans="1:65">
      <c r="A13" s="17" t="s">
        <v>80</v>
      </c>
      <c r="B13" s="20" t="s">
        <v>81</v>
      </c>
      <c r="C13" s="21">
        <v>21</v>
      </c>
      <c r="D13" s="22" t="s">
        <v>82</v>
      </c>
      <c r="E13" s="21">
        <v>24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77"/>
      <c r="J13" s="78"/>
      <c r="K13" s="79"/>
      <c r="L13" s="80"/>
      <c r="M13" s="78"/>
      <c r="N13" s="79"/>
      <c r="O13" s="80"/>
      <c r="P13" s="78"/>
      <c r="Q13" s="118"/>
      <c r="R13" s="118"/>
      <c r="S13" s="78"/>
      <c r="T13" s="79"/>
      <c r="U13" s="80"/>
      <c r="V13" s="130"/>
      <c r="W13" s="131"/>
      <c r="X13" s="132"/>
      <c r="Y13" s="78"/>
      <c r="Z13" s="79"/>
      <c r="AA13" s="80"/>
      <c r="AB13" s="78"/>
      <c r="AC13" s="118"/>
      <c r="AD13" s="79"/>
      <c r="AE13" s="88"/>
      <c r="AF13" s="119"/>
      <c r="AG13" s="89"/>
      <c r="AH13" s="78"/>
      <c r="AI13" s="79"/>
      <c r="AJ13" s="80"/>
      <c r="AK13" s="78"/>
      <c r="AL13" s="79"/>
      <c r="AM13" s="80"/>
      <c r="AN13" s="78"/>
      <c r="AO13" s="79"/>
      <c r="AP13" s="168"/>
      <c r="AQ13" s="78"/>
      <c r="AR13" s="79"/>
      <c r="AS13" s="168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76">
        <v>0</v>
      </c>
      <c r="BK13" s="174">
        <f t="shared" si="5"/>
        <v>0</v>
      </c>
      <c r="BL13" s="175">
        <f t="shared" si="6"/>
        <v>0</v>
      </c>
      <c r="BM13" s="2"/>
    </row>
    <row r="14" spans="1:65">
      <c r="A14" s="17" t="s">
        <v>83</v>
      </c>
      <c r="B14" s="20">
        <v>8</v>
      </c>
      <c r="C14" s="21">
        <v>21</v>
      </c>
      <c r="D14" s="23">
        <v>7</v>
      </c>
      <c r="E14" s="54">
        <v>24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81"/>
      <c r="J14" s="78"/>
      <c r="K14" s="79"/>
      <c r="L14" s="80"/>
      <c r="M14" s="78"/>
      <c r="N14" s="79"/>
      <c r="O14" s="80"/>
      <c r="P14" s="78"/>
      <c r="Q14" s="118"/>
      <c r="R14" s="118"/>
      <c r="S14" s="78"/>
      <c r="T14" s="79"/>
      <c r="U14" s="80"/>
      <c r="V14" s="78"/>
      <c r="W14" s="79"/>
      <c r="X14" s="80"/>
      <c r="Y14" s="78"/>
      <c r="Z14" s="79"/>
      <c r="AA14" s="80"/>
      <c r="AB14" s="78"/>
      <c r="AC14" s="118"/>
      <c r="AD14" s="79"/>
      <c r="AE14" s="88"/>
      <c r="AF14" s="119"/>
      <c r="AG14" s="89"/>
      <c r="AH14" s="78"/>
      <c r="AI14" s="79"/>
      <c r="AJ14" s="80"/>
      <c r="AK14" s="78"/>
      <c r="AL14" s="79"/>
      <c r="AM14" s="80"/>
      <c r="AN14" s="78"/>
      <c r="AO14" s="79"/>
      <c r="AP14" s="168"/>
      <c r="AQ14" s="78"/>
      <c r="AR14" s="79"/>
      <c r="AS14" s="168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76">
        <v>0</v>
      </c>
      <c r="BK14" s="174">
        <f t="shared" si="5"/>
        <v>0</v>
      </c>
      <c r="BL14" s="175">
        <f t="shared" si="6"/>
        <v>0</v>
      </c>
      <c r="BM14" s="2"/>
    </row>
    <row r="15" spans="1:65">
      <c r="A15" s="24" t="s">
        <v>86</v>
      </c>
      <c r="B15" s="25">
        <v>3</v>
      </c>
      <c r="C15" s="26">
        <v>22</v>
      </c>
      <c r="D15" s="25">
        <v>4</v>
      </c>
      <c r="E15" s="55">
        <v>25</v>
      </c>
      <c r="F15" s="53">
        <v>4</v>
      </c>
      <c r="G15" s="53">
        <f t="shared" si="2"/>
        <v>4</v>
      </c>
      <c r="H15" s="53">
        <f t="shared" si="3"/>
        <v>0</v>
      </c>
      <c r="I15" s="82"/>
      <c r="J15" s="83">
        <v>1</v>
      </c>
      <c r="K15" s="84">
        <v>4</v>
      </c>
      <c r="L15" s="85">
        <f t="shared" ref="L15:L16" si="7">K15-J15+1</f>
        <v>4</v>
      </c>
      <c r="M15" s="78"/>
      <c r="N15" s="79"/>
      <c r="O15" s="80"/>
      <c r="P15" s="78"/>
      <c r="Q15" s="118"/>
      <c r="R15" s="118"/>
      <c r="S15" s="78"/>
      <c r="T15" s="79"/>
      <c r="U15" s="80"/>
      <c r="V15" s="78"/>
      <c r="W15" s="79"/>
      <c r="X15" s="80"/>
      <c r="Y15" s="78"/>
      <c r="Z15" s="79"/>
      <c r="AA15" s="80"/>
      <c r="AB15" s="78"/>
      <c r="AC15" s="118"/>
      <c r="AD15" s="79"/>
      <c r="AE15" s="88"/>
      <c r="AF15" s="119"/>
      <c r="AG15" s="89"/>
      <c r="AH15" s="78"/>
      <c r="AI15" s="79"/>
      <c r="AJ15" s="80"/>
      <c r="AK15" s="78"/>
      <c r="AL15" s="79"/>
      <c r="AM15" s="80"/>
      <c r="AN15" s="78"/>
      <c r="AO15" s="79"/>
      <c r="AP15" s="168"/>
      <c r="AQ15" s="78"/>
      <c r="AR15" s="79"/>
      <c r="AS15" s="168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8">
        <v>4</v>
      </c>
      <c r="BK15" s="174">
        <f t="shared" si="5"/>
        <v>4</v>
      </c>
      <c r="BL15" s="177">
        <f t="shared" si="6"/>
        <v>0</v>
      </c>
      <c r="BM15" s="2"/>
    </row>
    <row r="16" spans="1:65">
      <c r="A16" s="24" t="s">
        <v>87</v>
      </c>
      <c r="B16" s="27">
        <v>6</v>
      </c>
      <c r="C16" s="28">
        <v>22</v>
      </c>
      <c r="D16" s="27">
        <v>7</v>
      </c>
      <c r="E16" s="56">
        <v>25</v>
      </c>
      <c r="F16" s="53">
        <f t="shared" si="1"/>
        <v>7</v>
      </c>
      <c r="G16" s="53">
        <f t="shared" si="2"/>
        <v>7</v>
      </c>
      <c r="H16" s="53">
        <f t="shared" si="3"/>
        <v>0</v>
      </c>
      <c r="I16" s="86"/>
      <c r="J16" s="83">
        <v>1</v>
      </c>
      <c r="K16" s="84">
        <v>7</v>
      </c>
      <c r="L16" s="85">
        <f t="shared" si="7"/>
        <v>7</v>
      </c>
      <c r="M16" s="78"/>
      <c r="N16" s="79"/>
      <c r="O16" s="80"/>
      <c r="P16" s="78"/>
      <c r="Q16" s="118"/>
      <c r="R16" s="118"/>
      <c r="S16" s="78"/>
      <c r="T16" s="79"/>
      <c r="U16" s="80"/>
      <c r="V16" s="78"/>
      <c r="W16" s="79"/>
      <c r="X16" s="80"/>
      <c r="Y16" s="78"/>
      <c r="Z16" s="79"/>
      <c r="AA16" s="80"/>
      <c r="AB16" s="83">
        <v>1</v>
      </c>
      <c r="AC16" s="156">
        <v>7</v>
      </c>
      <c r="AD16" s="85"/>
      <c r="AE16" s="88"/>
      <c r="AF16" s="119"/>
      <c r="AG16" s="90"/>
      <c r="AH16" s="78"/>
      <c r="AI16" s="79"/>
      <c r="AJ16" s="80"/>
      <c r="AK16" s="78"/>
      <c r="AL16" s="79"/>
      <c r="AM16" s="80"/>
      <c r="AN16" s="78"/>
      <c r="AO16" s="79"/>
      <c r="AP16" s="168"/>
      <c r="AQ16" s="78"/>
      <c r="AR16" s="79"/>
      <c r="AS16" s="168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8">
        <v>7</v>
      </c>
      <c r="BK16" s="174">
        <f t="shared" si="5"/>
        <v>7</v>
      </c>
      <c r="BL16" s="177">
        <f t="shared" si="6"/>
        <v>0</v>
      </c>
      <c r="BM16" s="2"/>
    </row>
    <row r="17" spans="1:65">
      <c r="A17" s="17" t="s">
        <v>131</v>
      </c>
      <c r="B17" s="20">
        <v>11</v>
      </c>
      <c r="C17" s="21">
        <v>21</v>
      </c>
      <c r="D17" s="23">
        <v>10</v>
      </c>
      <c r="E17" s="54">
        <v>24</v>
      </c>
      <c r="F17" s="53">
        <v>0</v>
      </c>
      <c r="G17" s="53">
        <f t="shared" si="2"/>
        <v>0</v>
      </c>
      <c r="H17" s="53">
        <f t="shared" si="3"/>
        <v>0</v>
      </c>
      <c r="I17" s="81"/>
      <c r="J17" s="78"/>
      <c r="K17" s="79"/>
      <c r="L17" s="80"/>
      <c r="M17" s="78"/>
      <c r="N17" s="79"/>
      <c r="O17" s="80"/>
      <c r="P17" s="78"/>
      <c r="Q17" s="118"/>
      <c r="R17" s="118"/>
      <c r="S17" s="78"/>
      <c r="T17" s="79"/>
      <c r="U17" s="80"/>
      <c r="V17" s="78"/>
      <c r="W17" s="133"/>
      <c r="X17" s="80"/>
      <c r="Y17" s="78"/>
      <c r="Z17" s="79"/>
      <c r="AA17" s="80"/>
      <c r="AB17" s="53"/>
      <c r="AC17" s="117"/>
      <c r="AD17" s="75"/>
      <c r="AE17" s="140"/>
      <c r="AF17" s="155"/>
      <c r="AG17" s="157"/>
      <c r="AH17" s="78"/>
      <c r="AI17" s="79"/>
      <c r="AJ17" s="80"/>
      <c r="AK17" s="78"/>
      <c r="AL17" s="79"/>
      <c r="AM17" s="80"/>
      <c r="AN17" s="78"/>
      <c r="AO17" s="79"/>
      <c r="AP17" s="168"/>
      <c r="AQ17" s="78"/>
      <c r="AR17" s="79"/>
      <c r="AS17" s="168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8">
        <v>0</v>
      </c>
      <c r="BK17" s="174">
        <f t="shared" si="5"/>
        <v>0</v>
      </c>
      <c r="BL17" s="177">
        <f t="shared" si="6"/>
        <v>0</v>
      </c>
      <c r="BM17" s="184" t="s">
        <v>157</v>
      </c>
    </row>
    <row r="18" spans="1:66">
      <c r="A18" s="29" t="s">
        <v>90</v>
      </c>
      <c r="B18" s="30">
        <v>5</v>
      </c>
      <c r="C18" s="31">
        <v>22</v>
      </c>
      <c r="D18" s="30">
        <v>10</v>
      </c>
      <c r="E18" s="57">
        <v>23</v>
      </c>
      <c r="F18" s="53">
        <v>0</v>
      </c>
      <c r="G18" s="53">
        <f t="shared" si="2"/>
        <v>0</v>
      </c>
      <c r="H18" s="53">
        <f t="shared" si="3"/>
        <v>0</v>
      </c>
      <c r="I18" s="87"/>
      <c r="J18" s="88"/>
      <c r="K18" s="89"/>
      <c r="L18" s="90"/>
      <c r="M18" s="88"/>
      <c r="N18" s="89"/>
      <c r="O18" s="90"/>
      <c r="P18" s="88"/>
      <c r="Q18" s="119"/>
      <c r="R18" s="119"/>
      <c r="S18" s="88"/>
      <c r="T18" s="89"/>
      <c r="U18" s="90"/>
      <c r="V18" s="88"/>
      <c r="W18" s="89"/>
      <c r="X18" s="90"/>
      <c r="Y18" s="88"/>
      <c r="Z18" s="89"/>
      <c r="AA18" s="90"/>
      <c r="AB18" s="140"/>
      <c r="AC18" s="155"/>
      <c r="AD18" s="157"/>
      <c r="AE18" s="140"/>
      <c r="AF18" s="155"/>
      <c r="AG18" s="157"/>
      <c r="AH18" s="88"/>
      <c r="AI18" s="89"/>
      <c r="AJ18" s="90"/>
      <c r="AK18" s="88"/>
      <c r="AL18" s="89"/>
      <c r="AM18" s="90"/>
      <c r="AN18" s="88"/>
      <c r="AO18" s="89"/>
      <c r="AP18" s="169"/>
      <c r="AQ18" s="88"/>
      <c r="AR18" s="89"/>
      <c r="AS18" s="16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8">
        <v>0</v>
      </c>
      <c r="BK18" s="178">
        <f t="shared" si="5"/>
        <v>0</v>
      </c>
      <c r="BL18" s="179">
        <f t="shared" si="6"/>
        <v>0</v>
      </c>
      <c r="BM18" s="185" t="s">
        <v>157</v>
      </c>
      <c r="BN18" s="186"/>
    </row>
    <row r="19" spans="1:65">
      <c r="A19" s="17" t="s">
        <v>91</v>
      </c>
      <c r="B19" s="22" t="s">
        <v>92</v>
      </c>
      <c r="C19" s="21">
        <v>21</v>
      </c>
      <c r="D19" s="20" t="s">
        <v>93</v>
      </c>
      <c r="E19" s="21">
        <v>24</v>
      </c>
      <c r="F19" s="53">
        <f t="shared" si="1"/>
        <v>0</v>
      </c>
      <c r="G19" s="53">
        <f t="shared" si="2"/>
        <v>0</v>
      </c>
      <c r="H19" s="53">
        <f t="shared" si="3"/>
        <v>0</v>
      </c>
      <c r="I19" s="77"/>
      <c r="J19" s="78"/>
      <c r="K19" s="79"/>
      <c r="L19" s="80"/>
      <c r="M19" s="78"/>
      <c r="N19" s="79"/>
      <c r="O19" s="80"/>
      <c r="P19" s="88"/>
      <c r="Q19" s="119"/>
      <c r="R19" s="119"/>
      <c r="S19" s="78"/>
      <c r="T19" s="79"/>
      <c r="U19" s="80"/>
      <c r="V19" s="78"/>
      <c r="W19" s="79"/>
      <c r="X19" s="80"/>
      <c r="Y19" s="78"/>
      <c r="Z19" s="79"/>
      <c r="AA19" s="80"/>
      <c r="AB19" s="78"/>
      <c r="AC19" s="118"/>
      <c r="AD19" s="79"/>
      <c r="AE19" s="88"/>
      <c r="AF19" s="119"/>
      <c r="AG19" s="89"/>
      <c r="AH19" s="78"/>
      <c r="AI19" s="79"/>
      <c r="AJ19" s="80"/>
      <c r="AK19" s="78"/>
      <c r="AL19" s="79"/>
      <c r="AM19" s="80"/>
      <c r="AN19" s="78"/>
      <c r="AO19" s="79"/>
      <c r="AP19" s="168"/>
      <c r="AQ19" s="78"/>
      <c r="AR19" s="79"/>
      <c r="AS19" s="168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8">
        <v>0</v>
      </c>
      <c r="BK19" s="174">
        <f t="shared" si="5"/>
        <v>0</v>
      </c>
      <c r="BL19" s="177">
        <f t="shared" si="6"/>
        <v>0</v>
      </c>
      <c r="BM19" s="2"/>
    </row>
    <row r="20" spans="1:65">
      <c r="A20" s="17" t="s">
        <v>94</v>
      </c>
      <c r="B20" s="22" t="s">
        <v>95</v>
      </c>
      <c r="C20" s="21">
        <v>21</v>
      </c>
      <c r="D20" s="20" t="s">
        <v>95</v>
      </c>
      <c r="E20" s="21">
        <v>24</v>
      </c>
      <c r="F20" s="53">
        <f t="shared" si="1"/>
        <v>0</v>
      </c>
      <c r="G20" s="53">
        <f t="shared" si="2"/>
        <v>0</v>
      </c>
      <c r="H20" s="53">
        <f t="shared" si="3"/>
        <v>0</v>
      </c>
      <c r="I20" s="77"/>
      <c r="J20" s="78"/>
      <c r="K20" s="79"/>
      <c r="L20" s="80"/>
      <c r="M20" s="78"/>
      <c r="N20" s="79"/>
      <c r="O20" s="80"/>
      <c r="P20" s="78"/>
      <c r="Q20" s="118"/>
      <c r="R20" s="118"/>
      <c r="S20" s="78"/>
      <c r="T20" s="79"/>
      <c r="U20" s="80"/>
      <c r="V20" s="78"/>
      <c r="W20" s="79"/>
      <c r="X20" s="80"/>
      <c r="Y20" s="78"/>
      <c r="Z20" s="79"/>
      <c r="AA20" s="80"/>
      <c r="AB20" s="78"/>
      <c r="AC20" s="118"/>
      <c r="AD20" s="79"/>
      <c r="AE20" s="88"/>
      <c r="AF20" s="119"/>
      <c r="AG20" s="89"/>
      <c r="AH20" s="78"/>
      <c r="AI20" s="79"/>
      <c r="AJ20" s="80"/>
      <c r="AK20" s="78"/>
      <c r="AL20" s="79"/>
      <c r="AM20" s="80"/>
      <c r="AN20" s="78"/>
      <c r="AO20" s="79"/>
      <c r="AP20" s="168"/>
      <c r="AQ20" s="78"/>
      <c r="AR20" s="79"/>
      <c r="AS20" s="168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8">
        <v>0</v>
      </c>
      <c r="BK20" s="174">
        <f t="shared" si="5"/>
        <v>0</v>
      </c>
      <c r="BL20" s="177">
        <f t="shared" si="6"/>
        <v>0</v>
      </c>
      <c r="BM20" s="2"/>
    </row>
    <row r="21" spans="1:65">
      <c r="A21" s="32" t="s">
        <v>96</v>
      </c>
      <c r="B21" s="25"/>
      <c r="C21" s="26"/>
      <c r="D21" s="25"/>
      <c r="E21" s="26"/>
      <c r="F21" s="53">
        <f t="shared" si="1"/>
        <v>0</v>
      </c>
      <c r="G21" s="53">
        <f t="shared" si="2"/>
        <v>0</v>
      </c>
      <c r="H21" s="53">
        <f t="shared" si="3"/>
        <v>0</v>
      </c>
      <c r="I21" s="91"/>
      <c r="J21" s="78"/>
      <c r="K21" s="79"/>
      <c r="L21" s="80"/>
      <c r="M21" s="78"/>
      <c r="N21" s="79"/>
      <c r="O21" s="80"/>
      <c r="P21" s="78"/>
      <c r="Q21" s="118"/>
      <c r="R21" s="118"/>
      <c r="S21" s="78"/>
      <c r="T21" s="79"/>
      <c r="U21" s="80"/>
      <c r="V21" s="78"/>
      <c r="W21" s="79"/>
      <c r="X21" s="80"/>
      <c r="Y21" s="78"/>
      <c r="Z21" s="79"/>
      <c r="AA21" s="80"/>
      <c r="AB21" s="78"/>
      <c r="AC21" s="118"/>
      <c r="AD21" s="79"/>
      <c r="AE21" s="78"/>
      <c r="AF21" s="118"/>
      <c r="AG21" s="79"/>
      <c r="AH21" s="78"/>
      <c r="AI21" s="79"/>
      <c r="AJ21" s="80"/>
      <c r="AK21" s="78"/>
      <c r="AL21" s="79"/>
      <c r="AM21" s="80"/>
      <c r="AN21" s="78"/>
      <c r="AO21" s="79"/>
      <c r="AP21" s="168"/>
      <c r="AQ21" s="78"/>
      <c r="AR21" s="79"/>
      <c r="AS21" s="168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8"/>
      <c r="BK21" s="174">
        <f t="shared" si="5"/>
        <v>0</v>
      </c>
      <c r="BL21" s="177">
        <f t="shared" si="6"/>
        <v>0</v>
      </c>
      <c r="BM21" s="2"/>
    </row>
    <row r="22" spans="1:65">
      <c r="A22" s="33" t="s">
        <v>99</v>
      </c>
      <c r="B22" s="20">
        <v>12</v>
      </c>
      <c r="C22" s="21">
        <v>20</v>
      </c>
      <c r="D22" s="34">
        <v>5</v>
      </c>
      <c r="E22" s="58">
        <v>25</v>
      </c>
      <c r="F22" s="53">
        <f t="shared" si="1"/>
        <v>5</v>
      </c>
      <c r="G22" s="53">
        <f t="shared" si="2"/>
        <v>5</v>
      </c>
      <c r="H22" s="53">
        <f t="shared" si="3"/>
        <v>0</v>
      </c>
      <c r="I22" s="81"/>
      <c r="J22" s="78">
        <v>1</v>
      </c>
      <c r="K22" s="79">
        <v>5</v>
      </c>
      <c r="L22" s="80">
        <f t="shared" ref="L22:L24" si="8">K22-J22+1</f>
        <v>5</v>
      </c>
      <c r="M22" s="78"/>
      <c r="N22" s="79"/>
      <c r="O22" s="80"/>
      <c r="P22" s="78"/>
      <c r="Q22" s="118"/>
      <c r="R22" s="118"/>
      <c r="S22" s="78"/>
      <c r="T22" s="79"/>
      <c r="U22" s="80"/>
      <c r="V22" s="78"/>
      <c r="W22" s="79"/>
      <c r="X22" s="80"/>
      <c r="Y22" s="78"/>
      <c r="Z22" s="79"/>
      <c r="AA22" s="80"/>
      <c r="AB22" s="78"/>
      <c r="AC22" s="118"/>
      <c r="AD22" s="79"/>
      <c r="AE22" s="78"/>
      <c r="AF22" s="118"/>
      <c r="AG22" s="79"/>
      <c r="AH22" s="78"/>
      <c r="AI22" s="79"/>
      <c r="AJ22" s="80"/>
      <c r="AK22" s="78"/>
      <c r="AL22" s="79"/>
      <c r="AM22" s="80"/>
      <c r="AN22" s="78"/>
      <c r="AO22" s="79"/>
      <c r="AP22" s="168"/>
      <c r="AQ22" s="78"/>
      <c r="AR22" s="79"/>
      <c r="AS22" s="168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8">
        <v>5</v>
      </c>
      <c r="BK22" s="174">
        <f t="shared" si="5"/>
        <v>5</v>
      </c>
      <c r="BL22" s="177">
        <f t="shared" si="6"/>
        <v>0</v>
      </c>
      <c r="BM22" s="2"/>
    </row>
    <row r="23" spans="1:65">
      <c r="A23" s="17" t="s">
        <v>100</v>
      </c>
      <c r="B23" s="20">
        <v>4</v>
      </c>
      <c r="C23" s="21">
        <v>21</v>
      </c>
      <c r="D23" s="34">
        <v>3</v>
      </c>
      <c r="E23" s="58">
        <v>25</v>
      </c>
      <c r="F23" s="53">
        <f t="shared" si="1"/>
        <v>3</v>
      </c>
      <c r="G23" s="53">
        <f t="shared" si="2"/>
        <v>3</v>
      </c>
      <c r="H23" s="53">
        <f t="shared" si="3"/>
        <v>0</v>
      </c>
      <c r="I23" s="81"/>
      <c r="J23" s="78">
        <v>1</v>
      </c>
      <c r="K23" s="79">
        <v>3</v>
      </c>
      <c r="L23" s="80">
        <f t="shared" si="8"/>
        <v>3</v>
      </c>
      <c r="M23" s="78"/>
      <c r="N23" s="79"/>
      <c r="O23" s="80"/>
      <c r="P23" s="78"/>
      <c r="Q23" s="118"/>
      <c r="R23" s="118"/>
      <c r="S23" s="78"/>
      <c r="T23" s="79"/>
      <c r="U23" s="80"/>
      <c r="V23" s="78"/>
      <c r="W23" s="79"/>
      <c r="X23" s="80"/>
      <c r="Y23" s="78"/>
      <c r="Z23" s="79"/>
      <c r="AA23" s="80"/>
      <c r="AB23" s="78"/>
      <c r="AC23" s="118"/>
      <c r="AD23" s="79"/>
      <c r="AE23" s="78"/>
      <c r="AF23" s="118"/>
      <c r="AG23" s="79"/>
      <c r="AH23" s="78"/>
      <c r="AI23" s="79"/>
      <c r="AJ23" s="80"/>
      <c r="AK23" s="78"/>
      <c r="AL23" s="79"/>
      <c r="AM23" s="80"/>
      <c r="AN23" s="78"/>
      <c r="AO23" s="79"/>
      <c r="AP23" s="168"/>
      <c r="AQ23" s="78"/>
      <c r="AR23" s="79"/>
      <c r="AS23" s="168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8">
        <v>3</v>
      </c>
      <c r="BK23" s="174">
        <f t="shared" si="5"/>
        <v>3</v>
      </c>
      <c r="BL23" s="177">
        <f t="shared" si="6"/>
        <v>0</v>
      </c>
      <c r="BM23" s="2"/>
    </row>
    <row r="24" spans="1:65">
      <c r="A24" s="17" t="s">
        <v>101</v>
      </c>
      <c r="B24" s="20">
        <v>4</v>
      </c>
      <c r="C24" s="21">
        <v>21</v>
      </c>
      <c r="D24" s="34">
        <v>3</v>
      </c>
      <c r="E24" s="58">
        <v>25</v>
      </c>
      <c r="F24" s="53">
        <f t="shared" si="1"/>
        <v>3</v>
      </c>
      <c r="G24" s="53">
        <f t="shared" si="2"/>
        <v>3</v>
      </c>
      <c r="H24" s="53">
        <f t="shared" si="3"/>
        <v>0</v>
      </c>
      <c r="I24" s="81"/>
      <c r="J24" s="78">
        <v>1</v>
      </c>
      <c r="K24" s="79">
        <v>3</v>
      </c>
      <c r="L24" s="80">
        <f t="shared" si="8"/>
        <v>3</v>
      </c>
      <c r="M24" s="78"/>
      <c r="N24" s="79"/>
      <c r="O24" s="80"/>
      <c r="P24" s="78"/>
      <c r="Q24" s="118"/>
      <c r="R24" s="118"/>
      <c r="S24" s="78"/>
      <c r="T24" s="79"/>
      <c r="U24" s="80"/>
      <c r="V24" s="78"/>
      <c r="W24" s="79"/>
      <c r="X24" s="80"/>
      <c r="Y24" s="78"/>
      <c r="Z24" s="79"/>
      <c r="AA24" s="80"/>
      <c r="AB24" s="78"/>
      <c r="AC24" s="118"/>
      <c r="AD24" s="79"/>
      <c r="AE24" s="78"/>
      <c r="AF24" s="118"/>
      <c r="AG24" s="79"/>
      <c r="AH24" s="78"/>
      <c r="AI24" s="79"/>
      <c r="AJ24" s="80"/>
      <c r="AK24" s="78"/>
      <c r="AL24" s="79"/>
      <c r="AM24" s="80"/>
      <c r="AN24" s="78"/>
      <c r="AO24" s="79"/>
      <c r="AP24" s="168"/>
      <c r="AQ24" s="78"/>
      <c r="AR24" s="79"/>
      <c r="AS24" s="168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8">
        <v>3</v>
      </c>
      <c r="BK24" s="174">
        <f t="shared" si="5"/>
        <v>3</v>
      </c>
      <c r="BL24" s="177">
        <f t="shared" si="6"/>
        <v>0</v>
      </c>
      <c r="BM24" s="2"/>
    </row>
    <row r="25" spans="1:65">
      <c r="A25" s="17" t="s">
        <v>102</v>
      </c>
      <c r="B25" s="20">
        <v>3</v>
      </c>
      <c r="C25" s="21">
        <v>21</v>
      </c>
      <c r="D25" s="23">
        <v>3</v>
      </c>
      <c r="E25" s="54">
        <v>23</v>
      </c>
      <c r="F25" s="53">
        <f t="shared" si="1"/>
        <v>0</v>
      </c>
      <c r="G25" s="53">
        <f t="shared" si="2"/>
        <v>0</v>
      </c>
      <c r="H25" s="53">
        <f t="shared" si="3"/>
        <v>0</v>
      </c>
      <c r="I25" s="81"/>
      <c r="J25" s="78"/>
      <c r="K25" s="79"/>
      <c r="L25" s="80"/>
      <c r="M25" s="78"/>
      <c r="N25" s="79"/>
      <c r="O25" s="80"/>
      <c r="P25" s="78"/>
      <c r="Q25" s="118"/>
      <c r="R25" s="118"/>
      <c r="S25" s="78"/>
      <c r="T25" s="79"/>
      <c r="U25" s="80"/>
      <c r="V25" s="78"/>
      <c r="W25" s="79"/>
      <c r="X25" s="80"/>
      <c r="Y25" s="78"/>
      <c r="Z25" s="79"/>
      <c r="AA25" s="80"/>
      <c r="AB25" s="78"/>
      <c r="AC25" s="118"/>
      <c r="AD25" s="79"/>
      <c r="AE25" s="78"/>
      <c r="AF25" s="118"/>
      <c r="AG25" s="79"/>
      <c r="AH25" s="78"/>
      <c r="AI25" s="79"/>
      <c r="AJ25" s="80"/>
      <c r="AK25" s="78"/>
      <c r="AL25" s="79"/>
      <c r="AM25" s="80"/>
      <c r="AN25" s="78"/>
      <c r="AO25" s="79"/>
      <c r="AP25" s="168"/>
      <c r="AQ25" s="78"/>
      <c r="AR25" s="79"/>
      <c r="AS25" s="168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8"/>
      <c r="BK25" s="174">
        <f t="shared" si="5"/>
        <v>0</v>
      </c>
      <c r="BL25" s="177">
        <f t="shared" si="6"/>
        <v>0</v>
      </c>
      <c r="BM25" s="2"/>
    </row>
    <row r="26" spans="1:65">
      <c r="A26" s="17" t="s">
        <v>104</v>
      </c>
      <c r="B26" s="20" t="s">
        <v>98</v>
      </c>
      <c r="C26" s="21">
        <v>21</v>
      </c>
      <c r="D26" s="23">
        <v>10</v>
      </c>
      <c r="E26" s="54">
        <v>23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81"/>
      <c r="J26" s="78"/>
      <c r="K26" s="79"/>
      <c r="L26" s="80"/>
      <c r="M26" s="78"/>
      <c r="N26" s="79"/>
      <c r="O26" s="80"/>
      <c r="P26" s="78"/>
      <c r="Q26" s="118"/>
      <c r="R26" s="118"/>
      <c r="S26" s="78"/>
      <c r="T26" s="79"/>
      <c r="U26" s="80"/>
      <c r="V26" s="78"/>
      <c r="W26" s="79"/>
      <c r="X26" s="80"/>
      <c r="Y26" s="78"/>
      <c r="Z26" s="79"/>
      <c r="AA26" s="80"/>
      <c r="AB26" s="78"/>
      <c r="AC26" s="118"/>
      <c r="AD26" s="79"/>
      <c r="AE26" s="78"/>
      <c r="AF26" s="118"/>
      <c r="AG26" s="79"/>
      <c r="AH26" s="78"/>
      <c r="AI26" s="79"/>
      <c r="AJ26" s="80"/>
      <c r="AK26" s="78"/>
      <c r="AL26" s="79"/>
      <c r="AM26" s="80"/>
      <c r="AN26" s="78"/>
      <c r="AO26" s="79"/>
      <c r="AP26" s="168"/>
      <c r="AQ26" s="78"/>
      <c r="AR26" s="79"/>
      <c r="AS26" s="168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8"/>
      <c r="BK26" s="174">
        <f t="shared" si="5"/>
        <v>0</v>
      </c>
      <c r="BL26" s="177">
        <f t="shared" si="6"/>
        <v>0</v>
      </c>
      <c r="BM26" s="2"/>
    </row>
    <row r="27" spans="1:65">
      <c r="A27" s="17" t="s">
        <v>105</v>
      </c>
      <c r="B27" s="20">
        <v>10</v>
      </c>
      <c r="C27" s="21">
        <v>21</v>
      </c>
      <c r="D27" s="23">
        <v>9</v>
      </c>
      <c r="E27" s="54">
        <v>24</v>
      </c>
      <c r="F27" s="53">
        <f t="shared" si="1"/>
        <v>0</v>
      </c>
      <c r="G27" s="53">
        <f t="shared" si="2"/>
        <v>5</v>
      </c>
      <c r="H27" s="53">
        <f t="shared" si="3"/>
        <v>5</v>
      </c>
      <c r="I27" s="81"/>
      <c r="J27" s="78"/>
      <c r="K27" s="79"/>
      <c r="L27" s="80"/>
      <c r="M27" s="78"/>
      <c r="N27" s="79"/>
      <c r="O27" s="80"/>
      <c r="P27" s="78"/>
      <c r="Q27" s="118"/>
      <c r="R27" s="118"/>
      <c r="S27" s="120">
        <v>1</v>
      </c>
      <c r="T27" s="121">
        <v>5</v>
      </c>
      <c r="U27" s="134">
        <f>T27-S27+1</f>
        <v>5</v>
      </c>
      <c r="V27" s="78"/>
      <c r="W27" s="79"/>
      <c r="X27" s="80"/>
      <c r="Y27" s="78"/>
      <c r="Z27" s="79"/>
      <c r="AA27" s="80"/>
      <c r="AB27" s="78"/>
      <c r="AC27" s="118"/>
      <c r="AD27" s="79"/>
      <c r="AE27" s="78"/>
      <c r="AF27" s="118"/>
      <c r="AG27" s="79"/>
      <c r="AH27" s="78"/>
      <c r="AI27" s="79"/>
      <c r="AJ27" s="80"/>
      <c r="AK27" s="78"/>
      <c r="AL27" s="79"/>
      <c r="AM27" s="80"/>
      <c r="AN27" s="78"/>
      <c r="AO27" s="79"/>
      <c r="AP27" s="168"/>
      <c r="AQ27" s="78"/>
      <c r="AR27" s="79"/>
      <c r="AS27" s="168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8"/>
      <c r="BK27" s="174">
        <f t="shared" si="5"/>
        <v>5</v>
      </c>
      <c r="BL27" s="177">
        <f t="shared" si="6"/>
        <v>5</v>
      </c>
      <c r="BM27" s="2"/>
    </row>
    <row r="28" spans="1:65">
      <c r="A28" s="17" t="s">
        <v>107</v>
      </c>
      <c r="B28" s="20" t="s">
        <v>108</v>
      </c>
      <c r="C28" s="21">
        <v>21</v>
      </c>
      <c r="D28" s="20" t="s">
        <v>108</v>
      </c>
      <c r="E28" s="21">
        <v>24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77"/>
      <c r="J28" s="78"/>
      <c r="K28" s="79"/>
      <c r="L28" s="80"/>
      <c r="M28" s="78"/>
      <c r="N28" s="79"/>
      <c r="O28" s="80"/>
      <c r="P28" s="78"/>
      <c r="Q28" s="118"/>
      <c r="R28" s="80"/>
      <c r="S28" s="78"/>
      <c r="T28" s="79"/>
      <c r="U28" s="80"/>
      <c r="V28" s="78"/>
      <c r="W28" s="79"/>
      <c r="X28" s="80"/>
      <c r="Y28" s="78"/>
      <c r="Z28" s="79"/>
      <c r="AA28" s="80"/>
      <c r="AB28" s="78"/>
      <c r="AC28" s="118"/>
      <c r="AD28" s="158"/>
      <c r="AE28" s="78"/>
      <c r="AF28" s="118"/>
      <c r="AG28" s="158"/>
      <c r="AH28" s="78"/>
      <c r="AI28" s="79"/>
      <c r="AJ28" s="80"/>
      <c r="AK28" s="78"/>
      <c r="AL28" s="79"/>
      <c r="AM28" s="80"/>
      <c r="AN28" s="78"/>
      <c r="AO28" s="79"/>
      <c r="AP28" s="168"/>
      <c r="AQ28" s="78"/>
      <c r="AR28" s="79"/>
      <c r="AS28" s="168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8"/>
      <c r="BK28" s="174">
        <f t="shared" si="5"/>
        <v>0</v>
      </c>
      <c r="BL28" s="177">
        <f t="shared" si="6"/>
        <v>0</v>
      </c>
      <c r="BM28" s="2"/>
    </row>
    <row r="29" spans="1:65">
      <c r="A29" s="17"/>
      <c r="B29" s="20"/>
      <c r="C29" s="21"/>
      <c r="D29" s="20"/>
      <c r="E29" s="21"/>
      <c r="F29" s="53">
        <f t="shared" si="1"/>
        <v>0</v>
      </c>
      <c r="G29" s="53">
        <f t="shared" si="2"/>
        <v>0</v>
      </c>
      <c r="H29" s="53">
        <f t="shared" si="3"/>
        <v>0</v>
      </c>
      <c r="I29" s="77"/>
      <c r="J29" s="78"/>
      <c r="K29" s="79"/>
      <c r="L29" s="80"/>
      <c r="M29" s="78"/>
      <c r="N29" s="79"/>
      <c r="O29" s="80"/>
      <c r="P29" s="78"/>
      <c r="Q29" s="118"/>
      <c r="R29" s="118"/>
      <c r="S29" s="78"/>
      <c r="T29" s="79"/>
      <c r="U29" s="80"/>
      <c r="V29" s="78"/>
      <c r="W29" s="79"/>
      <c r="X29" s="80"/>
      <c r="Y29" s="78"/>
      <c r="Z29" s="79"/>
      <c r="AA29" s="80"/>
      <c r="AB29" s="78"/>
      <c r="AC29" s="118"/>
      <c r="AD29" s="158"/>
      <c r="AE29" s="78"/>
      <c r="AF29" s="118"/>
      <c r="AG29" s="158"/>
      <c r="AH29" s="78"/>
      <c r="AI29" s="79"/>
      <c r="AJ29" s="80"/>
      <c r="AK29" s="78"/>
      <c r="AL29" s="79"/>
      <c r="AM29" s="80"/>
      <c r="AN29" s="78"/>
      <c r="AO29" s="79"/>
      <c r="AP29" s="168"/>
      <c r="AQ29" s="78"/>
      <c r="AR29" s="79"/>
      <c r="AS29" s="168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8"/>
      <c r="BK29" s="174">
        <f t="shared" si="5"/>
        <v>0</v>
      </c>
      <c r="BL29" s="177">
        <f t="shared" si="6"/>
        <v>0</v>
      </c>
      <c r="BM29" s="2"/>
    </row>
    <row r="30" spans="1:65">
      <c r="A30" s="17"/>
      <c r="B30" s="20"/>
      <c r="C30" s="21"/>
      <c r="D30" s="20"/>
      <c r="E30" s="21"/>
      <c r="F30" s="53">
        <f t="shared" si="1"/>
        <v>0</v>
      </c>
      <c r="G30" s="53">
        <f t="shared" si="2"/>
        <v>0</v>
      </c>
      <c r="H30" s="53">
        <f t="shared" si="3"/>
        <v>0</v>
      </c>
      <c r="I30" s="77"/>
      <c r="J30" s="78"/>
      <c r="K30" s="79"/>
      <c r="L30" s="80"/>
      <c r="M30" s="78"/>
      <c r="N30" s="79"/>
      <c r="O30" s="80"/>
      <c r="P30" s="78"/>
      <c r="Q30" s="118"/>
      <c r="R30" s="118"/>
      <c r="S30" s="78"/>
      <c r="T30" s="79"/>
      <c r="U30" s="80"/>
      <c r="V30" s="78"/>
      <c r="W30" s="79"/>
      <c r="X30" s="80"/>
      <c r="Y30" s="78"/>
      <c r="Z30" s="79"/>
      <c r="AA30" s="80"/>
      <c r="AB30" s="78"/>
      <c r="AC30" s="118"/>
      <c r="AD30" s="79"/>
      <c r="AE30" s="78"/>
      <c r="AF30" s="118"/>
      <c r="AG30" s="79"/>
      <c r="AH30" s="78"/>
      <c r="AI30" s="79"/>
      <c r="AJ30" s="80"/>
      <c r="AK30" s="78"/>
      <c r="AL30" s="79"/>
      <c r="AM30" s="80"/>
      <c r="AN30" s="78"/>
      <c r="AO30" s="79"/>
      <c r="AP30" s="168"/>
      <c r="AQ30" s="78"/>
      <c r="AR30" s="79"/>
      <c r="AS30" s="168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8"/>
      <c r="BK30" s="174"/>
      <c r="BL30" s="177"/>
      <c r="BM30" s="2"/>
    </row>
    <row r="31" spans="1:65">
      <c r="A31" s="17"/>
      <c r="B31" s="20"/>
      <c r="C31" s="21"/>
      <c r="D31" s="20"/>
      <c r="E31" s="21"/>
      <c r="F31" s="53">
        <f t="shared" si="1"/>
        <v>0</v>
      </c>
      <c r="G31" s="53">
        <f t="shared" si="2"/>
        <v>0</v>
      </c>
      <c r="H31" s="53">
        <f t="shared" si="3"/>
        <v>0</v>
      </c>
      <c r="I31" s="77"/>
      <c r="J31" s="78"/>
      <c r="K31" s="79"/>
      <c r="L31" s="80"/>
      <c r="M31" s="78"/>
      <c r="N31" s="79"/>
      <c r="O31" s="80"/>
      <c r="P31" s="78"/>
      <c r="Q31" s="118"/>
      <c r="R31" s="118"/>
      <c r="S31" s="78"/>
      <c r="T31" s="79"/>
      <c r="U31" s="80"/>
      <c r="V31" s="78"/>
      <c r="W31" s="79"/>
      <c r="X31" s="80"/>
      <c r="Y31" s="78"/>
      <c r="Z31" s="79"/>
      <c r="AA31" s="80"/>
      <c r="AB31" s="78"/>
      <c r="AC31" s="118"/>
      <c r="AD31" s="79"/>
      <c r="AE31" s="78"/>
      <c r="AF31" s="118"/>
      <c r="AG31" s="79"/>
      <c r="AH31" s="78"/>
      <c r="AI31" s="79"/>
      <c r="AJ31" s="80"/>
      <c r="AK31" s="78"/>
      <c r="AL31" s="79"/>
      <c r="AM31" s="80"/>
      <c r="AN31" s="78"/>
      <c r="AO31" s="79"/>
      <c r="AP31" s="168"/>
      <c r="AQ31" s="78"/>
      <c r="AR31" s="79"/>
      <c r="AS31" s="168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8"/>
      <c r="BK31" s="174"/>
      <c r="BL31" s="177"/>
      <c r="BM31" s="2"/>
    </row>
    <row r="32" spans="1:65">
      <c r="A32" s="17"/>
      <c r="B32" s="20"/>
      <c r="C32" s="21"/>
      <c r="D32" s="20"/>
      <c r="E32" s="21"/>
      <c r="F32" s="53">
        <f t="shared" si="1"/>
        <v>0</v>
      </c>
      <c r="G32" s="53">
        <f t="shared" si="2"/>
        <v>0</v>
      </c>
      <c r="H32" s="53">
        <f t="shared" si="3"/>
        <v>0</v>
      </c>
      <c r="I32" s="77"/>
      <c r="J32" s="78"/>
      <c r="K32" s="79"/>
      <c r="L32" s="80"/>
      <c r="M32" s="78"/>
      <c r="N32" s="79"/>
      <c r="O32" s="80"/>
      <c r="P32" s="78"/>
      <c r="Q32" s="118"/>
      <c r="R32" s="118"/>
      <c r="S32" s="78"/>
      <c r="T32" s="79"/>
      <c r="U32" s="80"/>
      <c r="V32" s="78"/>
      <c r="W32" s="79"/>
      <c r="X32" s="80"/>
      <c r="Y32" s="78"/>
      <c r="Z32" s="79"/>
      <c r="AA32" s="80"/>
      <c r="AB32" s="78"/>
      <c r="AC32" s="118"/>
      <c r="AD32" s="79"/>
      <c r="AE32" s="78"/>
      <c r="AF32" s="118"/>
      <c r="AG32" s="79"/>
      <c r="AH32" s="78"/>
      <c r="AI32" s="79"/>
      <c r="AJ32" s="80"/>
      <c r="AK32" s="78"/>
      <c r="AL32" s="79"/>
      <c r="AM32" s="80"/>
      <c r="AN32" s="78"/>
      <c r="AO32" s="79"/>
      <c r="AP32" s="168"/>
      <c r="AQ32" s="78"/>
      <c r="AR32" s="79"/>
      <c r="AS32" s="168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8"/>
      <c r="BK32" s="174"/>
      <c r="BL32" s="177"/>
      <c r="BM32" s="2"/>
    </row>
    <row r="33" spans="1:65">
      <c r="A33" s="17" t="s">
        <v>112</v>
      </c>
      <c r="B33" s="20"/>
      <c r="C33" s="21"/>
      <c r="D33" s="20"/>
      <c r="E33" s="21"/>
      <c r="F33" s="53">
        <f t="shared" si="1"/>
        <v>0</v>
      </c>
      <c r="G33" s="53">
        <f t="shared" si="2"/>
        <v>0</v>
      </c>
      <c r="H33" s="53">
        <f t="shared" si="3"/>
        <v>0</v>
      </c>
      <c r="I33" s="77"/>
      <c r="J33" s="78"/>
      <c r="K33" s="79"/>
      <c r="L33" s="80">
        <f>SUM(L11:L32)</f>
        <v>37</v>
      </c>
      <c r="M33" s="78"/>
      <c r="N33" s="79"/>
      <c r="O33" s="80">
        <f>SUM(O11:O32)</f>
        <v>0</v>
      </c>
      <c r="P33" s="78"/>
      <c r="Q33" s="118"/>
      <c r="R33" s="80">
        <f>SUM(R11:R32)</f>
        <v>0</v>
      </c>
      <c r="S33" s="78"/>
      <c r="T33" s="79"/>
      <c r="U33" s="80">
        <f>SUM(U11:U32)</f>
        <v>5</v>
      </c>
      <c r="V33" s="78"/>
      <c r="W33" s="79"/>
      <c r="X33" s="80">
        <f>SUM(X11:X32)</f>
        <v>0</v>
      </c>
      <c r="Y33" s="78"/>
      <c r="Z33" s="79"/>
      <c r="AA33" s="80">
        <f>SUM(AA11:AA32)</f>
        <v>0</v>
      </c>
      <c r="AB33" s="78"/>
      <c r="AC33" s="118"/>
      <c r="AD33" s="79">
        <f>SUM(AD11:AD32)</f>
        <v>0</v>
      </c>
      <c r="AE33" s="78"/>
      <c r="AF33" s="118"/>
      <c r="AG33" s="79"/>
      <c r="AH33" s="78"/>
      <c r="AI33" s="79"/>
      <c r="AJ33" s="80"/>
      <c r="AK33" s="78"/>
      <c r="AL33" s="79"/>
      <c r="AM33" s="80"/>
      <c r="AN33" s="78"/>
      <c r="AO33" s="79"/>
      <c r="AP33" s="168"/>
      <c r="AQ33" s="78"/>
      <c r="AR33" s="79"/>
      <c r="AS33" s="168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8"/>
      <c r="BK33" s="180"/>
      <c r="BL33" s="181"/>
      <c r="BM33" s="2"/>
    </row>
    <row r="34" ht="14.75" spans="1:65">
      <c r="A34" s="35" t="s">
        <v>158</v>
      </c>
      <c r="B34" s="36"/>
      <c r="C34" s="37"/>
      <c r="D34" s="36"/>
      <c r="E34" s="37"/>
      <c r="F34" s="53">
        <f t="shared" si="1"/>
        <v>37</v>
      </c>
      <c r="G34" s="53">
        <f t="shared" si="2"/>
        <v>42</v>
      </c>
      <c r="H34" s="53">
        <f t="shared" si="3"/>
        <v>5</v>
      </c>
      <c r="I34" s="92"/>
      <c r="J34" s="93"/>
      <c r="K34" s="94"/>
      <c r="L34" s="95">
        <f>L9-L33</f>
        <v>-1</v>
      </c>
      <c r="M34" s="93"/>
      <c r="N34" s="94"/>
      <c r="O34" s="104">
        <f>O9-O33</f>
        <v>20</v>
      </c>
      <c r="P34" s="93"/>
      <c r="Q34" s="122"/>
      <c r="R34" s="95">
        <f>R9-R33</f>
        <v>2</v>
      </c>
      <c r="S34" s="93"/>
      <c r="T34" s="94"/>
      <c r="U34" s="95">
        <f>U9-U33</f>
        <v>0</v>
      </c>
      <c r="V34" s="93"/>
      <c r="W34" s="94"/>
      <c r="X34" s="95">
        <f>X9-X33</f>
        <v>4</v>
      </c>
      <c r="Y34" s="93"/>
      <c r="Z34" s="94"/>
      <c r="AA34" s="95">
        <f>AA9-AA33</f>
        <v>4</v>
      </c>
      <c r="AB34" s="93"/>
      <c r="AC34" s="122"/>
      <c r="AD34" s="94">
        <f>AD9-AD33</f>
        <v>6</v>
      </c>
      <c r="AE34" s="93"/>
      <c r="AF34" s="122"/>
      <c r="AG34" s="94"/>
      <c r="AH34" s="93"/>
      <c r="AI34" s="94"/>
      <c r="AJ34" s="95"/>
      <c r="AK34" s="93"/>
      <c r="AL34" s="94"/>
      <c r="AM34" s="95"/>
      <c r="AN34" s="93"/>
      <c r="AO34" s="94"/>
      <c r="AP34" s="170"/>
      <c r="AQ34" s="93"/>
      <c r="AR34" s="94"/>
      <c r="AS34" s="170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3">
        <f>SUM(BJ11:BJ33)</f>
        <v>37</v>
      </c>
      <c r="BK34" s="182">
        <f>SUM(BK11:BK33)</f>
        <v>42</v>
      </c>
      <c r="BL34" s="183">
        <f>BK34-BJ34</f>
        <v>5</v>
      </c>
      <c r="BM34" s="2"/>
    </row>
    <row r="35" spans="1:6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05" t="s">
        <v>159</v>
      </c>
      <c r="N35" s="105"/>
      <c r="O35" s="105"/>
      <c r="P35" s="2" t="s">
        <v>160</v>
      </c>
      <c r="Q35" s="2"/>
      <c r="R35" s="2"/>
      <c r="S35" s="105" t="s">
        <v>161</v>
      </c>
      <c r="T35" s="105"/>
      <c r="U35" s="10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05" t="s">
        <v>162</v>
      </c>
      <c r="N36" s="105"/>
      <c r="O36" s="105"/>
      <c r="P36" s="2" t="s">
        <v>163</v>
      </c>
      <c r="Q36" s="2"/>
      <c r="R36" s="2"/>
      <c r="S36" s="105" t="s">
        <v>164</v>
      </c>
      <c r="T36" s="105"/>
      <c r="U36" s="10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06" t="s">
        <v>121</v>
      </c>
      <c r="N37" s="106"/>
      <c r="O37" s="10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06" t="s">
        <v>122</v>
      </c>
      <c r="N38" s="106"/>
      <c r="O38" s="10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06" t="s">
        <v>123</v>
      </c>
      <c r="N39" s="106"/>
      <c r="O39" s="10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</sheetData>
  <mergeCells count="58">
    <mergeCell ref="F6:H6"/>
    <mergeCell ref="J6:L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BJ6:BL6"/>
    <mergeCell ref="F7:H7"/>
    <mergeCell ref="J7:L7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BJ7:BL7"/>
    <mergeCell ref="B8:E8"/>
    <mergeCell ref="F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BJ8:BL8"/>
    <mergeCell ref="B9:C9"/>
    <mergeCell ref="D9:E9"/>
    <mergeCell ref="F9:H9"/>
    <mergeCell ref="J9:K9"/>
    <mergeCell ref="M9:N9"/>
    <mergeCell ref="P9:Q9"/>
    <mergeCell ref="S9:T9"/>
    <mergeCell ref="V9:W9"/>
    <mergeCell ref="Y9:Z9"/>
    <mergeCell ref="AB9:AC9"/>
    <mergeCell ref="AE9:AF9"/>
    <mergeCell ref="AH9:AI9"/>
    <mergeCell ref="AK9:AL9"/>
    <mergeCell ref="AN9:AO9"/>
    <mergeCell ref="AQ9:AR9"/>
    <mergeCell ref="BJ9:BL9"/>
  </mergeCells>
  <pageMargins left="0.7" right="0.7" top="0.787401575" bottom="0.7874015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2021-10-14T12:31:00Z</dcterms:created>
  <dc:creator>bhippe</dc:creator>
  <cp:lastModifiedBy>kaydanderson</cp:lastModifiedBy>
  <dcterms:modified xsi:type="dcterms:W3CDTF">2022-09-16T19:37:57Z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1033-4.4.1.7618</vt:lpwstr>
  </property>
</Properties>
</file>