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acovin/Dropbox/Research/__Python/MetalSilicateFO2/tests/"/>
    </mc:Choice>
  </mc:AlternateContent>
  <xr:revisionPtr revIDLastSave="0" documentId="13_ncr:1_{5FBC63EA-D928-4340-BCCA-F0DED86944C4}" xr6:coauthVersionLast="47" xr6:coauthVersionMax="47" xr10:uidLastSave="{00000000-0000-0000-0000-000000000000}"/>
  <bookViews>
    <workbookView xWindow="11940" yWindow="31500" windowWidth="27640" windowHeight="16940" xr2:uid="{0A761116-94C8-EB40-A451-71CF34D7EA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13" i="1" l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R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B13" i="1"/>
  <c r="Q11" i="1"/>
  <c r="Q10" i="1"/>
  <c r="Q8" i="1"/>
  <c r="Q4" i="1"/>
  <c r="Q7" i="1"/>
  <c r="B8" i="1" s="1"/>
  <c r="R11" i="1"/>
  <c r="AG2" i="1"/>
  <c r="R4" i="1" s="1"/>
  <c r="AF11" i="1"/>
  <c r="AF10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R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B7" i="1"/>
  <c r="Q2" i="1"/>
  <c r="J4" i="1" s="1"/>
  <c r="S11" i="1" l="1"/>
  <c r="F4" i="1"/>
  <c r="K4" i="1"/>
  <c r="B4" i="1"/>
  <c r="I4" i="1"/>
  <c r="AG7" i="1"/>
  <c r="T8" i="1" s="1"/>
  <c r="P4" i="1"/>
  <c r="H4" i="1"/>
  <c r="O4" i="1"/>
  <c r="G4" i="1"/>
  <c r="N4" i="1"/>
  <c r="M4" i="1"/>
  <c r="E4" i="1"/>
  <c r="L4" i="1"/>
  <c r="D4" i="1"/>
  <c r="C4" i="1"/>
  <c r="I8" i="1"/>
  <c r="Z11" i="1"/>
  <c r="S10" i="1"/>
  <c r="Z4" i="1"/>
  <c r="Y4" i="1"/>
  <c r="X11" i="1"/>
  <c r="AA10" i="1"/>
  <c r="AE11" i="1"/>
  <c r="Y11" i="1"/>
  <c r="Y8" i="1"/>
  <c r="AF4" i="1"/>
  <c r="W11" i="1"/>
  <c r="AE4" i="1"/>
  <c r="W4" i="1"/>
  <c r="AE8" i="1"/>
  <c r="AE10" i="1"/>
  <c r="W10" i="1"/>
  <c r="AD11" i="1"/>
  <c r="V11" i="1"/>
  <c r="S4" i="1"/>
  <c r="R10" i="1"/>
  <c r="AD4" i="1"/>
  <c r="V4" i="1"/>
  <c r="AD8" i="1"/>
  <c r="V8" i="1"/>
  <c r="AD10" i="1"/>
  <c r="V10" i="1"/>
  <c r="AC11" i="1"/>
  <c r="U11" i="1"/>
  <c r="AG4" i="1"/>
  <c r="X10" i="1"/>
  <c r="AC4" i="1"/>
  <c r="U4" i="1"/>
  <c r="U8" i="1"/>
  <c r="AC10" i="1"/>
  <c r="U10" i="1"/>
  <c r="AB11" i="1"/>
  <c r="T11" i="1"/>
  <c r="AA4" i="1"/>
  <c r="Z10" i="1"/>
  <c r="Y10" i="1"/>
  <c r="X4" i="1"/>
  <c r="X8" i="1"/>
  <c r="AB4" i="1"/>
  <c r="T4" i="1"/>
  <c r="AB8" i="1"/>
  <c r="AB10" i="1"/>
  <c r="T10" i="1"/>
  <c r="AA11" i="1"/>
  <c r="W8" i="1" l="1"/>
  <c r="AA8" i="1"/>
  <c r="Z8" i="1"/>
  <c r="S8" i="1"/>
  <c r="AF8" i="1"/>
  <c r="AG8" i="1"/>
  <c r="AC8" i="1"/>
  <c r="R8" i="1"/>
  <c r="O8" i="1"/>
  <c r="D8" i="1"/>
  <c r="G8" i="1"/>
  <c r="L8" i="1"/>
  <c r="J8" i="1"/>
  <c r="E8" i="1"/>
  <c r="C8" i="1"/>
  <c r="F8" i="1"/>
  <c r="N8" i="1"/>
  <c r="K8" i="1"/>
  <c r="H8" i="1"/>
  <c r="P8" i="1"/>
  <c r="M8" i="1"/>
  <c r="AG11" i="1"/>
  <c r="AG10" i="1"/>
</calcChain>
</file>

<file path=xl/sharedStrings.xml><?xml version="1.0" encoding="utf-8"?>
<sst xmlns="http://schemas.openxmlformats.org/spreadsheetml/2006/main" count="40" uniqueCount="39">
  <si>
    <t>MK15</t>
  </si>
  <si>
    <t>SiO2</t>
  </si>
  <si>
    <t>TiO2</t>
  </si>
  <si>
    <t>Al2O3</t>
  </si>
  <si>
    <t>Cr2O3</t>
  </si>
  <si>
    <t>FeO</t>
  </si>
  <si>
    <t>MnO</t>
  </si>
  <si>
    <t>CoO</t>
  </si>
  <si>
    <t>NiO</t>
  </si>
  <si>
    <t>MgO</t>
  </si>
  <si>
    <t>CaO</t>
  </si>
  <si>
    <t>Na2O</t>
  </si>
  <si>
    <t>K2O</t>
  </si>
  <si>
    <t>Ta2O5</t>
  </si>
  <si>
    <t>WO3</t>
  </si>
  <si>
    <t>ReO3</t>
  </si>
  <si>
    <t>S</t>
  </si>
  <si>
    <t>Total</t>
  </si>
  <si>
    <t>Si</t>
  </si>
  <si>
    <t>Ti</t>
  </si>
  <si>
    <t>Al</t>
  </si>
  <si>
    <t>Cr</t>
  </si>
  <si>
    <t>Re</t>
  </si>
  <si>
    <t>Fe</t>
  </si>
  <si>
    <t>Mn</t>
  </si>
  <si>
    <t>Mg</t>
  </si>
  <si>
    <t>Co</t>
  </si>
  <si>
    <t>Ni</t>
  </si>
  <si>
    <t>W</t>
  </si>
  <si>
    <t>Ta</t>
  </si>
  <si>
    <t>Ca</t>
  </si>
  <si>
    <t>K</t>
  </si>
  <si>
    <t>molpropox</t>
  </si>
  <si>
    <t>MW</t>
  </si>
  <si>
    <t>mol frac</t>
  </si>
  <si>
    <t>norm_fixedvols</t>
  </si>
  <si>
    <t>norm_std</t>
  </si>
  <si>
    <t>norm_additionalvols</t>
  </si>
  <si>
    <t>mol_exclVols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</si>
</sst>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A8D0B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2" borderId="1" xfId="0" applyFont="1" applyFill="1" applyBorder="1" applyAlignment="1">
      <alignment horizontal="center" vertical="top"/>
    </xf>
    <xf numFmtId="0" fontId="0" fillId="3" borderId="0" xfId="0" applyFill="1"/>
    <xf numFmtId="0" fontId="1" fillId="3" borderId="1" xfId="0" applyFont="1" applyFill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165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F8195-B65F-AA48-AC04-7D060F005357}">
  <dimension ref="A1:AG13"/>
  <sheetViews>
    <sheetView tabSelected="1" topLeftCell="P1" workbookViewId="0">
      <selection activeCell="AG13" sqref="AG13"/>
    </sheetView>
  </sheetViews>
  <sheetFormatPr baseColWidth="10" defaultRowHeight="16" x14ac:dyDescent="0.2"/>
  <cols>
    <col min="1" max="1" width="18" bestFit="1" customWidth="1"/>
  </cols>
  <sheetData>
    <row r="1" spans="1:33" x14ac:dyDescent="0.2"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17</v>
      </c>
      <c r="R1" s="5" t="s">
        <v>18</v>
      </c>
      <c r="S1" s="5" t="s">
        <v>19</v>
      </c>
      <c r="T1" s="5" t="s">
        <v>20</v>
      </c>
      <c r="U1" s="5" t="s">
        <v>21</v>
      </c>
      <c r="V1" s="5" t="s">
        <v>22</v>
      </c>
      <c r="W1" s="5" t="s">
        <v>23</v>
      </c>
      <c r="X1" s="5" t="s">
        <v>24</v>
      </c>
      <c r="Y1" s="5" t="s">
        <v>25</v>
      </c>
      <c r="Z1" s="5" t="s">
        <v>26</v>
      </c>
      <c r="AA1" s="5" t="s">
        <v>27</v>
      </c>
      <c r="AB1" s="5" t="s">
        <v>28</v>
      </c>
      <c r="AC1" s="5" t="s">
        <v>29</v>
      </c>
      <c r="AD1" s="5" t="s">
        <v>30</v>
      </c>
      <c r="AE1" s="5" t="s">
        <v>31</v>
      </c>
      <c r="AF1" s="5" t="s">
        <v>16</v>
      </c>
      <c r="AG1" s="5" t="s">
        <v>17</v>
      </c>
    </row>
    <row r="2" spans="1:33" x14ac:dyDescent="0.2">
      <c r="A2" s="1" t="s">
        <v>0</v>
      </c>
      <c r="B2" s="2">
        <v>37.46</v>
      </c>
      <c r="C2" s="2">
        <v>0.34</v>
      </c>
      <c r="D2" s="2">
        <v>8.76</v>
      </c>
      <c r="E2" s="2">
        <v>0.01</v>
      </c>
      <c r="F2" s="2">
        <v>0.36</v>
      </c>
      <c r="G2" s="2">
        <v>0.59</v>
      </c>
      <c r="H2" s="2">
        <v>4.0000000000000001E-3</v>
      </c>
      <c r="I2" s="2">
        <v>1.4E-2</v>
      </c>
      <c r="J2" s="2">
        <v>36.61</v>
      </c>
      <c r="K2" s="2">
        <v>9.9700000000000006</v>
      </c>
      <c r="L2" s="2">
        <v>3.24</v>
      </c>
      <c r="M2" s="2">
        <v>0.24</v>
      </c>
      <c r="N2" s="2">
        <v>1.25</v>
      </c>
      <c r="O2" s="2">
        <v>6.0000000000000001E-3</v>
      </c>
      <c r="P2" s="2">
        <v>2.4E-2</v>
      </c>
      <c r="Q2" s="2">
        <f>SUM(B2:P2)</f>
        <v>98.877999999999986</v>
      </c>
      <c r="R2" s="4">
        <v>1.69</v>
      </c>
      <c r="S2" s="4">
        <v>0</v>
      </c>
      <c r="T2" s="4">
        <v>0</v>
      </c>
      <c r="U2" s="4">
        <v>0.15</v>
      </c>
      <c r="V2" s="4">
        <v>7.98</v>
      </c>
      <c r="W2" s="4">
        <v>80.55</v>
      </c>
      <c r="X2" s="4">
        <v>0.41</v>
      </c>
      <c r="Y2" s="4">
        <v>0</v>
      </c>
      <c r="Z2" s="4">
        <v>2</v>
      </c>
      <c r="AA2" s="4">
        <v>2.0099999999999998</v>
      </c>
      <c r="AB2" s="4">
        <v>2.84</v>
      </c>
      <c r="AC2" s="4">
        <v>0.06</v>
      </c>
      <c r="AD2" s="4">
        <v>0</v>
      </c>
      <c r="AE2" s="4">
        <v>0</v>
      </c>
      <c r="AF2" s="4">
        <v>1.014</v>
      </c>
      <c r="AG2" s="4">
        <f>SUM(R2:AF2)</f>
        <v>98.704000000000008</v>
      </c>
    </row>
    <row r="4" spans="1:33" s="7" customFormat="1" x14ac:dyDescent="0.2">
      <c r="A4" s="7" t="s">
        <v>36</v>
      </c>
      <c r="B4" s="7">
        <f>100*B2/$Q2</f>
        <v>37.885070490907992</v>
      </c>
      <c r="C4" s="7">
        <f t="shared" ref="C4:Q4" si="0">100*C2/$Q2</f>
        <v>0.34385808774449328</v>
      </c>
      <c r="D4" s="7">
        <f t="shared" si="0"/>
        <v>8.8594024960051794</v>
      </c>
      <c r="E4" s="7">
        <f t="shared" si="0"/>
        <v>1.0113473168955684E-2</v>
      </c>
      <c r="F4" s="7">
        <f t="shared" si="0"/>
        <v>0.36408503408240461</v>
      </c>
      <c r="G4" s="7">
        <f t="shared" si="0"/>
        <v>0.59669491696838539</v>
      </c>
      <c r="H4" s="7">
        <f t="shared" si="0"/>
        <v>4.045389267582274E-3</v>
      </c>
      <c r="I4" s="7">
        <f t="shared" si="0"/>
        <v>1.415886243653796E-2</v>
      </c>
      <c r="J4" s="7">
        <f t="shared" si="0"/>
        <v>37.025425271546759</v>
      </c>
      <c r="K4" s="7">
        <f t="shared" si="0"/>
        <v>10.083132749448819</v>
      </c>
      <c r="L4" s="7">
        <f t="shared" si="0"/>
        <v>3.2767653067416416</v>
      </c>
      <c r="M4" s="7">
        <f t="shared" si="0"/>
        <v>0.24272335605493642</v>
      </c>
      <c r="N4" s="7">
        <f t="shared" si="0"/>
        <v>1.2641841461194605</v>
      </c>
      <c r="O4" s="7">
        <f t="shared" si="0"/>
        <v>6.0680839013734101E-3</v>
      </c>
      <c r="P4" s="7">
        <f t="shared" si="0"/>
        <v>2.427233560549364E-2</v>
      </c>
      <c r="Q4" s="2">
        <f>SUM(B4:P4)</f>
        <v>100.00000000000001</v>
      </c>
      <c r="R4" s="7">
        <f>100*R2/$AG2</f>
        <v>1.7121899821689088</v>
      </c>
      <c r="S4" s="7">
        <f t="shared" ref="S4:AG4" si="1">100*S2/$AG2</f>
        <v>0</v>
      </c>
      <c r="T4" s="7">
        <f t="shared" si="1"/>
        <v>0</v>
      </c>
      <c r="U4" s="7">
        <f t="shared" si="1"/>
        <v>0.15196952504457772</v>
      </c>
      <c r="V4" s="7">
        <f t="shared" si="1"/>
        <v>8.0847787323715341</v>
      </c>
      <c r="W4" s="7">
        <f t="shared" si="1"/>
        <v>81.607634948938227</v>
      </c>
      <c r="X4" s="7">
        <f t="shared" si="1"/>
        <v>0.41538336845517909</v>
      </c>
      <c r="Y4" s="7">
        <f t="shared" si="1"/>
        <v>0</v>
      </c>
      <c r="Z4" s="7">
        <f t="shared" si="1"/>
        <v>2.026260333927703</v>
      </c>
      <c r="AA4" s="7">
        <f t="shared" si="1"/>
        <v>2.036391635597341</v>
      </c>
      <c r="AB4" s="7">
        <f t="shared" si="1"/>
        <v>2.8772896741773382</v>
      </c>
      <c r="AC4" s="7">
        <f t="shared" si="1"/>
        <v>6.0787810017831088E-2</v>
      </c>
      <c r="AD4" s="7">
        <f t="shared" si="1"/>
        <v>0</v>
      </c>
      <c r="AE4" s="7">
        <f t="shared" si="1"/>
        <v>0</v>
      </c>
      <c r="AF4" s="7">
        <f t="shared" si="1"/>
        <v>1.0273139893013454</v>
      </c>
      <c r="AG4" s="7">
        <f t="shared" si="1"/>
        <v>100</v>
      </c>
    </row>
    <row r="6" spans="1:33" x14ac:dyDescent="0.2">
      <c r="A6" t="s">
        <v>33</v>
      </c>
      <c r="B6">
        <v>60.082999999999998</v>
      </c>
      <c r="C6">
        <v>79.864999999999995</v>
      </c>
      <c r="D6">
        <v>101.960077</v>
      </c>
      <c r="E6">
        <v>151.98919999999899</v>
      </c>
      <c r="F6">
        <v>71.843999999999994</v>
      </c>
      <c r="G6">
        <v>70.937044</v>
      </c>
      <c r="H6">
        <v>74.932599999999994</v>
      </c>
      <c r="I6">
        <v>74.932193999999996</v>
      </c>
      <c r="J6">
        <v>40.304000000000002</v>
      </c>
      <c r="K6">
        <v>56.076999999999998</v>
      </c>
      <c r="L6">
        <v>61.978538559999997</v>
      </c>
      <c r="M6">
        <v>94.195599999999999</v>
      </c>
      <c r="N6">
        <v>441.89076</v>
      </c>
      <c r="O6">
        <v>231.83699999999999</v>
      </c>
      <c r="P6">
        <v>234.20400000000001</v>
      </c>
      <c r="R6">
        <v>28.0855</v>
      </c>
      <c r="S6">
        <v>47.866999999999997</v>
      </c>
      <c r="T6">
        <v>26.981538499999999</v>
      </c>
      <c r="U6">
        <v>51.996099999999998</v>
      </c>
      <c r="V6">
        <v>186.20699999999999</v>
      </c>
      <c r="W6">
        <v>55.844999999999999</v>
      </c>
      <c r="X6">
        <v>54.938000000000002</v>
      </c>
      <c r="Y6">
        <v>24.305</v>
      </c>
      <c r="Z6">
        <v>58.933194</v>
      </c>
      <c r="AA6">
        <v>58.683399999999999</v>
      </c>
      <c r="AB6">
        <v>183.84</v>
      </c>
      <c r="AC6">
        <v>180.94788</v>
      </c>
      <c r="AD6">
        <v>40.078000000000003</v>
      </c>
      <c r="AE6">
        <v>39.098300000000002</v>
      </c>
      <c r="AF6">
        <v>32.064999999999998</v>
      </c>
    </row>
    <row r="7" spans="1:33" x14ac:dyDescent="0.2">
      <c r="A7" t="s">
        <v>32</v>
      </c>
      <c r="B7">
        <f>B2/B6</f>
        <v>0.62347086530299756</v>
      </c>
      <c r="C7">
        <f t="shared" ref="C7:R7" si="2">C2/C6</f>
        <v>4.2571839979966197E-3</v>
      </c>
      <c r="D7">
        <f t="shared" si="2"/>
        <v>8.5915980624455587E-2</v>
      </c>
      <c r="E7">
        <f t="shared" si="2"/>
        <v>6.5794148531606638E-5</v>
      </c>
      <c r="F7">
        <f t="shared" si="2"/>
        <v>5.010856856522466E-3</v>
      </c>
      <c r="G7">
        <f t="shared" si="2"/>
        <v>8.3172340815329156E-3</v>
      </c>
      <c r="H7">
        <f t="shared" si="2"/>
        <v>5.3381305333059315E-5</v>
      </c>
      <c r="I7">
        <f t="shared" si="2"/>
        <v>1.8683558097871793E-4</v>
      </c>
      <c r="J7">
        <f t="shared" si="2"/>
        <v>0.90834656609765774</v>
      </c>
      <c r="K7">
        <f t="shared" si="2"/>
        <v>0.17779125131515597</v>
      </c>
      <c r="L7">
        <f t="shared" si="2"/>
        <v>5.2276160026965314E-2</v>
      </c>
      <c r="M7">
        <f t="shared" si="2"/>
        <v>2.5478897103474048E-3</v>
      </c>
      <c r="N7">
        <f t="shared" si="2"/>
        <v>2.8287534231310925E-3</v>
      </c>
      <c r="O7">
        <f t="shared" si="2"/>
        <v>2.5880252073655199E-5</v>
      </c>
      <c r="P7">
        <f t="shared" si="2"/>
        <v>1.0247476558897371E-4</v>
      </c>
      <c r="Q7" s="2">
        <f>SUM(B7:P7)</f>
        <v>1.8711971074892686</v>
      </c>
      <c r="R7">
        <f t="shared" si="2"/>
        <v>6.0173399084937067E-2</v>
      </c>
      <c r="S7">
        <f t="shared" ref="S7" si="3">S2/S6</f>
        <v>0</v>
      </c>
      <c r="T7">
        <f t="shared" ref="T7" si="4">T2/T6</f>
        <v>0</v>
      </c>
      <c r="U7">
        <f t="shared" ref="U7" si="5">U2/U6</f>
        <v>2.8848317469964092E-3</v>
      </c>
      <c r="V7">
        <f t="shared" ref="V7" si="6">V2/V6</f>
        <v>4.2855531746926814E-2</v>
      </c>
      <c r="W7">
        <f t="shared" ref="W7" si="7">W2/W6</f>
        <v>1.4423851732473811</v>
      </c>
      <c r="X7">
        <f t="shared" ref="X7" si="8">X2/X6</f>
        <v>7.462958243838508E-3</v>
      </c>
      <c r="Y7">
        <f t="shared" ref="Y7" si="9">Y2/Y6</f>
        <v>0</v>
      </c>
      <c r="Z7">
        <f t="shared" ref="Z7" si="10">Z2/Z6</f>
        <v>3.3936731818743779E-2</v>
      </c>
      <c r="AA7">
        <f t="shared" ref="AA7" si="11">AA2/AA6</f>
        <v>3.4251594147578356E-2</v>
      </c>
      <c r="AB7">
        <f t="shared" ref="AB7" si="12">AB2/AB6</f>
        <v>1.5448215839860748E-2</v>
      </c>
      <c r="AC7">
        <f t="shared" ref="AC7" si="13">AC2/AC6</f>
        <v>3.315871951636018E-4</v>
      </c>
      <c r="AD7">
        <f t="shared" ref="AD7" si="14">AD2/AD6</f>
        <v>0</v>
      </c>
      <c r="AE7">
        <f t="shared" ref="AE7" si="15">AE2/AE6</f>
        <v>0</v>
      </c>
      <c r="AF7">
        <f t="shared" ref="AF7" si="16">AF2/AF6</f>
        <v>3.1623265242476224E-2</v>
      </c>
      <c r="AG7" s="4">
        <f>SUM(R7:AF7)</f>
        <v>1.6713532883139026</v>
      </c>
    </row>
    <row r="8" spans="1:33" x14ac:dyDescent="0.2">
      <c r="A8" t="s">
        <v>34</v>
      </c>
      <c r="B8" s="6">
        <f>B7/$Q7</f>
        <v>0.33319358116129044</v>
      </c>
      <c r="C8" s="6">
        <f t="shared" ref="C8:Q8" si="17">C7/$Q7</f>
        <v>2.2751125367593242E-3</v>
      </c>
      <c r="D8" s="6">
        <f t="shared" si="17"/>
        <v>4.5914981527379432E-2</v>
      </c>
      <c r="E8" s="6">
        <f t="shared" si="17"/>
        <v>3.5161527488618124E-5</v>
      </c>
      <c r="F8" s="6">
        <f t="shared" si="17"/>
        <v>2.6778883082209997E-3</v>
      </c>
      <c r="G8" s="6">
        <f t="shared" si="17"/>
        <v>4.4448733103765849E-3</v>
      </c>
      <c r="H8" s="6">
        <f t="shared" si="17"/>
        <v>2.8527890043975743E-5</v>
      </c>
      <c r="I8" s="6">
        <f t="shared" si="17"/>
        <v>9.9848156151443511E-5</v>
      </c>
      <c r="J8" s="6">
        <f t="shared" si="17"/>
        <v>0.48543606788515042</v>
      </c>
      <c r="K8" s="6">
        <f t="shared" si="17"/>
        <v>9.5014710424447146E-2</v>
      </c>
      <c r="L8" s="6">
        <f t="shared" si="17"/>
        <v>2.7937281335961621E-2</v>
      </c>
      <c r="M8" s="6">
        <f t="shared" si="17"/>
        <v>1.361636195433258E-3</v>
      </c>
      <c r="N8" s="6">
        <f t="shared" si="17"/>
        <v>1.5117346065838312E-3</v>
      </c>
      <c r="O8" s="6">
        <f t="shared" si="17"/>
        <v>1.3830852971112571E-5</v>
      </c>
      <c r="P8" s="6">
        <f t="shared" si="17"/>
        <v>5.4764281741794756E-5</v>
      </c>
      <c r="Q8" s="2">
        <f>SUM(B8:P8)</f>
        <v>1.0000000000000002</v>
      </c>
      <c r="R8" s="6">
        <f>R7/$AG7</f>
        <v>3.6002800548315728E-2</v>
      </c>
      <c r="S8" s="6">
        <f t="shared" ref="S8:AG8" si="18">S7/$AG7</f>
        <v>0</v>
      </c>
      <c r="T8" s="6">
        <f t="shared" si="18"/>
        <v>0</v>
      </c>
      <c r="U8" s="6">
        <f t="shared" si="18"/>
        <v>1.726045455001731E-3</v>
      </c>
      <c r="V8" s="6">
        <f t="shared" si="18"/>
        <v>2.5641216639577382E-2</v>
      </c>
      <c r="W8" s="6">
        <f t="shared" si="18"/>
        <v>0.86300435900209371</v>
      </c>
      <c r="X8" s="6">
        <f t="shared" si="18"/>
        <v>4.4652188714495557E-3</v>
      </c>
      <c r="Y8" s="6">
        <f t="shared" si="18"/>
        <v>0</v>
      </c>
      <c r="Z8" s="6">
        <f t="shared" si="18"/>
        <v>2.0304942142411967E-2</v>
      </c>
      <c r="AA8" s="6">
        <f t="shared" si="18"/>
        <v>2.0493329798711862E-2</v>
      </c>
      <c r="AB8" s="6">
        <f t="shared" si="18"/>
        <v>9.2429386102116338E-3</v>
      </c>
      <c r="AC8" s="6">
        <f t="shared" si="18"/>
        <v>1.9839443729943783E-4</v>
      </c>
      <c r="AD8" s="6">
        <f t="shared" si="18"/>
        <v>0</v>
      </c>
      <c r="AE8" s="6">
        <f t="shared" si="18"/>
        <v>0</v>
      </c>
      <c r="AF8" s="6">
        <f t="shared" si="18"/>
        <v>1.8920754494926958E-2</v>
      </c>
      <c r="AG8" s="6">
        <f t="shared" si="18"/>
        <v>1</v>
      </c>
    </row>
    <row r="10" spans="1:33" s="7" customFormat="1" x14ac:dyDescent="0.2">
      <c r="A10" s="7" t="s">
        <v>37</v>
      </c>
      <c r="B10" s="7">
        <v>37.885070490907992</v>
      </c>
      <c r="C10" s="7">
        <v>0.34385808774449328</v>
      </c>
      <c r="D10" s="7">
        <v>8.8594024960051794</v>
      </c>
      <c r="E10" s="7">
        <v>1.0113473168955684E-2</v>
      </c>
      <c r="F10" s="7">
        <v>0.36408503408240461</v>
      </c>
      <c r="G10" s="7">
        <v>0.59669491696838539</v>
      </c>
      <c r="H10" s="7">
        <v>4.045389267582274E-3</v>
      </c>
      <c r="I10" s="7">
        <v>1.415886243653796E-2</v>
      </c>
      <c r="J10" s="7">
        <v>37.025425271546759</v>
      </c>
      <c r="K10" s="7">
        <v>10.083132749448819</v>
      </c>
      <c r="L10" s="7">
        <v>3.2767653067416416</v>
      </c>
      <c r="M10" s="7">
        <v>0.24272335605493642</v>
      </c>
      <c r="N10" s="7">
        <v>1.2641841461194605</v>
      </c>
      <c r="O10" s="7">
        <v>6.0680839013734101E-3</v>
      </c>
      <c r="P10" s="7">
        <v>2.427233560549364E-2</v>
      </c>
      <c r="Q10" s="2">
        <f>SUM(B10:P10)</f>
        <v>100.00000000000001</v>
      </c>
      <c r="R10" s="7">
        <f>100*R2/($AG2-$AF2)</f>
        <v>1.7299621250895689</v>
      </c>
      <c r="S10" s="7">
        <f t="shared" ref="S10:AE10" si="19">100*S2/($AG2-$AF2)</f>
        <v>0</v>
      </c>
      <c r="T10" s="7">
        <f t="shared" si="19"/>
        <v>0</v>
      </c>
      <c r="U10" s="7">
        <f t="shared" si="19"/>
        <v>0.15354693417954754</v>
      </c>
      <c r="V10" s="7">
        <f t="shared" si="19"/>
        <v>8.1686968983519286</v>
      </c>
      <c r="W10" s="7">
        <f t="shared" si="19"/>
        <v>82.454703654417017</v>
      </c>
      <c r="X10" s="7">
        <f t="shared" si="19"/>
        <v>0.41969495342409657</v>
      </c>
      <c r="Y10" s="7">
        <f t="shared" si="19"/>
        <v>0</v>
      </c>
      <c r="Z10" s="7">
        <f t="shared" si="19"/>
        <v>2.0472924557273005</v>
      </c>
      <c r="AA10" s="7">
        <f t="shared" si="19"/>
        <v>2.0575289180059366</v>
      </c>
      <c r="AB10" s="7">
        <f t="shared" si="19"/>
        <v>2.9071552871327664</v>
      </c>
      <c r="AC10" s="7">
        <f t="shared" si="19"/>
        <v>6.1418773671819013E-2</v>
      </c>
      <c r="AD10" s="7">
        <f t="shared" si="19"/>
        <v>0</v>
      </c>
      <c r="AE10" s="7">
        <f t="shared" si="19"/>
        <v>0</v>
      </c>
      <c r="AF10" s="7">
        <f>AF2</f>
        <v>1.014</v>
      </c>
      <c r="AG10" s="8">
        <f>SUM(R10:AF10)</f>
        <v>101.01399999999998</v>
      </c>
    </row>
    <row r="11" spans="1:33" s="7" customFormat="1" x14ac:dyDescent="0.2">
      <c r="A11" s="7" t="s">
        <v>35</v>
      </c>
      <c r="B11" s="7">
        <v>37.885070490907992</v>
      </c>
      <c r="C11" s="7">
        <v>0.34385808774449328</v>
      </c>
      <c r="D11" s="7">
        <v>8.8594024960051794</v>
      </c>
      <c r="E11" s="7">
        <v>1.0113473168955684E-2</v>
      </c>
      <c r="F11" s="7">
        <v>0.36408503408240461</v>
      </c>
      <c r="G11" s="7">
        <v>0.59669491696838539</v>
      </c>
      <c r="H11" s="7">
        <v>4.045389267582274E-3</v>
      </c>
      <c r="I11" s="7">
        <v>1.415886243653796E-2</v>
      </c>
      <c r="J11" s="7">
        <v>37.025425271546759</v>
      </c>
      <c r="K11" s="7">
        <v>10.083132749448819</v>
      </c>
      <c r="L11" s="7">
        <v>3.2767653067416416</v>
      </c>
      <c r="M11" s="7">
        <v>0.24272335605493642</v>
      </c>
      <c r="N11" s="7">
        <v>1.2641841461194605</v>
      </c>
      <c r="O11" s="7">
        <v>6.0680839013734101E-3</v>
      </c>
      <c r="P11" s="7">
        <v>2.427233560549364E-2</v>
      </c>
      <c r="Q11" s="2">
        <f>SUM(B11:P11)</f>
        <v>100.00000000000001</v>
      </c>
      <c r="R11" s="7">
        <f>(100-$AF2)*(R2/($AG2-$AF2))</f>
        <v>1.7124203091411605</v>
      </c>
      <c r="S11" s="7">
        <f t="shared" ref="S11:AE11" si="20">(100-$AF2)*(S2/($AG2-$AF2))</f>
        <v>0</v>
      </c>
      <c r="T11" s="7">
        <f t="shared" si="20"/>
        <v>0</v>
      </c>
      <c r="U11" s="7">
        <f t="shared" si="20"/>
        <v>0.15198996826696692</v>
      </c>
      <c r="V11" s="7">
        <f t="shared" si="20"/>
        <v>8.0858663118026417</v>
      </c>
      <c r="W11" s="7">
        <f t="shared" si="20"/>
        <v>81.618612959361229</v>
      </c>
      <c r="X11" s="7">
        <f t="shared" si="20"/>
        <v>0.41543924659637627</v>
      </c>
      <c r="Y11" s="7">
        <f t="shared" si="20"/>
        <v>0</v>
      </c>
      <c r="Z11" s="7">
        <f t="shared" si="20"/>
        <v>2.0265329102262259</v>
      </c>
      <c r="AA11" s="7">
        <f t="shared" si="20"/>
        <v>2.0366655747773565</v>
      </c>
      <c r="AB11" s="7">
        <f t="shared" si="20"/>
        <v>2.8776767325212402</v>
      </c>
      <c r="AC11" s="7">
        <f t="shared" si="20"/>
        <v>6.0795987306786772E-2</v>
      </c>
      <c r="AD11" s="7">
        <f t="shared" si="20"/>
        <v>0</v>
      </c>
      <c r="AE11" s="7">
        <f t="shared" si="20"/>
        <v>0</v>
      </c>
      <c r="AF11" s="7">
        <f>AF2</f>
        <v>1.014</v>
      </c>
      <c r="AG11" s="8">
        <f>SUM(R11:AF11)</f>
        <v>99.999999999999986</v>
      </c>
    </row>
    <row r="12" spans="1:33" x14ac:dyDescent="0.2">
      <c r="AG12" s="4"/>
    </row>
    <row r="13" spans="1:33" x14ac:dyDescent="0.2">
      <c r="A13" t="s">
        <v>38</v>
      </c>
      <c r="B13" s="6">
        <f>B8</f>
        <v>0.33319358116129044</v>
      </c>
      <c r="C13" s="6">
        <f t="shared" ref="C13:Q13" si="21">C8</f>
        <v>2.2751125367593242E-3</v>
      </c>
      <c r="D13" s="6">
        <f t="shared" si="21"/>
        <v>4.5914981527379432E-2</v>
      </c>
      <c r="E13" s="6">
        <f t="shared" si="21"/>
        <v>3.5161527488618124E-5</v>
      </c>
      <c r="F13" s="6">
        <f t="shared" si="21"/>
        <v>2.6778883082209997E-3</v>
      </c>
      <c r="G13" s="6">
        <f t="shared" si="21"/>
        <v>4.4448733103765849E-3</v>
      </c>
      <c r="H13" s="6">
        <f t="shared" si="21"/>
        <v>2.8527890043975743E-5</v>
      </c>
      <c r="I13" s="6">
        <f t="shared" si="21"/>
        <v>9.9848156151443511E-5</v>
      </c>
      <c r="J13" s="6">
        <f t="shared" si="21"/>
        <v>0.48543606788515042</v>
      </c>
      <c r="K13" s="6">
        <f t="shared" si="21"/>
        <v>9.5014710424447146E-2</v>
      </c>
      <c r="L13" s="6">
        <f t="shared" si="21"/>
        <v>2.7937281335961621E-2</v>
      </c>
      <c r="M13" s="6">
        <f t="shared" si="21"/>
        <v>1.361636195433258E-3</v>
      </c>
      <c r="N13" s="6">
        <f t="shared" si="21"/>
        <v>1.5117346065838312E-3</v>
      </c>
      <c r="O13" s="6">
        <f t="shared" si="21"/>
        <v>1.3830852971112571E-5</v>
      </c>
      <c r="P13" s="6">
        <f t="shared" si="21"/>
        <v>5.4764281741794756E-5</v>
      </c>
      <c r="Q13" s="6">
        <f t="shared" si="21"/>
        <v>1.0000000000000002</v>
      </c>
      <c r="R13" s="6">
        <f>R8/($AG8-$AF8)</f>
        <v>3.669713808875958E-2</v>
      </c>
      <c r="S13" s="6">
        <f t="shared" ref="S13:AG13" si="22">S8/($AG8-$AF8)</f>
        <v>0</v>
      </c>
      <c r="T13" s="6">
        <f t="shared" si="22"/>
        <v>0</v>
      </c>
      <c r="U13" s="6">
        <f t="shared" si="22"/>
        <v>1.7593333697658023E-3</v>
      </c>
      <c r="V13" s="6">
        <f t="shared" si="22"/>
        <v>2.6135724261883587E-2</v>
      </c>
      <c r="W13" s="6">
        <f t="shared" si="22"/>
        <v>0.87964796213562468</v>
      </c>
      <c r="X13" s="6">
        <f t="shared" si="22"/>
        <v>4.5513335359069797E-3</v>
      </c>
      <c r="Y13" s="6">
        <f t="shared" si="22"/>
        <v>0</v>
      </c>
      <c r="Z13" s="6">
        <f t="shared" si="22"/>
        <v>2.0696536223186235E-2</v>
      </c>
      <c r="AA13" s="6">
        <f t="shared" si="22"/>
        <v>2.0888557058570345E-2</v>
      </c>
      <c r="AB13" s="6">
        <f t="shared" si="22"/>
        <v>9.421194722606982E-3</v>
      </c>
      <c r="AC13" s="6">
        <f t="shared" si="22"/>
        <v>2.0222060369578162E-4</v>
      </c>
      <c r="AD13" s="6">
        <f t="shared" si="22"/>
        <v>0</v>
      </c>
      <c r="AE13" s="6">
        <f t="shared" si="22"/>
        <v>0</v>
      </c>
      <c r="AF13" s="6">
        <v>0</v>
      </c>
      <c r="AG13" s="8">
        <f>SUM(R13:AF13)</f>
        <v>0.99999999999999989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Kayla Iacovino</dc:creator>
  <cp:lastModifiedBy>Kayla Iacovino</cp:lastModifiedBy>
  <dcterms:created xsi:type="dcterms:W3CDTF">2021-06-23T16:06:14Z</dcterms:created>
  <dcterms:modified xsi:type="dcterms:W3CDTF">2021-06-25T21:28:35Z</dcterms:modified>
</cp:coreProperties>
</file>