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covin/Dropbox/Research/__Python/TAVERN/K_values/"/>
    </mc:Choice>
  </mc:AlternateContent>
  <xr:revisionPtr revIDLastSave="0" documentId="13_ncr:1_{930145CC-C55A-DE43-80EE-FECD729022AC}" xr6:coauthVersionLast="47" xr6:coauthVersionMax="47" xr10:uidLastSave="{00000000-0000-0000-0000-000000000000}"/>
  <bookViews>
    <workbookView xWindow="2280" yWindow="4120" windowWidth="44140" windowHeight="21600" xr2:uid="{7F8B5E8C-8E61-8E43-AA66-A7EFE21A3999}"/>
  </bookViews>
  <sheets>
    <sheet name="Sheet1" sheetId="1" r:id="rId1"/>
    <sheet name="Citation &amp; Reaction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3" i="1"/>
  <c r="F4" i="1"/>
  <c r="F5" i="1"/>
  <c r="F6" i="1"/>
  <c r="F7" i="1"/>
  <c r="F8" i="1"/>
  <c r="F9" i="1"/>
  <c r="F10" i="1"/>
  <c r="F11" i="1"/>
  <c r="G11" i="1" s="1"/>
  <c r="F12" i="1"/>
  <c r="F13" i="1"/>
  <c r="G13" i="1" s="1"/>
  <c r="F14" i="1"/>
  <c r="G14" i="1" s="1"/>
  <c r="F15" i="1"/>
  <c r="G15" i="1" s="1"/>
  <c r="F16" i="1"/>
  <c r="F17" i="1"/>
  <c r="F18" i="1"/>
  <c r="F19" i="1"/>
  <c r="F3" i="1"/>
  <c r="G4" i="1"/>
  <c r="G5" i="1"/>
  <c r="G6" i="1"/>
  <c r="G7" i="1"/>
  <c r="G8" i="1"/>
  <c r="G9" i="1"/>
  <c r="G10" i="1"/>
  <c r="G16" i="1"/>
  <c r="G17" i="1"/>
  <c r="G18" i="1"/>
  <c r="G19" i="1"/>
  <c r="G3" i="1"/>
  <c r="B17" i="1"/>
  <c r="B18" i="1"/>
  <c r="B19" i="1"/>
  <c r="D19" i="1"/>
  <c r="D18" i="1"/>
  <c r="D1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3" i="1"/>
  <c r="G12" i="1" l="1"/>
</calcChain>
</file>

<file path=xl/sharedStrings.xml><?xml version="1.0" encoding="utf-8"?>
<sst xmlns="http://schemas.openxmlformats.org/spreadsheetml/2006/main" count="16" uniqueCount="12">
  <si>
    <t>Temperature (Kelvin)</t>
  </si>
  <si>
    <t>Temperature (°C)</t>
  </si>
  <si>
    <t>K</t>
  </si>
  <si>
    <t>log10(K)</t>
  </si>
  <si>
    <t>Reaction:</t>
  </si>
  <si>
    <t>From Robie and Hemingway (1995)</t>
  </si>
  <si>
    <t>1/2S2 + O2 =SO2</t>
  </si>
  <si>
    <t>Values from Robie &amp; Hemingway 1995</t>
  </si>
  <si>
    <t>Calculated</t>
  </si>
  <si>
    <t>Error</t>
  </si>
  <si>
    <t>Error %</t>
  </si>
  <si>
    <t>Notes: Sixth order polynomial gives BAD extrapolation results but much better errors for temperatures 298-1800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</si>
</sst>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1/2S2 + O2 = 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forward val="1000"/>
            <c:dispRSqr val="1"/>
            <c:dispEq val="1"/>
            <c:trendlineLbl>
              <c:layout>
                <c:manualLayout>
                  <c:x val="6.8393222256057776E-2"/>
                  <c:y val="-8.8379629629629627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Sheet1!$A$3:$A$19</c:f>
              <c:numCache>
                <c:formatCode>General</c:formatCode>
                <c:ptCount val="17"/>
                <c:pt idx="0">
                  <c:v>298.16000000000003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800</c:v>
                </c:pt>
                <c:pt idx="7">
                  <c:v>900</c:v>
                </c:pt>
                <c:pt idx="8">
                  <c:v>1000</c:v>
                </c:pt>
                <c:pt idx="9">
                  <c:v>1100</c:v>
                </c:pt>
                <c:pt idx="10">
                  <c:v>1200</c:v>
                </c:pt>
                <c:pt idx="11">
                  <c:v>1300</c:v>
                </c:pt>
                <c:pt idx="12">
                  <c:v>1400</c:v>
                </c:pt>
                <c:pt idx="13">
                  <c:v>1500</c:v>
                </c:pt>
                <c:pt idx="14">
                  <c:v>1600</c:v>
                </c:pt>
                <c:pt idx="15">
                  <c:v>1700</c:v>
                </c:pt>
                <c:pt idx="16">
                  <c:v>1800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52.57</c:v>
                </c:pt>
                <c:pt idx="1">
                  <c:v>52.25</c:v>
                </c:pt>
                <c:pt idx="2">
                  <c:v>39.299999999999997</c:v>
                </c:pt>
                <c:pt idx="3">
                  <c:v>31.43</c:v>
                </c:pt>
                <c:pt idx="4">
                  <c:v>26.14</c:v>
                </c:pt>
                <c:pt idx="5">
                  <c:v>22.34</c:v>
                </c:pt>
                <c:pt idx="6">
                  <c:v>19.48</c:v>
                </c:pt>
                <c:pt idx="7">
                  <c:v>17.18</c:v>
                </c:pt>
                <c:pt idx="8">
                  <c:v>15.08</c:v>
                </c:pt>
                <c:pt idx="9">
                  <c:v>13.36</c:v>
                </c:pt>
                <c:pt idx="10">
                  <c:v>11.93</c:v>
                </c:pt>
                <c:pt idx="11">
                  <c:v>10.71</c:v>
                </c:pt>
                <c:pt idx="12">
                  <c:v>9.68</c:v>
                </c:pt>
                <c:pt idx="13">
                  <c:v>8.7799999999999994</c:v>
                </c:pt>
                <c:pt idx="14">
                  <c:v>7.99</c:v>
                </c:pt>
                <c:pt idx="15">
                  <c:v>7.3</c:v>
                </c:pt>
                <c:pt idx="16">
                  <c:v>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1-5446-A095-CC88BC6A2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79536"/>
        <c:axId val="1217181184"/>
      </c:scatterChart>
      <c:valAx>
        <c:axId val="121717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81184"/>
        <c:crosses val="autoZero"/>
        <c:crossBetween val="midCat"/>
      </c:valAx>
      <c:valAx>
        <c:axId val="1217181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log10(K)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1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459318</xdr:colOff>
      <xdr:row>5</xdr:row>
      <xdr:rowOff>29633</xdr:rowOff>
    </xdr:from>
    <xdr:to>
      <xdr:col>16</xdr:col>
      <xdr:colOff>78318</xdr:colOff>
      <xdr:row>18</xdr:row>
      <xdr:rowOff>131233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436282-1203-CD43-B838-491D52ECF7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68FB-97F2-6F40-B2C4-433BB6B11E28}">
  <dimension ref="A1:L19"/>
  <sheetViews>
    <sheetView tabSelected="1" zoomScale="150" workbookViewId="0">
      <selection activeCell="J4" sqref="J4"/>
    </sheetView>
  </sheetViews>
  <sheetFormatPr baseColWidth="10" defaultRowHeight="16" x14ac:dyDescent="0.2"/>
  <cols>
    <col min="1" max="1" width="18.6640625" bestFit="1" customWidth="1"/>
    <col min="2" max="2" width="15.33203125" bestFit="1" customWidth="1"/>
    <col min="3" max="4" width="17.5" customWidth="1"/>
    <col min="7" max="7" width="12.1640625" bestFit="1" customWidth="1"/>
    <col min="8" max="8" width="12.83203125" bestFit="1" customWidth="1"/>
  </cols>
  <sheetData>
    <row r="1" spans="1:12" x14ac:dyDescent="0.2">
      <c r="C1" s="1" t="s">
        <v>7</v>
      </c>
      <c r="F1" s="3" t="s">
        <v>8</v>
      </c>
      <c r="G1" s="3"/>
      <c r="H1" s="1" t="s">
        <v>9</v>
      </c>
      <c r="I1" s="1" t="s">
        <v>10</v>
      </c>
    </row>
    <row r="2" spans="1:12" x14ac:dyDescent="0.2">
      <c r="A2" t="s">
        <v>0</v>
      </c>
      <c r="B2" t="s">
        <v>1</v>
      </c>
      <c r="C2" t="s">
        <v>3</v>
      </c>
      <c r="D2" t="s">
        <v>2</v>
      </c>
      <c r="F2" t="s">
        <v>3</v>
      </c>
      <c r="G2" t="s">
        <v>2</v>
      </c>
      <c r="H2" t="s">
        <v>2</v>
      </c>
      <c r="I2" t="s">
        <v>2</v>
      </c>
    </row>
    <row r="3" spans="1:12" x14ac:dyDescent="0.2">
      <c r="A3">
        <v>298.16000000000003</v>
      </c>
      <c r="B3">
        <f>A3-273.15</f>
        <v>25.010000000000048</v>
      </c>
      <c r="C3">
        <v>52.57</v>
      </c>
      <c r="D3">
        <f>10^C3</f>
        <v>3.7153522909717604E+52</v>
      </c>
      <c r="F3">
        <f>4.01589E-17*A3^6 - 0.000000000000293929*A3^5 + 0.000000000879048*A3^4 - 0.00000138098*A3^3 + 0.00122002*A3^2 - 0.603566*A3 + 154.364</f>
        <v>52.542010292261011</v>
      </c>
      <c r="G3">
        <f>10^F3</f>
        <v>3.4834557031255811E+52</v>
      </c>
      <c r="H3">
        <f>G3-D3</f>
        <v>-2.3189658784617932E+51</v>
      </c>
      <c r="I3" s="2">
        <f>H3/D3</f>
        <v>-6.2415773709988118E-2</v>
      </c>
    </row>
    <row r="4" spans="1:12" x14ac:dyDescent="0.2">
      <c r="A4">
        <v>300</v>
      </c>
      <c r="B4">
        <f t="shared" ref="B4:B19" si="0">A4-273.15</f>
        <v>26.850000000000023</v>
      </c>
      <c r="C4">
        <v>52.25</v>
      </c>
      <c r="D4">
        <f t="shared" ref="D4:D19" si="1">10^C4</f>
        <v>1.7782794100389449E+52</v>
      </c>
      <c r="F4">
        <f t="shared" ref="F4:F19" si="2">4.01589E-17*A4^6 - 0.000000000000293929*A4^5 + 0.000000000879048*A4^4 - 0.00000138098*A4^3 + 0.00122002*A4^2 - 0.603566*A4 + 154.364</f>
        <v>52.244857168099983</v>
      </c>
      <c r="G4">
        <f t="shared" ref="G4:G19" si="3">10^F4</f>
        <v>1.7573455585247051E+52</v>
      </c>
      <c r="H4">
        <f t="shared" ref="H4:H19" si="4">G4-D4</f>
        <v>-2.0933851514239875E+50</v>
      </c>
      <c r="I4" s="2">
        <f t="shared" ref="I4:I19" si="5">H4/D4</f>
        <v>-1.1771969801855501E-2</v>
      </c>
    </row>
    <row r="5" spans="1:12" x14ac:dyDescent="0.2">
      <c r="A5">
        <v>400</v>
      </c>
      <c r="B5">
        <f t="shared" si="0"/>
        <v>126.85000000000002</v>
      </c>
      <c r="C5">
        <v>39.299999999999997</v>
      </c>
      <c r="D5">
        <f t="shared" si="1"/>
        <v>1.9952623149688961E+39</v>
      </c>
      <c r="F5">
        <f t="shared" si="2"/>
        <v>39.416366694399983</v>
      </c>
      <c r="G5">
        <f t="shared" si="3"/>
        <v>2.6083549721212461E+39</v>
      </c>
      <c r="H5">
        <f t="shared" si="4"/>
        <v>6.1309265715234999E+38</v>
      </c>
      <c r="I5" s="2">
        <f t="shared" si="5"/>
        <v>0.30727421279537742</v>
      </c>
      <c r="L5" t="s">
        <v>11</v>
      </c>
    </row>
    <row r="6" spans="1:12" x14ac:dyDescent="0.2">
      <c r="A6">
        <v>500</v>
      </c>
      <c r="B6">
        <f t="shared" si="0"/>
        <v>226.85000000000002</v>
      </c>
      <c r="C6">
        <v>31.43</v>
      </c>
      <c r="D6">
        <f t="shared" si="1"/>
        <v>2.691534803926949E+31</v>
      </c>
      <c r="F6">
        <f t="shared" si="2"/>
        <v>31.346201562499999</v>
      </c>
      <c r="G6">
        <f t="shared" si="3"/>
        <v>2.2192261565448275E+31</v>
      </c>
      <c r="H6">
        <f t="shared" si="4"/>
        <v>-4.7230864738212154E+30</v>
      </c>
      <c r="I6" s="2">
        <f t="shared" si="5"/>
        <v>-0.17547930150969004</v>
      </c>
    </row>
    <row r="7" spans="1:12" x14ac:dyDescent="0.2">
      <c r="A7">
        <v>600</v>
      </c>
      <c r="B7">
        <f t="shared" si="0"/>
        <v>326.85000000000002</v>
      </c>
      <c r="C7">
        <v>26.14</v>
      </c>
      <c r="D7">
        <f t="shared" si="1"/>
        <v>1.3803842646028932E+26</v>
      </c>
      <c r="F7">
        <f t="shared" si="2"/>
        <v>26.082275398399929</v>
      </c>
      <c r="G7">
        <f t="shared" si="3"/>
        <v>1.2085799868743145E+26</v>
      </c>
      <c r="H7">
        <f t="shared" si="4"/>
        <v>-1.7180427772857871E+25</v>
      </c>
      <c r="I7" s="2">
        <f t="shared" si="5"/>
        <v>-0.1244611968812924</v>
      </c>
    </row>
    <row r="8" spans="1:12" x14ac:dyDescent="0.2">
      <c r="A8">
        <v>700</v>
      </c>
      <c r="B8">
        <f t="shared" si="0"/>
        <v>426.85</v>
      </c>
      <c r="C8">
        <v>22.34</v>
      </c>
      <c r="D8">
        <f t="shared" si="1"/>
        <v>2.1877616239495675E+22</v>
      </c>
      <c r="F8">
        <f t="shared" si="2"/>
        <v>22.384892196099912</v>
      </c>
      <c r="G8">
        <f t="shared" si="3"/>
        <v>2.4260078181070263E+22</v>
      </c>
      <c r="H8">
        <f t="shared" si="4"/>
        <v>2.3824619415745876E+21</v>
      </c>
      <c r="I8" s="2">
        <f t="shared" si="5"/>
        <v>0.1088995215700661</v>
      </c>
    </row>
    <row r="9" spans="1:12" x14ac:dyDescent="0.2">
      <c r="A9">
        <v>800</v>
      </c>
      <c r="B9">
        <f t="shared" si="0"/>
        <v>526.85</v>
      </c>
      <c r="C9">
        <v>19.48</v>
      </c>
      <c r="D9">
        <f t="shared" si="1"/>
        <v>3.0199517204020335E+19</v>
      </c>
      <c r="F9">
        <f t="shared" si="2"/>
        <v>19.533060761599899</v>
      </c>
      <c r="G9">
        <f t="shared" si="3"/>
        <v>3.4124065083660882E+19</v>
      </c>
      <c r="H9">
        <f t="shared" si="4"/>
        <v>3.9245478796405473E+18</v>
      </c>
      <c r="I9" s="2">
        <f t="shared" si="5"/>
        <v>0.1299539940697492</v>
      </c>
    </row>
    <row r="10" spans="1:12" x14ac:dyDescent="0.2">
      <c r="A10">
        <v>900</v>
      </c>
      <c r="B10">
        <f t="shared" si="0"/>
        <v>626.85</v>
      </c>
      <c r="C10">
        <v>17.18</v>
      </c>
      <c r="D10">
        <f t="shared" si="1"/>
        <v>1.5135612484362179E+17</v>
      </c>
      <c r="F10">
        <f t="shared" si="2"/>
        <v>17.159723564899963</v>
      </c>
      <c r="G10">
        <f t="shared" si="3"/>
        <v>1.4445200189071741E+17</v>
      </c>
      <c r="H10">
        <f t="shared" si="4"/>
        <v>-6904122952904384</v>
      </c>
      <c r="I10" s="2">
        <f t="shared" si="5"/>
        <v>-4.5615087992227535E-2</v>
      </c>
    </row>
    <row r="11" spans="1:12" x14ac:dyDescent="0.2">
      <c r="A11">
        <v>1000</v>
      </c>
      <c r="B11">
        <f t="shared" si="0"/>
        <v>726.85</v>
      </c>
      <c r="C11">
        <v>15.08</v>
      </c>
      <c r="D11">
        <f t="shared" si="1"/>
        <v>1202264434617419</v>
      </c>
      <c r="F11">
        <f t="shared" si="2"/>
        <v>15.115899999999982</v>
      </c>
      <c r="G11">
        <f t="shared" si="3"/>
        <v>1305870165793466.5</v>
      </c>
      <c r="H11">
        <f t="shared" si="4"/>
        <v>103605731176047.5</v>
      </c>
      <c r="I11" s="2">
        <f t="shared" si="5"/>
        <v>8.6175493670838405E-2</v>
      </c>
    </row>
    <row r="12" spans="1:12" x14ac:dyDescent="0.2">
      <c r="A12">
        <v>1100</v>
      </c>
      <c r="B12">
        <f t="shared" si="0"/>
        <v>826.85</v>
      </c>
      <c r="C12">
        <v>13.36</v>
      </c>
      <c r="D12">
        <f t="shared" si="1"/>
        <v>22908676527677.738</v>
      </c>
      <c r="F12">
        <f t="shared" si="2"/>
        <v>13.363744052899818</v>
      </c>
      <c r="G12">
        <f t="shared" si="3"/>
        <v>23107025994004.094</v>
      </c>
      <c r="H12">
        <f t="shared" si="4"/>
        <v>198349466326.35547</v>
      </c>
      <c r="I12" s="2">
        <f t="shared" si="5"/>
        <v>8.658268236784181E-3</v>
      </c>
    </row>
    <row r="13" spans="1:12" x14ac:dyDescent="0.2">
      <c r="A13">
        <v>1200</v>
      </c>
      <c r="B13">
        <f t="shared" si="0"/>
        <v>926.85</v>
      </c>
      <c r="C13">
        <v>11.93</v>
      </c>
      <c r="D13">
        <f t="shared" si="1"/>
        <v>851138038202.37927</v>
      </c>
      <c r="F13">
        <f t="shared" si="2"/>
        <v>11.898516377599748</v>
      </c>
      <c r="G13">
        <f t="shared" si="3"/>
        <v>791619306672.22473</v>
      </c>
      <c r="H13">
        <f t="shared" si="4"/>
        <v>-59518731530.154541</v>
      </c>
      <c r="I13" s="2">
        <f t="shared" si="5"/>
        <v>-6.992841214788062E-2</v>
      </c>
    </row>
    <row r="14" spans="1:12" x14ac:dyDescent="0.2">
      <c r="A14">
        <v>1300</v>
      </c>
      <c r="B14">
        <f t="shared" si="0"/>
        <v>1026.8499999999999</v>
      </c>
      <c r="C14">
        <v>10.71</v>
      </c>
      <c r="D14">
        <f t="shared" si="1"/>
        <v>51286138399.136703</v>
      </c>
      <c r="F14">
        <f t="shared" si="2"/>
        <v>10.699470780099517</v>
      </c>
      <c r="G14">
        <f t="shared" si="3"/>
        <v>50057687192.946465</v>
      </c>
      <c r="H14">
        <f t="shared" si="4"/>
        <v>-1228451206.190239</v>
      </c>
      <c r="I14" s="2">
        <f t="shared" si="5"/>
        <v>-2.3952889504562844E-2</v>
      </c>
    </row>
    <row r="15" spans="1:12" x14ac:dyDescent="0.2">
      <c r="A15">
        <v>1400</v>
      </c>
      <c r="B15">
        <f t="shared" si="0"/>
        <v>1126.8499999999999</v>
      </c>
      <c r="C15">
        <v>9.68</v>
      </c>
      <c r="D15">
        <f t="shared" si="1"/>
        <v>4786300923.2263832</v>
      </c>
      <c r="F15">
        <f t="shared" si="2"/>
        <v>9.7096551103995523</v>
      </c>
      <c r="G15">
        <f t="shared" si="3"/>
        <v>5124542631.3210964</v>
      </c>
      <c r="H15">
        <f t="shared" si="4"/>
        <v>338241708.09471321</v>
      </c>
      <c r="I15" s="2">
        <f t="shared" si="5"/>
        <v>7.0668709201574573E-2</v>
      </c>
    </row>
    <row r="16" spans="1:12" x14ac:dyDescent="0.2">
      <c r="A16">
        <v>1500</v>
      </c>
      <c r="B16">
        <f t="shared" si="0"/>
        <v>1226.8499999999999</v>
      </c>
      <c r="C16">
        <v>8.7799999999999994</v>
      </c>
      <c r="D16">
        <f t="shared" si="1"/>
        <v>602559586.07435858</v>
      </c>
      <c r="F16">
        <f t="shared" si="2"/>
        <v>8.8446265624994282</v>
      </c>
      <c r="G16">
        <f t="shared" si="3"/>
        <v>699240480.38021088</v>
      </c>
      <c r="H16">
        <f t="shared" si="4"/>
        <v>96680894.305852294</v>
      </c>
      <c r="I16" s="2">
        <f t="shared" si="5"/>
        <v>0.16045034638934685</v>
      </c>
    </row>
    <row r="17" spans="1:9" x14ac:dyDescent="0.2">
      <c r="A17">
        <v>1600</v>
      </c>
      <c r="B17">
        <f t="shared" si="0"/>
        <v>1326.85</v>
      </c>
      <c r="C17">
        <v>7.99</v>
      </c>
      <c r="D17">
        <f t="shared" si="1"/>
        <v>97723722.095581248</v>
      </c>
      <c r="F17">
        <f t="shared" si="2"/>
        <v>8.0300813823988335</v>
      </c>
      <c r="G17">
        <f t="shared" si="3"/>
        <v>107172011.59456965</v>
      </c>
      <c r="H17">
        <f t="shared" si="4"/>
        <v>9448289.4989884049</v>
      </c>
      <c r="I17" s="2">
        <f t="shared" si="5"/>
        <v>9.6683684333546543E-2</v>
      </c>
    </row>
    <row r="18" spans="1:9" x14ac:dyDescent="0.2">
      <c r="A18">
        <v>1700</v>
      </c>
      <c r="B18">
        <f t="shared" si="0"/>
        <v>1426.85</v>
      </c>
      <c r="C18">
        <v>7.3</v>
      </c>
      <c r="D18">
        <f t="shared" si="1"/>
        <v>19952623.149688821</v>
      </c>
      <c r="F18">
        <f t="shared" si="2"/>
        <v>7.2683989840990932</v>
      </c>
      <c r="G18">
        <f t="shared" si="3"/>
        <v>18552352.357811335</v>
      </c>
      <c r="H18">
        <f t="shared" si="4"/>
        <v>-1400270.7918774858</v>
      </c>
      <c r="I18" s="2">
        <f t="shared" si="5"/>
        <v>-7.017978445101461E-2</v>
      </c>
    </row>
    <row r="19" spans="1:9" x14ac:dyDescent="0.2">
      <c r="A19">
        <v>1800</v>
      </c>
      <c r="B19">
        <f t="shared" si="0"/>
        <v>1526.85</v>
      </c>
      <c r="C19">
        <v>6.68</v>
      </c>
      <c r="D19">
        <f t="shared" si="1"/>
        <v>4786300.9232263844</v>
      </c>
      <c r="F19">
        <f t="shared" si="2"/>
        <v>6.7341004735987724</v>
      </c>
      <c r="G19">
        <f t="shared" si="3"/>
        <v>5421262.9627716029</v>
      </c>
      <c r="H19">
        <f t="shared" si="4"/>
        <v>634962.03954521846</v>
      </c>
      <c r="I19" s="2">
        <f t="shared" si="5"/>
        <v>0.13266237324610142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68F4E-DBDC-7C4D-BBC6-4C8CE6B6E26A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5</v>
      </c>
    </row>
    <row r="3" spans="1:1" x14ac:dyDescent="0.2">
      <c r="A3" t="s">
        <v>4</v>
      </c>
    </row>
    <row r="4" spans="1:1" x14ac:dyDescent="0.2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Citation &amp; Reaction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Iacovino</dc:creator>
  <cp:lastModifiedBy>Microsoft Office User</cp:lastModifiedBy>
  <dcterms:created xsi:type="dcterms:W3CDTF">2021-02-24T22:42:59Z</dcterms:created>
  <dcterms:modified xsi:type="dcterms:W3CDTF">2022-10-12T22:59:05Z</dcterms:modified>
</cp:coreProperties>
</file>