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Python/TAVERN/"/>
    </mc:Choice>
  </mc:AlternateContent>
  <xr:revisionPtr revIDLastSave="0" documentId="13_ncr:1_{DE010729-CC61-7344-A6F0-DABBB4BE98FC}" xr6:coauthVersionLast="47" xr6:coauthVersionMax="47" xr10:uidLastSave="{00000000-0000-0000-0000-000000000000}"/>
  <bookViews>
    <workbookView xWindow="0" yWindow="3520" windowWidth="42600" windowHeight="22400" xr2:uid="{7F8B5E8C-8E61-8E43-AA66-A7EFE21A3999}"/>
  </bookViews>
  <sheets>
    <sheet name="Sheet1" sheetId="1" r:id="rId1"/>
    <sheet name="Citation &amp; Reaction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2" i="1"/>
  <c r="D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<sst xmlns="http://schemas.openxmlformats.org/spreadsheetml/2006/main" count="8" uniqueCount="8">
  <si>
    <t>Wagman et al. (1945)</t>
  </si>
  <si>
    <t>Temperature (Kelvin)</t>
  </si>
  <si>
    <t>Temperature (°C)</t>
  </si>
  <si>
    <t>K</t>
  </si>
  <si>
    <t>log10(K)</t>
  </si>
  <si>
    <t>Reaction:</t>
  </si>
  <si>
    <t>CH4 + CO2 = 2CO + 2H2</t>
  </si>
  <si>
    <t>Sixth order polynomial results in BAD extrapolation results. Use power fit to K data (NOT logK!!)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</si>
</sst>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0"/>
            <c:dispRSqr val="1"/>
            <c:dispEq val="1"/>
            <c:trendlineLbl>
              <c:layout>
                <c:manualLayout>
                  <c:x val="4.71172353455818E-2"/>
                  <c:y val="-8.6970387243735764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298.16000000000003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-29.893509999999999</c:v>
                </c:pt>
                <c:pt idx="1">
                  <c:v>-29.62931</c:v>
                </c:pt>
                <c:pt idx="2">
                  <c:v>-18.782029999999999</c:v>
                </c:pt>
                <c:pt idx="3">
                  <c:v>-12.17882</c:v>
                </c:pt>
                <c:pt idx="4">
                  <c:v>-7.7285899999999996</c:v>
                </c:pt>
                <c:pt idx="5">
                  <c:v>-4.5261300000000002</c:v>
                </c:pt>
                <c:pt idx="6">
                  <c:v>-2.1122700000000001</c:v>
                </c:pt>
                <c:pt idx="7">
                  <c:v>-0.22705</c:v>
                </c:pt>
                <c:pt idx="8">
                  <c:v>1.2859400000000001</c:v>
                </c:pt>
                <c:pt idx="9">
                  <c:v>2.5206599999999999</c:v>
                </c:pt>
                <c:pt idx="10">
                  <c:v>3.5499499999999999</c:v>
                </c:pt>
                <c:pt idx="11">
                  <c:v>4.4192099999999996</c:v>
                </c:pt>
                <c:pt idx="12">
                  <c:v>5.1621100000000002</c:v>
                </c:pt>
                <c:pt idx="13">
                  <c:v>5.8028899999999997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1-5446-A095-CC88BC6A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9536"/>
        <c:axId val="1217181184"/>
      </c:scatterChart>
      <c:valAx>
        <c:axId val="12171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81184"/>
        <c:crosses val="autoZero"/>
        <c:crossBetween val="midCat"/>
      </c:valAx>
      <c:valAx>
        <c:axId val="1217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0"/>
            <c:backward val="100"/>
            <c:dispRSqr val="1"/>
            <c:dispEq val="1"/>
            <c:trendlineLbl>
              <c:layout>
                <c:manualLayout>
                  <c:x val="4.71172353455818E-2"/>
                  <c:y val="-8.6970387243735764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298.16000000000003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1411000000000000</c:v>
                </c:pt>
                <c:pt idx="1">
                  <c:v>1290000000000000</c:v>
                </c:pt>
                <c:pt idx="2">
                  <c:v>42539999999999.992</c:v>
                </c:pt>
                <c:pt idx="3">
                  <c:v>6710000000000</c:v>
                </c:pt>
                <c:pt idx="4">
                  <c:v>2169000000000</c:v>
                </c:pt>
                <c:pt idx="5">
                  <c:v>1028000000000</c:v>
                </c:pt>
                <c:pt idx="6">
                  <c:v>606000000000</c:v>
                </c:pt>
                <c:pt idx="7">
                  <c:v>410799999999.99994</c:v>
                </c:pt>
                <c:pt idx="8">
                  <c:v>305600000000</c:v>
                </c:pt>
                <c:pt idx="9">
                  <c:v>239200000000</c:v>
                </c:pt>
                <c:pt idx="10">
                  <c:v>195700000000</c:v>
                </c:pt>
                <c:pt idx="11">
                  <c:v>165200000000</c:v>
                </c:pt>
                <c:pt idx="12">
                  <c:v>142500000000</c:v>
                </c:pt>
                <c:pt idx="13">
                  <c:v>125099999999.99998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5-AB4E-B36F-F097AA70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9536"/>
        <c:axId val="1217181184"/>
      </c:scatterChart>
      <c:valAx>
        <c:axId val="12171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81184"/>
        <c:crosses val="autoZero"/>
        <c:crossBetween val="midCat"/>
      </c:valAx>
      <c:valAx>
        <c:axId val="1217181184"/>
        <c:scaling>
          <c:orientation val="minMax"/>
          <c:max val="200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5</xdr:row>
      <xdr:rowOff>190500</xdr:rowOff>
    </xdr:from>
    <xdr:to>
      <xdr:col>13</xdr:col>
      <xdr:colOff>120650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6282-1203-CD43-B838-491D52ECF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132522</xdr:colOff>
      <xdr:row>20</xdr:row>
      <xdr:rowOff>55218</xdr:rowOff>
    </xdr:from>
    <xdr:to>
      <xdr:col>13</xdr:col>
      <xdr:colOff>784087</xdr:colOff>
      <xdr:row>37</xdr:row>
      <xdr:rowOff>121478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B4DBA-EEA6-024F-A471-E60A0348D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68FB-97F2-6F40-B2C4-433BB6B11E28}">
  <dimension ref="A1:I15"/>
  <sheetViews>
    <sheetView tabSelected="1" zoomScale="115" workbookViewId="0">
      <selection activeCell="I4" sqref="I4"/>
    </sheetView>
  </sheetViews>
  <sheetFormatPr baseColWidth="10" defaultRowHeight="16" x14ac:dyDescent="0.2"/>
  <cols>
    <col min="1" max="1" width="18.6640625" bestFit="1" customWidth="1"/>
    <col min="2" max="2" width="15.33203125" bestFit="1" customWidth="1"/>
    <col min="4" max="4" width="12.1640625" bestFit="1" customWidth="1"/>
  </cols>
  <sheetData>
    <row r="1" spans="1:9" x14ac:dyDescent="0.2">
      <c r="A1" t="s">
        <v>1</v>
      </c>
      <c r="B1" t="s">
        <v>2</v>
      </c>
      <c r="C1" t="s">
        <v>4</v>
      </c>
      <c r="D1" t="s">
        <v>3</v>
      </c>
    </row>
    <row r="2" spans="1:9" x14ac:dyDescent="0.2">
      <c r="A2">
        <v>298.16000000000003</v>
      </c>
      <c r="B2">
        <f>A2-273.15</f>
        <v>25.010000000000048</v>
      </c>
      <c r="C2">
        <v>-29.893509999999999</v>
      </c>
      <c r="D2">
        <f>1.411*10^15</f>
        <v>1411000000000000</v>
      </c>
    </row>
    <row r="3" spans="1:9" x14ac:dyDescent="0.2">
      <c r="A3">
        <v>300</v>
      </c>
      <c r="B3">
        <f t="shared" ref="B3:B15" si="0">A3-273.15</f>
        <v>26.850000000000023</v>
      </c>
      <c r="C3">
        <v>-29.62931</v>
      </c>
      <c r="D3">
        <f>1.29*10^15</f>
        <v>1290000000000000</v>
      </c>
    </row>
    <row r="4" spans="1:9" x14ac:dyDescent="0.2">
      <c r="A4">
        <v>400</v>
      </c>
      <c r="B4">
        <f t="shared" si="0"/>
        <v>126.85000000000002</v>
      </c>
      <c r="C4">
        <v>-18.782029999999999</v>
      </c>
      <c r="D4">
        <f>4.254*10^13</f>
        <v>42539999999999.992</v>
      </c>
      <c r="I4" t="s">
        <v>7</v>
      </c>
    </row>
    <row r="5" spans="1:9" x14ac:dyDescent="0.2">
      <c r="A5">
        <v>500</v>
      </c>
      <c r="B5">
        <f t="shared" si="0"/>
        <v>226.85000000000002</v>
      </c>
      <c r="C5">
        <v>-12.17882</v>
      </c>
      <c r="D5">
        <f>6.71*10^12</f>
        <v>6710000000000</v>
      </c>
    </row>
    <row r="6" spans="1:9" x14ac:dyDescent="0.2">
      <c r="A6">
        <v>600</v>
      </c>
      <c r="B6">
        <f t="shared" si="0"/>
        <v>326.85000000000002</v>
      </c>
      <c r="C6">
        <v>-7.7285899999999996</v>
      </c>
      <c r="D6">
        <f>2.169*10^12</f>
        <v>2169000000000</v>
      </c>
    </row>
    <row r="7" spans="1:9" x14ac:dyDescent="0.2">
      <c r="A7">
        <v>700</v>
      </c>
      <c r="B7">
        <f t="shared" si="0"/>
        <v>426.85</v>
      </c>
      <c r="C7">
        <v>-4.5261300000000002</v>
      </c>
      <c r="D7">
        <f>1.028*10^12</f>
        <v>1028000000000</v>
      </c>
    </row>
    <row r="8" spans="1:9" x14ac:dyDescent="0.2">
      <c r="A8">
        <v>800</v>
      </c>
      <c r="B8">
        <f t="shared" si="0"/>
        <v>526.85</v>
      </c>
      <c r="C8">
        <v>-2.1122700000000001</v>
      </c>
      <c r="D8">
        <f>6.06*10^11</f>
        <v>606000000000</v>
      </c>
    </row>
    <row r="9" spans="1:9" x14ac:dyDescent="0.2">
      <c r="A9">
        <v>900</v>
      </c>
      <c r="B9">
        <f t="shared" si="0"/>
        <v>626.85</v>
      </c>
      <c r="C9">
        <v>-0.22705</v>
      </c>
      <c r="D9">
        <f>4.108*10^11</f>
        <v>410799999999.99994</v>
      </c>
    </row>
    <row r="10" spans="1:9" x14ac:dyDescent="0.2">
      <c r="A10">
        <v>1000</v>
      </c>
      <c r="B10">
        <f t="shared" si="0"/>
        <v>726.85</v>
      </c>
      <c r="C10">
        <v>1.2859400000000001</v>
      </c>
      <c r="D10">
        <f>3.056*10^11</f>
        <v>305600000000</v>
      </c>
    </row>
    <row r="11" spans="1:9" x14ac:dyDescent="0.2">
      <c r="A11">
        <v>1100</v>
      </c>
      <c r="B11">
        <f t="shared" si="0"/>
        <v>826.85</v>
      </c>
      <c r="C11">
        <v>2.5206599999999999</v>
      </c>
      <c r="D11">
        <f>2.392*10^11</f>
        <v>239200000000</v>
      </c>
    </row>
    <row r="12" spans="1:9" x14ac:dyDescent="0.2">
      <c r="A12">
        <v>1200</v>
      </c>
      <c r="B12">
        <f t="shared" si="0"/>
        <v>926.85</v>
      </c>
      <c r="C12">
        <v>3.5499499999999999</v>
      </c>
      <c r="D12">
        <f>1.957*10^11</f>
        <v>195700000000</v>
      </c>
    </row>
    <row r="13" spans="1:9" x14ac:dyDescent="0.2">
      <c r="A13">
        <v>1300</v>
      </c>
      <c r="B13">
        <f t="shared" si="0"/>
        <v>1026.8499999999999</v>
      </c>
      <c r="C13">
        <v>4.4192099999999996</v>
      </c>
      <c r="D13">
        <f>1.652*10^11</f>
        <v>165200000000</v>
      </c>
    </row>
    <row r="14" spans="1:9" x14ac:dyDescent="0.2">
      <c r="A14">
        <v>1400</v>
      </c>
      <c r="B14">
        <f t="shared" si="0"/>
        <v>1126.8499999999999</v>
      </c>
      <c r="C14">
        <v>5.1621100000000002</v>
      </c>
      <c r="D14">
        <f>1.425*10^11</f>
        <v>142500000000</v>
      </c>
    </row>
    <row r="15" spans="1:9" x14ac:dyDescent="0.2">
      <c r="A15">
        <v>1500</v>
      </c>
      <c r="B15">
        <f t="shared" si="0"/>
        <v>1226.8499999999999</v>
      </c>
      <c r="C15">
        <v>5.8028899999999997</v>
      </c>
      <c r="D15">
        <f>1.251*10^11</f>
        <v>125099999999.99998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8F4E-DBDC-7C4D-BBC6-4C8CE6B6E26A}">
  <dimension ref="A1:A4"/>
  <sheetViews>
    <sheetView zoomScale="200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0</v>
      </c>
    </row>
    <row r="3" spans="1:1" x14ac:dyDescent="0.2">
      <c r="A3" t="s">
        <v>5</v>
      </c>
    </row>
    <row r="4" spans="1:1" x14ac:dyDescent="0.2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Citation &amp; Reaction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2021-02-24T22:42:59Z</dcterms:created>
  <dcterms:modified xsi:type="dcterms:W3CDTF">2021-07-12T18:48:09Z</dcterms:modified>
</cp:coreProperties>
</file>