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covin/Dropbox/Research/__Python/TAVERN/K_values/"/>
    </mc:Choice>
  </mc:AlternateContent>
  <xr:revisionPtr revIDLastSave="0" documentId="13_ncr:1_{486E1DC6-9D49-C84F-A722-211137DC1093}" xr6:coauthVersionLast="47" xr6:coauthVersionMax="47" xr10:uidLastSave="{00000000-0000-0000-0000-000000000000}"/>
  <bookViews>
    <workbookView xWindow="1440" yWindow="3100" windowWidth="28040" windowHeight="17440" xr2:uid="{7F8B5E8C-8E61-8E43-AA66-A7EFE21A3999}"/>
  </bookViews>
  <sheets>
    <sheet name="Sheet1" sheetId="1" r:id="rId1"/>
    <sheet name="Citation &amp; Reaction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2" i="1"/>
  <c r="D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<sst xmlns="http://schemas.openxmlformats.org/spreadsheetml/2006/main" count="8" uniqueCount="8">
  <si>
    <t>Wagman et al. (1945)</t>
  </si>
  <si>
    <t>Temperature (Kelvin)</t>
  </si>
  <si>
    <t>Temperature (°C)</t>
  </si>
  <si>
    <t>K</t>
  </si>
  <si>
    <t>log10(K)</t>
  </si>
  <si>
    <t>Reaction:</t>
  </si>
  <si>
    <t>CH4(g) + 1/2O2(g) = CO(g) + 2H2(g)</t>
  </si>
  <si>
    <t>Sixth order polynomial causes BAD extrapolations!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</si>
</sst>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000"/>
            <c:dispRSqr val="1"/>
            <c:dispEq val="1"/>
            <c:trendlineLbl>
              <c:layout>
                <c:manualLayout>
                  <c:x val="6.2331583552055994E-2"/>
                  <c:y val="0.2092191601049868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298.16000000000003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15.149430000000001</c:v>
                </c:pt>
                <c:pt idx="1">
                  <c:v>15.11042</c:v>
                </c:pt>
                <c:pt idx="2">
                  <c:v>13.62866</c:v>
                </c:pt>
                <c:pt idx="3">
                  <c:v>12.82615</c:v>
                </c:pt>
                <c:pt idx="4">
                  <c:v>12.336309999999999</c:v>
                </c:pt>
                <c:pt idx="5">
                  <c:v>12.012029999999999</c:v>
                </c:pt>
                <c:pt idx="6">
                  <c:v>11.78248</c:v>
                </c:pt>
                <c:pt idx="7">
                  <c:v>11.61365</c:v>
                </c:pt>
                <c:pt idx="8">
                  <c:v>11.485139999999999</c:v>
                </c:pt>
                <c:pt idx="9">
                  <c:v>11.37881</c:v>
                </c:pt>
                <c:pt idx="10">
                  <c:v>11.291650000000001</c:v>
                </c:pt>
                <c:pt idx="11">
                  <c:v>11.21808</c:v>
                </c:pt>
                <c:pt idx="12">
                  <c:v>11.15376</c:v>
                </c:pt>
                <c:pt idx="13">
                  <c:v>11.097149999999999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1-5446-A095-CC88BC6A2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79536"/>
        <c:axId val="1217181184"/>
      </c:scatterChart>
      <c:valAx>
        <c:axId val="12171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81184"/>
        <c:crosses val="autoZero"/>
        <c:crossBetween val="midCat"/>
      </c:valAx>
      <c:valAx>
        <c:axId val="1217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7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501650</xdr:colOff>
      <xdr:row>5</xdr:row>
      <xdr:rowOff>190500</xdr:rowOff>
    </xdr:from>
    <xdr:to>
      <xdr:col>13</xdr:col>
      <xdr:colOff>120650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36282-1203-CD43-B838-491D52ECF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D68FB-97F2-6F40-B2C4-433BB6B11E28}">
  <dimension ref="A1:J15"/>
  <sheetViews>
    <sheetView tabSelected="1" topLeftCell="B1" zoomScale="125" workbookViewId="0">
      <selection activeCell="J4" sqref="J4"/>
    </sheetView>
  </sheetViews>
  <sheetFormatPr baseColWidth="10" defaultRowHeight="16" x14ac:dyDescent="0.2"/>
  <cols>
    <col min="1" max="1" width="18.6640625" bestFit="1" customWidth="1"/>
    <col min="2" max="2" width="15.33203125" bestFit="1" customWidth="1"/>
    <col min="4" max="4" width="12.1640625" bestFit="1" customWidth="1"/>
  </cols>
  <sheetData>
    <row r="1" spans="1:10" x14ac:dyDescent="0.2">
      <c r="A1" t="s">
        <v>1</v>
      </c>
      <c r="B1" t="s">
        <v>2</v>
      </c>
      <c r="C1" t="s">
        <v>4</v>
      </c>
      <c r="D1" t="s">
        <v>3</v>
      </c>
    </row>
    <row r="2" spans="1:10" x14ac:dyDescent="0.2">
      <c r="A2">
        <v>298.16000000000003</v>
      </c>
      <c r="B2">
        <f>A2-273.15</f>
        <v>25.010000000000048</v>
      </c>
      <c r="C2">
        <v>15.149430000000001</v>
      </c>
      <c r="D2">
        <f>1.411*10^15</f>
        <v>1411000000000000</v>
      </c>
    </row>
    <row r="3" spans="1:10" x14ac:dyDescent="0.2">
      <c r="A3">
        <v>300</v>
      </c>
      <c r="B3">
        <f t="shared" ref="B3:B15" si="0">A3-273.15</f>
        <v>26.850000000000023</v>
      </c>
      <c r="C3">
        <v>15.11042</v>
      </c>
      <c r="D3">
        <f>1.29*10^15</f>
        <v>1290000000000000</v>
      </c>
      <c r="J3" t="s">
        <v>7</v>
      </c>
    </row>
    <row r="4" spans="1:10" x14ac:dyDescent="0.2">
      <c r="A4">
        <v>400</v>
      </c>
      <c r="B4">
        <f t="shared" si="0"/>
        <v>126.85000000000002</v>
      </c>
      <c r="C4">
        <v>13.62866</v>
      </c>
      <c r="D4">
        <f>4.254*10^13</f>
        <v>42539999999999.992</v>
      </c>
    </row>
    <row r="5" spans="1:10" x14ac:dyDescent="0.2">
      <c r="A5">
        <v>500</v>
      </c>
      <c r="B5">
        <f t="shared" si="0"/>
        <v>226.85000000000002</v>
      </c>
      <c r="C5">
        <v>12.82615</v>
      </c>
      <c r="D5">
        <f>6.71*10^12</f>
        <v>6710000000000</v>
      </c>
    </row>
    <row r="6" spans="1:10" x14ac:dyDescent="0.2">
      <c r="A6">
        <v>600</v>
      </c>
      <c r="B6">
        <f t="shared" si="0"/>
        <v>326.85000000000002</v>
      </c>
      <c r="C6">
        <v>12.336309999999999</v>
      </c>
      <c r="D6">
        <f>2.169*10^12</f>
        <v>2169000000000</v>
      </c>
    </row>
    <row r="7" spans="1:10" x14ac:dyDescent="0.2">
      <c r="A7">
        <v>700</v>
      </c>
      <c r="B7">
        <f t="shared" si="0"/>
        <v>426.85</v>
      </c>
      <c r="C7">
        <v>12.012029999999999</v>
      </c>
      <c r="D7">
        <f>1.028*10^12</f>
        <v>1028000000000</v>
      </c>
    </row>
    <row r="8" spans="1:10" x14ac:dyDescent="0.2">
      <c r="A8">
        <v>800</v>
      </c>
      <c r="B8">
        <f t="shared" si="0"/>
        <v>526.85</v>
      </c>
      <c r="C8">
        <v>11.78248</v>
      </c>
      <c r="D8">
        <f>6.06*10^11</f>
        <v>606000000000</v>
      </c>
    </row>
    <row r="9" spans="1:10" x14ac:dyDescent="0.2">
      <c r="A9">
        <v>900</v>
      </c>
      <c r="B9">
        <f t="shared" si="0"/>
        <v>626.85</v>
      </c>
      <c r="C9">
        <v>11.61365</v>
      </c>
      <c r="D9">
        <f>4.108*10^11</f>
        <v>410799999999.99994</v>
      </c>
    </row>
    <row r="10" spans="1:10" x14ac:dyDescent="0.2">
      <c r="A10">
        <v>1000</v>
      </c>
      <c r="B10">
        <f t="shared" si="0"/>
        <v>726.85</v>
      </c>
      <c r="C10">
        <v>11.485139999999999</v>
      </c>
      <c r="D10">
        <f>3.056*10^11</f>
        <v>305600000000</v>
      </c>
    </row>
    <row r="11" spans="1:10" x14ac:dyDescent="0.2">
      <c r="A11">
        <v>1100</v>
      </c>
      <c r="B11">
        <f t="shared" si="0"/>
        <v>826.85</v>
      </c>
      <c r="C11">
        <v>11.37881</v>
      </c>
      <c r="D11">
        <f>2.392*10^11</f>
        <v>239200000000</v>
      </c>
    </row>
    <row r="12" spans="1:10" x14ac:dyDescent="0.2">
      <c r="A12">
        <v>1200</v>
      </c>
      <c r="B12">
        <f t="shared" si="0"/>
        <v>926.85</v>
      </c>
      <c r="C12">
        <v>11.291650000000001</v>
      </c>
      <c r="D12">
        <f>1.957*10^11</f>
        <v>195700000000</v>
      </c>
    </row>
    <row r="13" spans="1:10" x14ac:dyDescent="0.2">
      <c r="A13">
        <v>1300</v>
      </c>
      <c r="B13">
        <f t="shared" si="0"/>
        <v>1026.8499999999999</v>
      </c>
      <c r="C13">
        <v>11.21808</v>
      </c>
      <c r="D13">
        <f>1.652*10^11</f>
        <v>165200000000</v>
      </c>
    </row>
    <row r="14" spans="1:10" x14ac:dyDescent="0.2">
      <c r="A14">
        <v>1400</v>
      </c>
      <c r="B14">
        <f t="shared" si="0"/>
        <v>1126.8499999999999</v>
      </c>
      <c r="C14">
        <v>11.15376</v>
      </c>
      <c r="D14">
        <f>1.425*10^11</f>
        <v>142500000000</v>
      </c>
    </row>
    <row r="15" spans="1:10" x14ac:dyDescent="0.2">
      <c r="A15">
        <v>1500</v>
      </c>
      <c r="B15">
        <f t="shared" si="0"/>
        <v>1226.8499999999999</v>
      </c>
      <c r="C15">
        <v>11.097149999999999</v>
      </c>
      <c r="D15">
        <f>1.251*10^11</f>
        <v>125099999999.99998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8F4E-DBDC-7C4D-BBC6-4C8CE6B6E26A}">
  <dimension ref="A1:A4"/>
  <sheetViews>
    <sheetView zoomScale="224" workbookViewId="0">
      <selection activeCell="A5" sqref="A5"/>
    </sheetView>
  </sheetViews>
  <sheetFormatPr baseColWidth="10" defaultRowHeight="16" x14ac:dyDescent="0.2"/>
  <sheetData>
    <row r="1" spans="1:1" x14ac:dyDescent="0.2">
      <c r="A1" t="s">
        <v>0</v>
      </c>
    </row>
    <row r="3" spans="1:1" x14ac:dyDescent="0.2">
      <c r="A3" t="s">
        <v>5</v>
      </c>
    </row>
    <row r="4" spans="1:1" x14ac:dyDescent="0.2">
      <c r="A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Citation &amp; Reaction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Iacovino</dc:creator>
  <cp:lastModifiedBy>Kayla Iacovino</cp:lastModifiedBy>
  <dcterms:created xsi:type="dcterms:W3CDTF">2021-02-24T22:42:59Z</dcterms:created>
  <dcterms:modified xsi:type="dcterms:W3CDTF">2021-07-12T19:30:50Z</dcterms:modified>
</cp:coreProperties>
</file>