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Fish\Site allocation\allocation worksheets from past cruise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" i="1" l="1"/>
  <c r="Y10" i="1"/>
  <c r="Y8" i="1"/>
  <c r="X10" i="1"/>
  <c r="X9" i="1"/>
  <c r="X8" i="1"/>
  <c r="V8" i="1"/>
  <c r="S8" i="1"/>
  <c r="T10" i="1"/>
  <c r="Q10" i="1"/>
  <c r="P10" i="1"/>
  <c r="O10" i="1"/>
  <c r="N10" i="1"/>
  <c r="M10" i="1"/>
  <c r="T9" i="1"/>
  <c r="Q9" i="1"/>
  <c r="P9" i="1"/>
  <c r="O9" i="1"/>
  <c r="N9" i="1"/>
  <c r="M9" i="1"/>
  <c r="T8" i="1"/>
  <c r="Q8" i="1"/>
  <c r="P8" i="1"/>
  <c r="O8" i="1"/>
  <c r="N8" i="1"/>
  <c r="M8" i="1"/>
  <c r="S10" i="1" l="1"/>
  <c r="U10" i="1" s="1"/>
  <c r="U8" i="1"/>
  <c r="S9" i="1"/>
  <c r="U9" i="1" s="1"/>
  <c r="V9" i="1"/>
  <c r="V10" i="1" l="1"/>
</calcChain>
</file>

<file path=xl/sharedStrings.xml><?xml version="1.0" encoding="utf-8"?>
<sst xmlns="http://schemas.openxmlformats.org/spreadsheetml/2006/main" count="33" uniqueCount="25">
  <si>
    <t>WORKINGS - TO GET TO WHERE TO PUT EFFORT</t>
  </si>
  <si>
    <t>BASIC SD</t>
  </si>
  <si>
    <t>PROPORTIONAL SD</t>
  </si>
  <si>
    <t>PROPORTIONAL</t>
  </si>
  <si>
    <t>PLNK_SD</t>
  </si>
  <si>
    <t>PRIM_SD</t>
  </si>
  <si>
    <t>SECO_SD</t>
  </si>
  <si>
    <t>PICS_SD</t>
  </si>
  <si>
    <t>TOTF_SD</t>
  </si>
  <si>
    <t>AREA</t>
  </si>
  <si>
    <t>BY VAR</t>
  </si>
  <si>
    <t>BY AREA</t>
  </si>
  <si>
    <t>COMBINED WEIGHT</t>
  </si>
  <si>
    <t>WEIGHT</t>
  </si>
  <si>
    <t>N (past surveys)</t>
  </si>
  <si>
    <t>strata (all forereef hard bottom)</t>
  </si>
  <si>
    <t>Hawaii Island allocation for 2019</t>
  </si>
  <si>
    <t>STRATA</t>
  </si>
  <si>
    <t>HAW_HAMAKUA</t>
  </si>
  <si>
    <t>DEEP</t>
  </si>
  <si>
    <t>MID</t>
  </si>
  <si>
    <t>SHAL</t>
  </si>
  <si>
    <t>Sector Name</t>
  </si>
  <si>
    <t>TARGET SITES</t>
  </si>
  <si>
    <t>generate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</si>
</sst>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2">
    <xf numFmtId="0" fontId="0" fillId="0" borderId="0" xfId="0"/>
    <xf numFmtId="0" fontId="4" fillId="4" borderId="0" xfId="4"/>
    <xf numFmtId="0" fontId="3" fillId="3" borderId="0" xfId="3"/>
    <xf numFmtId="0" fontId="2" fillId="2" borderId="0" xfId="2"/>
    <xf numFmtId="0" fontId="0" fillId="5" borderId="1" xfId="0" applyFill="1" applyBorder="1"/>
    <xf numFmtId="0" fontId="3" fillId="3" borderId="1" xfId="3" applyBorder="1"/>
    <xf numFmtId="0" fontId="2" fillId="2" borderId="1" xfId="2" applyBorder="1"/>
    <xf numFmtId="0" fontId="4" fillId="4" borderId="1" xfId="4" applyBorder="1"/>
    <xf numFmtId="0" fontId="0" fillId="5" borderId="0" xfId="0" applyFill="1" applyBorder="1"/>
    <xf numFmtId="0" fontId="3" fillId="3" borderId="0" xfId="3" applyBorder="1"/>
    <xf numFmtId="0" fontId="2" fillId="2" borderId="0" xfId="2" applyBorder="1"/>
    <xf numFmtId="0" fontId="4" fillId="4" borderId="0" xfId="4" applyBorder="1"/>
    <xf numFmtId="43" fontId="0" fillId="0" borderId="0" xfId="1" applyFont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6" borderId="1" xfId="0" applyFill="1" applyBorder="1"/>
    <xf numFmtId="0" fontId="0" fillId="6" borderId="0" xfId="0" applyFill="1" applyBorder="1"/>
    <xf numFmtId="0" fontId="6" fillId="0" borderId="0" xfId="0" applyFont="1"/>
    <xf numFmtId="43" fontId="0" fillId="0" borderId="0" xfId="0" applyNumberFormat="1"/>
    <xf numFmtId="43" fontId="0" fillId="0" borderId="2" xfId="0" applyNumberFormat="1" applyBorder="1"/>
    <xf numFmtId="43" fontId="0" fillId="0" borderId="3" xfId="0" applyNumberFormat="1" applyBorder="1"/>
    <xf numFmtId="43" fontId="0" fillId="0" borderId="4" xfId="0" applyNumberFormat="1" applyBorder="1"/>
  </cellXfs>
  <cellStyles count="5"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6"/>
  <sheetViews>
    <sheetView tabSelected="1" topLeftCell="G1" workbookViewId="0">
      <selection activeCell="Y8" sqref="Y8:Y10"/>
    </sheetView>
  </sheetViews>
  <sheetFormatPr defaultRowHeight="15" x14ac:dyDescent="0.25"/>
  <cols>
    <col min="1" max="1" width="30" customWidth="1"/>
    <col min="2" max="2" width="7.7109375" bestFit="1" customWidth="1"/>
    <col min="22" max="22" width="15.140625" bestFit="1" customWidth="1"/>
  </cols>
  <sheetData>
    <row r="2" spans="1:25" x14ac:dyDescent="0.25">
      <c r="A2" t="s">
        <v>16</v>
      </c>
      <c r="S2" s="1" t="s">
        <v>0</v>
      </c>
      <c r="T2" s="1"/>
      <c r="U2" s="1"/>
      <c r="V2" s="1"/>
    </row>
    <row r="3" spans="1:25" x14ac:dyDescent="0.25">
      <c r="S3" s="1"/>
      <c r="T3" s="1"/>
      <c r="U3" s="1"/>
      <c r="V3" s="1"/>
    </row>
    <row r="4" spans="1:25" x14ac:dyDescent="0.25">
      <c r="S4" s="1"/>
      <c r="T4" s="1"/>
      <c r="U4" s="1"/>
      <c r="V4" s="1"/>
    </row>
    <row r="5" spans="1:25" ht="18.75" x14ac:dyDescent="0.3">
      <c r="A5" t="s">
        <v>15</v>
      </c>
      <c r="E5" t="s">
        <v>1</v>
      </c>
      <c r="M5" s="2" t="s">
        <v>2</v>
      </c>
      <c r="N5" s="2"/>
      <c r="S5" s="3" t="s">
        <v>3</v>
      </c>
      <c r="T5" s="3"/>
      <c r="U5" s="1"/>
      <c r="V5" s="2" t="s">
        <v>3</v>
      </c>
      <c r="X5" s="17" t="s">
        <v>23</v>
      </c>
    </row>
    <row r="6" spans="1:25" ht="18.75" x14ac:dyDescent="0.3">
      <c r="A6" s="4" t="s">
        <v>22</v>
      </c>
      <c r="B6" s="4" t="s">
        <v>17</v>
      </c>
      <c r="C6" s="4" t="s">
        <v>14</v>
      </c>
      <c r="D6" s="4"/>
      <c r="E6" s="15" t="s">
        <v>4</v>
      </c>
      <c r="F6" s="15" t="s">
        <v>5</v>
      </c>
      <c r="G6" s="15" t="s">
        <v>6</v>
      </c>
      <c r="H6" s="15" t="s">
        <v>7</v>
      </c>
      <c r="I6" s="15" t="s">
        <v>8</v>
      </c>
      <c r="J6" s="4"/>
      <c r="K6" s="4" t="s">
        <v>9</v>
      </c>
      <c r="L6" s="4"/>
      <c r="M6" s="5" t="s">
        <v>4</v>
      </c>
      <c r="N6" s="5" t="s">
        <v>5</v>
      </c>
      <c r="O6" s="5" t="s">
        <v>6</v>
      </c>
      <c r="P6" s="5" t="s">
        <v>7</v>
      </c>
      <c r="Q6" s="5" t="s">
        <v>8</v>
      </c>
      <c r="S6" s="6" t="s">
        <v>10</v>
      </c>
      <c r="T6" s="6" t="s">
        <v>11</v>
      </c>
      <c r="U6" s="7" t="s">
        <v>12</v>
      </c>
      <c r="V6" s="5" t="s">
        <v>13</v>
      </c>
      <c r="X6" s="17">
        <v>14</v>
      </c>
    </row>
    <row r="7" spans="1:25" ht="15.75" thickBot="1" x14ac:dyDescent="0.3">
      <c r="A7" s="4"/>
      <c r="B7" s="8"/>
      <c r="C7" s="8"/>
      <c r="D7" s="8"/>
      <c r="E7" s="16"/>
      <c r="F7" s="16"/>
      <c r="G7" s="16"/>
      <c r="H7" s="16"/>
      <c r="I7" s="16"/>
      <c r="J7" s="8"/>
      <c r="K7" s="8"/>
      <c r="L7" s="8"/>
      <c r="M7" s="9"/>
      <c r="N7" s="9"/>
      <c r="O7" s="9"/>
      <c r="P7" s="9"/>
      <c r="Q7" s="9"/>
      <c r="S7" s="10"/>
      <c r="T7" s="10"/>
      <c r="U7" s="11"/>
      <c r="V7" s="9"/>
      <c r="Y7" t="s">
        <v>24</v>
      </c>
    </row>
    <row r="8" spans="1:25" x14ac:dyDescent="0.25">
      <c r="A8" t="s">
        <v>18</v>
      </c>
      <c r="B8" t="s">
        <v>19</v>
      </c>
      <c r="C8">
        <v>14</v>
      </c>
      <c r="D8" s="12"/>
      <c r="E8">
        <v>5.6931770528694612</v>
      </c>
      <c r="F8">
        <v>13.204340079283401</v>
      </c>
      <c r="G8">
        <v>7.0143615815763161</v>
      </c>
      <c r="H8">
        <v>11.770825417288245</v>
      </c>
      <c r="I8">
        <v>26.511165590739932</v>
      </c>
      <c r="K8">
        <v>1479.3113579999999</v>
      </c>
      <c r="M8" s="12">
        <f>E8/MAX(E8:E10)</f>
        <v>1</v>
      </c>
      <c r="N8" s="12">
        <f>F8/MAX(F8:F10)</f>
        <v>0.49761078513195223</v>
      </c>
      <c r="O8" s="12">
        <f>G8/MAX(G8:G10)</f>
        <v>1</v>
      </c>
      <c r="P8" s="12">
        <f>H8/MAX(H8:H10)</f>
        <v>1</v>
      </c>
      <c r="Q8" s="12">
        <f>I8/MAX(I8:I10)</f>
        <v>0.85021939635027177</v>
      </c>
      <c r="S8" s="13">
        <f>AVERAGE(M8:Q8)</f>
        <v>0.8695660362964448</v>
      </c>
      <c r="T8" s="12">
        <f>K8/MAX(K8:K10)</f>
        <v>0.63375781271444132</v>
      </c>
      <c r="U8" s="12">
        <f>S8*T8</f>
        <v>0.55109426917400139</v>
      </c>
      <c r="V8" s="12">
        <f>U8/SUM(U8:U10)</f>
        <v>0.34263962113680962</v>
      </c>
      <c r="X8" s="19">
        <f>V8*X6</f>
        <v>4.7969546959153346</v>
      </c>
      <c r="Y8" s="18">
        <f>ROUND(X8*2,0)</f>
        <v>10</v>
      </c>
    </row>
    <row r="9" spans="1:25" x14ac:dyDescent="0.25">
      <c r="A9" t="s">
        <v>18</v>
      </c>
      <c r="B9" t="s">
        <v>20</v>
      </c>
      <c r="C9">
        <v>27</v>
      </c>
      <c r="E9">
        <v>4.6090190835741831</v>
      </c>
      <c r="F9">
        <v>17.058043994454316</v>
      </c>
      <c r="G9">
        <v>5.6995334849562465</v>
      </c>
      <c r="H9">
        <v>8.8272426152483092</v>
      </c>
      <c r="I9">
        <v>27.605485415007177</v>
      </c>
      <c r="K9">
        <v>2334.1903299999999</v>
      </c>
      <c r="M9" s="12">
        <f>E9/MAX(E8:E10)</f>
        <v>0.80956889989064307</v>
      </c>
      <c r="N9" s="12">
        <f>F9/MAX(F8:F10)</f>
        <v>0.64283914333691194</v>
      </c>
      <c r="O9" s="12">
        <f>G9/MAX(G8:G10)</f>
        <v>0.81255199331703221</v>
      </c>
      <c r="P9" s="12">
        <f>H9/MAX(H8:H10)</f>
        <v>0.74992554067477823</v>
      </c>
      <c r="Q9" s="12">
        <f>I9/MAX(I8:I10)</f>
        <v>0.88531449381847271</v>
      </c>
      <c r="S9" s="13">
        <f>AVERAGE(M9:Q9)</f>
        <v>0.78004001420756752</v>
      </c>
      <c r="T9" s="12">
        <f>K9/MAX(K8:K10)</f>
        <v>1</v>
      </c>
      <c r="U9" s="12">
        <f>S9*T9</f>
        <v>0.78004001420756752</v>
      </c>
      <c r="V9" s="12">
        <f>U9/SUM(U8:U10)</f>
        <v>0.48498529179087585</v>
      </c>
      <c r="X9" s="20">
        <f>V9*X6</f>
        <v>6.7897940850722618</v>
      </c>
      <c r="Y9" s="18">
        <f t="shared" ref="Y9:Y10" si="0">ROUND(X9*2,0)</f>
        <v>14</v>
      </c>
    </row>
    <row r="10" spans="1:25" ht="15.75" thickBot="1" x14ac:dyDescent="0.3">
      <c r="A10" t="s">
        <v>18</v>
      </c>
      <c r="B10" t="s">
        <v>21</v>
      </c>
      <c r="C10">
        <v>9</v>
      </c>
      <c r="E10">
        <v>1.1831298506397723</v>
      </c>
      <c r="F10">
        <v>26.535478076066994</v>
      </c>
      <c r="G10">
        <v>2.3779488238795174</v>
      </c>
      <c r="H10">
        <v>4.1092067034995212</v>
      </c>
      <c r="I10">
        <v>31.18155820079399</v>
      </c>
      <c r="K10">
        <v>1117.329716</v>
      </c>
      <c r="M10" s="12">
        <f>E10/MAX(E8:E10)</f>
        <v>0.20781539721190545</v>
      </c>
      <c r="N10" s="12">
        <f>F10/MAX(F8:F10)</f>
        <v>1</v>
      </c>
      <c r="O10" s="12">
        <f>G10/MAX(G8:G10)</f>
        <v>0.33901144048880472</v>
      </c>
      <c r="P10" s="12">
        <f>H10/MAX(H8:H10)</f>
        <v>0.34910098126714018</v>
      </c>
      <c r="Q10" s="12">
        <f>I10/MAX(I8:I10)</f>
        <v>1</v>
      </c>
      <c r="S10" s="13">
        <f>AVERAGE(M10:Q10)</f>
        <v>0.57918556379357011</v>
      </c>
      <c r="T10" s="12">
        <f>K10/MAX(K8:K10)</f>
        <v>0.47867978100997444</v>
      </c>
      <c r="U10" s="12">
        <f>S10*T10</f>
        <v>0.27724441884084472</v>
      </c>
      <c r="V10" s="12">
        <f>U10/SUM(U8:U10)</f>
        <v>0.17237508707231447</v>
      </c>
      <c r="X10" s="21">
        <f>V10*X6</f>
        <v>2.4132512190124027</v>
      </c>
      <c r="Y10" s="18">
        <f t="shared" si="0"/>
        <v>5</v>
      </c>
    </row>
    <row r="11" spans="1:25" x14ac:dyDescent="0.25">
      <c r="M11" s="12"/>
      <c r="N11" s="12"/>
      <c r="O11" s="12"/>
      <c r="P11" s="12"/>
      <c r="Q11" s="12"/>
      <c r="S11" s="13"/>
      <c r="T11" s="12"/>
      <c r="U11" s="12"/>
      <c r="V11" s="12"/>
    </row>
    <row r="16" spans="1:25" ht="21" x14ac:dyDescent="0.35">
      <c r="A16" s="14"/>
      <c r="B1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National Marine Fisheries Svc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Kaylyn McCoy</dc:creator>
  <cp:lastModifiedBy>Kaylyn McCoy</cp:lastModifiedBy>
  <dcterms:created xsi:type="dcterms:W3CDTF">2021-07-02T23:04:45Z</dcterms:created>
  <dcterms:modified xsi:type="dcterms:W3CDTF">2021-07-02T23:29:05Z</dcterms:modified>
</cp:coreProperties>
</file>