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Potions" sheetId="1" r:id="rId4"/>
    <sheet name="Armor" sheetId="2" r:id="rId5"/>
    <sheet name="Special" sheetId="3" r:id="rId6"/>
    <sheet name="Weapons" sheetId="4" r:id="rId7"/>
  </sheets>
</workbook>
</file>

<file path=xl/sharedStrings.xml><?xml version="1.0" encoding="utf-8"?>
<sst xmlns="http://schemas.openxmlformats.org/spreadsheetml/2006/main" uniqueCount="204">
  <si>
    <t>Name</t>
  </si>
  <si>
    <t>Type</t>
  </si>
  <si>
    <t>Kind</t>
  </si>
  <si>
    <t>Effect 1</t>
  </si>
  <si>
    <t>Amount 1</t>
  </si>
  <si>
    <t>Effect 2</t>
  </si>
  <si>
    <t>Amount 2</t>
  </si>
  <si>
    <t>Price</t>
  </si>
  <si>
    <t>Rank</t>
  </si>
  <si>
    <t>Description</t>
  </si>
  <si>
    <t>Stock</t>
  </si>
  <si>
    <t>Duration (s)</t>
  </si>
  <si>
    <t>Multiplier 1</t>
  </si>
  <si>
    <t>Multiplier 2</t>
  </si>
  <si>
    <t>A+ Blood Pack</t>
  </si>
  <si>
    <t>Potion</t>
  </si>
  <si>
    <t>Restorative</t>
  </si>
  <si>
    <t>Blood</t>
  </si>
  <si>
    <t>Give your heart A+ blood, hopefully it can help you a bit. This is a minimal Blood Potion. Take this in order to restore some of the players blood.</t>
  </si>
  <si>
    <t>Inf.</t>
  </si>
  <si>
    <t>Perm.</t>
  </si>
  <si>
    <t>B+ Blood Pack</t>
  </si>
  <si>
    <t>Give your heart B+ blood, hopefully you are compatible right? This is a average Blood Potion. It will restore a bit more of the players blood.</t>
  </si>
  <si>
    <t>AB+ Blood Pack</t>
  </si>
  <si>
    <t>Give your heart AB+ blood, this should be more compatible, which means more blood for you. This is a strong Blood Potion. It will restore a lot more of the players blood.</t>
  </si>
  <si>
    <t>0- Blood Pack</t>
  </si>
  <si>
    <t>Give your hear 0- blood. If you aren’t compatible with this then good luck. This is the strongest Blood potion. It will restore a huge amount of the players blood.</t>
  </si>
  <si>
    <t>Pheromone</t>
  </si>
  <si>
    <t>Love</t>
  </si>
  <si>
    <t>Give you heart some pheromone, it should help you restore some love when you are low. This is a minimal Love Potion.Take this in order to restore some of the players love.</t>
  </si>
  <si>
    <t>Love Molecule</t>
  </si>
  <si>
    <t>Drop some love molecule into your system, it should bring you some more love. This is a average Love Potion. It will restore a bit more of the players love.</t>
  </si>
  <si>
    <t>Love Dust</t>
  </si>
  <si>
    <t>Sprinkle some love dust over yourself, it should help with that low love count. This is a strong Love Potion. It will restore a lot more of the players love.</t>
  </si>
  <si>
    <t>Love Potion #9</t>
  </si>
  <si>
    <t>Love Potion #9, the strongest of all love potions, enjoy. This is the strongest Love Potion. It will restore a huge amount of the players love.</t>
  </si>
  <si>
    <t>Heart Pump</t>
  </si>
  <si>
    <t>Increaser</t>
  </si>
  <si>
    <t>Strength</t>
  </si>
  <si>
    <t>Get your heart pumping. This will cause a short amount of increase to the players strength, it will last for 6 minutes.</t>
  </si>
  <si>
    <t>Air Kiss</t>
  </si>
  <si>
    <t>Intelligence</t>
  </si>
  <si>
    <t>Take a kiss out of a bottle. This will cause a short amount of increase to the players intelligence, it will last for 6 minutes.</t>
  </si>
  <si>
    <t>Adrenaline</t>
  </si>
  <si>
    <t>Dexterity</t>
  </si>
  <si>
    <t>Increase your adrenaline in a life and death situation. This will cause a short amount of increase to the players dexterity, it will last for 6 minutes.</t>
  </si>
  <si>
    <t>Nutrition Pill</t>
  </si>
  <si>
    <t>Luck</t>
  </si>
  <si>
    <t>Take some quick nutrition pill to help yourself keep going. This will cause a short amount of increase to the players luck, it will last for 6 minutes.</t>
  </si>
  <si>
    <t>Liquid Eruption</t>
  </si>
  <si>
    <t>Instant anger issues. This will cause a large increase to the players strength, it will last for 3 minutes.</t>
  </si>
  <si>
    <t>Full Kiss</t>
  </si>
  <si>
    <t>A full blown kiss in a bottle. This will cause a large increase to the players intelligence, it will last 3 minutes.</t>
  </si>
  <si>
    <t>Epinephrine Pill</t>
  </si>
  <si>
    <t>Pure adrenaline in a pill form. This will cause a large increase to the players dexterity, it will last 3 minutes.</t>
  </si>
  <si>
    <t>Heart Armor</t>
  </si>
  <si>
    <t>Obtain some armor to protect your heart. This will cause a large increase to the players luck, it will last 3 minutes.</t>
  </si>
  <si>
    <t>Power Kiss</t>
  </si>
  <si>
    <t>A super strong kiss in a bottle. Once used it will cause a huge increase in both strength and intelligence, it will last 1 1/2 minutes.</t>
  </si>
  <si>
    <t>Love Armor</t>
  </si>
  <si>
    <t>Protect your heart, while keeping it going. Once used it will cause a huge increase in both dexterity and Luck. It will last 1 1/2 minutes.</t>
  </si>
  <si>
    <t>Effect 3</t>
  </si>
  <si>
    <t>Amount 3</t>
  </si>
  <si>
    <t>Effect 4</t>
  </si>
  <si>
    <t>Amount 4</t>
  </si>
  <si>
    <t>60</t>
  </si>
  <si>
    <t>0.2</t>
  </si>
  <si>
    <t>Leather Cap</t>
  </si>
  <si>
    <t>Armor</t>
  </si>
  <si>
    <t>Crown</t>
  </si>
  <si>
    <t>Cardio</t>
  </si>
  <si>
    <t>Shell</t>
  </si>
  <si>
    <t>A plain leather hat. Not much to look at.</t>
  </si>
  <si>
    <t>Leather Gloves</t>
  </si>
  <si>
    <t>Gloves</t>
  </si>
  <si>
    <t>Pump</t>
  </si>
  <si>
    <t>A pair of gloves made out of leather. Said not to be too protective.</t>
  </si>
  <si>
    <t>Leather Veins</t>
  </si>
  <si>
    <t>Veins</t>
  </si>
  <si>
    <t>A Veins made out of leather. Said not to be too protective.</t>
  </si>
  <si>
    <t>Baseball Cap</t>
  </si>
  <si>
    <t>A hat said to help you “Defeat them all”.</t>
  </si>
  <si>
    <t>Bronze Gloves</t>
  </si>
  <si>
    <t>A pair of gloves made out of bronze. Said to be protective, but not too durable.</t>
  </si>
  <si>
    <t>Bronze Veins</t>
  </si>
  <si>
    <t>A Veins made out of bronze. Said to be protective, but not too durable.</t>
  </si>
  <si>
    <t>Bandana</t>
  </si>
  <si>
    <t>Corwn</t>
  </si>
  <si>
    <t>A tied up bandana. You’re getting serious now, don’t forget about stealth mode.</t>
  </si>
  <si>
    <t>Iron Gloves</t>
  </si>
  <si>
    <t>A pair of gloves made out of iron. Protective &amp; Durable.</t>
  </si>
  <si>
    <t>Iron Veins</t>
  </si>
  <si>
    <t>A Veins made out of iron. Protective &amp; Durable.</t>
  </si>
  <si>
    <t>Elf Cap</t>
  </si>
  <si>
    <t>With this hat you should be able to help the princess and get your Master Daggers.</t>
  </si>
  <si>
    <t>Steel Gloves</t>
  </si>
  <si>
    <t>A pair of gloves made out of steel. The most protective of all the metal equipments.</t>
  </si>
  <si>
    <t>Steel Veins</t>
  </si>
  <si>
    <t>A Veins made out of steel. The most protective of all the metal equipments.</t>
  </si>
  <si>
    <t>Plumber Hat</t>
  </si>
  <si>
    <t>You better save the princess again, I can’t understand why she won’t stop getting captured either.</t>
  </si>
  <si>
    <t>1</t>
  </si>
  <si>
    <t>Blood Gloves</t>
  </si>
  <si>
    <t>A pair of gloves, infused with the blood of an unknown source. Rumored to increase your strength.</t>
  </si>
  <si>
    <t>Blood Veins</t>
  </si>
  <si>
    <t>A Veins, infused with the blood of an unknown source. Rumored to increase your strength.</t>
  </si>
  <si>
    <t>Kingdom Crown</t>
  </si>
  <si>
    <t>With the Kingdom crown and magic keys you should be able to fully unlock your Hearts potential.</t>
  </si>
  <si>
    <t>Love Gloves</t>
  </si>
  <si>
    <t>A pair of gloves, infused with love from an unknown source. Rumored to increase your intelligence.</t>
  </si>
  <si>
    <t>Love Veins</t>
  </si>
  <si>
    <t>A Veins, infused with the love from an unknown source. Rumored to increase your intelligence.</t>
  </si>
  <si>
    <t>Unlock Inventory Slot</t>
  </si>
  <si>
    <t>Lock</t>
  </si>
  <si>
    <t>Equip</t>
  </si>
  <si>
    <t>Slots</t>
  </si>
  <si>
    <t>Use this in order to unlock Inventory Slots. There is only a select few of these in stock.</t>
  </si>
  <si>
    <t>Unlock Equipment Slot</t>
  </si>
  <si>
    <t>Inventory</t>
  </si>
  <si>
    <t>Use this in order to unlock Equipment Slots. There is only a select few of these in stock.</t>
  </si>
  <si>
    <t>Age Boost</t>
  </si>
  <si>
    <t>Age</t>
  </si>
  <si>
    <t>Slight increases the players age permanently. There is only a select few of these in stock.</t>
  </si>
  <si>
    <t>Age Boost 2.0</t>
  </si>
  <si>
    <t>Increase the players age permanently. There is only a select few of these in stock.</t>
  </si>
  <si>
    <t>Age Boost 3.0</t>
  </si>
  <si>
    <t>Greatly increase the players age permanently. There is only a select few of these in stock.</t>
  </si>
  <si>
    <t>Age Boost 4.0</t>
  </si>
  <si>
    <t xml:space="preserve">Hugely increase the players age permanently. There is only a select few of these in stock. </t>
  </si>
  <si>
    <t>Blood Boost</t>
  </si>
  <si>
    <t>Slight increases the players health permanently. There is only a select few of these in stock.</t>
  </si>
  <si>
    <t>Blood Boost 2.0</t>
  </si>
  <si>
    <t>Increase the players health permanently. There is only a select few of these in stock.</t>
  </si>
  <si>
    <t>Love Boost</t>
  </si>
  <si>
    <t>Slight increases the players love permanently. There is only a select few of these in stock.</t>
  </si>
  <si>
    <t>Love Boost 2.0</t>
  </si>
  <si>
    <t>Increase the players love permanently. There is only a select few of these in stock.</t>
  </si>
  <si>
    <t>Strength Boost</t>
  </si>
  <si>
    <t>Slight increases the players strength permanently. There is only a select few of these in stock.</t>
  </si>
  <si>
    <t>Strength Boost 2.0</t>
  </si>
  <si>
    <t>Increase the players strength permanently. There is only a select few of these in stock.</t>
  </si>
  <si>
    <t>Intelligence Boost</t>
  </si>
  <si>
    <t>Slight increases the players intelligence permanently. There is only a select few of these in stock.</t>
  </si>
  <si>
    <t>Intelligence Boost 2.0</t>
  </si>
  <si>
    <t>Increase the players intelligence permanently. There is only a select few of these in stock.</t>
  </si>
  <si>
    <t>Dexterity Boost</t>
  </si>
  <si>
    <t>Slight increases the players dexterity permanently. There is only a select few of these in stock.</t>
  </si>
  <si>
    <t>Dexterity Boost 2.0</t>
  </si>
  <si>
    <t>Increase the players dexterity permanently. There is only a select few of these in stock.</t>
  </si>
  <si>
    <t>Luck Boost</t>
  </si>
  <si>
    <t>Slight increases the players luck permanently. There is only a select few of these in stock.</t>
  </si>
  <si>
    <t>Luck Boost 2.0</t>
  </si>
  <si>
    <t>Increase the players luck permanently. There is only a select few of these in stock.</t>
  </si>
  <si>
    <t>Amount</t>
  </si>
  <si>
    <t>Duration</t>
  </si>
  <si>
    <t>500</t>
  </si>
  <si>
    <t>5</t>
  </si>
  <si>
    <t>250</t>
  </si>
  <si>
    <t>1000</t>
  </si>
  <si>
    <t>Loss</t>
  </si>
  <si>
    <t>Normal_Physical</t>
  </si>
  <si>
    <t>Affection</t>
  </si>
  <si>
    <t>0</t>
  </si>
  <si>
    <t xml:space="preserve">Said to be one of the first Magic Keys. It appears to the wielder at times of great morning. </t>
  </si>
  <si>
    <t>∞</t>
  </si>
  <si>
    <t>Remorse</t>
  </si>
  <si>
    <t>Normal_Magic</t>
  </si>
  <si>
    <t>A Magic Key used less for attacking and more for magic. As the name says it was made in order not to commit much violence.</t>
  </si>
  <si>
    <t>Sadness</t>
  </si>
  <si>
    <t>Physical_Light</t>
  </si>
  <si>
    <t>Though the name is miss leading this Magic Key is very resourceful.</t>
  </si>
  <si>
    <t>Misery</t>
  </si>
  <si>
    <t>Magic_Light</t>
  </si>
  <si>
    <t>A Magic Key said to cause misery on opponents.</t>
  </si>
  <si>
    <t>Bitternes</t>
  </si>
  <si>
    <t>Take out a bit of your anger on enemies with this Magic Key.</t>
  </si>
  <si>
    <t>Longing</t>
  </si>
  <si>
    <t>A Magic Key said to have lingering effects on its weilder.</t>
  </si>
  <si>
    <t>Sorrow</t>
  </si>
  <si>
    <t>One of the saddest looking Magic Keys.</t>
  </si>
  <si>
    <t>Neediness</t>
  </si>
  <si>
    <t>A Magic Key with a long reach.</t>
  </si>
  <si>
    <t>Loneliness</t>
  </si>
  <si>
    <t>A Magic Key made for lone wolves.</t>
  </si>
  <si>
    <t>Discontent</t>
  </si>
  <si>
    <t>A Magic Key with its pieces magically connected.</t>
  </si>
  <si>
    <t>Hostility</t>
  </si>
  <si>
    <t>Physical_Heavy</t>
  </si>
  <si>
    <t>Rumored to be a self aware Magic Key.</t>
  </si>
  <si>
    <t>Joy</t>
  </si>
  <si>
    <t>Magic_Heavy</t>
  </si>
  <si>
    <t>This Magic Key although not strong is said to have a nice aura around it.</t>
  </si>
  <si>
    <t>Rage</t>
  </si>
  <si>
    <t>This Magic Key is the embodiment of anger. Use it wisely, and safely.</t>
  </si>
  <si>
    <t>Happiness</t>
  </si>
  <si>
    <t>The most balanced of all the Magic Keys</t>
  </si>
  <si>
    <t>Passion</t>
  </si>
  <si>
    <t>With this Magic key you should be able to make yourself stronger.</t>
  </si>
  <si>
    <t>Hope</t>
  </si>
  <si>
    <t>A magic Key said to have a distinct glow to it.</t>
  </si>
  <si>
    <t>Triumph</t>
  </si>
  <si>
    <t>The strongest of all the Magic Keys in existence. With this you may be able to defeat any foe.</t>
  </si>
  <si>
    <t>Attraction</t>
  </si>
  <si>
    <t>With this Magic Key you should be able to increase your connection with love.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</si>
</sst>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Helvetica"/>
    </font>
    <font>
      <sz val="12"/>
      <color indexed="8"/>
      <name val="Verdana"/>
    </font>
    <font>
      <sz val="15"/>
      <color indexed="8"/>
      <name val="Verdana"/>
    </font>
    <font>
      <b val="1"/>
      <sz val="10"/>
      <color indexed="8"/>
      <name val="Helvetica"/>
    </font>
    <font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1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L21"/>
  <sheetViews>
    <sheetView workbookViewId="0" showGridLines="0" defaultGridColor="1"/>
  </sheetViews>
  <sheetFormatPr defaultColWidth="9" defaultRowHeight="18" customHeight="1" outlineLevelRow="0" outlineLevelCol="0"/>
  <cols>
    <col min="1" max="1" width="10.5" style="1" customWidth="1"/>
    <col min="2" max="2" width="5.75" style="1" customWidth="1"/>
    <col min="3" max="3" width="8.5" style="1" customWidth="1"/>
    <col min="4" max="4" width="7.125" style="1" customWidth="1"/>
    <col min="5" max="5" width="6.625" style="1" customWidth="1"/>
    <col min="6" max="6" width="7.125" style="1" customWidth="1"/>
    <col min="7" max="7" width="6.625" style="1" customWidth="1"/>
    <col min="8" max="8" width="3.875" style="1" customWidth="1"/>
    <col min="9" max="9" width="3.875" style="1" customWidth="1"/>
    <col min="10" max="10" width="118.375" style="1" customWidth="1"/>
    <col min="11" max="11" width="4.25" style="1" customWidth="1"/>
    <col min="12" max="12" width="7.875" style="1" customWidth="1"/>
    <col min="13" max="256" width="9" style="1" customWidth="1"/>
  </cols>
  <sheetData>
    <row r="1" ht="20.4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</row>
    <row r="2" ht="21.95" customHeight="1">
      <c r="A2" t="s" s="2">
        <v>12</v>
      </c>
      <c r="B2" s="3"/>
      <c r="C2" s="3"/>
      <c r="D2" s="3"/>
      <c r="E2" s="2">
        <v>500</v>
      </c>
      <c r="F2" s="3"/>
      <c r="G2" s="2">
        <v>5</v>
      </c>
      <c r="H2" s="2">
        <v>250</v>
      </c>
      <c r="I2" s="3"/>
      <c r="J2" s="3"/>
      <c r="K2" s="3"/>
      <c r="L2" s="2">
        <v>60</v>
      </c>
    </row>
    <row r="3" ht="21.95" customHeight="1">
      <c r="A3" t="s" s="2">
        <v>13</v>
      </c>
      <c r="B3" s="3"/>
      <c r="C3" s="3"/>
      <c r="D3" s="3"/>
      <c r="E3" s="2">
        <v>0.2</v>
      </c>
      <c r="F3" s="3"/>
      <c r="G3" s="2">
        <v>0.2</v>
      </c>
      <c r="H3" s="2">
        <v>1000</v>
      </c>
      <c r="I3" s="3"/>
      <c r="J3" s="3"/>
      <c r="K3" s="3"/>
      <c r="L3" s="3"/>
    </row>
    <row r="4" ht="21.95" customHeight="1">
      <c r="A4" t="s" s="4">
        <v>14</v>
      </c>
      <c r="B4" t="s" s="5">
        <v>15</v>
      </c>
      <c r="C4" t="s" s="5">
        <v>16</v>
      </c>
      <c r="D4" t="s" s="5">
        <v>17</v>
      </c>
      <c r="E4" s="5">
        <f>(($E$2*$E$3)*$I4*5)</f>
        <v>500</v>
      </c>
      <c r="F4" s="6"/>
      <c r="G4" s="6"/>
      <c r="H4" s="5">
        <f>($H$2*I4)</f>
        <v>250</v>
      </c>
      <c r="I4" s="5">
        <v>1</v>
      </c>
      <c r="J4" t="s" s="5">
        <v>18</v>
      </c>
      <c r="K4" t="s" s="5">
        <v>19</v>
      </c>
      <c r="L4" t="s" s="5">
        <v>20</v>
      </c>
    </row>
    <row r="5" ht="17" customHeight="1">
      <c r="A5" t="s" s="4">
        <v>21</v>
      </c>
      <c r="B5" t="s" s="5">
        <v>15</v>
      </c>
      <c r="C5" t="s" s="5">
        <v>16</v>
      </c>
      <c r="D5" t="s" s="5">
        <v>17</v>
      </c>
      <c r="E5" s="5">
        <f>(($E$2*$E$3)*$I5*5)+E4</f>
        <v>1500</v>
      </c>
      <c r="F5" s="6"/>
      <c r="G5" s="6"/>
      <c r="H5" s="5">
        <f>($H$2*I5)</f>
        <v>500</v>
      </c>
      <c r="I5" s="5">
        <v>2</v>
      </c>
      <c r="J5" t="s" s="5">
        <v>22</v>
      </c>
      <c r="K5" t="s" s="5">
        <v>19</v>
      </c>
      <c r="L5" t="s" s="5">
        <v>20</v>
      </c>
    </row>
    <row r="6" ht="17" customHeight="1">
      <c r="A6" t="s" s="4">
        <v>23</v>
      </c>
      <c r="B6" t="s" s="5">
        <v>15</v>
      </c>
      <c r="C6" t="s" s="5">
        <v>16</v>
      </c>
      <c r="D6" t="s" s="5">
        <v>17</v>
      </c>
      <c r="E6" s="5">
        <f>(($E$2*$E$3)*$I6*5)+E5</f>
        <v>3000</v>
      </c>
      <c r="F6" s="6"/>
      <c r="G6" s="6"/>
      <c r="H6" s="5">
        <f>($H$2*I6)</f>
        <v>750</v>
      </c>
      <c r="I6" s="5">
        <v>3</v>
      </c>
      <c r="J6" t="s" s="5">
        <v>24</v>
      </c>
      <c r="K6" t="s" s="5">
        <v>19</v>
      </c>
      <c r="L6" t="s" s="5">
        <v>20</v>
      </c>
    </row>
    <row r="7" ht="17" customHeight="1">
      <c r="A7" t="s" s="4">
        <v>25</v>
      </c>
      <c r="B7" t="s" s="5">
        <v>15</v>
      </c>
      <c r="C7" t="s" s="5">
        <v>16</v>
      </c>
      <c r="D7" t="s" s="5">
        <v>17</v>
      </c>
      <c r="E7" s="5">
        <f>(($E$2*$E$3)*$I7*5)+E6</f>
        <v>5000</v>
      </c>
      <c r="F7" s="6"/>
      <c r="G7" s="6"/>
      <c r="H7" s="5">
        <f>($H$2*I7)</f>
        <v>1000</v>
      </c>
      <c r="I7" s="5">
        <v>4</v>
      </c>
      <c r="J7" t="s" s="5">
        <v>26</v>
      </c>
      <c r="K7" t="s" s="5">
        <v>19</v>
      </c>
      <c r="L7" t="s" s="5">
        <v>20</v>
      </c>
    </row>
    <row r="8" ht="17" customHeight="1">
      <c r="A8" t="s" s="4">
        <v>27</v>
      </c>
      <c r="B8" t="s" s="5">
        <v>15</v>
      </c>
      <c r="C8" t="s" s="5">
        <v>16</v>
      </c>
      <c r="D8" t="s" s="5">
        <v>28</v>
      </c>
      <c r="E8" s="5">
        <f>(($E$2*$E$3)*$I8*5)/2</f>
        <v>250</v>
      </c>
      <c r="F8" s="6"/>
      <c r="G8" s="6"/>
      <c r="H8" s="5">
        <f>($H$2*I8)</f>
        <v>250</v>
      </c>
      <c r="I8" s="5">
        <v>1</v>
      </c>
      <c r="J8" t="s" s="5">
        <v>29</v>
      </c>
      <c r="K8" t="s" s="5">
        <v>19</v>
      </c>
      <c r="L8" t="s" s="5">
        <v>20</v>
      </c>
    </row>
    <row r="9" ht="17" customHeight="1">
      <c r="A9" t="s" s="4">
        <v>30</v>
      </c>
      <c r="B9" t="s" s="5">
        <v>15</v>
      </c>
      <c r="C9" t="s" s="5">
        <v>16</v>
      </c>
      <c r="D9" t="s" s="5">
        <v>28</v>
      </c>
      <c r="E9" s="5">
        <f>((($E$2*$E$3)*$I9*5)+E8)</f>
        <v>1250</v>
      </c>
      <c r="F9" s="6"/>
      <c r="G9" s="6"/>
      <c r="H9" s="5">
        <f>($H$2*I9)</f>
        <v>500</v>
      </c>
      <c r="I9" s="5">
        <v>2</v>
      </c>
      <c r="J9" t="s" s="5">
        <v>31</v>
      </c>
      <c r="K9" t="s" s="5">
        <v>19</v>
      </c>
      <c r="L9" t="s" s="5">
        <v>20</v>
      </c>
    </row>
    <row r="10" ht="17" customHeight="1">
      <c r="A10" t="s" s="4">
        <v>32</v>
      </c>
      <c r="B10" t="s" s="5">
        <v>15</v>
      </c>
      <c r="C10" t="s" s="5">
        <v>16</v>
      </c>
      <c r="D10" t="s" s="5">
        <v>28</v>
      </c>
      <c r="E10" s="5">
        <f>((($E$2*$E$3)*$I10*5)+E9)</f>
        <v>2750</v>
      </c>
      <c r="F10" s="6"/>
      <c r="G10" s="6"/>
      <c r="H10" s="5">
        <f>($H$2*I10)</f>
        <v>750</v>
      </c>
      <c r="I10" s="5">
        <v>3</v>
      </c>
      <c r="J10" t="s" s="5">
        <v>33</v>
      </c>
      <c r="K10" t="s" s="5">
        <v>19</v>
      </c>
      <c r="L10" t="s" s="5">
        <v>20</v>
      </c>
    </row>
    <row r="11" ht="20.45" customHeight="1">
      <c r="A11" t="s" s="4">
        <v>34</v>
      </c>
      <c r="B11" t="s" s="5">
        <v>15</v>
      </c>
      <c r="C11" t="s" s="5">
        <v>16</v>
      </c>
      <c r="D11" t="s" s="5">
        <v>28</v>
      </c>
      <c r="E11" s="5">
        <f>((($E$2*$E$3)*$I11*5)+E10)</f>
        <v>4750</v>
      </c>
      <c r="F11" s="6"/>
      <c r="G11" s="6"/>
      <c r="H11" s="5">
        <f>($H$2*I11)</f>
        <v>1000</v>
      </c>
      <c r="I11" s="5">
        <v>4</v>
      </c>
      <c r="J11" t="s" s="5">
        <v>35</v>
      </c>
      <c r="K11" t="s" s="5">
        <v>19</v>
      </c>
      <c r="L11" t="s" s="5">
        <v>20</v>
      </c>
    </row>
    <row r="12" ht="20.45" customHeight="1">
      <c r="A12" t="s" s="4">
        <v>36</v>
      </c>
      <c r="B12" t="s" s="5">
        <v>15</v>
      </c>
      <c r="C12" t="s" s="5">
        <v>37</v>
      </c>
      <c r="D12" t="s" s="5">
        <v>38</v>
      </c>
      <c r="E12" s="5">
        <v>5</v>
      </c>
      <c r="F12" s="6"/>
      <c r="G12" s="6"/>
      <c r="H12" s="5">
        <f>(($H$2*4)*I12)+(($H$2*2)*I12)</f>
        <v>1500</v>
      </c>
      <c r="I12" s="5">
        <v>1</v>
      </c>
      <c r="J12" t="s" s="5">
        <v>39</v>
      </c>
      <c r="K12" t="s" s="5">
        <v>19</v>
      </c>
      <c r="L12" s="5">
        <f t="shared" si="17" ref="L12:L15">($L$2*6)</f>
        <v>360</v>
      </c>
    </row>
    <row r="13" ht="20.45" customHeight="1">
      <c r="A13" t="s" s="4">
        <v>40</v>
      </c>
      <c r="B13" t="s" s="5">
        <v>15</v>
      </c>
      <c r="C13" t="s" s="5">
        <v>37</v>
      </c>
      <c r="D13" t="s" s="5">
        <v>41</v>
      </c>
      <c r="E13" s="5">
        <f t="shared" si="18" ref="E13:E14">5</f>
        <v>5</v>
      </c>
      <c r="F13" s="6"/>
      <c r="G13" s="6"/>
      <c r="H13" s="5">
        <f>(($H$2*4)*I13)+(($H$2*2)*I13)</f>
        <v>1500</v>
      </c>
      <c r="I13" s="5">
        <v>1</v>
      </c>
      <c r="J13" t="s" s="5">
        <v>42</v>
      </c>
      <c r="K13" t="s" s="5">
        <v>19</v>
      </c>
      <c r="L13" s="5">
        <f t="shared" si="17"/>
        <v>360</v>
      </c>
    </row>
    <row r="14" ht="20.45" customHeight="1">
      <c r="A14" t="s" s="4">
        <v>43</v>
      </c>
      <c r="B14" t="s" s="5">
        <v>15</v>
      </c>
      <c r="C14" t="s" s="5">
        <v>37</v>
      </c>
      <c r="D14" t="s" s="5">
        <v>44</v>
      </c>
      <c r="E14" s="5">
        <f t="shared" si="18"/>
        <v>5</v>
      </c>
      <c r="F14" s="6"/>
      <c r="G14" s="6"/>
      <c r="H14" s="5">
        <f>(($H$2*4)*I14)+(($H$2*2)*I14)</f>
        <v>1500</v>
      </c>
      <c r="I14" s="5">
        <v>1</v>
      </c>
      <c r="J14" t="s" s="5">
        <v>45</v>
      </c>
      <c r="K14" t="s" s="5">
        <v>19</v>
      </c>
      <c r="L14" s="5">
        <f t="shared" si="17"/>
        <v>360</v>
      </c>
    </row>
    <row r="15" ht="20.45" customHeight="1">
      <c r="A15" t="s" s="4">
        <v>46</v>
      </c>
      <c r="B15" t="s" s="5">
        <v>15</v>
      </c>
      <c r="C15" t="s" s="5">
        <v>37</v>
      </c>
      <c r="D15" t="s" s="5">
        <v>47</v>
      </c>
      <c r="E15" s="5">
        <v>5</v>
      </c>
      <c r="F15" s="6"/>
      <c r="G15" s="6"/>
      <c r="H15" s="5">
        <f>(($H$2*4)*I15)+(($H$2*2)*I15)</f>
        <v>1500</v>
      </c>
      <c r="I15" s="5">
        <v>1</v>
      </c>
      <c r="J15" t="s" s="5">
        <v>48</v>
      </c>
      <c r="K15" t="s" s="5">
        <v>19</v>
      </c>
      <c r="L15" s="5">
        <f t="shared" si="17"/>
        <v>360</v>
      </c>
    </row>
    <row r="16" ht="20.45" customHeight="1">
      <c r="A16" t="s" s="4">
        <v>49</v>
      </c>
      <c r="B16" t="s" s="5">
        <v>15</v>
      </c>
      <c r="C16" t="s" s="5">
        <v>37</v>
      </c>
      <c r="D16" t="s" s="5">
        <v>38</v>
      </c>
      <c r="E16" s="5">
        <f>5+E12</f>
        <v>10</v>
      </c>
      <c r="F16" s="6"/>
      <c r="G16" s="6"/>
      <c r="H16" s="5">
        <f>(($H$2*4)*I16)+(($H$2*2)*I16)</f>
        <v>3000</v>
      </c>
      <c r="I16" s="5">
        <v>2</v>
      </c>
      <c r="J16" t="s" s="5">
        <v>50</v>
      </c>
      <c r="K16" t="s" s="5">
        <v>19</v>
      </c>
      <c r="L16" s="5">
        <f t="shared" si="28" ref="L16:L19">($L$2*6)/2</f>
        <v>180</v>
      </c>
    </row>
    <row r="17" ht="20.45" customHeight="1">
      <c r="A17" t="s" s="4">
        <v>51</v>
      </c>
      <c r="B17" t="s" s="5">
        <v>15</v>
      </c>
      <c r="C17" t="s" s="5">
        <v>37</v>
      </c>
      <c r="D17" t="s" s="5">
        <v>41</v>
      </c>
      <c r="E17" s="5">
        <f>5+E13</f>
        <v>10</v>
      </c>
      <c r="F17" s="6"/>
      <c r="G17" s="6"/>
      <c r="H17" s="5">
        <f>(($H$2*4)*I17)+(($H$2*2)*I17)</f>
        <v>3000</v>
      </c>
      <c r="I17" s="5">
        <v>2</v>
      </c>
      <c r="J17" t="s" s="5">
        <v>52</v>
      </c>
      <c r="K17" t="s" s="5">
        <v>19</v>
      </c>
      <c r="L17" s="5">
        <f t="shared" si="28"/>
        <v>180</v>
      </c>
    </row>
    <row r="18" ht="20.45" customHeight="1">
      <c r="A18" t="s" s="4">
        <v>53</v>
      </c>
      <c r="B18" t="s" s="5">
        <v>15</v>
      </c>
      <c r="C18" t="s" s="5">
        <v>37</v>
      </c>
      <c r="D18" t="s" s="5">
        <v>44</v>
      </c>
      <c r="E18" s="5">
        <f>5+E14</f>
        <v>10</v>
      </c>
      <c r="F18" s="6"/>
      <c r="G18" s="6"/>
      <c r="H18" s="5">
        <f>(($H$2*4)*I18)+(($H$2*2)*I18)</f>
        <v>3000</v>
      </c>
      <c r="I18" s="5">
        <v>2</v>
      </c>
      <c r="J18" t="s" s="5">
        <v>54</v>
      </c>
      <c r="K18" t="s" s="5">
        <v>19</v>
      </c>
      <c r="L18" s="5">
        <f t="shared" si="28"/>
        <v>180</v>
      </c>
    </row>
    <row r="19" ht="20.45" customHeight="1">
      <c r="A19" t="s" s="4">
        <v>55</v>
      </c>
      <c r="B19" t="s" s="5">
        <v>15</v>
      </c>
      <c r="C19" t="s" s="5">
        <v>37</v>
      </c>
      <c r="D19" t="s" s="5">
        <v>47</v>
      </c>
      <c r="E19" s="5">
        <f>5+E15</f>
        <v>10</v>
      </c>
      <c r="F19" s="6"/>
      <c r="G19" s="6"/>
      <c r="H19" s="5">
        <f>(($H$2*4)*I19)+(($H$2*2)*I19)</f>
        <v>3000</v>
      </c>
      <c r="I19" s="5">
        <v>2</v>
      </c>
      <c r="J19" t="s" s="5">
        <v>56</v>
      </c>
      <c r="K19" t="s" s="5">
        <v>19</v>
      </c>
      <c r="L19" s="5">
        <f t="shared" si="28"/>
        <v>180</v>
      </c>
    </row>
    <row r="20" ht="17" customHeight="1">
      <c r="A20" t="s" s="4">
        <v>57</v>
      </c>
      <c r="B20" t="s" s="5">
        <v>15</v>
      </c>
      <c r="C20" t="s" s="5">
        <v>37</v>
      </c>
      <c r="D20" t="s" s="5">
        <v>38</v>
      </c>
      <c r="E20" s="5">
        <f>5+E16</f>
        <v>15</v>
      </c>
      <c r="F20" t="s" s="5">
        <v>41</v>
      </c>
      <c r="G20" s="5">
        <f>5+E17</f>
        <v>15</v>
      </c>
      <c r="H20" s="5">
        <f>(($H$2*4)*I20)+(($H$2*2)*I20)</f>
        <v>4500</v>
      </c>
      <c r="I20" s="5">
        <v>3</v>
      </c>
      <c r="J20" t="s" s="5">
        <v>58</v>
      </c>
      <c r="K20" t="s" s="5">
        <v>19</v>
      </c>
      <c r="L20" s="5">
        <f t="shared" si="41" ref="L20:L21">($L$2*6)/4</f>
        <v>90</v>
      </c>
    </row>
    <row r="21" ht="17" customHeight="1">
      <c r="A21" t="s" s="4">
        <v>59</v>
      </c>
      <c r="B21" t="s" s="5">
        <v>15</v>
      </c>
      <c r="C21" t="s" s="5">
        <v>37</v>
      </c>
      <c r="D21" t="s" s="5">
        <v>44</v>
      </c>
      <c r="E21" s="5">
        <f>5+E18</f>
        <v>15</v>
      </c>
      <c r="F21" t="s" s="5">
        <v>47</v>
      </c>
      <c r="G21" s="5">
        <f>5+E19</f>
        <v>15</v>
      </c>
      <c r="H21" s="5">
        <f>(($H$2*4)*I21)+(($H$2*2)*I21)</f>
        <v>4500</v>
      </c>
      <c r="I21" s="5">
        <v>3</v>
      </c>
      <c r="J21" t="s" s="5">
        <v>60</v>
      </c>
      <c r="K21" t="s" s="5">
        <v>19</v>
      </c>
      <c r="L21" s="5">
        <f t="shared" si="41"/>
        <v>90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21"/>
  <sheetViews>
    <sheetView workbookViewId="0" showGridLines="0" defaultGridColor="1"/>
  </sheetViews>
  <sheetFormatPr defaultColWidth="9" defaultRowHeight="18" customHeight="1" outlineLevelRow="0" outlineLevelCol="0"/>
  <cols>
    <col min="1" max="1" width="10.5" style="7" customWidth="1"/>
    <col min="2" max="2" width="6.25" style="7" customWidth="1"/>
    <col min="3" max="3" width="4.75" style="7" customWidth="1"/>
    <col min="4" max="4" width="6.625" style="7" customWidth="1"/>
    <col min="5" max="5" width="6.625" style="7" customWidth="1"/>
    <col min="6" max="6" width="7.125" style="7" customWidth="1"/>
    <col min="7" max="7" width="6.625" style="7" customWidth="1"/>
    <col min="8" max="8" width="7.125" style="7" customWidth="1"/>
    <col min="9" max="9" width="6.625" style="7" customWidth="1"/>
    <col min="10" max="10" width="5.75" style="7" customWidth="1"/>
    <col min="11" max="11" width="6.625" style="7" customWidth="1"/>
    <col min="12" max="12" width="9.125" style="7" customWidth="1"/>
    <col min="13" max="13" width="9.125" style="7" customWidth="1"/>
    <col min="14" max="14" width="55.375" style="7" customWidth="1"/>
    <col min="15" max="15" width="5.125" style="7" customWidth="1"/>
    <col min="16" max="16" width="9.125" style="7" customWidth="1"/>
    <col min="17" max="256" width="9" style="7" customWidth="1"/>
  </cols>
  <sheetData>
    <row r="1" ht="20.4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61</v>
      </c>
      <c r="I1" t="s" s="2">
        <v>62</v>
      </c>
      <c r="J1" t="s" s="2">
        <v>63</v>
      </c>
      <c r="K1" t="s" s="2">
        <v>64</v>
      </c>
      <c r="L1" t="s" s="2">
        <v>7</v>
      </c>
      <c r="M1" t="s" s="2">
        <v>8</v>
      </c>
      <c r="N1" t="s" s="2">
        <v>9</v>
      </c>
      <c r="O1" t="s" s="2">
        <v>10</v>
      </c>
      <c r="P1" t="s" s="2">
        <v>11</v>
      </c>
    </row>
    <row r="2" ht="20.45" customHeight="1">
      <c r="A2" t="s" s="2">
        <v>12</v>
      </c>
      <c r="B2" s="3"/>
      <c r="C2" s="3"/>
      <c r="D2" s="3"/>
      <c r="E2" s="2">
        <v>500</v>
      </c>
      <c r="F2" s="3"/>
      <c r="G2" s="2">
        <v>400</v>
      </c>
      <c r="H2" s="3"/>
      <c r="I2" s="2">
        <v>300</v>
      </c>
      <c r="J2" s="3"/>
      <c r="K2" s="2">
        <v>200</v>
      </c>
      <c r="L2" s="2">
        <v>250</v>
      </c>
      <c r="M2" s="3"/>
      <c r="N2" s="3"/>
      <c r="O2" s="3"/>
      <c r="P2" t="s" s="2">
        <v>65</v>
      </c>
    </row>
    <row r="3" ht="20.45" customHeight="1">
      <c r="A3" t="s" s="2">
        <v>13</v>
      </c>
      <c r="B3" s="3"/>
      <c r="C3" s="3"/>
      <c r="D3" s="3"/>
      <c r="E3" s="2">
        <v>0.2</v>
      </c>
      <c r="F3" s="3"/>
      <c r="G3" s="2">
        <v>0.2</v>
      </c>
      <c r="H3" s="3"/>
      <c r="I3" t="s" s="2">
        <v>66</v>
      </c>
      <c r="J3" s="3"/>
      <c r="K3" s="2">
        <v>0.2</v>
      </c>
      <c r="L3" s="2">
        <v>1000</v>
      </c>
      <c r="M3" s="3"/>
      <c r="N3" s="3"/>
      <c r="O3" s="3"/>
      <c r="P3" s="3"/>
    </row>
    <row r="4" ht="20.45" customHeight="1">
      <c r="A4" t="s" s="4">
        <v>67</v>
      </c>
      <c r="B4" t="s" s="5">
        <v>68</v>
      </c>
      <c r="C4" t="s" s="5">
        <v>69</v>
      </c>
      <c r="D4" t="s" s="5">
        <v>70</v>
      </c>
      <c r="E4" s="5">
        <f>($E$2/100)*$E$3+($E$2/75)+$M4</f>
        <v>8.666666666666668</v>
      </c>
      <c r="F4" t="s" s="5">
        <v>71</v>
      </c>
      <c r="G4" s="5">
        <f>($G$2/100)*$G$3+($G$2/75)+$M4</f>
        <v>7.133333333333333</v>
      </c>
      <c r="H4" t="s" s="5">
        <v>44</v>
      </c>
      <c r="I4" s="5">
        <f>ROUND($I$2/100*$I$3+($I$2/75)+$M4,0)</f>
        <v>6</v>
      </c>
      <c r="J4" s="6"/>
      <c r="K4" s="6"/>
      <c r="L4" s="5">
        <f>($L$3*$M4)+(($L$2*2)*$M4)</f>
        <v>1500</v>
      </c>
      <c r="M4" s="5">
        <v>1</v>
      </c>
      <c r="N4" t="s" s="5">
        <v>72</v>
      </c>
      <c r="O4" t="s" s="5">
        <v>19</v>
      </c>
      <c r="P4" t="s" s="5">
        <v>20</v>
      </c>
    </row>
    <row r="5" ht="20.45" customHeight="1">
      <c r="A5" t="s" s="4">
        <v>73</v>
      </c>
      <c r="B5" t="s" s="5">
        <v>68</v>
      </c>
      <c r="C5" t="s" s="5">
        <v>74</v>
      </c>
      <c r="D5" t="s" s="5">
        <v>75</v>
      </c>
      <c r="E5" s="5">
        <f>ROUND($E$2/100*$E$3+($E$2/75)+$M5,0)</f>
        <v>9</v>
      </c>
      <c r="F5" t="s" s="5">
        <v>71</v>
      </c>
      <c r="G5" s="5">
        <f>ROUND($G$2/100*$G$3+($G$2/75)+$M5+$G4,0)</f>
        <v>14</v>
      </c>
      <c r="H5" t="s" s="5">
        <v>38</v>
      </c>
      <c r="I5" s="5">
        <f>ROUND($I$2/100*$I$3+($I$2/75)+$M5,0)</f>
        <v>6</v>
      </c>
      <c r="J5" s="6"/>
      <c r="K5" s="6"/>
      <c r="L5" s="5">
        <f>($L$3*$M5)+(($L$2*2)*$M5)</f>
        <v>1500</v>
      </c>
      <c r="M5" s="5">
        <v>1</v>
      </c>
      <c r="N5" t="s" s="5">
        <v>76</v>
      </c>
      <c r="O5" t="s" s="5">
        <v>19</v>
      </c>
      <c r="P5" t="s" s="5">
        <v>20</v>
      </c>
    </row>
    <row r="6" ht="20.45" customHeight="1">
      <c r="A6" t="s" s="4">
        <v>77</v>
      </c>
      <c r="B6" t="s" s="5">
        <v>68</v>
      </c>
      <c r="C6" t="s" s="5">
        <v>78</v>
      </c>
      <c r="D6" t="s" s="5">
        <v>71</v>
      </c>
      <c r="E6" s="5">
        <f>ROUND($E$2/100*$E$3+($E$2/75)+$M6+G5,0)</f>
        <v>23</v>
      </c>
      <c r="F6" t="s" s="5">
        <v>47</v>
      </c>
      <c r="G6" s="5">
        <f>ROUND($G$2/100*$G$3+($G$2/75)+$M6,0)</f>
        <v>7</v>
      </c>
      <c r="H6" s="6"/>
      <c r="I6" s="6"/>
      <c r="J6" s="6"/>
      <c r="K6" s="6"/>
      <c r="L6" s="5">
        <f>($L$3*$M6)+(($L$2*2)*$M6)</f>
        <v>1500</v>
      </c>
      <c r="M6" s="5">
        <v>1</v>
      </c>
      <c r="N6" t="s" s="5">
        <v>79</v>
      </c>
      <c r="O6" t="s" s="5">
        <v>19</v>
      </c>
      <c r="P6" t="s" s="5">
        <v>20</v>
      </c>
    </row>
    <row r="7" ht="20.45" customHeight="1">
      <c r="A7" t="s" s="4">
        <v>80</v>
      </c>
      <c r="B7" t="s" s="5">
        <v>68</v>
      </c>
      <c r="C7" t="s" s="5">
        <v>69</v>
      </c>
      <c r="D7" t="s" s="5">
        <v>70</v>
      </c>
      <c r="E7" s="5">
        <f>ROUND($E$2/100*$E$3+($E$2/75)+$M7+E4,0)</f>
        <v>18</v>
      </c>
      <c r="F7" t="s" s="5">
        <v>71</v>
      </c>
      <c r="G7" s="5">
        <f>ROUND($G$2/100*$G$3+($G$2/75)+$M7+E6,0)</f>
        <v>31</v>
      </c>
      <c r="H7" t="s" s="5">
        <v>44</v>
      </c>
      <c r="I7" s="5">
        <f>ROUND($I$2/100*$I$3+($I$2/75)+$M7+I4,0)</f>
        <v>13</v>
      </c>
      <c r="J7" s="6"/>
      <c r="K7" s="6"/>
      <c r="L7" s="5">
        <f>($L$3*$M7)+(($L$2*2)*$M7)</f>
        <v>3000</v>
      </c>
      <c r="M7" s="5">
        <v>2</v>
      </c>
      <c r="N7" t="s" s="5">
        <v>81</v>
      </c>
      <c r="O7" t="s" s="5">
        <v>19</v>
      </c>
      <c r="P7" t="s" s="5">
        <v>20</v>
      </c>
    </row>
    <row r="8" ht="20.45" customHeight="1">
      <c r="A8" t="s" s="4">
        <v>82</v>
      </c>
      <c r="B8" t="s" s="5">
        <v>68</v>
      </c>
      <c r="C8" t="s" s="5">
        <v>74</v>
      </c>
      <c r="D8" t="s" s="5">
        <v>75</v>
      </c>
      <c r="E8" s="5">
        <f>ROUND($E$2/100*$E$3+($E$2/75)+$M8+E5,0)</f>
        <v>19</v>
      </c>
      <c r="F8" t="s" s="5">
        <v>71</v>
      </c>
      <c r="G8" s="5">
        <f>ROUND($G$2/100*$G$3+($G$2/75)+$M8+G7,0)</f>
        <v>39</v>
      </c>
      <c r="H8" t="s" s="5">
        <v>38</v>
      </c>
      <c r="I8" s="5">
        <f>ROUND($I$2/100*$I$3+($I$2/75)+$M8+I5,0)</f>
        <v>13</v>
      </c>
      <c r="J8" s="6"/>
      <c r="K8" s="6"/>
      <c r="L8" s="5">
        <f>($L$3*$M8)+(($L$2*2)*$M8)</f>
        <v>3000</v>
      </c>
      <c r="M8" s="5">
        <v>2</v>
      </c>
      <c r="N8" t="s" s="5">
        <v>83</v>
      </c>
      <c r="O8" t="s" s="5">
        <v>19</v>
      </c>
      <c r="P8" t="s" s="5">
        <v>20</v>
      </c>
    </row>
    <row r="9" ht="20.45" customHeight="1">
      <c r="A9" t="s" s="4">
        <v>84</v>
      </c>
      <c r="B9" t="s" s="5">
        <v>68</v>
      </c>
      <c r="C9" t="s" s="5">
        <v>78</v>
      </c>
      <c r="D9" t="s" s="5">
        <v>71</v>
      </c>
      <c r="E9" s="5">
        <f>ROUND($E$2/100*$E$3+($E$2/75)+$M9+G8,0)</f>
        <v>49</v>
      </c>
      <c r="F9" t="s" s="5">
        <v>47</v>
      </c>
      <c r="G9" s="5">
        <f>ROUND($G$2/100*$G$3+($G$2/75)+$M9+G6,0)</f>
        <v>15</v>
      </c>
      <c r="H9" s="6"/>
      <c r="I9" s="6"/>
      <c r="J9" s="6"/>
      <c r="K9" s="6"/>
      <c r="L9" s="5">
        <f>($L$3*$M9)+(($L$2*2)*$M9)</f>
        <v>3000</v>
      </c>
      <c r="M9" s="5">
        <v>2</v>
      </c>
      <c r="N9" t="s" s="5">
        <v>85</v>
      </c>
      <c r="O9" t="s" s="5">
        <v>19</v>
      </c>
      <c r="P9" t="s" s="5">
        <v>20</v>
      </c>
    </row>
    <row r="10" ht="20.45" customHeight="1">
      <c r="A10" t="s" s="4">
        <v>86</v>
      </c>
      <c r="B10" t="s" s="5">
        <v>68</v>
      </c>
      <c r="C10" t="s" s="5">
        <v>87</v>
      </c>
      <c r="D10" t="s" s="5">
        <v>70</v>
      </c>
      <c r="E10" s="5">
        <f>ROUND($E$2/100*$E$3+($E$2/75)+$M10+E7,0)</f>
        <v>29</v>
      </c>
      <c r="F10" t="s" s="5">
        <v>71</v>
      </c>
      <c r="G10" s="5">
        <f>ROUND($G$2/100*$G$3+($G$2/75)+$M10+E9,0)</f>
        <v>58</v>
      </c>
      <c r="H10" t="s" s="5">
        <v>44</v>
      </c>
      <c r="I10" s="5">
        <f>ROUND($I$2/100*$I$3+($I$2/75)+$M10+I7,0)</f>
        <v>21</v>
      </c>
      <c r="J10" s="6"/>
      <c r="K10" s="6"/>
      <c r="L10" s="5">
        <f>($L$3*$M10)+(($L$2*2)*$M10)</f>
        <v>4500</v>
      </c>
      <c r="M10" s="5">
        <v>3</v>
      </c>
      <c r="N10" t="s" s="5">
        <v>88</v>
      </c>
      <c r="O10" t="s" s="5">
        <v>19</v>
      </c>
      <c r="P10" t="s" s="5">
        <v>20</v>
      </c>
    </row>
    <row r="11" ht="20.45" customHeight="1">
      <c r="A11" t="s" s="4">
        <v>89</v>
      </c>
      <c r="B11" t="s" s="5">
        <v>68</v>
      </c>
      <c r="C11" t="s" s="5">
        <v>74</v>
      </c>
      <c r="D11" t="s" s="5">
        <v>75</v>
      </c>
      <c r="E11" s="5">
        <f>ROUND($E$2/100*$E$3+($E$2/75)+$M11+E8,0)</f>
        <v>30</v>
      </c>
      <c r="F11" t="s" s="5">
        <v>71</v>
      </c>
      <c r="G11" s="5">
        <f>ROUND($G$2/100*$G$3+($G$2/75)+$M11+G10,0)</f>
        <v>67</v>
      </c>
      <c r="H11" t="s" s="5">
        <v>38</v>
      </c>
      <c r="I11" s="5">
        <f>ROUND($I$2/100*$I$3+($I$2/75)+$M11+I8,0)</f>
        <v>21</v>
      </c>
      <c r="J11" s="6"/>
      <c r="K11" s="6"/>
      <c r="L11" s="5">
        <f>($L$3*$M11)+(($L$2*2)*$M11)</f>
        <v>4500</v>
      </c>
      <c r="M11" s="5">
        <v>3</v>
      </c>
      <c r="N11" t="s" s="5">
        <v>90</v>
      </c>
      <c r="O11" t="s" s="5">
        <v>19</v>
      </c>
      <c r="P11" t="s" s="5">
        <v>20</v>
      </c>
    </row>
    <row r="12" ht="20.45" customHeight="1">
      <c r="A12" t="s" s="4">
        <v>91</v>
      </c>
      <c r="B12" t="s" s="5">
        <v>68</v>
      </c>
      <c r="C12" t="s" s="5">
        <v>78</v>
      </c>
      <c r="D12" t="s" s="5">
        <v>71</v>
      </c>
      <c r="E12" s="5">
        <f>ROUND($E$2/100*$E$3+($E$2/75)+$M12+G11,0)</f>
        <v>78</v>
      </c>
      <c r="F12" t="s" s="5">
        <v>47</v>
      </c>
      <c r="G12" s="5">
        <f>ROUND($G$2/100*$G$3+($G$2/75)+$M12+G9,0)</f>
        <v>24</v>
      </c>
      <c r="H12" s="6"/>
      <c r="I12" s="6"/>
      <c r="J12" s="6"/>
      <c r="K12" s="6"/>
      <c r="L12" s="5">
        <f>($L$3*$M12)+(($L$2*2)*$M12)</f>
        <v>4500</v>
      </c>
      <c r="M12" s="5">
        <v>3</v>
      </c>
      <c r="N12" t="s" s="5">
        <v>92</v>
      </c>
      <c r="O12" t="s" s="5">
        <v>19</v>
      </c>
      <c r="P12" t="s" s="5">
        <v>20</v>
      </c>
    </row>
    <row r="13" ht="20.45" customHeight="1">
      <c r="A13" t="s" s="4">
        <v>93</v>
      </c>
      <c r="B13" t="s" s="5">
        <v>68</v>
      </c>
      <c r="C13" t="s" s="5">
        <v>69</v>
      </c>
      <c r="D13" t="s" s="5">
        <v>70</v>
      </c>
      <c r="E13" s="5">
        <f>ROUND($E$2/100*$E$3+($E$2/75)+$M13+E10,0)</f>
        <v>41</v>
      </c>
      <c r="F13" t="s" s="5">
        <v>71</v>
      </c>
      <c r="G13" s="5">
        <f>ROUND($G$2/100*$G$3+($G$2/75)+$M13+E12,0)</f>
        <v>88</v>
      </c>
      <c r="H13" t="s" s="5">
        <v>44</v>
      </c>
      <c r="I13" s="5">
        <f>ROUND($I$2/100*$I$3+($I$2/75)+$M13+I10,0)</f>
        <v>30</v>
      </c>
      <c r="J13" s="6"/>
      <c r="K13" s="6"/>
      <c r="L13" s="5">
        <f>($L$3*$M13)+(($L$2*2)*$M13)</f>
        <v>6000</v>
      </c>
      <c r="M13" s="5">
        <v>4</v>
      </c>
      <c r="N13" t="s" s="5">
        <v>94</v>
      </c>
      <c r="O13" t="s" s="5">
        <v>19</v>
      </c>
      <c r="P13" t="s" s="5">
        <v>20</v>
      </c>
    </row>
    <row r="14" ht="20.45" customHeight="1">
      <c r="A14" t="s" s="4">
        <v>95</v>
      </c>
      <c r="B14" t="s" s="5">
        <v>68</v>
      </c>
      <c r="C14" t="s" s="5">
        <v>74</v>
      </c>
      <c r="D14" t="s" s="5">
        <v>75</v>
      </c>
      <c r="E14" s="5">
        <f>ROUND($E$2/100*$E$3+($E$2/75)+$M14+E11,0)</f>
        <v>42</v>
      </c>
      <c r="F14" t="s" s="5">
        <v>71</v>
      </c>
      <c r="G14" s="5">
        <f>ROUND($G$2/100*$G$3+($G$2/75)+$M14+G13,0)</f>
        <v>98</v>
      </c>
      <c r="H14" t="s" s="5">
        <v>38</v>
      </c>
      <c r="I14" s="5">
        <f>ROUND($I$2/100*$I$3+($I$2/75)+$M14+I11,0)</f>
        <v>30</v>
      </c>
      <c r="J14" s="6"/>
      <c r="K14" s="6"/>
      <c r="L14" s="5">
        <f>($L$3*$M14)+(($L$2*2)*$M14)</f>
        <v>6000</v>
      </c>
      <c r="M14" s="5">
        <v>4</v>
      </c>
      <c r="N14" t="s" s="5">
        <v>96</v>
      </c>
      <c r="O14" t="s" s="5">
        <v>19</v>
      </c>
      <c r="P14" t="s" s="5">
        <v>20</v>
      </c>
    </row>
    <row r="15" ht="20.45" customHeight="1">
      <c r="A15" t="s" s="4">
        <v>97</v>
      </c>
      <c r="B15" t="s" s="5">
        <v>68</v>
      </c>
      <c r="C15" t="s" s="5">
        <v>78</v>
      </c>
      <c r="D15" t="s" s="5">
        <v>71</v>
      </c>
      <c r="E15" s="5">
        <f>ROUND($E$2/100*$E$3+($E$2/75)+$M15+G14,0)</f>
        <v>110</v>
      </c>
      <c r="F15" t="s" s="5">
        <v>47</v>
      </c>
      <c r="G15" s="5">
        <f>ROUND($G$2/100*$G$3+($G$2/75)+$M15+G12,0)</f>
        <v>34</v>
      </c>
      <c r="H15" s="6"/>
      <c r="I15" s="6"/>
      <c r="J15" s="6"/>
      <c r="K15" s="6"/>
      <c r="L15" s="5">
        <f>($L$3*$M15)+(($L$2*2)*$M15)</f>
        <v>6000</v>
      </c>
      <c r="M15" s="5">
        <v>4</v>
      </c>
      <c r="N15" t="s" s="5">
        <v>98</v>
      </c>
      <c r="O15" t="s" s="5">
        <v>19</v>
      </c>
      <c r="P15" t="s" s="5">
        <v>20</v>
      </c>
    </row>
    <row r="16" ht="20.45" customHeight="1">
      <c r="A16" t="s" s="4">
        <v>99</v>
      </c>
      <c r="B16" t="s" s="5">
        <v>68</v>
      </c>
      <c r="C16" t="s" s="5">
        <v>69</v>
      </c>
      <c r="D16" t="s" s="5">
        <v>70</v>
      </c>
      <c r="E16" s="5">
        <f>ROUND($E$2/100*$E$3+($E$2/75)+$M16+E13,0)</f>
        <v>54</v>
      </c>
      <c r="F16" t="s" s="5">
        <v>71</v>
      </c>
      <c r="G16" s="5">
        <f>ROUND($G$2/100*$G$3+($G$2/75)+$M16+E15,0)</f>
        <v>121</v>
      </c>
      <c r="H16" t="s" s="5">
        <v>38</v>
      </c>
      <c r="I16" s="5">
        <f>ROUND($I$2/100*$I$3+($I$2/75)+$M16+I14,0)</f>
        <v>40</v>
      </c>
      <c r="J16" t="s" s="5">
        <v>44</v>
      </c>
      <c r="K16" s="5">
        <f>ROUND($K$2/100*$K$3+($K$2/75)+$M16+I13,0)</f>
        <v>38</v>
      </c>
      <c r="L16" s="5">
        <f>($L$3*$M16)+(($L$2*2)*$M16)</f>
        <v>7500</v>
      </c>
      <c r="M16" s="5">
        <v>5</v>
      </c>
      <c r="N16" t="s" s="5">
        <v>100</v>
      </c>
      <c r="O16" t="s" s="5">
        <v>101</v>
      </c>
      <c r="P16" t="s" s="5">
        <v>20</v>
      </c>
    </row>
    <row r="17" ht="20.45" customHeight="1">
      <c r="A17" t="s" s="4">
        <v>102</v>
      </c>
      <c r="B17" t="s" s="5">
        <v>68</v>
      </c>
      <c r="C17" t="s" s="5">
        <v>74</v>
      </c>
      <c r="D17" t="s" s="5">
        <v>75</v>
      </c>
      <c r="E17" s="5">
        <f>ROUND($E$2/100*$E$3+($E$2/75)+$M17+E14,0)</f>
        <v>55</v>
      </c>
      <c r="F17" t="s" s="5">
        <v>71</v>
      </c>
      <c r="G17" s="5">
        <f>ROUND($G$2/100*$G$3+($G$2/75)+$M17+G16,0)</f>
        <v>132</v>
      </c>
      <c r="H17" t="s" s="5">
        <v>38</v>
      </c>
      <c r="I17" s="5">
        <f>ROUND($I$2/100*$I$3+($I$2/75)+$M17+I16+(I16/4),0)</f>
        <v>60</v>
      </c>
      <c r="J17" s="6"/>
      <c r="K17" s="6"/>
      <c r="L17" s="5">
        <f>($L$3*$M17)+(($L$2*2)*$M17)</f>
        <v>7500</v>
      </c>
      <c r="M17" s="5">
        <v>5</v>
      </c>
      <c r="N17" t="s" s="5">
        <v>103</v>
      </c>
      <c r="O17" t="s" s="5">
        <v>101</v>
      </c>
      <c r="P17" t="s" s="5">
        <v>20</v>
      </c>
    </row>
    <row r="18" ht="20.45" customHeight="1">
      <c r="A18" t="s" s="4">
        <v>104</v>
      </c>
      <c r="B18" t="s" s="5">
        <v>68</v>
      </c>
      <c r="C18" t="s" s="5">
        <v>78</v>
      </c>
      <c r="D18" t="s" s="5">
        <v>71</v>
      </c>
      <c r="E18" s="5">
        <f>ROUND($E$2/100*$E$3+($E$2/75)+$M18+G17,0)</f>
        <v>145</v>
      </c>
      <c r="F18" t="s" s="5">
        <v>38</v>
      </c>
      <c r="G18" s="5">
        <f>ROUND($I$2/100*$I$3+($I$2/75)+$M18+I17+(I17/4),0)</f>
        <v>85</v>
      </c>
      <c r="H18" t="s" s="5">
        <v>47</v>
      </c>
      <c r="I18" s="5">
        <f>ROUND($I$2/100*$I$3+($I$2/75)+$M18+G15,0)</f>
        <v>44</v>
      </c>
      <c r="J18" s="6"/>
      <c r="K18" s="6"/>
      <c r="L18" s="5">
        <f>($L$3*$M18)+(($L$2*2)*$M18)</f>
        <v>7500</v>
      </c>
      <c r="M18" s="5">
        <v>5</v>
      </c>
      <c r="N18" t="s" s="5">
        <v>105</v>
      </c>
      <c r="O18" t="s" s="5">
        <v>101</v>
      </c>
      <c r="P18" t="s" s="5">
        <v>20</v>
      </c>
    </row>
    <row r="19" ht="20.45" customHeight="1">
      <c r="A19" t="s" s="4">
        <v>106</v>
      </c>
      <c r="B19" t="s" s="5">
        <v>68</v>
      </c>
      <c r="C19" t="s" s="5">
        <v>69</v>
      </c>
      <c r="D19" t="s" s="5">
        <v>70</v>
      </c>
      <c r="E19" s="5">
        <f>ROUND($E$2/100*$E$3+($E$2/75)+$M19+E16,0)</f>
        <v>68</v>
      </c>
      <c r="F19" t="s" s="5">
        <v>71</v>
      </c>
      <c r="G19" s="5">
        <f>ROUND($G$2/100*$G$3+($G$2/75)+$M19+E18,0)</f>
        <v>157</v>
      </c>
      <c r="H19" t="s" s="5">
        <v>41</v>
      </c>
      <c r="I19" s="5">
        <f>ROUND($I$2/100*$I$3+($I$2/75)+$M19,0)+20</f>
        <v>31</v>
      </c>
      <c r="J19" t="s" s="5">
        <v>44</v>
      </c>
      <c r="K19" s="5">
        <f>ROUND($K$2/100*$K$3+($K$2/75)+$M19+K16,0)</f>
        <v>47</v>
      </c>
      <c r="L19" s="5">
        <f>($L$3*$M19)+(($L$2*2)*$M19)</f>
        <v>9000</v>
      </c>
      <c r="M19" s="5">
        <v>6</v>
      </c>
      <c r="N19" t="s" s="5">
        <v>107</v>
      </c>
      <c r="O19" t="s" s="5">
        <v>101</v>
      </c>
      <c r="P19" t="s" s="5">
        <v>20</v>
      </c>
    </row>
    <row r="20" ht="20.45" customHeight="1">
      <c r="A20" t="s" s="4">
        <v>108</v>
      </c>
      <c r="B20" t="s" s="5">
        <v>68</v>
      </c>
      <c r="C20" t="s" s="5">
        <v>74</v>
      </c>
      <c r="D20" t="s" s="5">
        <v>75</v>
      </c>
      <c r="E20" s="5">
        <f>ROUND($E$2/100*$E$3+($E$2/75)+$M20+E17,0)</f>
        <v>69</v>
      </c>
      <c r="F20" t="s" s="5">
        <v>71</v>
      </c>
      <c r="G20" s="5">
        <f>ROUND($G$2/100*$G$3+($G$2/75)+$M20+G19,0)</f>
        <v>169</v>
      </c>
      <c r="H20" t="s" s="5">
        <v>41</v>
      </c>
      <c r="I20" s="5">
        <f>ROUND($I$2/100*$I$3+($I$2/75)+$M20+I19,0)</f>
        <v>42</v>
      </c>
      <c r="J20" t="s" s="5">
        <v>38</v>
      </c>
      <c r="K20" s="5">
        <f>ROUND($K$2/100*$K$3+($K$2/75)+$M20+I17,0)</f>
        <v>69</v>
      </c>
      <c r="L20" s="5">
        <f>($L$3*$M20)+(($L$2*2)*$M20)</f>
        <v>9000</v>
      </c>
      <c r="M20" s="5">
        <v>6</v>
      </c>
      <c r="N20" t="s" s="5">
        <v>109</v>
      </c>
      <c r="O20" t="s" s="5">
        <v>101</v>
      </c>
      <c r="P20" t="s" s="5">
        <v>20</v>
      </c>
    </row>
    <row r="21" ht="20.45" customHeight="1">
      <c r="A21" t="s" s="4">
        <v>110</v>
      </c>
      <c r="B21" t="s" s="5">
        <v>68</v>
      </c>
      <c r="C21" t="s" s="5">
        <v>78</v>
      </c>
      <c r="D21" t="s" s="5">
        <v>71</v>
      </c>
      <c r="E21" s="5">
        <f>ROUND($E$2/100*$E$3+($E$2/75)+$M21+G20,0)</f>
        <v>183</v>
      </c>
      <c r="F21" t="s" s="5">
        <v>41</v>
      </c>
      <c r="G21" s="5">
        <f>ROUND($I$2/100*$I$3+($I$2/75)+$M21+I20,0)</f>
        <v>53</v>
      </c>
      <c r="H21" t="s" s="5">
        <v>47</v>
      </c>
      <c r="I21" s="5">
        <f>ROUND($I$2/100*$I$3+($I$2/75)+$M21+I18,0)</f>
        <v>55</v>
      </c>
      <c r="J21" s="6"/>
      <c r="K21" s="6"/>
      <c r="L21" s="5">
        <f>($L$3*$M21)+(($L$2*2)*$M21)</f>
        <v>9000</v>
      </c>
      <c r="M21" s="5">
        <v>6</v>
      </c>
      <c r="N21" t="s" s="5">
        <v>111</v>
      </c>
      <c r="O21" t="s" s="5">
        <v>101</v>
      </c>
      <c r="P21" t="s" s="5">
        <v>20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21"/>
  <sheetViews>
    <sheetView workbookViewId="0" showGridLines="0" defaultGridColor="1"/>
  </sheetViews>
  <sheetFormatPr defaultColWidth="9" defaultRowHeight="18" customHeight="1" outlineLevelRow="0" outlineLevelCol="0"/>
  <cols>
    <col min="1" max="1" width="15.875" style="8" customWidth="1"/>
    <col min="2" max="2" width="9.125" style="8" customWidth="1"/>
    <col min="3" max="3" width="12" style="8" customWidth="1"/>
    <col min="4" max="4" width="9.125" style="8" customWidth="1"/>
    <col min="5" max="5" width="9.125" style="8" customWidth="1"/>
    <col min="6" max="6" width="9.125" style="8" customWidth="1"/>
    <col min="7" max="7" width="3.875" style="8" customWidth="1"/>
    <col min="8" max="8" width="54.375" style="8" customWidth="1"/>
    <col min="9" max="9" width="4.25" style="8" customWidth="1"/>
    <col min="10" max="10" width="9.875" style="8" customWidth="1"/>
    <col min="11" max="256" width="9" style="8" customWidth="1"/>
  </cols>
  <sheetData>
    <row r="1" ht="20.4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7</v>
      </c>
      <c r="G1" t="s" s="2">
        <v>8</v>
      </c>
      <c r="H1" t="s" s="2">
        <v>9</v>
      </c>
      <c r="I1" t="s" s="2">
        <v>10</v>
      </c>
      <c r="J1" t="s" s="2">
        <v>11</v>
      </c>
    </row>
    <row r="2" ht="20.45" customHeight="1">
      <c r="A2" t="s" s="2">
        <v>12</v>
      </c>
      <c r="B2" s="3"/>
      <c r="C2" s="3"/>
      <c r="D2" s="3"/>
      <c r="E2" s="2">
        <v>500</v>
      </c>
      <c r="F2" s="2">
        <v>250</v>
      </c>
      <c r="G2" s="3"/>
      <c r="H2" s="3"/>
      <c r="I2" s="3"/>
      <c r="J2" s="2">
        <v>60</v>
      </c>
    </row>
    <row r="3" ht="20.45" customHeight="1">
      <c r="A3" t="s" s="2">
        <v>13</v>
      </c>
      <c r="B3" s="3"/>
      <c r="C3" s="3"/>
      <c r="D3" s="3"/>
      <c r="E3" s="2">
        <v>0.2</v>
      </c>
      <c r="F3" s="2">
        <v>1000</v>
      </c>
      <c r="G3" s="3"/>
      <c r="H3" s="3"/>
      <c r="I3" s="3"/>
      <c r="J3" s="3"/>
    </row>
    <row r="4" ht="20.45" customHeight="1">
      <c r="A4" t="s" s="4">
        <v>112</v>
      </c>
      <c r="B4" t="s" s="5">
        <v>113</v>
      </c>
      <c r="C4" t="s" s="5">
        <v>114</v>
      </c>
      <c r="D4" t="s" s="5">
        <v>115</v>
      </c>
      <c r="E4" s="5">
        <v>5</v>
      </c>
      <c r="F4" s="5">
        <f t="shared" si="0" ref="F4:F5">($F$3*10)+($F$2*4)</f>
        <v>11000</v>
      </c>
      <c r="G4" s="6">
        <v>3</v>
      </c>
      <c r="H4" t="s" s="5">
        <v>116</v>
      </c>
      <c r="I4" s="6"/>
      <c r="J4" t="s" s="5">
        <v>20</v>
      </c>
    </row>
    <row r="5" ht="20.45" customHeight="1">
      <c r="A5" t="s" s="4">
        <v>117</v>
      </c>
      <c r="B5" t="s" s="5">
        <v>113</v>
      </c>
      <c r="C5" t="s" s="5">
        <v>118</v>
      </c>
      <c r="D5" t="s" s="5">
        <v>115</v>
      </c>
      <c r="E5" s="5">
        <v>5</v>
      </c>
      <c r="F5" s="5">
        <f t="shared" si="0"/>
        <v>11000</v>
      </c>
      <c r="G5" s="6">
        <v>3</v>
      </c>
      <c r="H5" t="s" s="5">
        <v>119</v>
      </c>
      <c r="I5" s="6"/>
      <c r="J5" t="s" s="5">
        <v>20</v>
      </c>
    </row>
    <row r="6" ht="20.45" customHeight="1">
      <c r="A6" t="s" s="4">
        <v>120</v>
      </c>
      <c r="B6" t="s" s="5">
        <v>15</v>
      </c>
      <c r="C6" t="s" s="5">
        <v>37</v>
      </c>
      <c r="D6" t="s" s="5">
        <v>121</v>
      </c>
      <c r="E6" s="5">
        <v>2</v>
      </c>
      <c r="F6" s="5">
        <f>($F$3*10)+($F$2*4)+($G6*$F$3)</f>
        <v>12000</v>
      </c>
      <c r="G6" s="5">
        <v>1</v>
      </c>
      <c r="H6" t="s" s="5">
        <v>122</v>
      </c>
      <c r="I6" s="5">
        <v>24</v>
      </c>
      <c r="J6" t="s" s="5">
        <v>20</v>
      </c>
    </row>
    <row r="7" ht="20.45" customHeight="1">
      <c r="A7" t="s" s="4">
        <v>123</v>
      </c>
      <c r="B7" t="s" s="5">
        <v>15</v>
      </c>
      <c r="C7" t="s" s="5">
        <v>37</v>
      </c>
      <c r="D7" t="s" s="5">
        <v>121</v>
      </c>
      <c r="E7" s="5">
        <v>5</v>
      </c>
      <c r="F7" s="5">
        <f>($F$3*10)+($F$2*4)+($G7*$F$3)</f>
        <v>13000</v>
      </c>
      <c r="G7" s="5">
        <v>2</v>
      </c>
      <c r="H7" t="s" s="5">
        <v>124</v>
      </c>
      <c r="I7" s="5">
        <f>$I6/2</f>
        <v>12</v>
      </c>
      <c r="J7" t="s" s="5">
        <v>20</v>
      </c>
    </row>
    <row r="8" ht="20.45" customHeight="1">
      <c r="A8" t="s" s="4">
        <v>125</v>
      </c>
      <c r="B8" t="s" s="5">
        <v>15</v>
      </c>
      <c r="C8" t="s" s="5">
        <v>37</v>
      </c>
      <c r="D8" t="s" s="5">
        <v>121</v>
      </c>
      <c r="E8" s="5">
        <v>6</v>
      </c>
      <c r="F8" s="5">
        <f>($F$3*10)+($F$2*4)+($G8*$F$3)</f>
        <v>14000</v>
      </c>
      <c r="G8" s="5">
        <v>3</v>
      </c>
      <c r="H8" t="s" s="5">
        <v>126</v>
      </c>
      <c r="I8" s="5">
        <f>$I7/2</f>
        <v>6</v>
      </c>
      <c r="J8" t="s" s="5">
        <v>20</v>
      </c>
    </row>
    <row r="9" ht="20.45" customHeight="1">
      <c r="A9" t="s" s="4">
        <v>127</v>
      </c>
      <c r="B9" t="s" s="5">
        <v>15</v>
      </c>
      <c r="C9" t="s" s="5">
        <v>37</v>
      </c>
      <c r="D9" t="s" s="5">
        <v>121</v>
      </c>
      <c r="E9" s="5">
        <v>8</v>
      </c>
      <c r="F9" s="5">
        <f>($F$3*10)+($F$2*4)+($G9*$F$3)</f>
        <v>15000</v>
      </c>
      <c r="G9" s="5">
        <v>4</v>
      </c>
      <c r="H9" t="s" s="5">
        <v>128</v>
      </c>
      <c r="I9" s="5">
        <f>$I8/2</f>
        <v>3</v>
      </c>
      <c r="J9" t="s" s="5">
        <v>20</v>
      </c>
    </row>
    <row r="10" ht="20.45" customHeight="1">
      <c r="A10" t="s" s="4">
        <v>129</v>
      </c>
      <c r="B10" t="s" s="5">
        <v>15</v>
      </c>
      <c r="C10" t="s" s="5">
        <v>37</v>
      </c>
      <c r="D10" t="s" s="5">
        <v>17</v>
      </c>
      <c r="E10" s="5">
        <v>1250</v>
      </c>
      <c r="F10" s="5">
        <f>($F$3*10)+($F$2*4)+($G10*$F$3)</f>
        <v>16000</v>
      </c>
      <c r="G10" s="5">
        <v>5</v>
      </c>
      <c r="H10" t="s" s="5">
        <v>130</v>
      </c>
      <c r="I10" s="5">
        <v>10</v>
      </c>
      <c r="J10" t="s" s="5">
        <v>20</v>
      </c>
    </row>
    <row r="11" ht="20.45" customHeight="1">
      <c r="A11" t="s" s="4">
        <v>131</v>
      </c>
      <c r="B11" t="s" s="5">
        <v>15</v>
      </c>
      <c r="C11" t="s" s="5">
        <v>37</v>
      </c>
      <c r="D11" t="s" s="5">
        <v>17</v>
      </c>
      <c r="E11" s="5">
        <v>2500</v>
      </c>
      <c r="F11" s="5">
        <f>($F$3*10)+($F$2*4)+($G11*$F$3)</f>
        <v>17000</v>
      </c>
      <c r="G11" s="5">
        <v>6</v>
      </c>
      <c r="H11" t="s" s="5">
        <v>132</v>
      </c>
      <c r="I11" s="5">
        <v>5</v>
      </c>
      <c r="J11" t="s" s="5">
        <v>20</v>
      </c>
    </row>
    <row r="12" ht="20.45" customHeight="1">
      <c r="A12" t="s" s="4">
        <v>133</v>
      </c>
      <c r="B12" t="s" s="5">
        <v>15</v>
      </c>
      <c r="C12" t="s" s="5">
        <v>37</v>
      </c>
      <c r="D12" t="s" s="5">
        <v>28</v>
      </c>
      <c r="E12" s="5">
        <v>1250</v>
      </c>
      <c r="F12" s="5">
        <f>($F$3*10)+($F$2*4)+($G12*$F$3)</f>
        <v>16000</v>
      </c>
      <c r="G12" s="5">
        <v>5</v>
      </c>
      <c r="H12" t="s" s="5">
        <v>134</v>
      </c>
      <c r="I12" s="5">
        <v>10</v>
      </c>
      <c r="J12" t="s" s="5">
        <v>20</v>
      </c>
    </row>
    <row r="13" ht="20.45" customHeight="1">
      <c r="A13" t="s" s="4">
        <v>135</v>
      </c>
      <c r="B13" t="s" s="5">
        <v>15</v>
      </c>
      <c r="C13" t="s" s="5">
        <v>37</v>
      </c>
      <c r="D13" t="s" s="5">
        <v>28</v>
      </c>
      <c r="E13" s="5">
        <v>2500</v>
      </c>
      <c r="F13" s="5">
        <f>($F$3*10)+($F$2*4)+($G13*$F$3)</f>
        <v>17000</v>
      </c>
      <c r="G13" s="5">
        <v>6</v>
      </c>
      <c r="H13" t="s" s="5">
        <v>136</v>
      </c>
      <c r="I13" s="5">
        <v>5</v>
      </c>
      <c r="J13" t="s" s="5">
        <v>20</v>
      </c>
    </row>
    <row r="14" ht="20.45" customHeight="1">
      <c r="A14" t="s" s="4">
        <v>137</v>
      </c>
      <c r="B14" t="s" s="5">
        <v>15</v>
      </c>
      <c r="C14" t="s" s="5">
        <v>37</v>
      </c>
      <c r="D14" t="s" s="5">
        <v>38</v>
      </c>
      <c r="E14" s="5">
        <v>15</v>
      </c>
      <c r="F14" s="5">
        <f>($F$3*10)+($F$2*4)+($G14*$F$3)</f>
        <v>16000</v>
      </c>
      <c r="G14" s="5">
        <v>5</v>
      </c>
      <c r="H14" t="s" s="5">
        <v>138</v>
      </c>
      <c r="I14" s="5">
        <v>10</v>
      </c>
      <c r="J14" t="s" s="5">
        <v>20</v>
      </c>
    </row>
    <row r="15" ht="20.45" customHeight="1">
      <c r="A15" t="s" s="4">
        <v>139</v>
      </c>
      <c r="B15" t="s" s="5">
        <v>15</v>
      </c>
      <c r="C15" t="s" s="5">
        <v>37</v>
      </c>
      <c r="D15" t="s" s="5">
        <v>38</v>
      </c>
      <c r="E15" s="5">
        <v>20</v>
      </c>
      <c r="F15" s="5">
        <f>($F$3*10)+($F$2*4)+($G15*$F$3)</f>
        <v>17000</v>
      </c>
      <c r="G15" s="5">
        <v>6</v>
      </c>
      <c r="H15" t="s" s="5">
        <v>140</v>
      </c>
      <c r="I15" s="5">
        <v>5</v>
      </c>
      <c r="J15" t="s" s="5">
        <v>20</v>
      </c>
    </row>
    <row r="16" ht="20.45" customHeight="1">
      <c r="A16" t="s" s="4">
        <v>141</v>
      </c>
      <c r="B16" t="s" s="5">
        <v>15</v>
      </c>
      <c r="C16" t="s" s="5">
        <v>37</v>
      </c>
      <c r="D16" t="s" s="5">
        <v>41</v>
      </c>
      <c r="E16" s="5">
        <v>15</v>
      </c>
      <c r="F16" s="5">
        <f>($F$3*10)+($F$2*4)+($G16*$F$3)</f>
        <v>16000</v>
      </c>
      <c r="G16" s="5">
        <v>5</v>
      </c>
      <c r="H16" t="s" s="5">
        <v>142</v>
      </c>
      <c r="I16" s="5">
        <v>10</v>
      </c>
      <c r="J16" t="s" s="5">
        <v>20</v>
      </c>
    </row>
    <row r="17" ht="20.45" customHeight="1">
      <c r="A17" t="s" s="4">
        <v>143</v>
      </c>
      <c r="B17" t="s" s="5">
        <v>15</v>
      </c>
      <c r="C17" t="s" s="5">
        <v>37</v>
      </c>
      <c r="D17" t="s" s="5">
        <v>41</v>
      </c>
      <c r="E17" s="5">
        <v>20</v>
      </c>
      <c r="F17" s="5">
        <f>($F$3*10)+($F$2*4)+($G17*$F$3)</f>
        <v>17000</v>
      </c>
      <c r="G17" s="5">
        <v>6</v>
      </c>
      <c r="H17" t="s" s="5">
        <v>144</v>
      </c>
      <c r="I17" s="5">
        <v>5</v>
      </c>
      <c r="J17" t="s" s="5">
        <v>20</v>
      </c>
    </row>
    <row r="18" ht="20.45" customHeight="1">
      <c r="A18" t="s" s="4">
        <v>145</v>
      </c>
      <c r="B18" t="s" s="5">
        <v>15</v>
      </c>
      <c r="C18" t="s" s="5">
        <v>37</v>
      </c>
      <c r="D18" t="s" s="5">
        <v>44</v>
      </c>
      <c r="E18" s="5">
        <v>15</v>
      </c>
      <c r="F18" s="5">
        <f>($F$3*10)+($F$2*4)+($G18*$F$3)</f>
        <v>16000</v>
      </c>
      <c r="G18" s="5">
        <v>5</v>
      </c>
      <c r="H18" t="s" s="5">
        <v>146</v>
      </c>
      <c r="I18" s="5">
        <v>10</v>
      </c>
      <c r="J18" t="s" s="5">
        <v>20</v>
      </c>
    </row>
    <row r="19" ht="20.45" customHeight="1">
      <c r="A19" t="s" s="4">
        <v>147</v>
      </c>
      <c r="B19" t="s" s="5">
        <v>15</v>
      </c>
      <c r="C19" t="s" s="5">
        <v>37</v>
      </c>
      <c r="D19" t="s" s="5">
        <v>44</v>
      </c>
      <c r="E19" s="5">
        <v>20</v>
      </c>
      <c r="F19" s="5">
        <f>($F$3*10)+($F$2*4)+($G19*$F$3)</f>
        <v>17000</v>
      </c>
      <c r="G19" s="5">
        <v>6</v>
      </c>
      <c r="H19" t="s" s="5">
        <v>148</v>
      </c>
      <c r="I19" s="5">
        <v>5</v>
      </c>
      <c r="J19" t="s" s="5">
        <v>20</v>
      </c>
    </row>
    <row r="20" ht="20.45" customHeight="1">
      <c r="A20" t="s" s="4">
        <v>149</v>
      </c>
      <c r="B20" t="s" s="5">
        <v>15</v>
      </c>
      <c r="C20" t="s" s="5">
        <v>37</v>
      </c>
      <c r="D20" t="s" s="5">
        <v>47</v>
      </c>
      <c r="E20" s="5">
        <v>15</v>
      </c>
      <c r="F20" s="5">
        <f>($F$3*10)+($F$2*4)+($G20*$F$3)</f>
        <v>16000</v>
      </c>
      <c r="G20" s="5">
        <v>5</v>
      </c>
      <c r="H20" t="s" s="5">
        <v>150</v>
      </c>
      <c r="I20" s="5">
        <v>10</v>
      </c>
      <c r="J20" t="s" s="5">
        <v>20</v>
      </c>
    </row>
    <row r="21" ht="20.45" customHeight="1">
      <c r="A21" t="s" s="4">
        <v>151</v>
      </c>
      <c r="B21" t="s" s="5">
        <v>15</v>
      </c>
      <c r="C21" t="s" s="5">
        <v>37</v>
      </c>
      <c r="D21" t="s" s="5">
        <v>47</v>
      </c>
      <c r="E21" s="5">
        <v>20</v>
      </c>
      <c r="F21" s="5">
        <f>($F$3*10)+($F$2*4)+($G21*$F$3)</f>
        <v>17000</v>
      </c>
      <c r="G21" s="5">
        <v>6</v>
      </c>
      <c r="H21" t="s" s="5">
        <v>152</v>
      </c>
      <c r="I21" s="5">
        <v>5</v>
      </c>
      <c r="J21" t="s" s="5">
        <v>20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O21"/>
  <sheetViews>
    <sheetView workbookViewId="0" showGridLines="0" defaultGridColor="1"/>
  </sheetViews>
  <sheetFormatPr defaultColWidth="9" defaultRowHeight="18" customHeight="1" outlineLevelRow="0" outlineLevelCol="0"/>
  <cols>
    <col min="1" max="1" width="8.625" style="9" customWidth="1"/>
    <col min="2" max="2" width="12" style="9" customWidth="1"/>
    <col min="3" max="3" width="5.375" style="9" customWidth="1"/>
    <col min="4" max="4" width="5.5" style="9" customWidth="1"/>
    <col min="5" max="5" width="6.625" style="9" customWidth="1"/>
    <col min="6" max="6" width="5.5" style="9" customWidth="1"/>
    <col min="7" max="7" width="5.375" style="9" customWidth="1"/>
    <col min="8" max="8" width="5.5" style="9" customWidth="1"/>
    <col min="9" max="9" width="5.375" style="9" customWidth="1"/>
    <col min="10" max="10" width="5.5" style="9" customWidth="1"/>
    <col min="11" max="11" width="4.25" style="9" customWidth="1"/>
    <col min="12" max="12" width="4.875" style="9" customWidth="1"/>
    <col min="13" max="13" width="71.375" style="9" customWidth="1"/>
    <col min="14" max="14" width="4.25" style="9" customWidth="1"/>
    <col min="15" max="15" width="6" style="9" customWidth="1"/>
    <col min="16" max="256" width="9" style="9" customWidth="1"/>
  </cols>
  <sheetData>
    <row r="1" ht="20.45" customHeight="1">
      <c r="A1" t="s" s="2">
        <v>0</v>
      </c>
      <c r="B1" t="s" s="2">
        <v>2</v>
      </c>
      <c r="C1" t="s" s="2">
        <v>3</v>
      </c>
      <c r="D1" t="s" s="2">
        <v>153</v>
      </c>
      <c r="E1" t="s" s="2">
        <v>5</v>
      </c>
      <c r="F1" t="s" s="2">
        <v>153</v>
      </c>
      <c r="G1" t="s" s="2">
        <v>61</v>
      </c>
      <c r="H1" t="s" s="2">
        <v>153</v>
      </c>
      <c r="I1" t="s" s="2">
        <v>63</v>
      </c>
      <c r="J1" t="s" s="2">
        <v>153</v>
      </c>
      <c r="K1" t="s" s="2">
        <v>7</v>
      </c>
      <c r="L1" t="s" s="2">
        <v>8</v>
      </c>
      <c r="M1" t="s" s="2">
        <v>9</v>
      </c>
      <c r="N1" t="s" s="2">
        <v>10</v>
      </c>
      <c r="O1" t="s" s="2">
        <v>154</v>
      </c>
    </row>
    <row r="2" ht="20.45" customHeight="1">
      <c r="A2" t="s" s="2">
        <v>12</v>
      </c>
      <c r="B2" s="3"/>
      <c r="C2" s="3"/>
      <c r="D2" t="s" s="2">
        <v>155</v>
      </c>
      <c r="E2" s="3"/>
      <c r="F2" t="s" s="2">
        <v>156</v>
      </c>
      <c r="G2" s="3"/>
      <c r="H2" s="2">
        <v>10</v>
      </c>
      <c r="I2" s="3"/>
      <c r="J2" t="s" s="2">
        <v>156</v>
      </c>
      <c r="K2" t="s" s="2">
        <v>157</v>
      </c>
      <c r="L2" s="3"/>
      <c r="M2" s="3"/>
      <c r="N2" s="3"/>
      <c r="O2" t="s" s="2">
        <v>65</v>
      </c>
    </row>
    <row r="3" ht="20.45" customHeight="1">
      <c r="A3" t="s" s="2">
        <v>13</v>
      </c>
      <c r="B3" s="3"/>
      <c r="C3" s="3"/>
      <c r="D3" t="s" s="2">
        <v>66</v>
      </c>
      <c r="E3" s="3"/>
      <c r="F3" t="s" s="2">
        <v>66</v>
      </c>
      <c r="G3" s="3"/>
      <c r="H3" t="s" s="2">
        <v>66</v>
      </c>
      <c r="I3" s="3"/>
      <c r="J3" t="s" s="2">
        <v>66</v>
      </c>
      <c r="K3" t="s" s="2">
        <v>158</v>
      </c>
      <c r="L3" s="3"/>
      <c r="M3" s="3"/>
      <c r="N3" s="3"/>
      <c r="O3" s="3"/>
    </row>
    <row r="4" ht="20.45" customHeight="1">
      <c r="A4" t="s" s="4">
        <v>159</v>
      </c>
      <c r="B4" t="s" s="5">
        <v>160</v>
      </c>
      <c r="C4" t="s" s="5">
        <v>75</v>
      </c>
      <c r="D4" s="5">
        <v>25</v>
      </c>
      <c r="E4" t="s" s="5">
        <v>161</v>
      </c>
      <c r="F4" s="5">
        <v>15</v>
      </c>
      <c r="G4" t="s" s="5">
        <v>70</v>
      </c>
      <c r="H4" t="s" s="5">
        <v>162</v>
      </c>
      <c r="I4" t="s" s="5">
        <v>71</v>
      </c>
      <c r="J4" s="5">
        <v>0</v>
      </c>
      <c r="K4" s="5">
        <f>(($K$2*4)*$L4)+(($K$3*2)*$L4)</f>
        <v>3000</v>
      </c>
      <c r="L4" s="5">
        <v>1</v>
      </c>
      <c r="M4" t="s" s="5">
        <v>163</v>
      </c>
      <c r="N4" t="s" s="5">
        <v>164</v>
      </c>
      <c r="O4" t="s" s="5">
        <v>20</v>
      </c>
    </row>
    <row r="5" ht="20.45" customHeight="1">
      <c r="A5" t="s" s="4">
        <v>165</v>
      </c>
      <c r="B5" t="s" s="5">
        <v>166</v>
      </c>
      <c r="C5" t="s" s="5">
        <v>75</v>
      </c>
      <c r="D5" s="5">
        <f>ROUND($D4+(($D$3/$F4)*$D4),0)</f>
        <v>25</v>
      </c>
      <c r="E5" t="s" s="5">
        <v>161</v>
      </c>
      <c r="F5" s="5">
        <f>ROUND($F4+($F$3*$F4),0)</f>
        <v>18</v>
      </c>
      <c r="G5" t="s" s="5">
        <v>70</v>
      </c>
      <c r="H5" s="5">
        <f>$H$3*$H$2+$H4+$L4</f>
        <v>3</v>
      </c>
      <c r="I5" t="s" s="5">
        <v>71</v>
      </c>
      <c r="J5" s="5">
        <f>$J$2*$J$3+$J4+$L5</f>
        <v>2</v>
      </c>
      <c r="K5" s="5">
        <f>(($K$2*4)*$L5)+(($K$3*2)*$L5)</f>
        <v>3000</v>
      </c>
      <c r="L5" s="5">
        <v>1</v>
      </c>
      <c r="M5" t="s" s="5">
        <v>167</v>
      </c>
      <c r="N5" t="s" s="5">
        <v>19</v>
      </c>
      <c r="O5" t="s" s="5">
        <v>20</v>
      </c>
    </row>
    <row r="6" ht="20.45" customHeight="1">
      <c r="A6" t="s" s="4">
        <v>168</v>
      </c>
      <c r="B6" t="s" s="5">
        <v>169</v>
      </c>
      <c r="C6" t="s" s="5">
        <v>75</v>
      </c>
      <c r="D6" s="5">
        <f>ROUND($D5+($D$3*$D5),0)</f>
        <v>30</v>
      </c>
      <c r="E6" t="s" s="5">
        <v>161</v>
      </c>
      <c r="F6" s="5">
        <f>ROUND($F5+(($F$3/$D5)*$F5),0)</f>
        <v>18</v>
      </c>
      <c r="G6" t="s" s="5">
        <v>70</v>
      </c>
      <c r="H6" s="5">
        <f>$H$3*$H$2+$H5+$L5</f>
        <v>6</v>
      </c>
      <c r="I6" t="s" s="5">
        <v>71</v>
      </c>
      <c r="J6" s="5">
        <f>$J$2*$J$3+$J5+$L6</f>
        <v>5</v>
      </c>
      <c r="K6" s="5">
        <f>(($K$2*4)*$L6)+(($K$3*2)*$L6)</f>
        <v>6000</v>
      </c>
      <c r="L6" s="5">
        <v>2</v>
      </c>
      <c r="M6" t="s" s="5">
        <v>170</v>
      </c>
      <c r="N6" t="s" s="5">
        <v>19</v>
      </c>
      <c r="O6" t="s" s="5">
        <v>20</v>
      </c>
    </row>
    <row r="7" ht="20.45" customHeight="1">
      <c r="A7" t="s" s="4">
        <v>171</v>
      </c>
      <c r="B7" t="s" s="5">
        <v>172</v>
      </c>
      <c r="C7" t="s" s="5">
        <v>75</v>
      </c>
      <c r="D7" s="5">
        <f>ROUND($D6+(($D$3/$F6)*$D6),0)</f>
        <v>30</v>
      </c>
      <c r="E7" t="s" s="5">
        <v>161</v>
      </c>
      <c r="F7" s="5">
        <f>ROUND($F6+($F$3*$F6),0)</f>
        <v>22</v>
      </c>
      <c r="G7" t="s" s="5">
        <v>70</v>
      </c>
      <c r="H7" s="5">
        <f>$H$3*$H$2+$H6+$L6</f>
        <v>10</v>
      </c>
      <c r="I7" t="s" s="5">
        <v>71</v>
      </c>
      <c r="J7" s="5">
        <f>$J$2*$J$3+$J6+$L7</f>
        <v>8</v>
      </c>
      <c r="K7" s="5">
        <f>(($K$2*4)*$L7)+(($K$3*2)*$L7)</f>
        <v>6000</v>
      </c>
      <c r="L7" s="5">
        <v>2</v>
      </c>
      <c r="M7" t="s" s="5">
        <v>173</v>
      </c>
      <c r="N7" t="s" s="5">
        <v>19</v>
      </c>
      <c r="O7" t="s" s="5">
        <v>20</v>
      </c>
    </row>
    <row r="8" ht="20.45" customHeight="1">
      <c r="A8" t="s" s="4">
        <v>174</v>
      </c>
      <c r="B8" t="s" s="5">
        <v>169</v>
      </c>
      <c r="C8" t="s" s="5">
        <v>75</v>
      </c>
      <c r="D8" s="5">
        <f>ROUND($D7+($D$3*$D7),0)</f>
        <v>36</v>
      </c>
      <c r="E8" t="s" s="5">
        <v>161</v>
      </c>
      <c r="F8" s="5">
        <f>ROUND($F7+(($F$3/$D7)*$F7),0)</f>
        <v>22</v>
      </c>
      <c r="G8" t="s" s="5">
        <v>70</v>
      </c>
      <c r="H8" s="5">
        <f>$H$3*$H$2+$H7+$L7</f>
        <v>14</v>
      </c>
      <c r="I8" t="s" s="5">
        <v>71</v>
      </c>
      <c r="J8" s="5">
        <f>$J$2*$J$3+$J7+$L8</f>
        <v>12</v>
      </c>
      <c r="K8" s="5">
        <f>(($K$2*4)*$L8)+(($K$3*2)*$L8)</f>
        <v>9000</v>
      </c>
      <c r="L8" s="5">
        <v>3</v>
      </c>
      <c r="M8" t="s" s="5">
        <v>175</v>
      </c>
      <c r="N8" t="s" s="5">
        <v>19</v>
      </c>
      <c r="O8" t="s" s="5">
        <v>20</v>
      </c>
    </row>
    <row r="9" ht="20.45" customHeight="1">
      <c r="A9" t="s" s="4">
        <v>176</v>
      </c>
      <c r="B9" t="s" s="5">
        <v>172</v>
      </c>
      <c r="C9" t="s" s="5">
        <v>75</v>
      </c>
      <c r="D9" s="5">
        <f>ROUND($D8+(($D$3/$F8)*$D8),0)</f>
        <v>36</v>
      </c>
      <c r="E9" t="s" s="5">
        <v>161</v>
      </c>
      <c r="F9" s="5">
        <f>ROUND($F8+($F$3*$F8),0)</f>
        <v>26</v>
      </c>
      <c r="G9" t="s" s="5">
        <v>70</v>
      </c>
      <c r="H9" s="5">
        <f>$H$3*$H$2+$H8+$L8</f>
        <v>19</v>
      </c>
      <c r="I9" t="s" s="5">
        <v>71</v>
      </c>
      <c r="J9" s="5">
        <f>$J$2*$J$3+$J8+$L9</f>
        <v>16</v>
      </c>
      <c r="K9" s="5">
        <f>(($K$2*4)*$L9)+(($K$3*2)*$L9)</f>
        <v>9000</v>
      </c>
      <c r="L9" s="5">
        <v>3</v>
      </c>
      <c r="M9" t="s" s="5">
        <v>177</v>
      </c>
      <c r="N9" t="s" s="5">
        <v>19</v>
      </c>
      <c r="O9" t="s" s="5">
        <v>20</v>
      </c>
    </row>
    <row r="10" ht="20.45" customHeight="1">
      <c r="A10" t="s" s="4">
        <v>178</v>
      </c>
      <c r="B10" t="s" s="5">
        <v>169</v>
      </c>
      <c r="C10" t="s" s="5">
        <v>75</v>
      </c>
      <c r="D10" s="5">
        <f>ROUND($D9+($D$3*$D9),0)</f>
        <v>43</v>
      </c>
      <c r="E10" t="s" s="5">
        <v>161</v>
      </c>
      <c r="F10" s="5">
        <f>ROUND($F9+(($F$3/$D9)*$F9),0)</f>
        <v>26</v>
      </c>
      <c r="G10" t="s" s="5">
        <v>70</v>
      </c>
      <c r="H10" s="5">
        <f>$H$3*$H$2+$H9+$L9</f>
        <v>24</v>
      </c>
      <c r="I10" t="s" s="5">
        <v>71</v>
      </c>
      <c r="J10" s="5">
        <f>$J$2*$J$3+$J9+$L10</f>
        <v>21</v>
      </c>
      <c r="K10" s="5">
        <f>(($K$2*4)*$L10)+(($K$3*2)*$L10)</f>
        <v>12000</v>
      </c>
      <c r="L10" s="5">
        <v>4</v>
      </c>
      <c r="M10" t="s" s="5">
        <v>179</v>
      </c>
      <c r="N10" t="s" s="5">
        <v>19</v>
      </c>
      <c r="O10" t="s" s="5">
        <v>20</v>
      </c>
    </row>
    <row r="11" ht="20.45" customHeight="1">
      <c r="A11" t="s" s="4">
        <v>180</v>
      </c>
      <c r="B11" t="s" s="5">
        <v>172</v>
      </c>
      <c r="C11" t="s" s="5">
        <v>75</v>
      </c>
      <c r="D11" s="5">
        <f>ROUND($D10+(($D$3/$F10)*$D10),0)</f>
        <v>43</v>
      </c>
      <c r="E11" t="s" s="5">
        <v>161</v>
      </c>
      <c r="F11" s="5">
        <f>ROUND($F10+($F$3*$F10),0)</f>
        <v>31</v>
      </c>
      <c r="G11" t="s" s="5">
        <v>70</v>
      </c>
      <c r="H11" s="5">
        <f>$H$3*$H$2+$H10+$L10</f>
        <v>30</v>
      </c>
      <c r="I11" t="s" s="5">
        <v>71</v>
      </c>
      <c r="J11" s="5">
        <f>$J$2*$J$3+$J10+$L11</f>
        <v>26</v>
      </c>
      <c r="K11" s="5">
        <f>(($K$2*4)*$L11)+(($K$3*2)*$L11)</f>
        <v>12000</v>
      </c>
      <c r="L11" s="5">
        <v>4</v>
      </c>
      <c r="M11" t="s" s="5">
        <v>181</v>
      </c>
      <c r="N11" t="s" s="5">
        <v>19</v>
      </c>
      <c r="O11" t="s" s="5">
        <v>20</v>
      </c>
    </row>
    <row r="12" ht="20.45" customHeight="1">
      <c r="A12" t="s" s="4">
        <v>182</v>
      </c>
      <c r="B12" t="s" s="5">
        <v>169</v>
      </c>
      <c r="C12" t="s" s="5">
        <v>75</v>
      </c>
      <c r="D12" s="5">
        <f>ROUND($D11+($D$3*$D11),0)</f>
        <v>52</v>
      </c>
      <c r="E12" t="s" s="5">
        <v>161</v>
      </c>
      <c r="F12" s="5">
        <f>ROUND($F11+(($F$3/$D11)*$F11),0)</f>
        <v>31</v>
      </c>
      <c r="G12" t="s" s="5">
        <v>70</v>
      </c>
      <c r="H12" s="5">
        <f>$H$3*$H$2+$H11+$L11</f>
        <v>36</v>
      </c>
      <c r="I12" t="s" s="5">
        <v>71</v>
      </c>
      <c r="J12" s="5">
        <f>$J$2*$J$3+$J11+$L12</f>
        <v>32</v>
      </c>
      <c r="K12" s="5">
        <f>(($K$2*4)*$L12)+(($K$3*2)*$L12)</f>
        <v>15000</v>
      </c>
      <c r="L12" s="5">
        <v>5</v>
      </c>
      <c r="M12" t="s" s="5">
        <v>183</v>
      </c>
      <c r="N12" t="s" s="5">
        <v>19</v>
      </c>
      <c r="O12" t="s" s="5">
        <v>20</v>
      </c>
    </row>
    <row r="13" ht="20.45" customHeight="1">
      <c r="A13" t="s" s="4">
        <v>184</v>
      </c>
      <c r="B13" t="s" s="5">
        <v>172</v>
      </c>
      <c r="C13" t="s" s="5">
        <v>75</v>
      </c>
      <c r="D13" s="5">
        <f>ROUND($D12+(($D$3/$F12)*$D12),0)</f>
        <v>52</v>
      </c>
      <c r="E13" t="s" s="5">
        <v>161</v>
      </c>
      <c r="F13" s="5">
        <f>ROUND($F12+($F$3*$F12),0)</f>
        <v>37</v>
      </c>
      <c r="G13" t="s" s="5">
        <v>70</v>
      </c>
      <c r="H13" s="5">
        <f>$H$3*$H$2+$H12+$L12</f>
        <v>43</v>
      </c>
      <c r="I13" t="s" s="5">
        <v>71</v>
      </c>
      <c r="J13" s="5">
        <f>$J$2*$J$3+$J12+$L13</f>
        <v>38</v>
      </c>
      <c r="K13" s="5">
        <f>(($K$2*4)*$L13)+(($K$3*2)*$L13)</f>
        <v>15000</v>
      </c>
      <c r="L13" s="5">
        <v>5</v>
      </c>
      <c r="M13" t="s" s="5">
        <v>185</v>
      </c>
      <c r="N13" t="s" s="5">
        <v>19</v>
      </c>
      <c r="O13" t="s" s="5">
        <v>20</v>
      </c>
    </row>
    <row r="14" ht="20.45" customHeight="1">
      <c r="A14" t="s" s="4">
        <v>186</v>
      </c>
      <c r="B14" t="s" s="5">
        <v>187</v>
      </c>
      <c r="C14" t="s" s="5">
        <v>75</v>
      </c>
      <c r="D14" s="5">
        <f>ROUND($D13+($D$3*$D13),0)</f>
        <v>62</v>
      </c>
      <c r="E14" t="s" s="5">
        <v>161</v>
      </c>
      <c r="F14" s="5">
        <f>ROUND($F13+(($F$3/$D13)*$F13),0)</f>
        <v>37</v>
      </c>
      <c r="G14" t="s" s="5">
        <v>70</v>
      </c>
      <c r="H14" s="5">
        <f>$H$3*$H$2+$H13+$L13</f>
        <v>50</v>
      </c>
      <c r="I14" t="s" s="5">
        <v>71</v>
      </c>
      <c r="J14" s="5">
        <f>$J$2*$J$3+$J13+$L14</f>
        <v>45</v>
      </c>
      <c r="K14" s="5">
        <f>(($K$2*4)*$L14)+(($K$3*2)*$L14)</f>
        <v>18000</v>
      </c>
      <c r="L14" s="5">
        <v>6</v>
      </c>
      <c r="M14" t="s" s="5">
        <v>188</v>
      </c>
      <c r="N14" t="s" s="5">
        <v>19</v>
      </c>
      <c r="O14" t="s" s="5">
        <v>20</v>
      </c>
    </row>
    <row r="15" ht="20.45" customHeight="1">
      <c r="A15" t="s" s="4">
        <v>189</v>
      </c>
      <c r="B15" t="s" s="5">
        <v>190</v>
      </c>
      <c r="C15" t="s" s="5">
        <v>75</v>
      </c>
      <c r="D15" s="5">
        <f>ROUND($D14+(($D$3/$F14)*$D14),0)</f>
        <v>62</v>
      </c>
      <c r="E15" t="s" s="5">
        <v>161</v>
      </c>
      <c r="F15" s="5">
        <f>ROUND($F14+($F$3*$F14),0)</f>
        <v>44</v>
      </c>
      <c r="G15" t="s" s="5">
        <v>70</v>
      </c>
      <c r="H15" s="5">
        <f>$H$3*$H$2+$H14+$L14</f>
        <v>58</v>
      </c>
      <c r="I15" t="s" s="5">
        <v>71</v>
      </c>
      <c r="J15" s="5">
        <f>$J$2*$J$3+$J14+$L15</f>
        <v>52</v>
      </c>
      <c r="K15" s="5">
        <f>(($K$2*4)*$L15)+(($K$3*2)*$L15)</f>
        <v>18000</v>
      </c>
      <c r="L15" s="5">
        <v>6</v>
      </c>
      <c r="M15" t="s" s="5">
        <v>191</v>
      </c>
      <c r="N15" t="s" s="5">
        <v>19</v>
      </c>
      <c r="O15" t="s" s="5">
        <v>20</v>
      </c>
    </row>
    <row r="16" ht="20.45" customHeight="1">
      <c r="A16" t="s" s="4">
        <v>192</v>
      </c>
      <c r="B16" t="s" s="5">
        <v>187</v>
      </c>
      <c r="C16" t="s" s="5">
        <v>75</v>
      </c>
      <c r="D16" s="5">
        <f>ROUND($D15+($D$3*$D15),0)</f>
        <v>74</v>
      </c>
      <c r="E16" t="s" s="5">
        <v>161</v>
      </c>
      <c r="F16" s="5">
        <f>ROUND($F15+(($F$3/$D15)*$F15),0)</f>
        <v>44</v>
      </c>
      <c r="G16" t="s" s="5">
        <v>70</v>
      </c>
      <c r="H16" s="5">
        <f>$H$3*$H$2+$H15+$L15</f>
        <v>66</v>
      </c>
      <c r="I16" t="s" s="5">
        <v>71</v>
      </c>
      <c r="J16" s="5">
        <f>$J$2*$J$3+$J15+$L16</f>
        <v>60</v>
      </c>
      <c r="K16" s="5">
        <f>(($K$2*4)*$L16)+(($K$3*2)*$L16)</f>
        <v>21000</v>
      </c>
      <c r="L16" s="5">
        <v>7</v>
      </c>
      <c r="M16" t="s" s="5">
        <v>193</v>
      </c>
      <c r="N16" t="s" s="5">
        <v>19</v>
      </c>
      <c r="O16" t="s" s="5">
        <v>20</v>
      </c>
    </row>
    <row r="17" ht="20.45" customHeight="1">
      <c r="A17" t="s" s="4">
        <v>194</v>
      </c>
      <c r="B17" t="s" s="5">
        <v>190</v>
      </c>
      <c r="C17" t="s" s="5">
        <v>75</v>
      </c>
      <c r="D17" s="5">
        <f>ROUND($D16+(($D$3/$F16)*$D16),0)</f>
        <v>74</v>
      </c>
      <c r="E17" t="s" s="5">
        <v>161</v>
      </c>
      <c r="F17" s="5">
        <f>ROUND($F16+($F$3*$F16),0)</f>
        <v>53</v>
      </c>
      <c r="G17" t="s" s="5">
        <v>70</v>
      </c>
      <c r="H17" s="5">
        <f>$H$3*$H$2+$H16+$L16</f>
        <v>75</v>
      </c>
      <c r="I17" t="s" s="5">
        <v>71</v>
      </c>
      <c r="J17" s="5">
        <f>$J$2*$J$3+$J16+$L17</f>
        <v>68</v>
      </c>
      <c r="K17" s="5">
        <f>(($K$2*4)*$L17)+(($K$3*2)*$L17)</f>
        <v>21000</v>
      </c>
      <c r="L17" s="5">
        <v>7</v>
      </c>
      <c r="M17" t="s" s="5">
        <v>195</v>
      </c>
      <c r="N17" t="s" s="5">
        <v>19</v>
      </c>
      <c r="O17" t="s" s="5">
        <v>20</v>
      </c>
    </row>
    <row r="18" ht="20.45" customHeight="1">
      <c r="A18" t="s" s="4">
        <v>196</v>
      </c>
      <c r="B18" t="s" s="5">
        <v>187</v>
      </c>
      <c r="C18" t="s" s="5">
        <v>75</v>
      </c>
      <c r="D18" s="5">
        <f>ROUND($D17+($D$3*$D17),0)</f>
        <v>89</v>
      </c>
      <c r="E18" t="s" s="5">
        <v>161</v>
      </c>
      <c r="F18" s="5">
        <f>ROUND($F17+(($F$3/$D17)*$F17),0)</f>
        <v>53</v>
      </c>
      <c r="G18" t="s" s="5">
        <v>70</v>
      </c>
      <c r="H18" s="5">
        <f>$H$3*$H$2+$H17+$L17</f>
        <v>84</v>
      </c>
      <c r="I18" t="s" s="5">
        <v>71</v>
      </c>
      <c r="J18" s="5">
        <f>$J$2*$J$3+$J17+$L18</f>
        <v>77</v>
      </c>
      <c r="K18" s="5">
        <f>(($K$2*4)*$L18)+(($K$3*2)*$L18)</f>
        <v>24000</v>
      </c>
      <c r="L18" s="5">
        <v>8</v>
      </c>
      <c r="M18" t="s" s="5">
        <v>197</v>
      </c>
      <c r="N18" t="s" s="5">
        <v>19</v>
      </c>
      <c r="O18" t="s" s="5">
        <v>20</v>
      </c>
    </row>
    <row r="19" ht="20.45" customHeight="1">
      <c r="A19" t="s" s="4">
        <v>198</v>
      </c>
      <c r="B19" t="s" s="5">
        <v>190</v>
      </c>
      <c r="C19" t="s" s="5">
        <v>75</v>
      </c>
      <c r="D19" s="5">
        <f>ROUND($D18+(($D$3/$F18)*$D18),0)</f>
        <v>89</v>
      </c>
      <c r="E19" t="s" s="5">
        <v>161</v>
      </c>
      <c r="F19" s="5">
        <f>ROUND($F18+($F$3*$F18),0)</f>
        <v>64</v>
      </c>
      <c r="G19" t="s" s="5">
        <v>70</v>
      </c>
      <c r="H19" s="5">
        <f>$H$3*$H$2+$H18+$L18</f>
        <v>94</v>
      </c>
      <c r="I19" t="s" s="5">
        <v>71</v>
      </c>
      <c r="J19" s="5">
        <f>$J$2*$J$3+$J18+$L19</f>
        <v>86</v>
      </c>
      <c r="K19" s="5">
        <f>(($K$2*4)*$L19)+(($K$3*2)*$L19)</f>
        <v>24000</v>
      </c>
      <c r="L19" s="5">
        <v>8</v>
      </c>
      <c r="M19" t="s" s="5">
        <v>199</v>
      </c>
      <c r="N19" t="s" s="5">
        <v>19</v>
      </c>
      <c r="O19" t="s" s="5">
        <v>20</v>
      </c>
    </row>
    <row r="20" ht="20.45" customHeight="1">
      <c r="A20" t="s" s="4">
        <v>200</v>
      </c>
      <c r="B20" t="s" s="5">
        <v>187</v>
      </c>
      <c r="C20" t="s" s="5">
        <v>75</v>
      </c>
      <c r="D20" s="5">
        <f>ROUND($D19+($D$3*$D19),0)</f>
        <v>107</v>
      </c>
      <c r="E20" t="s" s="5">
        <v>161</v>
      </c>
      <c r="F20" s="5">
        <f>ROUND($F19+(($F$3/$D19)*$F19),0)</f>
        <v>64</v>
      </c>
      <c r="G20" t="s" s="5">
        <v>70</v>
      </c>
      <c r="H20" s="5">
        <f>$H$3*$H$2+$H19+$L19</f>
        <v>104</v>
      </c>
      <c r="I20" t="s" s="5">
        <v>71</v>
      </c>
      <c r="J20" s="5">
        <f>$J$2*$J$3+$J19+$L20</f>
        <v>96</v>
      </c>
      <c r="K20" s="5">
        <f>(($K$2*4)*$L20)+(($K$3*2)*$L20)</f>
        <v>27000</v>
      </c>
      <c r="L20" s="5">
        <v>9</v>
      </c>
      <c r="M20" t="s" s="5">
        <v>201</v>
      </c>
      <c r="N20" t="s" s="5">
        <v>19</v>
      </c>
      <c r="O20" t="s" s="5">
        <v>20</v>
      </c>
    </row>
    <row r="21" ht="20.45" customHeight="1">
      <c r="A21" t="s" s="4">
        <v>202</v>
      </c>
      <c r="B21" t="s" s="5">
        <v>190</v>
      </c>
      <c r="C21" t="s" s="5">
        <v>75</v>
      </c>
      <c r="D21" s="5">
        <f>ROUND($D20+(($D$3/$F20)*$D20),0)</f>
        <v>107</v>
      </c>
      <c r="E21" t="s" s="5">
        <v>161</v>
      </c>
      <c r="F21" s="5">
        <f>ROUND($F20+($F$3*$F20),0)</f>
        <v>77</v>
      </c>
      <c r="G21" t="s" s="5">
        <v>70</v>
      </c>
      <c r="H21" s="5">
        <f>$H$3*$H$2+$H20+$L20</f>
        <v>115</v>
      </c>
      <c r="I21" t="s" s="5">
        <v>71</v>
      </c>
      <c r="J21" s="5">
        <f>$J$2*$J$3+$J20+$L21</f>
        <v>106</v>
      </c>
      <c r="K21" s="5">
        <f>(($K$2*4)*$L21)+(($K$3*2)*$L21)</f>
        <v>27000</v>
      </c>
      <c r="L21" s="5">
        <v>9</v>
      </c>
      <c r="M21" t="s" s="5">
        <v>203</v>
      </c>
      <c r="N21" t="s" s="5">
        <v>19</v>
      </c>
      <c r="O21" t="s" s="5">
        <v>20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