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Ninja\Desktop\The-Game-Of-Love-1.0-\Assets\Database\"/>
    </mc:Choice>
  </mc:AlternateContent>
  <bookViews>
    <workbookView xWindow="0" yWindow="45" windowWidth="15960" windowHeight="1807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L76" i="1" l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O62" i="1"/>
  <c r="O63" i="1" s="1"/>
  <c r="O64" i="1" s="1"/>
  <c r="L62" i="1"/>
  <c r="E62" i="1"/>
  <c r="L61" i="1"/>
  <c r="E61" i="1"/>
  <c r="L60" i="1"/>
  <c r="L59" i="1"/>
  <c r="L58" i="1"/>
  <c r="G58" i="1"/>
  <c r="L57" i="1"/>
  <c r="G57" i="1"/>
  <c r="L56" i="1"/>
  <c r="L55" i="1"/>
  <c r="L54" i="1"/>
  <c r="L53" i="1"/>
  <c r="L52" i="1"/>
  <c r="L51" i="1"/>
  <c r="L50" i="1"/>
  <c r="L49" i="1"/>
  <c r="L48" i="1"/>
  <c r="L47" i="1"/>
  <c r="L46" i="1"/>
  <c r="L45" i="1"/>
  <c r="I45" i="1"/>
  <c r="I48" i="1" s="1"/>
  <c r="I51" i="1" s="1"/>
  <c r="G53" i="1" s="1"/>
  <c r="G54" i="1" s="1"/>
  <c r="G55" i="1" s="1"/>
  <c r="I57" i="1" s="1"/>
  <c r="E45" i="1"/>
  <c r="E48" i="1" s="1"/>
  <c r="E51" i="1" s="1"/>
  <c r="E54" i="1" s="1"/>
  <c r="E57" i="1" s="1"/>
  <c r="L44" i="1"/>
  <c r="L43" i="1"/>
  <c r="G43" i="1"/>
  <c r="G46" i="1" s="1"/>
  <c r="G49" i="1" s="1"/>
  <c r="G52" i="1" s="1"/>
  <c r="I55" i="1" s="1"/>
  <c r="I58" i="1" s="1"/>
  <c r="E43" i="1"/>
  <c r="L42" i="1"/>
  <c r="I42" i="1"/>
  <c r="E42" i="1"/>
  <c r="L41" i="1"/>
  <c r="I41" i="1"/>
  <c r="I44" i="1" s="1"/>
  <c r="I47" i="1" s="1"/>
  <c r="I50" i="1" s="1"/>
  <c r="I53" i="1" s="1"/>
  <c r="I56" i="1" s="1"/>
  <c r="G41" i="1"/>
  <c r="G42" i="1" s="1"/>
  <c r="G44" i="1" s="1"/>
  <c r="G45" i="1" s="1"/>
  <c r="E46" i="1" s="1"/>
  <c r="E41" i="1"/>
  <c r="E44" i="1" s="1"/>
  <c r="E47" i="1" s="1"/>
  <c r="E50" i="1" s="1"/>
  <c r="E53" i="1" s="1"/>
  <c r="E56" i="1" s="1"/>
  <c r="L40" i="1"/>
  <c r="L39" i="1"/>
  <c r="L38" i="1"/>
  <c r="L37" i="1"/>
  <c r="L36" i="1"/>
  <c r="L35" i="1"/>
  <c r="L34" i="1"/>
  <c r="L33" i="1"/>
  <c r="L32" i="1"/>
  <c r="L31" i="1"/>
  <c r="L30" i="1"/>
  <c r="L29" i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L28" i="1"/>
  <c r="K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L27" i="1"/>
  <c r="K27" i="1"/>
  <c r="I27" i="1"/>
  <c r="L26" i="1"/>
  <c r="L25" i="1"/>
  <c r="L24" i="1"/>
  <c r="G24" i="1"/>
  <c r="G25" i="1" s="1"/>
  <c r="E24" i="1"/>
  <c r="E25" i="1" s="1"/>
  <c r="E26" i="1" s="1"/>
  <c r="E27" i="1" s="1"/>
  <c r="L23" i="1"/>
  <c r="P22" i="1"/>
  <c r="L22" i="1"/>
  <c r="E22" i="1"/>
  <c r="P21" i="1"/>
  <c r="L21" i="1"/>
  <c r="E21" i="1"/>
  <c r="P20" i="1"/>
  <c r="L20" i="1"/>
  <c r="E20" i="1"/>
  <c r="P19" i="1"/>
  <c r="L19" i="1"/>
  <c r="E19" i="1"/>
  <c r="P18" i="1"/>
  <c r="L18" i="1"/>
  <c r="E18" i="1"/>
  <c r="P17" i="1"/>
  <c r="L17" i="1"/>
  <c r="E17" i="1"/>
  <c r="P16" i="1"/>
  <c r="L16" i="1"/>
  <c r="E16" i="1"/>
  <c r="P15" i="1"/>
  <c r="L15" i="1"/>
  <c r="E15" i="1"/>
  <c r="P14" i="1"/>
  <c r="L14" i="1"/>
  <c r="E14" i="1"/>
  <c r="P13" i="1"/>
  <c r="L13" i="1"/>
  <c r="E13" i="1"/>
  <c r="L12" i="1"/>
  <c r="L11" i="1"/>
  <c r="L10" i="1"/>
  <c r="L9" i="1"/>
  <c r="L8" i="1"/>
  <c r="E8" i="1"/>
  <c r="E12" i="1" s="1"/>
  <c r="L7" i="1"/>
  <c r="E7" i="1"/>
  <c r="E11" i="1" s="1"/>
  <c r="L6" i="1"/>
  <c r="E6" i="1"/>
  <c r="E10" i="1" s="1"/>
  <c r="L5" i="1"/>
  <c r="E5" i="1"/>
  <c r="E9" i="1" s="1"/>
  <c r="G26" i="1" l="1"/>
  <c r="G27" i="1" s="1"/>
  <c r="G28" i="1" s="1"/>
  <c r="E28" i="1"/>
  <c r="E29" i="1" s="1"/>
  <c r="E30" i="1" s="1"/>
  <c r="E31" i="1" s="1"/>
  <c r="E49" i="1"/>
  <c r="E52" i="1" s="1"/>
  <c r="E55" i="1" s="1"/>
  <c r="E58" i="1" s="1"/>
  <c r="G47" i="1"/>
  <c r="G48" i="1" s="1"/>
  <c r="G50" i="1" s="1"/>
  <c r="G51" i="1" s="1"/>
  <c r="G29" i="1" l="1"/>
  <c r="G30" i="1" s="1"/>
  <c r="G31" i="1" s="1"/>
  <c r="G32" i="1" s="1"/>
  <c r="E32" i="1" l="1"/>
  <c r="E33" i="1" s="1"/>
  <c r="E34" i="1" s="1"/>
  <c r="G33" i="1" l="1"/>
  <c r="G34" i="1" s="1"/>
  <c r="G35" i="1" s="1"/>
  <c r="G36" i="1" s="1"/>
  <c r="E35" i="1" l="1"/>
  <c r="E36" i="1" s="1"/>
  <c r="E37" i="1" s="1"/>
  <c r="E38" i="1" s="1"/>
  <c r="G37" i="1" l="1"/>
  <c r="G38" i="1" s="1"/>
  <c r="G39" i="1" s="1"/>
  <c r="G40" i="1" s="1"/>
  <c r="E39" i="1" l="1"/>
  <c r="E40" i="1" s="1"/>
</calcChain>
</file>

<file path=xl/sharedStrings.xml><?xml version="1.0" encoding="utf-8"?>
<sst xmlns="http://schemas.openxmlformats.org/spreadsheetml/2006/main" count="576" uniqueCount="194">
  <si>
    <t>Table 1</t>
  </si>
  <si>
    <t>Name</t>
  </si>
  <si>
    <t>Type</t>
  </si>
  <si>
    <t>Kind</t>
  </si>
  <si>
    <t>Effect 1</t>
  </si>
  <si>
    <t>Amount</t>
  </si>
  <si>
    <t>Effect 2</t>
  </si>
  <si>
    <t>Effect 3</t>
  </si>
  <si>
    <t>Effect 4</t>
  </si>
  <si>
    <t>Price</t>
  </si>
  <si>
    <t>Rank</t>
  </si>
  <si>
    <t>Description</t>
  </si>
  <si>
    <t>Stock</t>
  </si>
  <si>
    <t>Duration (s)</t>
  </si>
  <si>
    <t>Multiplier 1</t>
  </si>
  <si>
    <t>Multiplier 2</t>
  </si>
  <si>
    <t>A+ Blood Pack</t>
  </si>
  <si>
    <t>Potion</t>
  </si>
  <si>
    <t>Restoritive</t>
  </si>
  <si>
    <t>Blood</t>
  </si>
  <si>
    <t>Give your heart A+ blood, hopefully it can help you a bit. This is a minimal Blood Potion. Take this in order to restore some of the players blood. You can have an unlimited amount of these in your inventory.</t>
  </si>
  <si>
    <t>Inf.</t>
  </si>
  <si>
    <t>Perm.</t>
  </si>
  <si>
    <t>B+ Blood Pack</t>
  </si>
  <si>
    <t>Give your heart B+ blood, hopefully you are compatible right? This is a average Blood Potion. It will restore a bit more of the players blood. You can have an unlimited amount of these in your inventory.</t>
  </si>
  <si>
    <t>AB+ Blood Pack</t>
  </si>
  <si>
    <t>Give your heart AB+ blood, this should be more compatible, which means more blood for you. This is a strong Blood Potion. It will restore a lot more of the players blood. You can have an unlimited amount of these in your inventory.</t>
  </si>
  <si>
    <t>0- Blood Pack</t>
  </si>
  <si>
    <t>Give your hear 0- blood. If you aren’t compatible with this then good luck. This is the strongest Blood potion. It will restore a huge amount of the players blood. You can have and unlimited amount of these in your inventory.</t>
  </si>
  <si>
    <t>Pheromone</t>
  </si>
  <si>
    <t>Love</t>
  </si>
  <si>
    <t>Give you heart some pheromone, it should help you restore some love when you are low. This is a minimal Love Potion.Take this in order to restore some of the players love. You can have and unlimited amount of these in your inventory.</t>
  </si>
  <si>
    <t>Love Molecule</t>
  </si>
  <si>
    <t>Drop some love molecule into your system, it should bring you some more love. This is a average Love Potion. It will restore a bit more of the players love. You can have and unlimited amount of these in your inventory.</t>
  </si>
  <si>
    <t>Love Dust</t>
  </si>
  <si>
    <t>Sprinkle some love dust over yourself, it should help with that low love count. This is a strong Love Potion. It will restore a lot more of the players love. You can have and unlimited amount of these in your inventory.</t>
  </si>
  <si>
    <t>Love Potion #9</t>
  </si>
  <si>
    <t>Love Potion #9, the strongest of all love potions, enjoy. This is the strongest Love Potion. It will restore a huge amount of the players love. You can have and unlimited amount of these in your inventory.</t>
  </si>
  <si>
    <t>Heart Pump</t>
  </si>
  <si>
    <t>Increaser</t>
  </si>
  <si>
    <t>Strength</t>
  </si>
  <si>
    <t>Get your heart pumping. This will cause a short amount of increase to the players strength, it will last for 6 minutes. You can have and unlimited amount of these in your inventory.</t>
  </si>
  <si>
    <t>Air Kiss</t>
  </si>
  <si>
    <t>Intelligence</t>
  </si>
  <si>
    <t>Take a kiss out of a bottle. This will cause a short amount of increase to the players intelligence, it will last for 6 minutes. You can have and unlimited amount of these in your inventory.</t>
  </si>
  <si>
    <t>Adrenaline</t>
  </si>
  <si>
    <t>Dexterity</t>
  </si>
  <si>
    <t>Increase your adrenaline in a life and death situation. This will cause a short amount of increase to the players dexterity, it will last for 6 minutes. You can have and unlimited amount of these in your inventory.</t>
  </si>
  <si>
    <t>Nutrition Pill</t>
  </si>
  <si>
    <t>Luck</t>
  </si>
  <si>
    <t>Take some quick nutrition pill to help yourself keep going. This will cause a short amount of increase to the players luck, it will last for 6 minutes. You can have and unlimited amount of these in your inventory.</t>
  </si>
  <si>
    <t>Liquid Eruption</t>
  </si>
  <si>
    <t>Instant anger issues. This will cause a large increase to the players strength, it will last for 3 minutes. You can have and unlimited amount of these in your inventory.</t>
  </si>
  <si>
    <t>Full Kiss</t>
  </si>
  <si>
    <t>A full blown kiss in a bottle. This will cause a large increase to the players intelligence, it will last 3 minutes. You can have and unlimited amount of these in your inventory.</t>
  </si>
  <si>
    <t>Epinephrine Pill</t>
  </si>
  <si>
    <t>Pure adrenaline in a pill form. This will cause a large increase to the players dexterity, it will last 3 minutes. You can have and unlimited amount of these in your inventory.</t>
  </si>
  <si>
    <t>Heart Armor</t>
  </si>
  <si>
    <t>Obtain some armor to protect your heart. This will cause a large increase to the players luck, it will last 3 minutes. You can have and unlimited amount of these in your inventory.</t>
  </si>
  <si>
    <t>Power Kiss</t>
  </si>
  <si>
    <t>A super strong kiss in a bottle. Once used it will cause a huge increase in both strength and intelligence, it will last 2 minutes. You can have and unlimited amount of these in your inventory.</t>
  </si>
  <si>
    <t>Love Armor</t>
  </si>
  <si>
    <t>Armor in a bottle made to protect your heart, yet light enough to get you going. Once used it will cause a huge increase in both strength and intelligence, it will last 2 minutes. You can have and unlimited amount of these in your inventory.</t>
  </si>
  <si>
    <t>Loss</t>
  </si>
  <si>
    <t>Weapon</t>
  </si>
  <si>
    <t>Normal_Physical</t>
  </si>
  <si>
    <t>Pump</t>
  </si>
  <si>
    <t>Affection</t>
  </si>
  <si>
    <t>Cardio</t>
  </si>
  <si>
    <t>Shell</t>
  </si>
  <si>
    <t xml:space="preserve">Said to be one of the first Magic Keys. It appears to the wielder at times of great morning. </t>
  </si>
  <si>
    <t>Remorse</t>
  </si>
  <si>
    <t>Normal_Magic</t>
  </si>
  <si>
    <t>A Magic Key used less for attacking and more for magic. As the name says it was made in order not to commit much violence.</t>
  </si>
  <si>
    <t>Sadness</t>
  </si>
  <si>
    <t>Physical_Light</t>
  </si>
  <si>
    <t>Though the name is miss leading this Magic Key is very resourceful.</t>
  </si>
  <si>
    <t>Misery</t>
  </si>
  <si>
    <t>Magic_Light</t>
  </si>
  <si>
    <t>A Magic Key said to cause misery on opponents.</t>
  </si>
  <si>
    <t>Bitternes</t>
  </si>
  <si>
    <t>Take out a bit of your anger on enemies with this Magic Key.</t>
  </si>
  <si>
    <t>Longing</t>
  </si>
  <si>
    <t>A Magic Key said to have lingering effects on its weilder.</t>
  </si>
  <si>
    <t>Neediness</t>
  </si>
  <si>
    <t>A Magic Key with a long reach.</t>
  </si>
  <si>
    <t>Sorrow</t>
  </si>
  <si>
    <t>One of the saddest looking Magic Keys.</t>
  </si>
  <si>
    <t>Loneliness</t>
  </si>
  <si>
    <t>A Magic Key made for lone wolves.</t>
  </si>
  <si>
    <t>Discontent</t>
  </si>
  <si>
    <t>A Magic Key with its pieces magically connected.</t>
  </si>
  <si>
    <t>Glad</t>
  </si>
  <si>
    <t>Magic_Heavy</t>
  </si>
  <si>
    <t>This Magic Key although not strong is said to have a nice aura around it.</t>
  </si>
  <si>
    <t>Hostility</t>
  </si>
  <si>
    <t>Physical_Heavy</t>
  </si>
  <si>
    <t>Rumored to be a self aware Magic Key.</t>
  </si>
  <si>
    <t>Happiness</t>
  </si>
  <si>
    <t>The most balanced of all the Magic Keys</t>
  </si>
  <si>
    <t>Rage</t>
  </si>
  <si>
    <t>This Magic Key is the embodiment of anger. Use it wisely, and safely.</t>
  </si>
  <si>
    <t>Hope</t>
  </si>
  <si>
    <t>A magic Key said to have a distinct glow to it.</t>
  </si>
  <si>
    <t>Passion</t>
  </si>
  <si>
    <t>With this Magic key you should be able to make yourself stronger.</t>
  </si>
  <si>
    <t>Attraction</t>
  </si>
  <si>
    <t>With this Magic Key you should be able to increase your connection with love.</t>
  </si>
  <si>
    <t>Triumph</t>
  </si>
  <si>
    <t>The strongest of all the Magic Keys in existence. With this you may be able to defeat any foe.</t>
  </si>
  <si>
    <t>Sandels</t>
  </si>
  <si>
    <t>Armor</t>
  </si>
  <si>
    <t>Shoes</t>
  </si>
  <si>
    <t>A pair of shoes, made out of leather. Said not to be too protective.</t>
  </si>
  <si>
    <t>Leather Gloves</t>
  </si>
  <si>
    <t>Gloves</t>
  </si>
  <si>
    <t>A pair of gloves made out of leather. Said not to be too protective.</t>
  </si>
  <si>
    <t>Leather Strap</t>
  </si>
  <si>
    <t>Strap</t>
  </si>
  <si>
    <t>A strap made out of leather. Said not to be too protective.</t>
  </si>
  <si>
    <t>Bronze Shoes</t>
  </si>
  <si>
    <t>A pair of shoes made out of bronze. Said to be protective, but not too durable.</t>
  </si>
  <si>
    <t>Bronze Gloves</t>
  </si>
  <si>
    <t>A pair of gloves made out of bronze. Said to be protective, but not too durable.</t>
  </si>
  <si>
    <t>Bronze Strap</t>
  </si>
  <si>
    <t>A strap made out of bronze. Said to be protective, but not too durable.</t>
  </si>
  <si>
    <t>Iron Shoes</t>
  </si>
  <si>
    <t>A pair of shoes made out of iron. Protective &amp; Durable.</t>
  </si>
  <si>
    <t>Iron Gloves</t>
  </si>
  <si>
    <t>A pair of gloves made out of iron. Protective &amp; Durable.</t>
  </si>
  <si>
    <t>Iron Strap</t>
  </si>
  <si>
    <t>A strap made out of iron. Protective &amp; Durable.</t>
  </si>
  <si>
    <t>Steel Shoes</t>
  </si>
  <si>
    <t>A pair of shoes made ouf of steel. The most protective of all the metal equipments.</t>
  </si>
  <si>
    <t>Steel Gloves</t>
  </si>
  <si>
    <t>A pair of gloves made out of steel. The most protective of all the metal equipments.</t>
  </si>
  <si>
    <t>Steel Strap</t>
  </si>
  <si>
    <t>A strap made out of steel. The most protective of all the metal equipments.</t>
  </si>
  <si>
    <t>Blood Shoes</t>
  </si>
  <si>
    <t>A pair of shoes, infused with the blood of an unknown source. Rumored to increase your strength.</t>
  </si>
  <si>
    <t>Blood Gloves</t>
  </si>
  <si>
    <t>A pair of gloves, infused with the blood of an unknown source. Rumored to increase your strength.</t>
  </si>
  <si>
    <t>Blood Strap</t>
  </si>
  <si>
    <t>A strap, infused with the blood of an unknown source. Rumored to increase your strength.</t>
  </si>
  <si>
    <t>Love Shoes</t>
  </si>
  <si>
    <t>A pair of shoes, infused with love from an unknown source. Rumored to increase your intelligence.</t>
  </si>
  <si>
    <t>Love Gloves</t>
  </si>
  <si>
    <t>A pair of gloves, infused with love from an unknown source. Rumored to increase your intelligence.</t>
  </si>
  <si>
    <t>Love Strap</t>
  </si>
  <si>
    <t>A strap, infused with the love from an unknown source. Rumored to increase your intelligence.</t>
  </si>
  <si>
    <t>Unlock Inventory Slot</t>
  </si>
  <si>
    <t>Lock</t>
  </si>
  <si>
    <t>Equip</t>
  </si>
  <si>
    <t>Slots</t>
  </si>
  <si>
    <t>Use this in order to unlock Inventory Slots. There is only a select few of these in stock.</t>
  </si>
  <si>
    <t>Unlock Equipment Slot</t>
  </si>
  <si>
    <t>Inventory</t>
  </si>
  <si>
    <t>Use this in order to unlock Equipment Slots. There is only a select few of these in stock.</t>
  </si>
  <si>
    <t>Age Boost 1</t>
  </si>
  <si>
    <t>Age</t>
  </si>
  <si>
    <t>Slight increases the players age permanently. There is only a select few of these in stock.</t>
  </si>
  <si>
    <t>Age Boost 2</t>
  </si>
  <si>
    <t>Increase the players age permanently. There is only a select few of these in stock.</t>
  </si>
  <si>
    <t>Age Boost 3</t>
  </si>
  <si>
    <t>Greatly increase the players age permanently. There is only a select few of these in stock.</t>
  </si>
  <si>
    <t>Age Boost 4</t>
  </si>
  <si>
    <t xml:space="preserve">Hugely increase the players age permanently. There is only a select few of these in stock. </t>
  </si>
  <si>
    <t>Blood Boost 1</t>
  </si>
  <si>
    <t>Slight increases the players health permanently. There is only a select few of these in stock.</t>
  </si>
  <si>
    <t>Blood Boost 2</t>
  </si>
  <si>
    <t>Increase the players health permanently. There is only a select few of these in stock.</t>
  </si>
  <si>
    <t>Love Boost 1</t>
  </si>
  <si>
    <t>Slight increases the players love permanently. There is only a select few of these in stock.</t>
  </si>
  <si>
    <t>Love Boost 2</t>
  </si>
  <si>
    <t>Increase the players love permanently. There is only a select few of these in stock.</t>
  </si>
  <si>
    <t>Strength Boost 1</t>
  </si>
  <si>
    <t>Slight increases the players strength permanently. There is only a select few of these in stock.</t>
  </si>
  <si>
    <t>Strength Boost 2</t>
  </si>
  <si>
    <t>Increase the players strength permanently. There is only a select few of these in stock.</t>
  </si>
  <si>
    <t>Intelligence Boost 1</t>
  </si>
  <si>
    <t>Slight increases the players intelligence permanently. There is only a select few of these in stock.</t>
  </si>
  <si>
    <t>Intelligence Boost 2</t>
  </si>
  <si>
    <t>Increase the players intelligence permanently. There is only a select few of these in stock.</t>
  </si>
  <si>
    <t>Dexterity Boost 1</t>
  </si>
  <si>
    <t>Slight increases the players dexterity permanently. There is only a select few of these in stock.</t>
  </si>
  <si>
    <t>Dexterity Boost 2</t>
  </si>
  <si>
    <t>Increase the players dexterity permanently. There is only a select few of these in stock.</t>
  </si>
  <si>
    <t>Luck Boost 1</t>
  </si>
  <si>
    <t>Slight increases the players luck permanently. There is only a select few of these in stock.</t>
  </si>
  <si>
    <t>Luck Boost 2</t>
  </si>
  <si>
    <t>Increase the players luck permanently. There is only a select few of these in stock.</t>
  </si>
  <si>
    <t>Amount2</t>
  </si>
  <si>
    <t>Amount3</t>
  </si>
  <si>
    <t>Amount4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</si>
</sst>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b/>
      <sz val="10"/>
      <color indexed="8"/>
      <name val="Helvetica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1" fontId="3" fillId="2" borderId="4" xfId="0" applyNumberFormat="1" applyFont="1" applyFill="1" applyBorder="1" applyAlignment="1">
      <alignment vertical="top" wrapText="1"/>
    </xf>
    <xf numFmtId="1" fontId="4" fillId="0" borderId="4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vertical="top" wrapText="1"/>
    </xf>
    <xf numFmtId="1" fontId="2" fillId="0" borderId="3" xfId="0" applyNumberFormat="1" applyFont="1" applyBorder="1" applyAlignment="1">
      <alignment vertical="top" wrapText="1"/>
    </xf>
    <xf numFmtId="1" fontId="3" fillId="2" borderId="6" xfId="0" applyNumberFormat="1" applyFont="1" applyFill="1" applyBorder="1" applyAlignment="1">
      <alignment vertical="top" wrapText="1"/>
    </xf>
    <xf numFmtId="0" fontId="3" fillId="2" borderId="7" xfId="0" applyNumberFormat="1" applyFont="1" applyFill="1" applyBorder="1" applyAlignment="1">
      <alignment vertical="top" wrapText="1"/>
    </xf>
    <xf numFmtId="0" fontId="3" fillId="2" borderId="8" xfId="0" applyNumberFormat="1" applyFont="1" applyFill="1" applyBorder="1" applyAlignment="1">
      <alignment vertical="top" wrapText="1"/>
    </xf>
    <xf numFmtId="0" fontId="3" fillId="2" borderId="9" xfId="0" applyNumberFormat="1" applyFont="1" applyFill="1" applyBorder="1" applyAlignment="1">
      <alignment vertical="top" wrapText="1"/>
    </xf>
    <xf numFmtId="1" fontId="4" fillId="0" borderId="11" xfId="0" applyNumberFormat="1" applyFont="1" applyBorder="1" applyAlignment="1">
      <alignment vertical="top" wrapText="1"/>
    </xf>
    <xf numFmtId="49" fontId="3" fillId="2" borderId="5" xfId="0" applyNumberFormat="1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  <xf numFmtId="49" fontId="3" fillId="3" borderId="10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49" fontId="4" fillId="0" borderId="11" xfId="0" applyNumberFormat="1" applyFont="1" applyBorder="1" applyAlignment="1">
      <alignment vertical="top" wrapText="1"/>
    </xf>
    <xf numFmtId="49" fontId="3" fillId="2" borderId="4" xfId="0" applyNumberFormat="1" applyFont="1" applyFill="1" applyBorder="1" applyAlignment="1">
      <alignment vertical="top" wrapText="1"/>
    </xf>
    <xf numFmtId="49" fontId="3" fillId="2" borderId="6" xfId="0" applyNumberFormat="1" applyFont="1" applyFill="1" applyBorder="1" applyAlignment="1">
      <alignment vertical="top" wrapText="1"/>
    </xf>
    <xf numFmtId="49" fontId="4" fillId="0" borderId="6" xfId="0" applyNumberFormat="1" applyFont="1" applyBorder="1" applyAlignment="1">
      <alignment vertical="top" wrapText="1"/>
    </xf>
    <xf numFmtId="49" fontId="4" fillId="0" borderId="12" xfId="0" applyNumberFormat="1" applyFont="1" applyBorder="1" applyAlignment="1">
      <alignment vertical="top" wrapText="1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" formatCode="0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" formatCode="0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" formatCode="0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" formatCode="0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" formatCode="0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1" formatCode="0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data-set">
        <xs:complexType>
          <xs:sequence>
            <xs:element name="item" minOccurs="0" maxOccurs="unbounded">
              <xs:complexType>
                <xs:sequence>
                  <xs:element name="name"/>
                  <xs:element name="Type"/>
                  <xs:element name="Kind"/>
                  <xs:element name="Effect1"/>
                  <xs:element name="Amount1"/>
                  <xs:element name="Effect2" type="xs:string"/>
                  <xs:element name="Amount2"/>
                  <xs:element name="Effect3"/>
                  <xs:element name="Amount3"/>
                  <xs:element name="Effect4"/>
                  <xs:element name="Amount4"/>
                  <xs:element name="Price"/>
                  <xs:element name="Rank"/>
                  <xs:element name="Descripition"/>
                  <xs:element name="stock"/>
                  <xs:element name="Duration"/>
                </xs:sequence>
              </xs:complexType>
            </xs:element>
          </xs:sequence>
        </xs:complexType>
      </xs:element>
    </xs:schema>
  </Schema>
  <Map ID="2" Name="data-set_Map" RootElement="data-se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P76" tableType="xml" totalsRowShown="0" headerRowDxfId="0" dataDxfId="1" headerRowBorderDxfId="19" tableBorderDxfId="20" totalsRowBorderDxfId="18">
  <autoFilter ref="A2:P76"/>
  <tableColumns count="16">
    <tableColumn id="1" uniqueName="name" name="Name" dataDxfId="17">
      <xmlColumnPr mapId="2" xpath="/data-set/item/name" xmlDataType="anyType"/>
    </tableColumn>
    <tableColumn id="2" uniqueName="Type" name="Type" dataDxfId="16">
      <xmlColumnPr mapId="2" xpath="/data-set/item/Type" xmlDataType="anyType"/>
    </tableColumn>
    <tableColumn id="3" uniqueName="Kind" name="Kind" dataDxfId="15">
      <xmlColumnPr mapId="2" xpath="/data-set/item/Kind" xmlDataType="anyType"/>
    </tableColumn>
    <tableColumn id="4" uniqueName="Effect1" name="Effect 1" dataDxfId="14">
      <xmlColumnPr mapId="2" xpath="/data-set/item/Effect1" xmlDataType="anyType"/>
    </tableColumn>
    <tableColumn id="5" uniqueName="Amount1" name="Amount" dataDxfId="13">
      <xmlColumnPr mapId="2" xpath="/data-set/item/Amount1" xmlDataType="anyType"/>
    </tableColumn>
    <tableColumn id="6" uniqueName="Effect2" name="Effect 2" dataDxfId="12">
      <xmlColumnPr mapId="2" xpath="/data-set/item/Effect2" xmlDataType="string"/>
    </tableColumn>
    <tableColumn id="7" uniqueName="Amount2" name="Amount2" dataDxfId="11">
      <xmlColumnPr mapId="2" xpath="/data-set/item/Amount2" xmlDataType="anyType"/>
    </tableColumn>
    <tableColumn id="8" uniqueName="Effect3" name="Effect 3" dataDxfId="10">
      <xmlColumnPr mapId="2" xpath="/data-set/item/Effect3" xmlDataType="anyType"/>
    </tableColumn>
    <tableColumn id="9" uniqueName="Amount3" name="Amount3" dataDxfId="9">
      <xmlColumnPr mapId="2" xpath="/data-set/item/Amount3" xmlDataType="anyType"/>
    </tableColumn>
    <tableColumn id="10" uniqueName="Effect4" name="Effect 4" dataDxfId="8">
      <xmlColumnPr mapId="2" xpath="/data-set/item/Effect4" xmlDataType="anyType"/>
    </tableColumn>
    <tableColumn id="11" uniqueName="Amount4" name="Amount4" dataDxfId="7">
      <xmlColumnPr mapId="2" xpath="/data-set/item/Amount4" xmlDataType="anyType"/>
    </tableColumn>
    <tableColumn id="12" uniqueName="Price" name="Price" dataDxfId="6">
      <xmlColumnPr mapId="2" xpath="/data-set/item/Price" xmlDataType="anyType"/>
    </tableColumn>
    <tableColumn id="13" uniqueName="Rank" name="Rank" dataDxfId="5">
      <xmlColumnPr mapId="2" xpath="/data-set/item/Rank" xmlDataType="anyType"/>
    </tableColumn>
    <tableColumn id="14" uniqueName="Descripition" name="Description" dataDxfId="4">
      <xmlColumnPr mapId="2" xpath="/data-set/item/Descripition" xmlDataType="anyType"/>
    </tableColumn>
    <tableColumn id="15" uniqueName="stock" name="Stock" dataDxfId="3">
      <xmlColumnPr mapId="2" xpath="/data-set/item/stock" xmlDataType="anyType"/>
    </tableColumn>
    <tableColumn id="16" uniqueName="Duration" name="Duration (s)" dataDxfId="2">
      <xmlColumnPr mapId="2" xpath="/data-set/item/Duration" xmlDataType="anyType"/>
    </tableColumn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6"/>
  <sheetViews>
    <sheetView showGridLines="0" tabSelected="1" topLeftCell="A3" zoomScale="84" zoomScaleNormal="84" workbookViewId="0">
      <selection activeCell="A3" sqref="A3:P76"/>
    </sheetView>
  </sheetViews>
  <sheetFormatPr defaultColWidth="9" defaultRowHeight="18" customHeight="1" x14ac:dyDescent="0.2"/>
  <cols>
    <col min="1" max="1" width="15.8984375" style="1" customWidth="1"/>
    <col min="2" max="2" width="9.09765625" style="1" customWidth="1"/>
    <col min="3" max="3" width="12" style="1" customWidth="1"/>
    <col min="4" max="13" width="9.09765625" style="1" customWidth="1"/>
    <col min="14" max="14" width="118.3984375" style="1" customWidth="1"/>
    <col min="15" max="15" width="9.09765625" style="1" customWidth="1"/>
    <col min="16" max="16" width="9.8984375" style="1" customWidth="1"/>
    <col min="17" max="256" width="9" style="1" customWidth="1"/>
  </cols>
  <sheetData>
    <row r="1" spans="1:16" ht="18.95" customHeight="1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ht="20.45" customHeight="1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191</v>
      </c>
      <c r="H2" s="9" t="s">
        <v>7</v>
      </c>
      <c r="I2" s="9" t="s">
        <v>192</v>
      </c>
      <c r="J2" s="9" t="s">
        <v>8</v>
      </c>
      <c r="K2" s="9" t="s">
        <v>193</v>
      </c>
      <c r="L2" s="9" t="s">
        <v>9</v>
      </c>
      <c r="M2" s="9" t="s">
        <v>10</v>
      </c>
      <c r="N2" s="9" t="s">
        <v>11</v>
      </c>
      <c r="O2" s="9" t="s">
        <v>12</v>
      </c>
      <c r="P2" s="10" t="s">
        <v>13</v>
      </c>
    </row>
    <row r="3" spans="1:16" ht="21.95" customHeight="1" x14ac:dyDescent="0.2">
      <c r="A3" s="12" t="s">
        <v>14</v>
      </c>
      <c r="B3" s="2"/>
      <c r="C3" s="2"/>
      <c r="D3" s="2"/>
      <c r="E3" s="17">
        <v>500</v>
      </c>
      <c r="F3" s="2"/>
      <c r="G3" s="17">
        <v>5</v>
      </c>
      <c r="H3" s="2"/>
      <c r="I3" s="17">
        <v>5</v>
      </c>
      <c r="J3" s="2"/>
      <c r="K3" s="17">
        <v>5</v>
      </c>
      <c r="L3" s="17">
        <v>250</v>
      </c>
      <c r="M3" s="2"/>
      <c r="N3" s="2"/>
      <c r="O3" s="2"/>
      <c r="P3" s="18">
        <v>60</v>
      </c>
    </row>
    <row r="4" spans="1:16" ht="21.95" customHeight="1" x14ac:dyDescent="0.2">
      <c r="A4" s="12" t="s">
        <v>15</v>
      </c>
      <c r="B4" s="2"/>
      <c r="C4" s="2"/>
      <c r="D4" s="2"/>
      <c r="E4" s="17">
        <v>0.2</v>
      </c>
      <c r="F4" s="2"/>
      <c r="G4" s="17">
        <v>0.2</v>
      </c>
      <c r="H4" s="2"/>
      <c r="I4" s="17">
        <v>0.2</v>
      </c>
      <c r="J4" s="2"/>
      <c r="K4" s="17">
        <v>0.2</v>
      </c>
      <c r="L4" s="17">
        <v>1000</v>
      </c>
      <c r="M4" s="2"/>
      <c r="N4" s="2"/>
      <c r="O4" s="2"/>
      <c r="P4" s="7"/>
    </row>
    <row r="5" spans="1:16" ht="21.95" customHeight="1" x14ac:dyDescent="0.2">
      <c r="A5" s="13" t="s">
        <v>16</v>
      </c>
      <c r="B5" s="15" t="s">
        <v>17</v>
      </c>
      <c r="C5" s="15" t="s">
        <v>18</v>
      </c>
      <c r="D5" s="15" t="s">
        <v>19</v>
      </c>
      <c r="E5" s="15">
        <f>(($E$3*$M2:$M76)+(($M2:$M76-1)*1000))</f>
        <v>500</v>
      </c>
      <c r="F5" s="3"/>
      <c r="G5" s="3"/>
      <c r="H5" s="3"/>
      <c r="I5" s="3"/>
      <c r="J5" s="3"/>
      <c r="K5" s="3"/>
      <c r="L5" s="15">
        <f>($L$3*$M2:$M76)</f>
        <v>250</v>
      </c>
      <c r="M5" s="15">
        <v>1</v>
      </c>
      <c r="N5" s="15" t="s">
        <v>20</v>
      </c>
      <c r="O5" s="15" t="s">
        <v>21</v>
      </c>
      <c r="P5" s="19" t="s">
        <v>22</v>
      </c>
    </row>
    <row r="6" spans="1:16" ht="20.45" customHeight="1" x14ac:dyDescent="0.2">
      <c r="A6" s="13" t="s">
        <v>23</v>
      </c>
      <c r="B6" s="15" t="s">
        <v>17</v>
      </c>
      <c r="C6" s="15" t="s">
        <v>18</v>
      </c>
      <c r="D6" s="15" t="s">
        <v>19</v>
      </c>
      <c r="E6" s="15">
        <f>(($E$3*$M2:$M76)+(($M2:$M76-1)*1000))</f>
        <v>2000</v>
      </c>
      <c r="F6" s="3"/>
      <c r="G6" s="3"/>
      <c r="H6" s="3"/>
      <c r="I6" s="3"/>
      <c r="J6" s="3"/>
      <c r="K6" s="3"/>
      <c r="L6" s="15">
        <f>($L$3*$M2:$M76)</f>
        <v>500</v>
      </c>
      <c r="M6" s="15">
        <v>2</v>
      </c>
      <c r="N6" s="15" t="s">
        <v>24</v>
      </c>
      <c r="O6" s="15" t="s">
        <v>21</v>
      </c>
      <c r="P6" s="19" t="s">
        <v>22</v>
      </c>
    </row>
    <row r="7" spans="1:16" ht="32.450000000000003" customHeight="1" x14ac:dyDescent="0.2">
      <c r="A7" s="13" t="s">
        <v>25</v>
      </c>
      <c r="B7" s="15" t="s">
        <v>17</v>
      </c>
      <c r="C7" s="15" t="s">
        <v>18</v>
      </c>
      <c r="D7" s="15" t="s">
        <v>19</v>
      </c>
      <c r="E7" s="15">
        <f>(($E$3*$M2:$M76)+(($M2:$M76-1)*1000))</f>
        <v>3500</v>
      </c>
      <c r="F7" s="3"/>
      <c r="G7" s="3"/>
      <c r="H7" s="3"/>
      <c r="I7" s="3"/>
      <c r="J7" s="3"/>
      <c r="K7" s="3"/>
      <c r="L7" s="15">
        <f>($L$3*$M2:$M76)</f>
        <v>750</v>
      </c>
      <c r="M7" s="15">
        <v>3</v>
      </c>
      <c r="N7" s="15" t="s">
        <v>26</v>
      </c>
      <c r="O7" s="15" t="s">
        <v>21</v>
      </c>
      <c r="P7" s="19" t="s">
        <v>22</v>
      </c>
    </row>
    <row r="8" spans="1:16" ht="32.450000000000003" customHeight="1" x14ac:dyDescent="0.2">
      <c r="A8" s="13" t="s">
        <v>27</v>
      </c>
      <c r="B8" s="15" t="s">
        <v>17</v>
      </c>
      <c r="C8" s="15" t="s">
        <v>18</v>
      </c>
      <c r="D8" s="15" t="s">
        <v>19</v>
      </c>
      <c r="E8" s="15">
        <f>(($E$3*$M2:$M76)+(($M2:$M76-1)*1000))</f>
        <v>5000</v>
      </c>
      <c r="F8" s="3"/>
      <c r="G8" s="3"/>
      <c r="H8" s="3"/>
      <c r="I8" s="3"/>
      <c r="J8" s="3"/>
      <c r="K8" s="3"/>
      <c r="L8" s="15">
        <f>($L$3*$M2:$M76)</f>
        <v>1000</v>
      </c>
      <c r="M8" s="15">
        <v>4</v>
      </c>
      <c r="N8" s="15" t="s">
        <v>28</v>
      </c>
      <c r="O8" s="15" t="s">
        <v>21</v>
      </c>
      <c r="P8" s="19" t="s">
        <v>22</v>
      </c>
    </row>
    <row r="9" spans="1:16" ht="32.450000000000003" customHeight="1" x14ac:dyDescent="0.2">
      <c r="A9" s="13" t="s">
        <v>29</v>
      </c>
      <c r="B9" s="15" t="s">
        <v>17</v>
      </c>
      <c r="C9" s="15" t="s">
        <v>18</v>
      </c>
      <c r="D9" s="15" t="s">
        <v>30</v>
      </c>
      <c r="E9" s="15">
        <f>(0.5*E5)</f>
        <v>250</v>
      </c>
      <c r="F9" s="3"/>
      <c r="G9" s="3"/>
      <c r="H9" s="3"/>
      <c r="I9" s="3"/>
      <c r="J9" s="3"/>
      <c r="K9" s="3"/>
      <c r="L9" s="15">
        <f>($L$3*$M2:$M76)</f>
        <v>250</v>
      </c>
      <c r="M9" s="15">
        <v>1</v>
      </c>
      <c r="N9" s="15" t="s">
        <v>31</v>
      </c>
      <c r="O9" s="15" t="s">
        <v>21</v>
      </c>
      <c r="P9" s="19" t="s">
        <v>22</v>
      </c>
    </row>
    <row r="10" spans="1:16" ht="32.450000000000003" customHeight="1" x14ac:dyDescent="0.2">
      <c r="A10" s="13" t="s">
        <v>32</v>
      </c>
      <c r="B10" s="15" t="s">
        <v>17</v>
      </c>
      <c r="C10" s="15" t="s">
        <v>18</v>
      </c>
      <c r="D10" s="15" t="s">
        <v>30</v>
      </c>
      <c r="E10" s="15">
        <f>(0.5*E6)</f>
        <v>1000</v>
      </c>
      <c r="F10" s="3"/>
      <c r="G10" s="3"/>
      <c r="H10" s="3"/>
      <c r="I10" s="3"/>
      <c r="J10" s="3"/>
      <c r="K10" s="3"/>
      <c r="L10" s="15">
        <f>($L$3*$M2:$M76)</f>
        <v>500</v>
      </c>
      <c r="M10" s="15">
        <v>2</v>
      </c>
      <c r="N10" s="15" t="s">
        <v>33</v>
      </c>
      <c r="O10" s="15" t="s">
        <v>21</v>
      </c>
      <c r="P10" s="19" t="s">
        <v>22</v>
      </c>
    </row>
    <row r="11" spans="1:16" ht="32.450000000000003" customHeight="1" x14ac:dyDescent="0.2">
      <c r="A11" s="13" t="s">
        <v>34</v>
      </c>
      <c r="B11" s="15" t="s">
        <v>17</v>
      </c>
      <c r="C11" s="15" t="s">
        <v>18</v>
      </c>
      <c r="D11" s="15" t="s">
        <v>30</v>
      </c>
      <c r="E11" s="15">
        <f>(0.5*E7)</f>
        <v>1750</v>
      </c>
      <c r="F11" s="3"/>
      <c r="G11" s="3"/>
      <c r="H11" s="3"/>
      <c r="I11" s="3"/>
      <c r="J11" s="3"/>
      <c r="K11" s="3"/>
      <c r="L11" s="15">
        <f>($L$3*$M2:$M76)</f>
        <v>750</v>
      </c>
      <c r="M11" s="15">
        <v>3</v>
      </c>
      <c r="N11" s="15" t="s">
        <v>35</v>
      </c>
      <c r="O11" s="15" t="s">
        <v>21</v>
      </c>
      <c r="P11" s="19" t="s">
        <v>22</v>
      </c>
    </row>
    <row r="12" spans="1:16" ht="20.45" customHeight="1" x14ac:dyDescent="0.2">
      <c r="A12" s="13" t="s">
        <v>36</v>
      </c>
      <c r="B12" s="15" t="s">
        <v>17</v>
      </c>
      <c r="C12" s="15" t="s">
        <v>18</v>
      </c>
      <c r="D12" s="15" t="s">
        <v>30</v>
      </c>
      <c r="E12" s="15">
        <f>(0.5*E8)</f>
        <v>2500</v>
      </c>
      <c r="F12" s="3"/>
      <c r="G12" s="3"/>
      <c r="H12" s="3"/>
      <c r="I12" s="3"/>
      <c r="J12" s="3"/>
      <c r="K12" s="3"/>
      <c r="L12" s="15">
        <f>($L$3*$M2:$M76)</f>
        <v>1000</v>
      </c>
      <c r="M12" s="15">
        <v>4</v>
      </c>
      <c r="N12" s="15" t="s">
        <v>37</v>
      </c>
      <c r="O12" s="15" t="s">
        <v>21</v>
      </c>
      <c r="P12" s="19" t="s">
        <v>22</v>
      </c>
    </row>
    <row r="13" spans="1:16" ht="20.45" customHeight="1" x14ac:dyDescent="0.2">
      <c r="A13" s="13" t="s">
        <v>38</v>
      </c>
      <c r="B13" s="15" t="s">
        <v>17</v>
      </c>
      <c r="C13" s="15" t="s">
        <v>39</v>
      </c>
      <c r="D13" s="15" t="s">
        <v>40</v>
      </c>
      <c r="E13" s="15">
        <f>3*$M2:$M76</f>
        <v>3</v>
      </c>
      <c r="F13" s="3"/>
      <c r="G13" s="3"/>
      <c r="H13" s="3"/>
      <c r="I13" s="3"/>
      <c r="J13" s="3"/>
      <c r="K13" s="3"/>
      <c r="L13" s="15">
        <f>(($L$3*4)*$M2:$M76)+(($L$3*2)*$M2:$M76)</f>
        <v>1500</v>
      </c>
      <c r="M13" s="15">
        <v>1</v>
      </c>
      <c r="N13" s="15" t="s">
        <v>41</v>
      </c>
      <c r="O13" s="15" t="s">
        <v>21</v>
      </c>
      <c r="P13" s="19">
        <f>($P$3*6)/$M2:$M76</f>
        <v>360</v>
      </c>
    </row>
    <row r="14" spans="1:16" ht="20.45" customHeight="1" x14ac:dyDescent="0.2">
      <c r="A14" s="13" t="s">
        <v>42</v>
      </c>
      <c r="B14" s="15" t="s">
        <v>17</v>
      </c>
      <c r="C14" s="15" t="s">
        <v>39</v>
      </c>
      <c r="D14" s="15" t="s">
        <v>43</v>
      </c>
      <c r="E14" s="15">
        <f>3*$M2:$M76</f>
        <v>3</v>
      </c>
      <c r="F14" s="3"/>
      <c r="G14" s="3"/>
      <c r="H14" s="3"/>
      <c r="I14" s="3"/>
      <c r="J14" s="3"/>
      <c r="K14" s="3"/>
      <c r="L14" s="15">
        <f>(($L$3*4)*$M2:$M76)+(($L$3*2)*$M2:$M76)</f>
        <v>1500</v>
      </c>
      <c r="M14" s="15">
        <v>1</v>
      </c>
      <c r="N14" s="15" t="s">
        <v>44</v>
      </c>
      <c r="O14" s="15" t="s">
        <v>21</v>
      </c>
      <c r="P14" s="19">
        <f>($P$3*6)/$M2:$M76</f>
        <v>360</v>
      </c>
    </row>
    <row r="15" spans="1:16" ht="20.45" customHeight="1" x14ac:dyDescent="0.2">
      <c r="A15" s="13" t="s">
        <v>45</v>
      </c>
      <c r="B15" s="15" t="s">
        <v>17</v>
      </c>
      <c r="C15" s="15" t="s">
        <v>39</v>
      </c>
      <c r="D15" s="15" t="s">
        <v>46</v>
      </c>
      <c r="E15" s="15">
        <f>3*$M2:$M76</f>
        <v>3</v>
      </c>
      <c r="F15" s="3"/>
      <c r="G15" s="3"/>
      <c r="H15" s="3"/>
      <c r="I15" s="3"/>
      <c r="J15" s="3"/>
      <c r="K15" s="3"/>
      <c r="L15" s="15">
        <f>(($L$3*4)*$M2:$M76)+(($L$3*2)*$M2:$M76)</f>
        <v>1500</v>
      </c>
      <c r="M15" s="15">
        <v>1</v>
      </c>
      <c r="N15" s="15" t="s">
        <v>47</v>
      </c>
      <c r="O15" s="15" t="s">
        <v>21</v>
      </c>
      <c r="P15" s="19">
        <f>($P$3*6)/$M2:$M76</f>
        <v>360</v>
      </c>
    </row>
    <row r="16" spans="1:16" ht="20.45" customHeight="1" x14ac:dyDescent="0.2">
      <c r="A16" s="13" t="s">
        <v>48</v>
      </c>
      <c r="B16" s="15" t="s">
        <v>17</v>
      </c>
      <c r="C16" s="15" t="s">
        <v>39</v>
      </c>
      <c r="D16" s="15" t="s">
        <v>49</v>
      </c>
      <c r="E16" s="15">
        <f>3*$M2:$M76</f>
        <v>3</v>
      </c>
      <c r="F16" s="3"/>
      <c r="G16" s="3"/>
      <c r="H16" s="3"/>
      <c r="I16" s="3"/>
      <c r="J16" s="3"/>
      <c r="K16" s="3"/>
      <c r="L16" s="15">
        <f>(($L$3*4)*$M2:$M76)+(($L$3*2)*$M2:$M76)</f>
        <v>1500</v>
      </c>
      <c r="M16" s="15">
        <v>1</v>
      </c>
      <c r="N16" s="15" t="s">
        <v>50</v>
      </c>
      <c r="O16" s="15" t="s">
        <v>21</v>
      </c>
      <c r="P16" s="19">
        <f>($P$3*6)/$M2:$M76</f>
        <v>360</v>
      </c>
    </row>
    <row r="17" spans="1:16" ht="20.45" customHeight="1" x14ac:dyDescent="0.2">
      <c r="A17" s="13" t="s">
        <v>51</v>
      </c>
      <c r="B17" s="15" t="s">
        <v>17</v>
      </c>
      <c r="C17" s="15" t="s">
        <v>39</v>
      </c>
      <c r="D17" s="15" t="s">
        <v>40</v>
      </c>
      <c r="E17" s="15">
        <f>3*$M2:$M76</f>
        <v>6</v>
      </c>
      <c r="F17" s="3"/>
      <c r="G17" s="3"/>
      <c r="H17" s="3"/>
      <c r="I17" s="3"/>
      <c r="J17" s="3"/>
      <c r="K17" s="3"/>
      <c r="L17" s="15">
        <f>(($L$3*4)*$M2:$M76)+(($L$3*2)*$M2:$M76)</f>
        <v>3000</v>
      </c>
      <c r="M17" s="15">
        <v>2</v>
      </c>
      <c r="N17" s="15" t="s">
        <v>52</v>
      </c>
      <c r="O17" s="15" t="s">
        <v>21</v>
      </c>
      <c r="P17" s="19">
        <f>($P$3*6)/$M2:$M76</f>
        <v>180</v>
      </c>
    </row>
    <row r="18" spans="1:16" ht="20.45" customHeight="1" x14ac:dyDescent="0.2">
      <c r="A18" s="13" t="s">
        <v>53</v>
      </c>
      <c r="B18" s="15" t="s">
        <v>17</v>
      </c>
      <c r="C18" s="15" t="s">
        <v>39</v>
      </c>
      <c r="D18" s="15" t="s">
        <v>43</v>
      </c>
      <c r="E18" s="15">
        <f>3*$M2:$M76</f>
        <v>6</v>
      </c>
      <c r="F18" s="3"/>
      <c r="G18" s="3"/>
      <c r="H18" s="3"/>
      <c r="I18" s="3"/>
      <c r="J18" s="3"/>
      <c r="K18" s="3"/>
      <c r="L18" s="15">
        <f>(($L$3*4)*$M2:$M76)+(($L$3*2)*$M2:$M76)</f>
        <v>3000</v>
      </c>
      <c r="M18" s="15">
        <v>2</v>
      </c>
      <c r="N18" s="15" t="s">
        <v>54</v>
      </c>
      <c r="O18" s="15" t="s">
        <v>21</v>
      </c>
      <c r="P18" s="19">
        <f>($P$3*6)/$M2:$M76</f>
        <v>180</v>
      </c>
    </row>
    <row r="19" spans="1:16" ht="20.45" customHeight="1" x14ac:dyDescent="0.2">
      <c r="A19" s="13" t="s">
        <v>55</v>
      </c>
      <c r="B19" s="15" t="s">
        <v>17</v>
      </c>
      <c r="C19" s="15" t="s">
        <v>39</v>
      </c>
      <c r="D19" s="15" t="s">
        <v>46</v>
      </c>
      <c r="E19" s="15">
        <f>3*$M2:$M76</f>
        <v>6</v>
      </c>
      <c r="F19" s="3"/>
      <c r="G19" s="3"/>
      <c r="H19" s="3"/>
      <c r="I19" s="3"/>
      <c r="J19" s="3"/>
      <c r="K19" s="3"/>
      <c r="L19" s="15">
        <f>(($L$3*4)*$M2:$M76)+(($L$3*2)*$M2:$M76)</f>
        <v>3000</v>
      </c>
      <c r="M19" s="15">
        <v>2</v>
      </c>
      <c r="N19" s="15" t="s">
        <v>56</v>
      </c>
      <c r="O19" s="15" t="s">
        <v>21</v>
      </c>
      <c r="P19" s="19">
        <f>($P$3*6)/$M2:$M76</f>
        <v>180</v>
      </c>
    </row>
    <row r="20" spans="1:16" ht="20.45" customHeight="1" x14ac:dyDescent="0.2">
      <c r="A20" s="13" t="s">
        <v>57</v>
      </c>
      <c r="B20" s="15" t="s">
        <v>17</v>
      </c>
      <c r="C20" s="15" t="s">
        <v>39</v>
      </c>
      <c r="D20" s="15" t="s">
        <v>49</v>
      </c>
      <c r="E20" s="15">
        <f>3*$M2:$M76</f>
        <v>6</v>
      </c>
      <c r="F20" s="3"/>
      <c r="G20" s="3"/>
      <c r="H20" s="3"/>
      <c r="I20" s="3"/>
      <c r="J20" s="3"/>
      <c r="K20" s="3"/>
      <c r="L20" s="15">
        <f>(($L$3*4)*$M2:$M76)+(($L$3*2)*$M2:$M76)</f>
        <v>3000</v>
      </c>
      <c r="M20" s="15">
        <v>2</v>
      </c>
      <c r="N20" s="15" t="s">
        <v>58</v>
      </c>
      <c r="O20" s="15" t="s">
        <v>21</v>
      </c>
      <c r="P20" s="19">
        <f>($P$3*6)/$M2:$M76</f>
        <v>180</v>
      </c>
    </row>
    <row r="21" spans="1:16" ht="20.45" customHeight="1" x14ac:dyDescent="0.2">
      <c r="A21" s="13" t="s">
        <v>59</v>
      </c>
      <c r="B21" s="15" t="s">
        <v>17</v>
      </c>
      <c r="C21" s="15" t="s">
        <v>39</v>
      </c>
      <c r="D21" s="15" t="s">
        <v>40</v>
      </c>
      <c r="E21" s="15">
        <f>3*$M2:$M76</f>
        <v>9</v>
      </c>
      <c r="F21" s="15" t="s">
        <v>43</v>
      </c>
      <c r="G21" s="15">
        <v>9</v>
      </c>
      <c r="H21" s="3"/>
      <c r="I21" s="3"/>
      <c r="J21" s="3"/>
      <c r="K21" s="3"/>
      <c r="L21" s="15">
        <f>(($L$3*4)*$M2:$M76)+(($L$3*2)*$M2:$M76)</f>
        <v>4500</v>
      </c>
      <c r="M21" s="15">
        <v>3</v>
      </c>
      <c r="N21" s="15" t="s">
        <v>60</v>
      </c>
      <c r="O21" s="15" t="s">
        <v>21</v>
      </c>
      <c r="P21" s="19">
        <f>($P$3*6)/$M2:$M76</f>
        <v>120</v>
      </c>
    </row>
    <row r="22" spans="1:16" ht="32.450000000000003" customHeight="1" x14ac:dyDescent="0.2">
      <c r="A22" s="13" t="s">
        <v>61</v>
      </c>
      <c r="B22" s="15" t="s">
        <v>17</v>
      </c>
      <c r="C22" s="15" t="s">
        <v>39</v>
      </c>
      <c r="D22" s="15" t="s">
        <v>46</v>
      </c>
      <c r="E22" s="15">
        <f>3*$M2:$M76</f>
        <v>9</v>
      </c>
      <c r="F22" s="15" t="s">
        <v>49</v>
      </c>
      <c r="G22" s="15">
        <v>9</v>
      </c>
      <c r="H22" s="3"/>
      <c r="I22" s="3"/>
      <c r="J22" s="3"/>
      <c r="K22" s="3"/>
      <c r="L22" s="15">
        <f>(($L$3*4)*$M2:$M76)+(($L$3*2)*$M2:$M76)</f>
        <v>4500</v>
      </c>
      <c r="M22" s="15">
        <v>3</v>
      </c>
      <c r="N22" s="15" t="s">
        <v>62</v>
      </c>
      <c r="O22" s="15" t="s">
        <v>21</v>
      </c>
      <c r="P22" s="19">
        <f>($P$3*6)/$M2:$M76</f>
        <v>120</v>
      </c>
    </row>
    <row r="23" spans="1:16" ht="20.45" customHeight="1" x14ac:dyDescent="0.2">
      <c r="A23" s="13" t="s">
        <v>63</v>
      </c>
      <c r="B23" s="15" t="s">
        <v>64</v>
      </c>
      <c r="C23" s="15" t="s">
        <v>65</v>
      </c>
      <c r="D23" s="15" t="s">
        <v>66</v>
      </c>
      <c r="E23" s="15">
        <v>25</v>
      </c>
      <c r="F23" s="15" t="s">
        <v>67</v>
      </c>
      <c r="G23" s="15">
        <v>15</v>
      </c>
      <c r="H23" s="15" t="s">
        <v>68</v>
      </c>
      <c r="I23" s="15">
        <v>0</v>
      </c>
      <c r="J23" s="15" t="s">
        <v>69</v>
      </c>
      <c r="K23" s="15">
        <v>0</v>
      </c>
      <c r="L23" s="15">
        <f>(($L$3*4)*$M2:$M76)+(($L$3*2)*$M2:$M76)</f>
        <v>1500</v>
      </c>
      <c r="M23" s="15">
        <v>1</v>
      </c>
      <c r="N23" s="15" t="s">
        <v>70</v>
      </c>
      <c r="O23" s="15" t="s">
        <v>21</v>
      </c>
      <c r="P23" s="19" t="s">
        <v>22</v>
      </c>
    </row>
    <row r="24" spans="1:16" ht="20.45" customHeight="1" x14ac:dyDescent="0.2">
      <c r="A24" s="13" t="s">
        <v>71</v>
      </c>
      <c r="B24" s="15" t="s">
        <v>64</v>
      </c>
      <c r="C24" s="15" t="s">
        <v>72</v>
      </c>
      <c r="D24" s="15" t="s">
        <v>66</v>
      </c>
      <c r="E24" s="15">
        <f>$E23+(($E$4/$G23)*$E23)</f>
        <v>25.333333333333332</v>
      </c>
      <c r="F24" s="15" t="s">
        <v>67</v>
      </c>
      <c r="G24" s="15">
        <f>$G23+(($G$4/$E23)*$G23)</f>
        <v>15.12</v>
      </c>
      <c r="H24" s="15" t="s">
        <v>68</v>
      </c>
      <c r="I24" s="15">
        <v>0</v>
      </c>
      <c r="J24" s="15" t="s">
        <v>69</v>
      </c>
      <c r="K24" s="15">
        <v>0</v>
      </c>
      <c r="L24" s="15">
        <f>(($L$3*4)*$M2:$M76)+(($L$3*2)*$M2:$M76)</f>
        <v>1500</v>
      </c>
      <c r="M24" s="15">
        <v>1</v>
      </c>
      <c r="N24" s="15" t="s">
        <v>73</v>
      </c>
      <c r="O24" s="15" t="s">
        <v>21</v>
      </c>
      <c r="P24" s="19" t="s">
        <v>22</v>
      </c>
    </row>
    <row r="25" spans="1:16" ht="20.45" customHeight="1" x14ac:dyDescent="0.2">
      <c r="A25" s="13" t="s">
        <v>74</v>
      </c>
      <c r="B25" s="15" t="s">
        <v>64</v>
      </c>
      <c r="C25" s="15" t="s">
        <v>75</v>
      </c>
      <c r="D25" s="15" t="s">
        <v>66</v>
      </c>
      <c r="E25" s="15">
        <f>$E24+($E$4*$E24)</f>
        <v>30.4</v>
      </c>
      <c r="F25" s="15" t="s">
        <v>67</v>
      </c>
      <c r="G25" s="15">
        <f>$G24+($G$4*$G24)</f>
        <v>18.143999999999998</v>
      </c>
      <c r="H25" s="15" t="s">
        <v>68</v>
      </c>
      <c r="I25" s="15">
        <v>1</v>
      </c>
      <c r="J25" s="15" t="s">
        <v>69</v>
      </c>
      <c r="K25" s="15">
        <v>1</v>
      </c>
      <c r="L25" s="15">
        <f>(($L$3*4)*$M2:$M76)+(($L$3*2)*$M2:$M76)</f>
        <v>3000</v>
      </c>
      <c r="M25" s="15">
        <v>2</v>
      </c>
      <c r="N25" s="15" t="s">
        <v>76</v>
      </c>
      <c r="O25" s="15" t="s">
        <v>21</v>
      </c>
      <c r="P25" s="19" t="s">
        <v>22</v>
      </c>
    </row>
    <row r="26" spans="1:16" ht="20.45" customHeight="1" x14ac:dyDescent="0.2">
      <c r="A26" s="13" t="s">
        <v>77</v>
      </c>
      <c r="B26" s="15" t="s">
        <v>64</v>
      </c>
      <c r="C26" s="15" t="s">
        <v>78</v>
      </c>
      <c r="D26" s="15" t="s">
        <v>66</v>
      </c>
      <c r="E26" s="15">
        <f>$E25+(($E$4/$G25)*$E25)</f>
        <v>30.735097001763666</v>
      </c>
      <c r="F26" s="15" t="s">
        <v>67</v>
      </c>
      <c r="G26" s="15">
        <f>$G25+(($G$4/$E25)*$G25)</f>
        <v>18.263368421052629</v>
      </c>
      <c r="H26" s="15" t="s">
        <v>68</v>
      </c>
      <c r="I26" s="15">
        <v>1</v>
      </c>
      <c r="J26" s="15" t="s">
        <v>69</v>
      </c>
      <c r="K26" s="15">
        <v>1</v>
      </c>
      <c r="L26" s="15">
        <f>(($L$3*4)*$M2:$M76)+(($L$3*2)*$M2:$M76)</f>
        <v>3000</v>
      </c>
      <c r="M26" s="15">
        <v>2</v>
      </c>
      <c r="N26" s="15" t="s">
        <v>79</v>
      </c>
      <c r="O26" s="15" t="s">
        <v>21</v>
      </c>
      <c r="P26" s="19" t="s">
        <v>22</v>
      </c>
    </row>
    <row r="27" spans="1:16" ht="20.45" customHeight="1" x14ac:dyDescent="0.2">
      <c r="A27" s="13" t="s">
        <v>80</v>
      </c>
      <c r="B27" s="15" t="s">
        <v>64</v>
      </c>
      <c r="C27" s="15" t="s">
        <v>75</v>
      </c>
      <c r="D27" s="15" t="s">
        <v>66</v>
      </c>
      <c r="E27" s="15">
        <f>$E26+($E$4*$E26)</f>
        <v>36.882116402116402</v>
      </c>
      <c r="F27" s="15" t="s">
        <v>67</v>
      </c>
      <c r="G27" s="15">
        <f>$G26+($G$4*$G26)</f>
        <v>21.916042105263156</v>
      </c>
      <c r="H27" s="15" t="s">
        <v>68</v>
      </c>
      <c r="I27" s="15">
        <f t="shared" ref="I27:I40" si="0">$I$3*$I$4+$I26</f>
        <v>2</v>
      </c>
      <c r="J27" s="15" t="s">
        <v>69</v>
      </c>
      <c r="K27" s="15">
        <f t="shared" ref="K27:K40" si="1">$K$4*$K$3+$K26</f>
        <v>2</v>
      </c>
      <c r="L27" s="15">
        <f>(($L$3*4)*$M2:$M76)+(($L$3*2)*$M2:$M76)</f>
        <v>4500</v>
      </c>
      <c r="M27" s="15">
        <v>3</v>
      </c>
      <c r="N27" s="15" t="s">
        <v>81</v>
      </c>
      <c r="O27" s="15" t="s">
        <v>21</v>
      </c>
      <c r="P27" s="19" t="s">
        <v>22</v>
      </c>
    </row>
    <row r="28" spans="1:16" ht="20.45" customHeight="1" x14ac:dyDescent="0.2">
      <c r="A28" s="13" t="s">
        <v>82</v>
      </c>
      <c r="B28" s="15" t="s">
        <v>64</v>
      </c>
      <c r="C28" s="15" t="s">
        <v>78</v>
      </c>
      <c r="D28" s="15" t="s">
        <v>66</v>
      </c>
      <c r="E28" s="15">
        <f>$E27+(($E$4/$G27)*$E27)</f>
        <v>37.218692835260406</v>
      </c>
      <c r="F28" s="15" t="s">
        <v>67</v>
      </c>
      <c r="G28" s="15">
        <f>$G27+(($G$4/$E27)*$G27)</f>
        <v>22.034885838992089</v>
      </c>
      <c r="H28" s="15" t="s">
        <v>68</v>
      </c>
      <c r="I28" s="15">
        <f t="shared" si="0"/>
        <v>3</v>
      </c>
      <c r="J28" s="15" t="s">
        <v>69</v>
      </c>
      <c r="K28" s="15">
        <f t="shared" si="1"/>
        <v>3</v>
      </c>
      <c r="L28" s="15">
        <f>(($L$3*4)*$M2:$M76)+(($L$3*2)*$M2:$M76)</f>
        <v>4500</v>
      </c>
      <c r="M28" s="15">
        <v>3</v>
      </c>
      <c r="N28" s="15" t="s">
        <v>83</v>
      </c>
      <c r="O28" s="15" t="s">
        <v>21</v>
      </c>
      <c r="P28" s="19" t="s">
        <v>22</v>
      </c>
    </row>
    <row r="29" spans="1:16" ht="20.45" customHeight="1" x14ac:dyDescent="0.2">
      <c r="A29" s="13" t="s">
        <v>84</v>
      </c>
      <c r="B29" s="15" t="s">
        <v>64</v>
      </c>
      <c r="C29" s="15" t="s">
        <v>78</v>
      </c>
      <c r="D29" s="15" t="s">
        <v>66</v>
      </c>
      <c r="E29" s="15">
        <f>$E28+(($E$4/$G28)*$E28)</f>
        <v>37.556508906623023</v>
      </c>
      <c r="F29" s="15" t="s">
        <v>67</v>
      </c>
      <c r="G29" s="15">
        <f>$G28+(($G$4/$E28)*$G28)</f>
        <v>22.153293467849579</v>
      </c>
      <c r="H29" s="15" t="s">
        <v>68</v>
      </c>
      <c r="I29" s="15">
        <f t="shared" si="0"/>
        <v>4</v>
      </c>
      <c r="J29" s="15" t="s">
        <v>69</v>
      </c>
      <c r="K29" s="15">
        <f t="shared" si="1"/>
        <v>4</v>
      </c>
      <c r="L29" s="15">
        <f>(($L$3*4)*$M2:$M76)+(($L$3*2)*$M2:$M76)</f>
        <v>6000</v>
      </c>
      <c r="M29" s="15">
        <v>4</v>
      </c>
      <c r="N29" s="15" t="s">
        <v>85</v>
      </c>
      <c r="O29" s="15" t="s">
        <v>21</v>
      </c>
      <c r="P29" s="19" t="s">
        <v>22</v>
      </c>
    </row>
    <row r="30" spans="1:16" ht="20.45" customHeight="1" x14ac:dyDescent="0.2">
      <c r="A30" s="13" t="s">
        <v>86</v>
      </c>
      <c r="B30" s="15" t="s">
        <v>64</v>
      </c>
      <c r="C30" s="15" t="s">
        <v>75</v>
      </c>
      <c r="D30" s="15" t="s">
        <v>66</v>
      </c>
      <c r="E30" s="15">
        <f>$E29+($E$4*$E29)</f>
        <v>45.067810687947627</v>
      </c>
      <c r="F30" s="15" t="s">
        <v>67</v>
      </c>
      <c r="G30" s="15">
        <f>$G29+($G$4*$G29)</f>
        <v>26.583952161419496</v>
      </c>
      <c r="H30" s="15" t="s">
        <v>68</v>
      </c>
      <c r="I30" s="15">
        <f t="shared" si="0"/>
        <v>5</v>
      </c>
      <c r="J30" s="15" t="s">
        <v>69</v>
      </c>
      <c r="K30" s="15">
        <f t="shared" si="1"/>
        <v>5</v>
      </c>
      <c r="L30" s="15">
        <f>(($L$3*4)*$M2:$M76)+(($L$3*2)*$M2:$M76)</f>
        <v>6000</v>
      </c>
      <c r="M30" s="15">
        <v>4</v>
      </c>
      <c r="N30" s="15" t="s">
        <v>87</v>
      </c>
      <c r="O30" s="15" t="s">
        <v>21</v>
      </c>
      <c r="P30" s="19" t="s">
        <v>22</v>
      </c>
    </row>
    <row r="31" spans="1:16" ht="20.45" customHeight="1" x14ac:dyDescent="0.2">
      <c r="A31" s="13" t="s">
        <v>88</v>
      </c>
      <c r="B31" s="15" t="s">
        <v>64</v>
      </c>
      <c r="C31" s="15" t="s">
        <v>75</v>
      </c>
      <c r="D31" s="15" t="s">
        <v>66</v>
      </c>
      <c r="E31" s="15">
        <f>$E30+($E$4*$E30)</f>
        <v>54.081372825537152</v>
      </c>
      <c r="F31" s="15" t="s">
        <v>67</v>
      </c>
      <c r="G31" s="15">
        <f>$G30+($G$4*$G30)</f>
        <v>31.900742593703395</v>
      </c>
      <c r="H31" s="15" t="s">
        <v>68</v>
      </c>
      <c r="I31" s="15">
        <f t="shared" si="0"/>
        <v>6</v>
      </c>
      <c r="J31" s="15" t="s">
        <v>69</v>
      </c>
      <c r="K31" s="15">
        <f t="shared" si="1"/>
        <v>6</v>
      </c>
      <c r="L31" s="15">
        <f>(($L$3*4)*$M2:$M76)+(($L$3*2)*$M2:$M76)</f>
        <v>7500</v>
      </c>
      <c r="M31" s="15">
        <v>5</v>
      </c>
      <c r="N31" s="15" t="s">
        <v>89</v>
      </c>
      <c r="O31" s="15" t="s">
        <v>21</v>
      </c>
      <c r="P31" s="19" t="s">
        <v>22</v>
      </c>
    </row>
    <row r="32" spans="1:16" ht="20.45" customHeight="1" x14ac:dyDescent="0.2">
      <c r="A32" s="13" t="s">
        <v>90</v>
      </c>
      <c r="B32" s="15" t="s">
        <v>64</v>
      </c>
      <c r="C32" s="15" t="s">
        <v>78</v>
      </c>
      <c r="D32" s="15" t="s">
        <v>66</v>
      </c>
      <c r="E32" s="15">
        <f>$E31+(($E$4/$G31)*$E31)</f>
        <v>54.420433100806179</v>
      </c>
      <c r="F32" s="15" t="s">
        <v>67</v>
      </c>
      <c r="G32" s="15">
        <f>$G31+(($G$4/$E31)*$G31)</f>
        <v>32.018715718004856</v>
      </c>
      <c r="H32" s="15" t="s">
        <v>68</v>
      </c>
      <c r="I32" s="15">
        <f t="shared" si="0"/>
        <v>7</v>
      </c>
      <c r="J32" s="15" t="s">
        <v>69</v>
      </c>
      <c r="K32" s="15">
        <f t="shared" si="1"/>
        <v>7</v>
      </c>
      <c r="L32" s="15">
        <f>(($L$3*4)*$M2:$M76)+(($L$3*2)*$M2:$M76)</f>
        <v>7500</v>
      </c>
      <c r="M32" s="15">
        <v>5</v>
      </c>
      <c r="N32" s="15" t="s">
        <v>91</v>
      </c>
      <c r="O32" s="15" t="s">
        <v>21</v>
      </c>
      <c r="P32" s="19" t="s">
        <v>22</v>
      </c>
    </row>
    <row r="33" spans="1:16" ht="20.45" customHeight="1" x14ac:dyDescent="0.2">
      <c r="A33" s="13" t="s">
        <v>92</v>
      </c>
      <c r="B33" s="15" t="s">
        <v>64</v>
      </c>
      <c r="C33" s="15" t="s">
        <v>93</v>
      </c>
      <c r="D33" s="15" t="s">
        <v>66</v>
      </c>
      <c r="E33" s="15">
        <f>$E32+(($E$4/$G32)*$E32)</f>
        <v>54.76036199476993</v>
      </c>
      <c r="F33" s="15" t="s">
        <v>67</v>
      </c>
      <c r="G33" s="15">
        <f>$G32+(($G$4/$E32)*$G32)</f>
        <v>32.136387386139852</v>
      </c>
      <c r="H33" s="15" t="s">
        <v>68</v>
      </c>
      <c r="I33" s="15">
        <f t="shared" si="0"/>
        <v>8</v>
      </c>
      <c r="J33" s="15" t="s">
        <v>69</v>
      </c>
      <c r="K33" s="15">
        <f t="shared" si="1"/>
        <v>8</v>
      </c>
      <c r="L33" s="15">
        <f>(($L$3*4)*$M2:$M76)+(($L$3*2)*$M2:$M76)</f>
        <v>9000</v>
      </c>
      <c r="M33" s="15">
        <v>6</v>
      </c>
      <c r="N33" s="15" t="s">
        <v>94</v>
      </c>
      <c r="O33" s="15" t="s">
        <v>21</v>
      </c>
      <c r="P33" s="19" t="s">
        <v>22</v>
      </c>
    </row>
    <row r="34" spans="1:16" ht="20.45" customHeight="1" x14ac:dyDescent="0.2">
      <c r="A34" s="13" t="s">
        <v>95</v>
      </c>
      <c r="B34" s="15" t="s">
        <v>64</v>
      </c>
      <c r="C34" s="15" t="s">
        <v>96</v>
      </c>
      <c r="D34" s="15" t="s">
        <v>66</v>
      </c>
      <c r="E34" s="15">
        <f>$E33+($E$4*$E33)</f>
        <v>65.712434393723925</v>
      </c>
      <c r="F34" s="15" t="s">
        <v>67</v>
      </c>
      <c r="G34" s="15">
        <f>$G33+($G$4*$G33)</f>
        <v>38.563664863367819</v>
      </c>
      <c r="H34" s="15" t="s">
        <v>68</v>
      </c>
      <c r="I34" s="15">
        <f t="shared" si="0"/>
        <v>9</v>
      </c>
      <c r="J34" s="15" t="s">
        <v>69</v>
      </c>
      <c r="K34" s="15">
        <f t="shared" si="1"/>
        <v>9</v>
      </c>
      <c r="L34" s="15">
        <f>(($L$3*4)*$M2:$M76)+(($L$3*2)*$M2:$M76)</f>
        <v>9000</v>
      </c>
      <c r="M34" s="15">
        <v>6</v>
      </c>
      <c r="N34" s="15" t="s">
        <v>97</v>
      </c>
      <c r="O34" s="15" t="s">
        <v>21</v>
      </c>
      <c r="P34" s="19" t="s">
        <v>22</v>
      </c>
    </row>
    <row r="35" spans="1:16" ht="20.45" customHeight="1" x14ac:dyDescent="0.2">
      <c r="A35" s="13" t="s">
        <v>98</v>
      </c>
      <c r="B35" s="15" t="s">
        <v>64</v>
      </c>
      <c r="C35" s="15" t="s">
        <v>93</v>
      </c>
      <c r="D35" s="15" t="s">
        <v>66</v>
      </c>
      <c r="E35" s="15">
        <f>$E34+(($E$4/$G34)*$E34)</f>
        <v>66.053234131645851</v>
      </c>
      <c r="F35" s="15" t="s">
        <v>67</v>
      </c>
      <c r="G35" s="15">
        <f>$G34+(($G$4/$E34)*$G34)</f>
        <v>38.681035845645873</v>
      </c>
      <c r="H35" s="15" t="s">
        <v>68</v>
      </c>
      <c r="I35" s="15">
        <f t="shared" si="0"/>
        <v>10</v>
      </c>
      <c r="J35" s="15" t="s">
        <v>69</v>
      </c>
      <c r="K35" s="15">
        <f t="shared" si="1"/>
        <v>10</v>
      </c>
      <c r="L35" s="15">
        <f>(($L$3*4)*$M2:$M76)+(($L$3*2)*$M2:$M76)</f>
        <v>10500</v>
      </c>
      <c r="M35" s="15">
        <v>7</v>
      </c>
      <c r="N35" s="15" t="s">
        <v>99</v>
      </c>
      <c r="O35" s="15" t="s">
        <v>21</v>
      </c>
      <c r="P35" s="19" t="s">
        <v>22</v>
      </c>
    </row>
    <row r="36" spans="1:16" ht="20.45" customHeight="1" x14ac:dyDescent="0.2">
      <c r="A36" s="13" t="s">
        <v>100</v>
      </c>
      <c r="B36" s="15" t="s">
        <v>64</v>
      </c>
      <c r="C36" s="15" t="s">
        <v>96</v>
      </c>
      <c r="D36" s="15" t="s">
        <v>66</v>
      </c>
      <c r="E36" s="15">
        <f>$E35+($E$4*$E35)</f>
        <v>79.263880957975019</v>
      </c>
      <c r="F36" s="15" t="s">
        <v>67</v>
      </c>
      <c r="G36" s="15">
        <f>$G35+($G$4*$G35)</f>
        <v>46.417243014775046</v>
      </c>
      <c r="H36" s="15" t="s">
        <v>68</v>
      </c>
      <c r="I36" s="15">
        <f t="shared" si="0"/>
        <v>11</v>
      </c>
      <c r="J36" s="15" t="s">
        <v>69</v>
      </c>
      <c r="K36" s="15">
        <f t="shared" si="1"/>
        <v>11</v>
      </c>
      <c r="L36" s="15">
        <f>(($L$3*4)*$M2:$M76)+(($L$3*2)*$M2:$M76)</f>
        <v>10500</v>
      </c>
      <c r="M36" s="15">
        <v>7</v>
      </c>
      <c r="N36" s="15" t="s">
        <v>101</v>
      </c>
      <c r="O36" s="15" t="s">
        <v>21</v>
      </c>
      <c r="P36" s="19" t="s">
        <v>22</v>
      </c>
    </row>
    <row r="37" spans="1:16" ht="20.45" customHeight="1" x14ac:dyDescent="0.2">
      <c r="A37" s="13" t="s">
        <v>102</v>
      </c>
      <c r="B37" s="15" t="s">
        <v>64</v>
      </c>
      <c r="C37" s="15" t="s">
        <v>93</v>
      </c>
      <c r="D37" s="15" t="s">
        <v>66</v>
      </c>
      <c r="E37" s="15">
        <f>$E36+(($E$4/$G36)*$E36)</f>
        <v>79.605408699865009</v>
      </c>
      <c r="F37" s="15" t="s">
        <v>67</v>
      </c>
      <c r="G37" s="15">
        <f>$G36+(($G$4/$E36)*$G36)</f>
        <v>46.534363807887324</v>
      </c>
      <c r="H37" s="15" t="s">
        <v>68</v>
      </c>
      <c r="I37" s="15">
        <f t="shared" si="0"/>
        <v>12</v>
      </c>
      <c r="J37" s="15" t="s">
        <v>69</v>
      </c>
      <c r="K37" s="15">
        <f t="shared" si="1"/>
        <v>12</v>
      </c>
      <c r="L37" s="15">
        <f>(($L$3*4)*$M2:$M76)+(($L$3*2)*$M2:$M76)</f>
        <v>12000</v>
      </c>
      <c r="M37" s="15">
        <v>8</v>
      </c>
      <c r="N37" s="15" t="s">
        <v>103</v>
      </c>
      <c r="O37" s="15" t="s">
        <v>21</v>
      </c>
      <c r="P37" s="19" t="s">
        <v>22</v>
      </c>
    </row>
    <row r="38" spans="1:16" ht="20.45" customHeight="1" x14ac:dyDescent="0.2">
      <c r="A38" s="13" t="s">
        <v>104</v>
      </c>
      <c r="B38" s="15" t="s">
        <v>64</v>
      </c>
      <c r="C38" s="15" t="s">
        <v>96</v>
      </c>
      <c r="D38" s="15" t="s">
        <v>66</v>
      </c>
      <c r="E38" s="15">
        <f>$E37+($E$4*$E37)</f>
        <v>95.526490439838014</v>
      </c>
      <c r="F38" s="15" t="s">
        <v>67</v>
      </c>
      <c r="G38" s="15">
        <f>$G37+($G$4*$G37)</f>
        <v>55.84123656946479</v>
      </c>
      <c r="H38" s="15" t="s">
        <v>68</v>
      </c>
      <c r="I38" s="15">
        <f t="shared" si="0"/>
        <v>13</v>
      </c>
      <c r="J38" s="15" t="s">
        <v>69</v>
      </c>
      <c r="K38" s="15">
        <f t="shared" si="1"/>
        <v>13</v>
      </c>
      <c r="L38" s="15">
        <f>(($L$3*4)*$M2:$M76)+(($L$3*2)*$M2:$M76)</f>
        <v>12000</v>
      </c>
      <c r="M38" s="15">
        <v>8</v>
      </c>
      <c r="N38" s="15" t="s">
        <v>105</v>
      </c>
      <c r="O38" s="15" t="s">
        <v>21</v>
      </c>
      <c r="P38" s="19" t="s">
        <v>22</v>
      </c>
    </row>
    <row r="39" spans="1:16" ht="20.45" customHeight="1" x14ac:dyDescent="0.2">
      <c r="A39" s="13" t="s">
        <v>106</v>
      </c>
      <c r="B39" s="15" t="s">
        <v>64</v>
      </c>
      <c r="C39" s="15" t="s">
        <v>93</v>
      </c>
      <c r="D39" s="15" t="s">
        <v>66</v>
      </c>
      <c r="E39" s="15">
        <f>$E38+(($E$4/$G38)*$E38)</f>
        <v>95.8686264536815</v>
      </c>
      <c r="F39" s="15" t="s">
        <v>67</v>
      </c>
      <c r="G39" s="15">
        <f>$G38+(($G$4/$E38)*$G38)</f>
        <v>55.958149137512358</v>
      </c>
      <c r="H39" s="15" t="s">
        <v>68</v>
      </c>
      <c r="I39" s="15">
        <f t="shared" si="0"/>
        <v>14</v>
      </c>
      <c r="J39" s="15" t="s">
        <v>69</v>
      </c>
      <c r="K39" s="15">
        <f t="shared" si="1"/>
        <v>14</v>
      </c>
      <c r="L39" s="15">
        <f>(($L$3*4)*$M2:$M76)+(($L$3*2)*$M2:$M76)</f>
        <v>13500</v>
      </c>
      <c r="M39" s="15">
        <v>9</v>
      </c>
      <c r="N39" s="15" t="s">
        <v>107</v>
      </c>
      <c r="O39" s="15" t="s">
        <v>21</v>
      </c>
      <c r="P39" s="19" t="s">
        <v>22</v>
      </c>
    </row>
    <row r="40" spans="1:16" ht="20.45" customHeight="1" x14ac:dyDescent="0.2">
      <c r="A40" s="13" t="s">
        <v>108</v>
      </c>
      <c r="B40" s="15" t="s">
        <v>64</v>
      </c>
      <c r="C40" s="15" t="s">
        <v>96</v>
      </c>
      <c r="D40" s="15" t="s">
        <v>66</v>
      </c>
      <c r="E40" s="15">
        <f>$E39+($E$4*$E39)</f>
        <v>115.0423517444178</v>
      </c>
      <c r="F40" s="15" t="s">
        <v>67</v>
      </c>
      <c r="G40" s="15">
        <f>$G39+($G$4*$G39)</f>
        <v>67.149778965014832</v>
      </c>
      <c r="H40" s="15" t="s">
        <v>68</v>
      </c>
      <c r="I40" s="15">
        <f t="shared" si="0"/>
        <v>15</v>
      </c>
      <c r="J40" s="15" t="s">
        <v>69</v>
      </c>
      <c r="K40" s="15">
        <f t="shared" si="1"/>
        <v>15</v>
      </c>
      <c r="L40" s="15">
        <f>(($L$3*4)*$M2:$M76)+(($L$3*2)*$M2:$M76)</f>
        <v>13500</v>
      </c>
      <c r="M40" s="15">
        <v>9</v>
      </c>
      <c r="N40" s="15" t="s">
        <v>109</v>
      </c>
      <c r="O40" s="15" t="s">
        <v>21</v>
      </c>
      <c r="P40" s="19" t="s">
        <v>22</v>
      </c>
    </row>
    <row r="41" spans="1:16" ht="20.45" customHeight="1" x14ac:dyDescent="0.2">
      <c r="A41" s="13" t="s">
        <v>110</v>
      </c>
      <c r="B41" s="15" t="s">
        <v>111</v>
      </c>
      <c r="C41" s="15" t="s">
        <v>112</v>
      </c>
      <c r="D41" s="15" t="s">
        <v>68</v>
      </c>
      <c r="E41" s="15">
        <f t="shared" ref="E41:E43" si="2">($E$3/100)*$E$4+($E$3/75)+M$41</f>
        <v>8.6666666666666679</v>
      </c>
      <c r="F41" s="15" t="s">
        <v>69</v>
      </c>
      <c r="G41" s="15">
        <f>$G$3*$G$4+$M41</f>
        <v>2</v>
      </c>
      <c r="H41" s="15" t="s">
        <v>46</v>
      </c>
      <c r="I41" s="15">
        <f>$I$3*$I$4+$M41</f>
        <v>2</v>
      </c>
      <c r="J41" s="3"/>
      <c r="K41" s="3"/>
      <c r="L41" s="15">
        <f>(($L$3*4)*$M2:$M76)+(($L$3*2)*$M2:$M76)</f>
        <v>1500</v>
      </c>
      <c r="M41" s="15">
        <v>1</v>
      </c>
      <c r="N41" s="15" t="s">
        <v>113</v>
      </c>
      <c r="O41" s="15" t="s">
        <v>21</v>
      </c>
      <c r="P41" s="19" t="s">
        <v>22</v>
      </c>
    </row>
    <row r="42" spans="1:16" ht="20.45" customHeight="1" x14ac:dyDescent="0.2">
      <c r="A42" s="13" t="s">
        <v>114</v>
      </c>
      <c r="B42" s="15" t="s">
        <v>111</v>
      </c>
      <c r="C42" s="15" t="s">
        <v>115</v>
      </c>
      <c r="D42" s="15" t="s">
        <v>66</v>
      </c>
      <c r="E42" s="15">
        <f t="shared" si="2"/>
        <v>8.6666666666666679</v>
      </c>
      <c r="F42" s="15" t="s">
        <v>69</v>
      </c>
      <c r="G42" s="15">
        <f>$G$3*$G$4+$M42+$G41</f>
        <v>4</v>
      </c>
      <c r="H42" s="15" t="s">
        <v>40</v>
      </c>
      <c r="I42" s="15">
        <f>$I$3*$I$4+$M42</f>
        <v>2</v>
      </c>
      <c r="J42" s="3"/>
      <c r="K42" s="3"/>
      <c r="L42" s="15">
        <f>(($L$3*4)*$M2:$M76)+(($L$3*2)*$M2:$M76)</f>
        <v>1500</v>
      </c>
      <c r="M42" s="15">
        <v>1</v>
      </c>
      <c r="N42" s="15" t="s">
        <v>116</v>
      </c>
      <c r="O42" s="15" t="s">
        <v>21</v>
      </c>
      <c r="P42" s="19" t="s">
        <v>22</v>
      </c>
    </row>
    <row r="43" spans="1:16" ht="20.45" customHeight="1" x14ac:dyDescent="0.2">
      <c r="A43" s="13" t="s">
        <v>117</v>
      </c>
      <c r="B43" s="15" t="s">
        <v>111</v>
      </c>
      <c r="C43" s="15" t="s">
        <v>118</v>
      </c>
      <c r="D43" s="15" t="s">
        <v>69</v>
      </c>
      <c r="E43" s="15">
        <f t="shared" si="2"/>
        <v>8.6666666666666679</v>
      </c>
      <c r="F43" s="15" t="s">
        <v>49</v>
      </c>
      <c r="G43" s="15">
        <f>$G$3*$G$4+$M43</f>
        <v>2</v>
      </c>
      <c r="H43" s="3"/>
      <c r="I43" s="3"/>
      <c r="J43" s="3"/>
      <c r="K43" s="3"/>
      <c r="L43" s="15">
        <f>(($L$3*4)*$M2:$M76)+(($L$3*2)*$M2:$M76)</f>
        <v>1500</v>
      </c>
      <c r="M43" s="15">
        <v>1</v>
      </c>
      <c r="N43" s="15" t="s">
        <v>119</v>
      </c>
      <c r="O43" s="15" t="s">
        <v>21</v>
      </c>
      <c r="P43" s="19" t="s">
        <v>22</v>
      </c>
    </row>
    <row r="44" spans="1:16" ht="20.45" customHeight="1" x14ac:dyDescent="0.2">
      <c r="A44" s="13" t="s">
        <v>120</v>
      </c>
      <c r="B44" s="15" t="s">
        <v>111</v>
      </c>
      <c r="C44" s="15" t="s">
        <v>112</v>
      </c>
      <c r="D44" s="15" t="s">
        <v>68</v>
      </c>
      <c r="E44" s="15">
        <f>($E$3/100)*$E$4+($E$3/75)+M$41+$E41</f>
        <v>17.333333333333336</v>
      </c>
      <c r="F44" s="15" t="s">
        <v>69</v>
      </c>
      <c r="G44" s="15">
        <f>$G$3*$G$4+$M44+G42</f>
        <v>7</v>
      </c>
      <c r="H44" s="15" t="s">
        <v>46</v>
      </c>
      <c r="I44" s="15">
        <f>$I$3*$I$4+$M44+$I41</f>
        <v>5</v>
      </c>
      <c r="J44" s="3"/>
      <c r="K44" s="3"/>
      <c r="L44" s="15">
        <f>(($L$3*4)*$M2:$M76)+(($L$3*2)*$M2:$M76)</f>
        <v>3000</v>
      </c>
      <c r="M44" s="15">
        <v>2</v>
      </c>
      <c r="N44" s="15" t="s">
        <v>121</v>
      </c>
      <c r="O44" s="15" t="s">
        <v>21</v>
      </c>
      <c r="P44" s="19" t="s">
        <v>22</v>
      </c>
    </row>
    <row r="45" spans="1:16" ht="20.45" customHeight="1" x14ac:dyDescent="0.2">
      <c r="A45" s="13" t="s">
        <v>122</v>
      </c>
      <c r="B45" s="15" t="s">
        <v>111</v>
      </c>
      <c r="C45" s="15" t="s">
        <v>115</v>
      </c>
      <c r="D45" s="15" t="s">
        <v>66</v>
      </c>
      <c r="E45" s="15">
        <f>($E$3/100)*$E$4+($E$3/75)+M$41+$E42</f>
        <v>17.333333333333336</v>
      </c>
      <c r="F45" s="15" t="s">
        <v>69</v>
      </c>
      <c r="G45" s="15">
        <f>$G$3*$G$4+$M45+$G44</f>
        <v>10</v>
      </c>
      <c r="H45" s="15" t="s">
        <v>40</v>
      </c>
      <c r="I45" s="15">
        <f>$I$3*$I$4+$M45+$I42</f>
        <v>5</v>
      </c>
      <c r="J45" s="3"/>
      <c r="K45" s="3"/>
      <c r="L45" s="15">
        <f>(($L$3*4)*$M2:$M76)+(($L$3*2)*$M2:$M76)</f>
        <v>3000</v>
      </c>
      <c r="M45" s="15">
        <v>2</v>
      </c>
      <c r="N45" s="15" t="s">
        <v>123</v>
      </c>
      <c r="O45" s="15" t="s">
        <v>21</v>
      </c>
      <c r="P45" s="19" t="s">
        <v>22</v>
      </c>
    </row>
    <row r="46" spans="1:16" ht="20.45" customHeight="1" x14ac:dyDescent="0.2">
      <c r="A46" s="13" t="s">
        <v>124</v>
      </c>
      <c r="B46" s="15" t="s">
        <v>111</v>
      </c>
      <c r="C46" s="15" t="s">
        <v>118</v>
      </c>
      <c r="D46" s="15" t="s">
        <v>69</v>
      </c>
      <c r="E46" s="15">
        <f>$G$3*$G$4+$M46+$G45</f>
        <v>13</v>
      </c>
      <c r="F46" s="15" t="s">
        <v>49</v>
      </c>
      <c r="G46" s="15">
        <f>$G$3*$G$4+$M46+$G43</f>
        <v>5</v>
      </c>
      <c r="H46" s="3"/>
      <c r="I46" s="3"/>
      <c r="J46" s="3"/>
      <c r="K46" s="3"/>
      <c r="L46" s="15">
        <f>(($L$3*4)*$M2:$M76)+(($L$3*2)*$M2:$M76)</f>
        <v>3000</v>
      </c>
      <c r="M46" s="15">
        <v>2</v>
      </c>
      <c r="N46" s="15" t="s">
        <v>125</v>
      </c>
      <c r="O46" s="15" t="s">
        <v>21</v>
      </c>
      <c r="P46" s="19" t="s">
        <v>22</v>
      </c>
    </row>
    <row r="47" spans="1:16" ht="20.45" customHeight="1" x14ac:dyDescent="0.2">
      <c r="A47" s="13" t="s">
        <v>126</v>
      </c>
      <c r="B47" s="15" t="s">
        <v>111</v>
      </c>
      <c r="C47" s="15" t="s">
        <v>112</v>
      </c>
      <c r="D47" s="15" t="s">
        <v>68</v>
      </c>
      <c r="E47" s="15">
        <f t="shared" ref="E47:E58" si="3">($E$3/100)*$E$4+($E$3/75)+M$41+$E44</f>
        <v>26.000000000000004</v>
      </c>
      <c r="F47" s="15" t="s">
        <v>69</v>
      </c>
      <c r="G47" s="15">
        <f>$G$3*$G$4+$M47+E$46</f>
        <v>17</v>
      </c>
      <c r="H47" s="15" t="s">
        <v>46</v>
      </c>
      <c r="I47" s="15">
        <f>$I$3*$I$4+$M47+$I44</f>
        <v>9</v>
      </c>
      <c r="J47" s="3"/>
      <c r="K47" s="3"/>
      <c r="L47" s="15">
        <f>(($L$3*4)*$M2:$M76)+(($L$3*2)*$M2:$M76)</f>
        <v>4500</v>
      </c>
      <c r="M47" s="15">
        <v>3</v>
      </c>
      <c r="N47" s="15" t="s">
        <v>127</v>
      </c>
      <c r="O47" s="15" t="s">
        <v>21</v>
      </c>
      <c r="P47" s="19" t="s">
        <v>22</v>
      </c>
    </row>
    <row r="48" spans="1:16" ht="20.45" customHeight="1" x14ac:dyDescent="0.2">
      <c r="A48" s="13" t="s">
        <v>128</v>
      </c>
      <c r="B48" s="15" t="s">
        <v>111</v>
      </c>
      <c r="C48" s="15" t="s">
        <v>115</v>
      </c>
      <c r="D48" s="15" t="s">
        <v>66</v>
      </c>
      <c r="E48" s="15">
        <f t="shared" si="3"/>
        <v>26.000000000000004</v>
      </c>
      <c r="F48" s="15" t="s">
        <v>69</v>
      </c>
      <c r="G48" s="15">
        <f>$G$3*$G$4+$M48+$G47</f>
        <v>21</v>
      </c>
      <c r="H48" s="15" t="s">
        <v>40</v>
      </c>
      <c r="I48" s="15">
        <f>$I$3*$I$4+$M48+$I45</f>
        <v>9</v>
      </c>
      <c r="J48" s="3"/>
      <c r="K48" s="3"/>
      <c r="L48" s="15">
        <f>(($L$3*4)*$M2:$M76)+(($L$3*2)*$M2:$M76)</f>
        <v>4500</v>
      </c>
      <c r="M48" s="15">
        <v>3</v>
      </c>
      <c r="N48" s="15" t="s">
        <v>129</v>
      </c>
      <c r="O48" s="15" t="s">
        <v>21</v>
      </c>
      <c r="P48" s="19" t="s">
        <v>22</v>
      </c>
    </row>
    <row r="49" spans="1:16" ht="20.45" customHeight="1" x14ac:dyDescent="0.2">
      <c r="A49" s="13" t="s">
        <v>130</v>
      </c>
      <c r="B49" s="15" t="s">
        <v>111</v>
      </c>
      <c r="C49" s="15" t="s">
        <v>118</v>
      </c>
      <c r="D49" s="15" t="s">
        <v>69</v>
      </c>
      <c r="E49" s="15">
        <f t="shared" si="3"/>
        <v>21.666666666666668</v>
      </c>
      <c r="F49" s="15" t="s">
        <v>49</v>
      </c>
      <c r="G49" s="15">
        <f>$G$3*$G$4+$M49+$G46</f>
        <v>9</v>
      </c>
      <c r="H49" s="3"/>
      <c r="I49" s="3"/>
      <c r="J49" s="3"/>
      <c r="K49" s="3"/>
      <c r="L49" s="15">
        <f>(($L$3*4)*$M2:$M76)+(($L$3*2)*$M2:$M76)</f>
        <v>4500</v>
      </c>
      <c r="M49" s="15">
        <v>3</v>
      </c>
      <c r="N49" s="15" t="s">
        <v>131</v>
      </c>
      <c r="O49" s="15" t="s">
        <v>21</v>
      </c>
      <c r="P49" s="19" t="s">
        <v>22</v>
      </c>
    </row>
    <row r="50" spans="1:16" ht="20.45" customHeight="1" x14ac:dyDescent="0.2">
      <c r="A50" s="13" t="s">
        <v>132</v>
      </c>
      <c r="B50" s="15" t="s">
        <v>111</v>
      </c>
      <c r="C50" s="15" t="s">
        <v>112</v>
      </c>
      <c r="D50" s="15" t="s">
        <v>68</v>
      </c>
      <c r="E50" s="15">
        <f t="shared" si="3"/>
        <v>34.666666666666671</v>
      </c>
      <c r="F50" s="15" t="s">
        <v>69</v>
      </c>
      <c r="G50" s="15">
        <f>$G$3*$G$4+$M50+G48</f>
        <v>26</v>
      </c>
      <c r="H50" s="15" t="s">
        <v>46</v>
      </c>
      <c r="I50" s="15">
        <f>$I$3*$I$4+$M50+$I47</f>
        <v>14</v>
      </c>
      <c r="J50" s="3"/>
      <c r="K50" s="3"/>
      <c r="L50" s="15">
        <f>(($L$3*4)*$M2:$M76)+(($L$3*2)*$M2:$M76)</f>
        <v>6000</v>
      </c>
      <c r="M50" s="15">
        <v>4</v>
      </c>
      <c r="N50" s="15" t="s">
        <v>133</v>
      </c>
      <c r="O50" s="15" t="s">
        <v>21</v>
      </c>
      <c r="P50" s="19" t="s">
        <v>22</v>
      </c>
    </row>
    <row r="51" spans="1:16" ht="20.45" customHeight="1" x14ac:dyDescent="0.2">
      <c r="A51" s="13" t="s">
        <v>134</v>
      </c>
      <c r="B51" s="15" t="s">
        <v>111</v>
      </c>
      <c r="C51" s="15" t="s">
        <v>115</v>
      </c>
      <c r="D51" s="15" t="s">
        <v>66</v>
      </c>
      <c r="E51" s="15">
        <f t="shared" si="3"/>
        <v>34.666666666666671</v>
      </c>
      <c r="F51" s="15" t="s">
        <v>69</v>
      </c>
      <c r="G51" s="15">
        <f>$G$3*$G$4+$M51+$G50</f>
        <v>31</v>
      </c>
      <c r="H51" s="15" t="s">
        <v>40</v>
      </c>
      <c r="I51" s="15">
        <f>$I$3*$I$4+$M51+$I48</f>
        <v>14</v>
      </c>
      <c r="J51" s="3"/>
      <c r="K51" s="3"/>
      <c r="L51" s="15">
        <f>(($L$3*4)*$M2:$M76)+(($L$3*2)*$M2:$M76)</f>
        <v>6000</v>
      </c>
      <c r="M51" s="15">
        <v>4</v>
      </c>
      <c r="N51" s="15" t="s">
        <v>135</v>
      </c>
      <c r="O51" s="15" t="s">
        <v>21</v>
      </c>
      <c r="P51" s="19" t="s">
        <v>22</v>
      </c>
    </row>
    <row r="52" spans="1:16" ht="20.45" customHeight="1" x14ac:dyDescent="0.2">
      <c r="A52" s="13" t="s">
        <v>136</v>
      </c>
      <c r="B52" s="15" t="s">
        <v>111</v>
      </c>
      <c r="C52" s="15" t="s">
        <v>118</v>
      </c>
      <c r="D52" s="15" t="s">
        <v>69</v>
      </c>
      <c r="E52" s="15">
        <f t="shared" si="3"/>
        <v>30.333333333333336</v>
      </c>
      <c r="F52" s="15" t="s">
        <v>49</v>
      </c>
      <c r="G52" s="15">
        <f>$G$3*$G$4+$M52+$G49</f>
        <v>14</v>
      </c>
      <c r="H52" s="3"/>
      <c r="I52" s="3"/>
      <c r="J52" s="3"/>
      <c r="K52" s="3"/>
      <c r="L52" s="15">
        <f>(($L$3*4)*$M2:$M76)+(($L$3*2)*$M2:$M76)</f>
        <v>6000</v>
      </c>
      <c r="M52" s="15">
        <v>4</v>
      </c>
      <c r="N52" s="15" t="s">
        <v>137</v>
      </c>
      <c r="O52" s="15" t="s">
        <v>21</v>
      </c>
      <c r="P52" s="19" t="s">
        <v>22</v>
      </c>
    </row>
    <row r="53" spans="1:16" ht="20.45" customHeight="1" x14ac:dyDescent="0.2">
      <c r="A53" s="13" t="s">
        <v>138</v>
      </c>
      <c r="B53" s="15" t="s">
        <v>111</v>
      </c>
      <c r="C53" s="15" t="s">
        <v>112</v>
      </c>
      <c r="D53" s="15" t="s">
        <v>68</v>
      </c>
      <c r="E53" s="15">
        <f t="shared" si="3"/>
        <v>43.333333333333343</v>
      </c>
      <c r="F53" s="15" t="s">
        <v>40</v>
      </c>
      <c r="G53" s="15">
        <f>$I$3*$I$4+$M53+I51</f>
        <v>20</v>
      </c>
      <c r="H53" s="15" t="s">
        <v>46</v>
      </c>
      <c r="I53" s="15">
        <f>$I$3*$I$4+$M53+$I50</f>
        <v>20</v>
      </c>
      <c r="J53" s="3"/>
      <c r="K53" s="3"/>
      <c r="L53" s="15">
        <f>(($L$3*4)*$M2:$M76)+(($L$3*2)*$M2:$M76)</f>
        <v>7500</v>
      </c>
      <c r="M53" s="15">
        <v>5</v>
      </c>
      <c r="N53" s="15" t="s">
        <v>139</v>
      </c>
      <c r="O53" s="15">
        <v>1</v>
      </c>
      <c r="P53" s="19" t="s">
        <v>22</v>
      </c>
    </row>
    <row r="54" spans="1:16" ht="20.45" customHeight="1" x14ac:dyDescent="0.2">
      <c r="A54" s="13" t="s">
        <v>140</v>
      </c>
      <c r="B54" s="15" t="s">
        <v>111</v>
      </c>
      <c r="C54" s="15" t="s">
        <v>115</v>
      </c>
      <c r="D54" s="15" t="s">
        <v>66</v>
      </c>
      <c r="E54" s="15">
        <f t="shared" si="3"/>
        <v>43.333333333333343</v>
      </c>
      <c r="F54" s="15" t="s">
        <v>40</v>
      </c>
      <c r="G54" s="15">
        <f>$I$3*$I$4+$M54+$G53</f>
        <v>26</v>
      </c>
      <c r="H54" s="3"/>
      <c r="I54" s="3"/>
      <c r="J54" s="3"/>
      <c r="K54" s="3"/>
      <c r="L54" s="15">
        <f>(($L$3*4)*$M2:$M76)+(($L$3*2)*$M2:$M76)</f>
        <v>7500</v>
      </c>
      <c r="M54" s="15">
        <v>5</v>
      </c>
      <c r="N54" s="15" t="s">
        <v>141</v>
      </c>
      <c r="O54" s="15">
        <v>1</v>
      </c>
      <c r="P54" s="19" t="s">
        <v>22</v>
      </c>
    </row>
    <row r="55" spans="1:16" ht="20.45" customHeight="1" x14ac:dyDescent="0.2">
      <c r="A55" s="13" t="s">
        <v>142</v>
      </c>
      <c r="B55" s="15" t="s">
        <v>111</v>
      </c>
      <c r="C55" s="15" t="s">
        <v>118</v>
      </c>
      <c r="D55" s="15" t="s">
        <v>69</v>
      </c>
      <c r="E55" s="15">
        <f t="shared" si="3"/>
        <v>39</v>
      </c>
      <c r="F55" s="15" t="s">
        <v>40</v>
      </c>
      <c r="G55" s="15">
        <f>$I$3*$I$4+$M55+$G54</f>
        <v>32</v>
      </c>
      <c r="H55" s="15" t="s">
        <v>49</v>
      </c>
      <c r="I55" s="15">
        <f>$G$3*$G$4+$M55+$G52</f>
        <v>20</v>
      </c>
      <c r="J55" s="3"/>
      <c r="K55" s="3"/>
      <c r="L55" s="15">
        <f>(($L$3*4)*$M2:$M76)+(($L$3*2)*$M2:$M76)</f>
        <v>7500</v>
      </c>
      <c r="M55" s="15">
        <v>5</v>
      </c>
      <c r="N55" s="15" t="s">
        <v>143</v>
      </c>
      <c r="O55" s="15">
        <v>1</v>
      </c>
      <c r="P55" s="19" t="s">
        <v>22</v>
      </c>
    </row>
    <row r="56" spans="1:16" ht="20.45" customHeight="1" x14ac:dyDescent="0.2">
      <c r="A56" s="13" t="s">
        <v>144</v>
      </c>
      <c r="B56" s="15" t="s">
        <v>111</v>
      </c>
      <c r="C56" s="15" t="s">
        <v>112</v>
      </c>
      <c r="D56" s="15" t="s">
        <v>68</v>
      </c>
      <c r="E56" s="15">
        <f t="shared" si="3"/>
        <v>52.000000000000014</v>
      </c>
      <c r="F56" s="15" t="s">
        <v>43</v>
      </c>
      <c r="G56" s="15">
        <v>20</v>
      </c>
      <c r="H56" s="15" t="s">
        <v>46</v>
      </c>
      <c r="I56" s="15">
        <f>$I$3*$I$4+$M56+$I53</f>
        <v>27</v>
      </c>
      <c r="J56" s="3"/>
      <c r="K56" s="3"/>
      <c r="L56" s="15">
        <f>(($L$3*4)*$M2:$M76)+(($L$3*2)*$M2:$M76)</f>
        <v>9000</v>
      </c>
      <c r="M56" s="15">
        <v>6</v>
      </c>
      <c r="N56" s="15" t="s">
        <v>145</v>
      </c>
      <c r="O56" s="15">
        <v>1</v>
      </c>
      <c r="P56" s="19" t="s">
        <v>22</v>
      </c>
    </row>
    <row r="57" spans="1:16" ht="20.45" customHeight="1" x14ac:dyDescent="0.2">
      <c r="A57" s="13" t="s">
        <v>146</v>
      </c>
      <c r="B57" s="15" t="s">
        <v>111</v>
      </c>
      <c r="C57" s="15" t="s">
        <v>115</v>
      </c>
      <c r="D57" s="15" t="s">
        <v>66</v>
      </c>
      <c r="E57" s="15">
        <f t="shared" si="3"/>
        <v>52.000000000000014</v>
      </c>
      <c r="F57" s="15" t="s">
        <v>43</v>
      </c>
      <c r="G57" s="15">
        <f>$G$3*$G$4+$G56+$M57</f>
        <v>27</v>
      </c>
      <c r="H57" s="15" t="s">
        <v>40</v>
      </c>
      <c r="I57" s="15">
        <f>I3*I4+G55+M57</f>
        <v>39</v>
      </c>
      <c r="J57" s="3"/>
      <c r="K57" s="3"/>
      <c r="L57" s="15">
        <f>(($L$3*4)*$M2:$M76)+(($L$3*2)*$M2:$M76)</f>
        <v>9000</v>
      </c>
      <c r="M57" s="15">
        <v>6</v>
      </c>
      <c r="N57" s="15" t="s">
        <v>147</v>
      </c>
      <c r="O57" s="15">
        <v>1</v>
      </c>
      <c r="P57" s="19" t="s">
        <v>22</v>
      </c>
    </row>
    <row r="58" spans="1:16" ht="20.45" customHeight="1" x14ac:dyDescent="0.2">
      <c r="A58" s="13" t="s">
        <v>148</v>
      </c>
      <c r="B58" s="15" t="s">
        <v>111</v>
      </c>
      <c r="C58" s="15" t="s">
        <v>118</v>
      </c>
      <c r="D58" s="15" t="s">
        <v>69</v>
      </c>
      <c r="E58" s="15">
        <f t="shared" si="3"/>
        <v>47.666666666666671</v>
      </c>
      <c r="F58" s="15" t="s">
        <v>43</v>
      </c>
      <c r="G58" s="15">
        <f>$G$3*$G$4+$G57+$M58</f>
        <v>34</v>
      </c>
      <c r="H58" s="15" t="s">
        <v>49</v>
      </c>
      <c r="I58" s="15">
        <f>$G$3*$G$4+$M58+$I55</f>
        <v>27</v>
      </c>
      <c r="J58" s="3"/>
      <c r="K58" s="3"/>
      <c r="L58" s="15">
        <f>(($L$3*4)*$M2:$M76)+(($L$3*2)*$M2:$M76)</f>
        <v>9000</v>
      </c>
      <c r="M58" s="15">
        <v>6</v>
      </c>
      <c r="N58" s="15" t="s">
        <v>149</v>
      </c>
      <c r="O58" s="15">
        <v>1</v>
      </c>
      <c r="P58" s="19" t="s">
        <v>22</v>
      </c>
    </row>
    <row r="59" spans="1:16" ht="20.45" customHeight="1" x14ac:dyDescent="0.2">
      <c r="A59" s="13" t="s">
        <v>150</v>
      </c>
      <c r="B59" s="15" t="s">
        <v>151</v>
      </c>
      <c r="C59" s="15" t="s">
        <v>152</v>
      </c>
      <c r="D59" s="15" t="s">
        <v>153</v>
      </c>
      <c r="E59" s="15">
        <v>5</v>
      </c>
      <c r="F59" s="3"/>
      <c r="G59" s="3"/>
      <c r="H59" s="3"/>
      <c r="I59" s="3"/>
      <c r="J59" s="3"/>
      <c r="K59" s="3"/>
      <c r="L59" s="15">
        <f t="shared" ref="L59:L60" si="4">($L$4*10)+($L$3*4)</f>
        <v>11000</v>
      </c>
      <c r="M59" s="3"/>
      <c r="N59" s="15" t="s">
        <v>154</v>
      </c>
      <c r="O59" s="3"/>
      <c r="P59" s="19" t="s">
        <v>22</v>
      </c>
    </row>
    <row r="60" spans="1:16" ht="20.45" customHeight="1" x14ac:dyDescent="0.2">
      <c r="A60" s="13" t="s">
        <v>155</v>
      </c>
      <c r="B60" s="15" t="s">
        <v>151</v>
      </c>
      <c r="C60" s="15" t="s">
        <v>156</v>
      </c>
      <c r="D60" s="15" t="s">
        <v>153</v>
      </c>
      <c r="E60" s="15">
        <v>5</v>
      </c>
      <c r="F60" s="3"/>
      <c r="G60" s="3"/>
      <c r="H60" s="3"/>
      <c r="I60" s="3"/>
      <c r="J60" s="3"/>
      <c r="K60" s="3"/>
      <c r="L60" s="15">
        <f t="shared" si="4"/>
        <v>11000</v>
      </c>
      <c r="M60" s="3"/>
      <c r="N60" s="15" t="s">
        <v>157</v>
      </c>
      <c r="O60" s="3"/>
      <c r="P60" s="19" t="s">
        <v>22</v>
      </c>
    </row>
    <row r="61" spans="1:16" ht="20.45" customHeight="1" x14ac:dyDescent="0.2">
      <c r="A61" s="13" t="s">
        <v>158</v>
      </c>
      <c r="B61" s="15" t="s">
        <v>17</v>
      </c>
      <c r="C61" s="15" t="s">
        <v>39</v>
      </c>
      <c r="D61" s="15" t="s">
        <v>159</v>
      </c>
      <c r="E61" s="15">
        <f>3*$M2:$M76</f>
        <v>3</v>
      </c>
      <c r="F61" s="3"/>
      <c r="G61" s="3"/>
      <c r="H61" s="3"/>
      <c r="I61" s="3"/>
      <c r="J61" s="3"/>
      <c r="K61" s="3"/>
      <c r="L61" s="15">
        <f>($L$4*10)+($L$3*4)+($M2:$M76*$L$3)</f>
        <v>11250</v>
      </c>
      <c r="M61" s="15">
        <v>1</v>
      </c>
      <c r="N61" s="15" t="s">
        <v>160</v>
      </c>
      <c r="O61" s="15">
        <v>24</v>
      </c>
      <c r="P61" s="19" t="s">
        <v>22</v>
      </c>
    </row>
    <row r="62" spans="1:16" ht="20.45" customHeight="1" x14ac:dyDescent="0.2">
      <c r="A62" s="13" t="s">
        <v>161</v>
      </c>
      <c r="B62" s="15" t="s">
        <v>17</v>
      </c>
      <c r="C62" s="15" t="s">
        <v>39</v>
      </c>
      <c r="D62" s="15" t="s">
        <v>159</v>
      </c>
      <c r="E62" s="15">
        <f>3*$M2:$M76</f>
        <v>6</v>
      </c>
      <c r="F62" s="3"/>
      <c r="G62" s="3"/>
      <c r="H62" s="3"/>
      <c r="I62" s="3"/>
      <c r="J62" s="3"/>
      <c r="K62" s="3"/>
      <c r="L62" s="15">
        <f>($L$4*10)+($L$3*4)+($M2:$M76*$L$3)</f>
        <v>11500</v>
      </c>
      <c r="M62" s="15">
        <v>2</v>
      </c>
      <c r="N62" s="15" t="s">
        <v>162</v>
      </c>
      <c r="O62" s="15">
        <f>$O61/2</f>
        <v>12</v>
      </c>
      <c r="P62" s="19" t="s">
        <v>22</v>
      </c>
    </row>
    <row r="63" spans="1:16" ht="20.45" customHeight="1" x14ac:dyDescent="0.2">
      <c r="A63" s="13" t="s">
        <v>163</v>
      </c>
      <c r="B63" s="15" t="s">
        <v>17</v>
      </c>
      <c r="C63" s="15" t="s">
        <v>39</v>
      </c>
      <c r="D63" s="15" t="s">
        <v>159</v>
      </c>
      <c r="E63" s="15">
        <f>3*$M2:$M76</f>
        <v>9</v>
      </c>
      <c r="F63" s="3"/>
      <c r="G63" s="3"/>
      <c r="H63" s="3"/>
      <c r="I63" s="3"/>
      <c r="J63" s="3"/>
      <c r="K63" s="3"/>
      <c r="L63" s="15">
        <f>($L$4*10)+($L$3*4)+($M2:$M76*$L$3)</f>
        <v>11750</v>
      </c>
      <c r="M63" s="15">
        <v>3</v>
      </c>
      <c r="N63" s="15" t="s">
        <v>164</v>
      </c>
      <c r="O63" s="15">
        <f>$O62/2</f>
        <v>6</v>
      </c>
      <c r="P63" s="19" t="s">
        <v>22</v>
      </c>
    </row>
    <row r="64" spans="1:16" ht="20.45" customHeight="1" x14ac:dyDescent="0.2">
      <c r="A64" s="13" t="s">
        <v>165</v>
      </c>
      <c r="B64" s="15" t="s">
        <v>17</v>
      </c>
      <c r="C64" s="15" t="s">
        <v>39</v>
      </c>
      <c r="D64" s="15" t="s">
        <v>159</v>
      </c>
      <c r="E64" s="15">
        <f>3*$M2:$M76</f>
        <v>12</v>
      </c>
      <c r="F64" s="3"/>
      <c r="G64" s="3"/>
      <c r="H64" s="3"/>
      <c r="I64" s="3"/>
      <c r="J64" s="3"/>
      <c r="K64" s="3"/>
      <c r="L64" s="15">
        <f>($L$4*10)+($L$3*4)+($M2:$M76*$L$3)</f>
        <v>12000</v>
      </c>
      <c r="M64" s="15">
        <v>4</v>
      </c>
      <c r="N64" s="15" t="s">
        <v>166</v>
      </c>
      <c r="O64" s="15">
        <f>$O63/2</f>
        <v>3</v>
      </c>
      <c r="P64" s="19" t="s">
        <v>22</v>
      </c>
    </row>
    <row r="65" spans="1:16" ht="20.45" customHeight="1" x14ac:dyDescent="0.2">
      <c r="A65" s="13" t="s">
        <v>167</v>
      </c>
      <c r="B65" s="15" t="s">
        <v>17</v>
      </c>
      <c r="C65" s="15" t="s">
        <v>39</v>
      </c>
      <c r="D65" s="15" t="s">
        <v>19</v>
      </c>
      <c r="E65" s="15">
        <f>5*$M2:$M76*100</f>
        <v>500</v>
      </c>
      <c r="F65" s="3"/>
      <c r="G65" s="3"/>
      <c r="H65" s="3"/>
      <c r="I65" s="3"/>
      <c r="J65" s="3"/>
      <c r="K65" s="3"/>
      <c r="L65" s="15">
        <f>($L$4*10)+($L$3*4)+($M2:$M76*$L$3)</f>
        <v>11250</v>
      </c>
      <c r="M65" s="15">
        <v>1</v>
      </c>
      <c r="N65" s="15" t="s">
        <v>168</v>
      </c>
      <c r="O65" s="15">
        <v>10</v>
      </c>
      <c r="P65" s="19" t="s">
        <v>22</v>
      </c>
    </row>
    <row r="66" spans="1:16" ht="20.45" customHeight="1" x14ac:dyDescent="0.2">
      <c r="A66" s="13" t="s">
        <v>169</v>
      </c>
      <c r="B66" s="15" t="s">
        <v>17</v>
      </c>
      <c r="C66" s="15" t="s">
        <v>39</v>
      </c>
      <c r="D66" s="15" t="s">
        <v>19</v>
      </c>
      <c r="E66" s="15">
        <f>5*$M2:$M76*100</f>
        <v>1000</v>
      </c>
      <c r="F66" s="3"/>
      <c r="G66" s="3"/>
      <c r="H66" s="3"/>
      <c r="I66" s="3"/>
      <c r="J66" s="3"/>
      <c r="K66" s="3"/>
      <c r="L66" s="15">
        <f>($L$4*10)+($L$3*4)+($M2:$M76*$L$3)</f>
        <v>11500</v>
      </c>
      <c r="M66" s="15">
        <v>2</v>
      </c>
      <c r="N66" s="15" t="s">
        <v>170</v>
      </c>
      <c r="O66" s="15">
        <v>5</v>
      </c>
      <c r="P66" s="19" t="s">
        <v>22</v>
      </c>
    </row>
    <row r="67" spans="1:16" ht="20.45" customHeight="1" x14ac:dyDescent="0.2">
      <c r="A67" s="13" t="s">
        <v>171</v>
      </c>
      <c r="B67" s="15" t="s">
        <v>17</v>
      </c>
      <c r="C67" s="15" t="s">
        <v>39</v>
      </c>
      <c r="D67" s="15" t="s">
        <v>30</v>
      </c>
      <c r="E67" s="15">
        <f>5*$M2:$M76*50</f>
        <v>250</v>
      </c>
      <c r="F67" s="3"/>
      <c r="G67" s="3"/>
      <c r="H67" s="3"/>
      <c r="I67" s="3"/>
      <c r="J67" s="3"/>
      <c r="K67" s="3"/>
      <c r="L67" s="15">
        <f>($L$4*10)+($L$3*4)+($M2:$M76*$L$3)</f>
        <v>11250</v>
      </c>
      <c r="M67" s="15">
        <v>1</v>
      </c>
      <c r="N67" s="15" t="s">
        <v>172</v>
      </c>
      <c r="O67" s="15">
        <v>10</v>
      </c>
      <c r="P67" s="19" t="s">
        <v>22</v>
      </c>
    </row>
    <row r="68" spans="1:16" ht="20.45" customHeight="1" x14ac:dyDescent="0.2">
      <c r="A68" s="13" t="s">
        <v>173</v>
      </c>
      <c r="B68" s="15" t="s">
        <v>17</v>
      </c>
      <c r="C68" s="15" t="s">
        <v>39</v>
      </c>
      <c r="D68" s="15" t="s">
        <v>30</v>
      </c>
      <c r="E68" s="15">
        <f>5*$M2:$M76*50</f>
        <v>500</v>
      </c>
      <c r="F68" s="3"/>
      <c r="G68" s="3"/>
      <c r="H68" s="3"/>
      <c r="I68" s="3"/>
      <c r="J68" s="3"/>
      <c r="K68" s="3"/>
      <c r="L68" s="15">
        <f>($L$4*10)+($L$3*4)+($M2:$M76*$L$3)</f>
        <v>11500</v>
      </c>
      <c r="M68" s="15">
        <v>2</v>
      </c>
      <c r="N68" s="15" t="s">
        <v>174</v>
      </c>
      <c r="O68" s="15">
        <v>5</v>
      </c>
      <c r="P68" s="19" t="s">
        <v>22</v>
      </c>
    </row>
    <row r="69" spans="1:16" ht="20.45" customHeight="1" x14ac:dyDescent="0.2">
      <c r="A69" s="13" t="s">
        <v>175</v>
      </c>
      <c r="B69" s="15" t="s">
        <v>17</v>
      </c>
      <c r="C69" s="15" t="s">
        <v>39</v>
      </c>
      <c r="D69" s="15" t="s">
        <v>40</v>
      </c>
      <c r="E69" s="15">
        <f>5*$M2:$M76</f>
        <v>5</v>
      </c>
      <c r="F69" s="3"/>
      <c r="G69" s="3"/>
      <c r="H69" s="3"/>
      <c r="I69" s="3"/>
      <c r="J69" s="3"/>
      <c r="K69" s="3"/>
      <c r="L69" s="15">
        <f>($L$4*10)+($L$3*4)+($M2:$M76*$L$3)</f>
        <v>11250</v>
      </c>
      <c r="M69" s="15">
        <v>1</v>
      </c>
      <c r="N69" s="15" t="s">
        <v>176</v>
      </c>
      <c r="O69" s="15">
        <v>10</v>
      </c>
      <c r="P69" s="19" t="s">
        <v>22</v>
      </c>
    </row>
    <row r="70" spans="1:16" ht="20.45" customHeight="1" x14ac:dyDescent="0.2">
      <c r="A70" s="13" t="s">
        <v>177</v>
      </c>
      <c r="B70" s="15" t="s">
        <v>17</v>
      </c>
      <c r="C70" s="15" t="s">
        <v>39</v>
      </c>
      <c r="D70" s="15" t="s">
        <v>40</v>
      </c>
      <c r="E70" s="15">
        <f>5*$M2:$M76</f>
        <v>10</v>
      </c>
      <c r="F70" s="3"/>
      <c r="G70" s="3"/>
      <c r="H70" s="3"/>
      <c r="I70" s="3"/>
      <c r="J70" s="3"/>
      <c r="K70" s="3"/>
      <c r="L70" s="15">
        <f>($L$4*10)+($L$3*4)+($M2:$M76*$L$3)</f>
        <v>11500</v>
      </c>
      <c r="M70" s="15">
        <v>2</v>
      </c>
      <c r="N70" s="15" t="s">
        <v>178</v>
      </c>
      <c r="O70" s="15">
        <v>5</v>
      </c>
      <c r="P70" s="19" t="s">
        <v>22</v>
      </c>
    </row>
    <row r="71" spans="1:16" ht="20.45" customHeight="1" x14ac:dyDescent="0.2">
      <c r="A71" s="13" t="s">
        <v>179</v>
      </c>
      <c r="B71" s="15" t="s">
        <v>17</v>
      </c>
      <c r="C71" s="15" t="s">
        <v>39</v>
      </c>
      <c r="D71" s="15" t="s">
        <v>43</v>
      </c>
      <c r="E71" s="15">
        <f>5*$M2:$M76</f>
        <v>5</v>
      </c>
      <c r="F71" s="3"/>
      <c r="G71" s="3"/>
      <c r="H71" s="3"/>
      <c r="I71" s="3"/>
      <c r="J71" s="3"/>
      <c r="K71" s="3"/>
      <c r="L71" s="15">
        <f>($L$4*10)+($L$3*4)+($M2:$M76*$L$3)</f>
        <v>11250</v>
      </c>
      <c r="M71" s="15">
        <v>1</v>
      </c>
      <c r="N71" s="15" t="s">
        <v>180</v>
      </c>
      <c r="O71" s="15">
        <v>10</v>
      </c>
      <c r="P71" s="19" t="s">
        <v>22</v>
      </c>
    </row>
    <row r="72" spans="1:16" ht="20.45" customHeight="1" x14ac:dyDescent="0.2">
      <c r="A72" s="13" t="s">
        <v>181</v>
      </c>
      <c r="B72" s="15" t="s">
        <v>17</v>
      </c>
      <c r="C72" s="15" t="s">
        <v>39</v>
      </c>
      <c r="D72" s="15" t="s">
        <v>43</v>
      </c>
      <c r="E72" s="15">
        <f>5*$M2:$M76</f>
        <v>10</v>
      </c>
      <c r="F72" s="3"/>
      <c r="G72" s="3"/>
      <c r="H72" s="3"/>
      <c r="I72" s="3"/>
      <c r="J72" s="3"/>
      <c r="K72" s="3"/>
      <c r="L72" s="15">
        <f>($L$4*10)+($L$3*4)+($M2:$M76*$L$3)</f>
        <v>11500</v>
      </c>
      <c r="M72" s="15">
        <v>2</v>
      </c>
      <c r="N72" s="15" t="s">
        <v>182</v>
      </c>
      <c r="O72" s="15">
        <v>5</v>
      </c>
      <c r="P72" s="19" t="s">
        <v>22</v>
      </c>
    </row>
    <row r="73" spans="1:16" ht="20.45" customHeight="1" x14ac:dyDescent="0.2">
      <c r="A73" s="13" t="s">
        <v>183</v>
      </c>
      <c r="B73" s="15" t="s">
        <v>17</v>
      </c>
      <c r="C73" s="15" t="s">
        <v>39</v>
      </c>
      <c r="D73" s="15" t="s">
        <v>46</v>
      </c>
      <c r="E73" s="15">
        <f>5*$M2:$M76</f>
        <v>5</v>
      </c>
      <c r="F73" s="3"/>
      <c r="G73" s="3"/>
      <c r="H73" s="3"/>
      <c r="I73" s="3"/>
      <c r="J73" s="3"/>
      <c r="K73" s="3"/>
      <c r="L73" s="15">
        <f>($L$4*10)+($L$3*4)+($M2:$M76*$L$3)</f>
        <v>11250</v>
      </c>
      <c r="M73" s="15">
        <v>1</v>
      </c>
      <c r="N73" s="15" t="s">
        <v>184</v>
      </c>
      <c r="O73" s="15">
        <v>10</v>
      </c>
      <c r="P73" s="19" t="s">
        <v>22</v>
      </c>
    </row>
    <row r="74" spans="1:16" ht="20.45" customHeight="1" x14ac:dyDescent="0.2">
      <c r="A74" s="13" t="s">
        <v>185</v>
      </c>
      <c r="B74" s="15" t="s">
        <v>17</v>
      </c>
      <c r="C74" s="15" t="s">
        <v>39</v>
      </c>
      <c r="D74" s="15" t="s">
        <v>46</v>
      </c>
      <c r="E74" s="15">
        <f>5*$M2:$M76</f>
        <v>10</v>
      </c>
      <c r="F74" s="3"/>
      <c r="G74" s="3"/>
      <c r="H74" s="3"/>
      <c r="I74" s="3"/>
      <c r="J74" s="3"/>
      <c r="K74" s="3"/>
      <c r="L74" s="15">
        <f>($L$4*10)+($L$3*4)+($M2:$M76*$L$3)</f>
        <v>11500</v>
      </c>
      <c r="M74" s="15">
        <v>2</v>
      </c>
      <c r="N74" s="15" t="s">
        <v>186</v>
      </c>
      <c r="O74" s="15">
        <v>5</v>
      </c>
      <c r="P74" s="19" t="s">
        <v>22</v>
      </c>
    </row>
    <row r="75" spans="1:16" ht="20.45" customHeight="1" x14ac:dyDescent="0.2">
      <c r="A75" s="13" t="s">
        <v>187</v>
      </c>
      <c r="B75" s="15" t="s">
        <v>17</v>
      </c>
      <c r="C75" s="15" t="s">
        <v>39</v>
      </c>
      <c r="D75" s="15" t="s">
        <v>49</v>
      </c>
      <c r="E75" s="15">
        <f>5*$M2:$M76</f>
        <v>5</v>
      </c>
      <c r="F75" s="3"/>
      <c r="G75" s="3"/>
      <c r="H75" s="3"/>
      <c r="I75" s="3"/>
      <c r="J75" s="3"/>
      <c r="K75" s="3"/>
      <c r="L75" s="15">
        <f>($L$4*10)+($L$3*4)+($M2:$M76*$L$3)</f>
        <v>11250</v>
      </c>
      <c r="M75" s="15">
        <v>1</v>
      </c>
      <c r="N75" s="15" t="s">
        <v>188</v>
      </c>
      <c r="O75" s="15">
        <v>10</v>
      </c>
      <c r="P75" s="19" t="s">
        <v>22</v>
      </c>
    </row>
    <row r="76" spans="1:16" ht="20.45" customHeight="1" x14ac:dyDescent="0.2">
      <c r="A76" s="14" t="s">
        <v>189</v>
      </c>
      <c r="B76" s="16" t="s">
        <v>17</v>
      </c>
      <c r="C76" s="16" t="s">
        <v>39</v>
      </c>
      <c r="D76" s="16" t="s">
        <v>49</v>
      </c>
      <c r="E76" s="16">
        <f>5*$M2:$M76</f>
        <v>10</v>
      </c>
      <c r="F76" s="11"/>
      <c r="G76" s="11"/>
      <c r="H76" s="11"/>
      <c r="I76" s="11"/>
      <c r="J76" s="11"/>
      <c r="K76" s="11"/>
      <c r="L76" s="16">
        <f>($L$4*10)+($L$3*4)+($M2:$M76*$L$3)</f>
        <v>11500</v>
      </c>
      <c r="M76" s="16">
        <v>2</v>
      </c>
      <c r="N76" s="16" t="s">
        <v>190</v>
      </c>
      <c r="O76" s="16">
        <v>5</v>
      </c>
      <c r="P76" s="20" t="s">
        <v>22</v>
      </c>
    </row>
  </sheetData>
  <mergeCells count="1">
    <mergeCell ref="A1:P1"/>
  </mergeCells>
  <pageMargins left="0.75" right="0.75" top="1" bottom="1" header="0.5" footer="0.5"/>
  <pageSetup orientation="portrait"/>
  <headerFooter>
    <oddFooter>&amp;L&amp;"Helvetica,Regular"&amp;12&amp;K000000	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Ninja</cp:lastModifiedBy>
  <dcterms:modified xsi:type="dcterms:W3CDTF">2015-09-05T19:30:20Z</dcterms:modified>
</cp:coreProperties>
</file>