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<sst xmlns="http://schemas.openxmlformats.org/spreadsheetml/2006/main" uniqueCount="214">
  <si>
    <t>Table 1</t>
  </si>
  <si>
    <t>Name</t>
  </si>
  <si>
    <t>Type</t>
  </si>
  <si>
    <t>Kind</t>
  </si>
  <si>
    <t>Effect 1</t>
  </si>
  <si>
    <t>Amount</t>
  </si>
  <si>
    <t>Effect 2</t>
  </si>
  <si>
    <t>Amount2</t>
  </si>
  <si>
    <t>Effect 3</t>
  </si>
  <si>
    <t>Amount3</t>
  </si>
  <si>
    <t>Effect 4</t>
  </si>
  <si>
    <t>Amount4</t>
  </si>
  <si>
    <t>Price</t>
  </si>
  <si>
    <t>Rank</t>
  </si>
  <si>
    <t>Description</t>
  </si>
  <si>
    <t>Stock</t>
  </si>
  <si>
    <t>Duration (s)</t>
  </si>
  <si>
    <t>Multiplier 1</t>
  </si>
  <si>
    <t>500</t>
  </si>
  <si>
    <t>5</t>
  </si>
  <si>
    <t>250</t>
  </si>
  <si>
    <t>60</t>
  </si>
  <si>
    <t>Multiplier 2</t>
  </si>
  <si>
    <t>0.2</t>
  </si>
  <si>
    <t>1000</t>
  </si>
  <si>
    <t>A+ Blood Pack</t>
  </si>
  <si>
    <t>Potion</t>
  </si>
  <si>
    <t>Restorative</t>
  </si>
  <si>
    <t>Blood</t>
  </si>
  <si>
    <t>1</t>
  </si>
  <si>
    <t>Give your heart A+ blood, hopefully it can help you a bit. This is a minimal Blood Potion. Take this in order to restore some of the players blood. You can have an unlimited amount of these in your inventory.</t>
  </si>
  <si>
    <t>Inf.</t>
  </si>
  <si>
    <t>Perm.</t>
  </si>
  <si>
    <t>B+ Blood Pack</t>
  </si>
  <si>
    <t>2</t>
  </si>
  <si>
    <t>Give your heart B+ blood, hopefully you are compatible right? This is a average Blood Potion. It will restore a bit more of the players blood. You can have an unlimited amount of these in your inventory.</t>
  </si>
  <si>
    <t>AB+ Blood Pack</t>
  </si>
  <si>
    <t>3</t>
  </si>
  <si>
    <t>Give your heart AB+ blood, this should be more compatible, which means more blood for you. This is a strong Blood Potion. It will restore a lot more of the players blood. You can have an unlimited amount of these in your inventory.</t>
  </si>
  <si>
    <t>0- Blood Pack</t>
  </si>
  <si>
    <t>4</t>
  </si>
  <si>
    <t>Give your hear 0- blood. If you aren’t compatible with this then good luck. This is the strongest Blood potion. It will restore a huge amount of the players blood. You can have and unlimited amount of these in your inventory.</t>
  </si>
  <si>
    <t>Pheromone</t>
  </si>
  <si>
    <t>Love</t>
  </si>
  <si>
    <t>Give you heart some pheromone, it should help you restore some love when you are low. This is a minimal Love Potion.Take this in order to restore some of the players love. You can have and unlimited amount of these in your inventory.</t>
  </si>
  <si>
    <t>Love Molecule</t>
  </si>
  <si>
    <t>Drop some love molecule into your system, it should bring you some more love. This is a average Love Potion. It will restore a bit more of the players love. You can have and unlimited amount of these in your inventory.</t>
  </si>
  <si>
    <t>Love Dust</t>
  </si>
  <si>
    <t>Sprinkle some love dust over yourself, it should help with that low love count. This is a strong Love Potion. It will restore a lot more of the players love. You can have and unlimited amount of these in your inventory.</t>
  </si>
  <si>
    <t>Love Potion #9</t>
  </si>
  <si>
    <t>Love Potion #9, the strongest of all love potions, enjoy. This is the strongest Love Potion. It will restore a huge amount of the players love. You can have and unlimited amount of these in your inventory.</t>
  </si>
  <si>
    <t>Heart Pump</t>
  </si>
  <si>
    <t>Increaser</t>
  </si>
  <si>
    <t>Strength</t>
  </si>
  <si>
    <t>Get your heart pumping. This will cause a short amount of increase to the players strength, it will last for 6 minutes. You can have and unlimited amount of these in your inventory.</t>
  </si>
  <si>
    <t>Air Kiss</t>
  </si>
  <si>
    <t>Intelligence</t>
  </si>
  <si>
    <t>Take a kiss out of a bottle. This will cause a short amount of increase to the players intelligence, it will last for 6 minutes. You can have and unlimited amount of these in your inventory.</t>
  </si>
  <si>
    <t>Adrenaline</t>
  </si>
  <si>
    <t>Dexterity</t>
  </si>
  <si>
    <t>Increase your adrenaline in a life and death situation. This will cause a short amount of increase to the players dexterity, it will last for 6 minutes. You can have and unlimited amount of these in your inventory.</t>
  </si>
  <si>
    <t>Nutrition Pill</t>
  </si>
  <si>
    <t>Luck</t>
  </si>
  <si>
    <t>Take some quick nutrition pill to help yourself keep going. This will cause a short amount of increase to the players luck, it will last for 6 minutes. You can have and unlimited amount of these in your inventory.</t>
  </si>
  <si>
    <t>Liquid Eruption</t>
  </si>
  <si>
    <t>Instant anger issues. This will cause a large increase to the players strength, it will last for 3 minutes. You can have and unlimited amount of these in your inventory.</t>
  </si>
  <si>
    <t>Full Kiss</t>
  </si>
  <si>
    <t>A full blown kiss in a bottle. This will cause a large increase to the players intelligence, it will last 3 minutes. You can have and unlimited amount of these in your inventory.</t>
  </si>
  <si>
    <t>Epinephrine Pill</t>
  </si>
  <si>
    <t>Pure adrenaline in a pill form. This will cause a large increase to the players dexterity, it will last 3 minutes. You can have and unlimited amount of these in your inventory.</t>
  </si>
  <si>
    <t>Heart Armor</t>
  </si>
  <si>
    <t>Obtain some armor to protect your heart. This will cause a large increase to the players luck, it will last 3 minutes. You can have and unlimited amount of these in your inventory.</t>
  </si>
  <si>
    <t>Power Kiss</t>
  </si>
  <si>
    <t>9</t>
  </si>
  <si>
    <t>A super strong kiss in a bottle. Once used it will cause a huge increase in both strength and intelligence, it will last 2 minutes. You can have and unlimited amount of these in your inventory.</t>
  </si>
  <si>
    <t>Love Armor</t>
  </si>
  <si>
    <t>Armor in a bottle made to protect your heart, yet light enough to get you going. Once used it will cause a huge increase in both strength and intelligence, it will last 2 minutes. You can have and unlimited amount of these in your inventory.</t>
  </si>
  <si>
    <t>Loss</t>
  </si>
  <si>
    <t>Weapon</t>
  </si>
  <si>
    <t>Normal_Physical</t>
  </si>
  <si>
    <t>Pump</t>
  </si>
  <si>
    <t>25</t>
  </si>
  <si>
    <t>Affection</t>
  </si>
  <si>
    <t>15</t>
  </si>
  <si>
    <t>Cardio</t>
  </si>
  <si>
    <t>0</t>
  </si>
  <si>
    <t>Shell</t>
  </si>
  <si>
    <t xml:space="preserve">Said to be one of the first Magic Keys. It appears to the wielder at times of great morning. </t>
  </si>
  <si>
    <t>Remorse</t>
  </si>
  <si>
    <t>Normal_Magic</t>
  </si>
  <si>
    <t>A Magic Key used less for attacking and more for magic. As the name says it was made in order not to commit much violence.</t>
  </si>
  <si>
    <t>Sadness</t>
  </si>
  <si>
    <t>Physical_Light</t>
  </si>
  <si>
    <t>Though the name is miss leading this Magic Key is very resourceful.</t>
  </si>
  <si>
    <t>Misery</t>
  </si>
  <si>
    <t>Magic_Light</t>
  </si>
  <si>
    <t>A Magic Key said to cause misery on opponents.</t>
  </si>
  <si>
    <t>Bitternes</t>
  </si>
  <si>
    <t>Take out a bit of your anger on enemies with this Magic Key.</t>
  </si>
  <si>
    <t>Longing</t>
  </si>
  <si>
    <t>A Magic Key said to have lingering effects on its weilder.</t>
  </si>
  <si>
    <t>Neediness</t>
  </si>
  <si>
    <t>A Magic Key with a long reach.</t>
  </si>
  <si>
    <t>Sorrow</t>
  </si>
  <si>
    <t>One of the saddest looking Magic Keys.</t>
  </si>
  <si>
    <t>Loneliness</t>
  </si>
  <si>
    <t>A Magic Key made for lone wolves.</t>
  </si>
  <si>
    <t>Discontent</t>
  </si>
  <si>
    <t>A Magic Key with its pieces magically connected.</t>
  </si>
  <si>
    <t>Glad</t>
  </si>
  <si>
    <t>Magic_Heavy</t>
  </si>
  <si>
    <t>6</t>
  </si>
  <si>
    <t>This Magic Key although not strong is said to have a nice aura around it.</t>
  </si>
  <si>
    <t>Hostility</t>
  </si>
  <si>
    <t>Physical_Heavy</t>
  </si>
  <si>
    <t>Rumored to be a self aware Magic Key.</t>
  </si>
  <si>
    <t>Happiness</t>
  </si>
  <si>
    <t>7</t>
  </si>
  <si>
    <t>The most balanced of all the Magic Keys</t>
  </si>
  <si>
    <t>Rage</t>
  </si>
  <si>
    <t>This Magic Key is the embodiment of anger. Use it wisely, and safely.</t>
  </si>
  <si>
    <t>Hope</t>
  </si>
  <si>
    <t>8</t>
  </si>
  <si>
    <t>A magic Key said to have a distinct glow to it.</t>
  </si>
  <si>
    <t>Passion</t>
  </si>
  <si>
    <t>With this Magic key you should be able to make yourself stronger.</t>
  </si>
  <si>
    <t>Attraction</t>
  </si>
  <si>
    <t>With this Magic Key you should be able to increase your connection with love.</t>
  </si>
  <si>
    <t>Triumph</t>
  </si>
  <si>
    <t>The strongest of all the Magic Keys in existence. With this you may be able to defeat any foe.</t>
  </si>
  <si>
    <t>Leather Hat</t>
  </si>
  <si>
    <t>Armor</t>
  </si>
  <si>
    <t>Shoes</t>
  </si>
  <si>
    <t>A hat made out of leather. Said not to be too protective.</t>
  </si>
  <si>
    <t>Leather Gloves</t>
  </si>
  <si>
    <t>Gloves</t>
  </si>
  <si>
    <t>A pair of gloves made out of leather. Said not to be too protective.</t>
  </si>
  <si>
    <t>Leather Strap</t>
  </si>
  <si>
    <t>Strap</t>
  </si>
  <si>
    <t>A strap made out of leather. Said not to be too protective.</t>
  </si>
  <si>
    <t>Baseball Cap</t>
  </si>
  <si>
    <t>A hat said to help you “Defeat them all”.</t>
  </si>
  <si>
    <t>Bronze Gloves</t>
  </si>
  <si>
    <t>A pair of gloves made out of bronze. Said to be protective, but not too durable.</t>
  </si>
  <si>
    <t>Bronze Strap</t>
  </si>
  <si>
    <t>A strap made out of bronze. Said to be protective, but not too durable.</t>
  </si>
  <si>
    <t>Bandana</t>
  </si>
  <si>
    <t>A tied up bandana. You’re getting serious now, don’t forget about stealth mode.</t>
  </si>
  <si>
    <t>Iron Gloves</t>
  </si>
  <si>
    <t>A pair of gloves made out of iron. Protective &amp; Durable.</t>
  </si>
  <si>
    <t>Iron Strap</t>
  </si>
  <si>
    <t>A strap made out of iron. Protective &amp; Durable.</t>
  </si>
  <si>
    <t>Elf Cap</t>
  </si>
  <si>
    <t>With this hat you should be able to help the princess and get your Master Daggers.</t>
  </si>
  <si>
    <t>Steel Gloves</t>
  </si>
  <si>
    <t>A pair of gloves made out of steel. The most protective of all the metal equipments.</t>
  </si>
  <si>
    <t>Steel Strap</t>
  </si>
  <si>
    <t>A strap made out of steel. The most protective of all the metal equipments.</t>
  </si>
  <si>
    <t>Plumber Hat</t>
  </si>
  <si>
    <t>You better save the princess again, I can’t understand why she won’t stop getting captured either.</t>
  </si>
  <si>
    <t>Blood Gloves</t>
  </si>
  <si>
    <t>A pair of gloves, infused with the blood of an unknown source. Rumored to increase your strength.</t>
  </si>
  <si>
    <t>Blood Strap</t>
  </si>
  <si>
    <t>A strap, infused with the blood of an unknown source. Rumored to increase your strength.</t>
  </si>
  <si>
    <t>Kingdom Crown</t>
  </si>
  <si>
    <t>20</t>
  </si>
  <si>
    <t>With the Kingdom crown and magic keys you should be able to fully unlock your Hearts potential.</t>
  </si>
  <si>
    <t>Love Gloves</t>
  </si>
  <si>
    <t>A pair of gloves, infused with love from an unknown source. Rumored to increase your intelligence.</t>
  </si>
  <si>
    <t>Love Strap</t>
  </si>
  <si>
    <t>A strap, infused with the love from an unknown source. Rumored to increase your intelligence.</t>
  </si>
  <si>
    <t>Unlock Inventory Slot</t>
  </si>
  <si>
    <t>Lock</t>
  </si>
  <si>
    <t>Equip</t>
  </si>
  <si>
    <t>Slots</t>
  </si>
  <si>
    <t>Use this in order to unlock Inventory Slots. There is only a select few of these in stock.</t>
  </si>
  <si>
    <t>Unlock Equipment Slot</t>
  </si>
  <si>
    <t>Inventory</t>
  </si>
  <si>
    <t>Use this in order to unlock Equipment Slots. There is only a select few of these in stock.</t>
  </si>
  <si>
    <t>Age Boost 1</t>
  </si>
  <si>
    <t>Age</t>
  </si>
  <si>
    <t>Slight increases the players age permanently. There is only a select few of these in stock.</t>
  </si>
  <si>
    <t>24</t>
  </si>
  <si>
    <t>Age Boost 2</t>
  </si>
  <si>
    <t>Increase the players age permanently. There is only a select few of these in stock.</t>
  </si>
  <si>
    <t>Age Boost 3</t>
  </si>
  <si>
    <t>Greatly increase the players age permanently. There is only a select few of these in stock.</t>
  </si>
  <si>
    <t>Age Boost 4</t>
  </si>
  <si>
    <t xml:space="preserve">Hugely increase the players age permanently. There is only a select few of these in stock. </t>
  </si>
  <si>
    <t>Blood Boost 1</t>
  </si>
  <si>
    <t>Slight increases the players health permanently. There is only a select few of these in stock.</t>
  </si>
  <si>
    <t>10</t>
  </si>
  <si>
    <t>Blood Boost 2</t>
  </si>
  <si>
    <t>Increase the players health permanently. There is only a select few of these in stock.</t>
  </si>
  <si>
    <t>Love Boost 1</t>
  </si>
  <si>
    <t>Slight increases the players love permanently. There is only a select few of these in stock.</t>
  </si>
  <si>
    <t>Love Boost 2</t>
  </si>
  <si>
    <t>Increase the players love permanently. There is only a select few of these in stock.</t>
  </si>
  <si>
    <t>Strength Boost 1</t>
  </si>
  <si>
    <t>Slight increases the players strength permanently. There is only a select few of these in stock.</t>
  </si>
  <si>
    <t>Strength Boost 2</t>
  </si>
  <si>
    <t>Increase the players strength permanently. There is only a select few of these in stock.</t>
  </si>
  <si>
    <t>Intelligence Boost 1</t>
  </si>
  <si>
    <t>Slight increases the players intelligence permanently. There is only a select few of these in stock.</t>
  </si>
  <si>
    <t>Intelligence Boost 2</t>
  </si>
  <si>
    <t>Increase the players intelligence permanently. There is only a select few of these in stock.</t>
  </si>
  <si>
    <t>Dexterity Boost 1</t>
  </si>
  <si>
    <t>Slight increases the players dexterity permanently. There is only a select few of these in stock.</t>
  </si>
  <si>
    <t>Dexterity Boost 2</t>
  </si>
  <si>
    <t>Increase the players dexterity permanently. There is only a select few of these in stock.</t>
  </si>
  <si>
    <t>Luck Boost 1</t>
  </si>
  <si>
    <t>Slight increases the players luck permanently. There is only a select few of these in stock.</t>
  </si>
  <si>
    <t>Luck Boost 2</t>
  </si>
  <si>
    <t>Increase the players luck permanently. There is only a select few of these in stock.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</si>
</sst>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Helvetica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borderId="1" applyNumberFormat="1" applyFont="1" applyFill="0" applyBorder="1" applyAlignment="1" applyProtection="0">
      <alignment horizontal="center" vertical="bottom"/>
    </xf>
    <xf numFmtId="1" fontId="2" borderId="2" applyNumberFormat="1" applyFont="1" applyFill="0" applyBorder="1" applyAlignment="1" applyProtection="0">
      <alignment vertical="top" wrapText="1"/>
    </xf>
    <xf numFmtId="1" fontId="2" borderId="3" applyNumberFormat="1" applyFont="1" applyFill="0" applyBorder="1" applyAlignment="1" applyProtection="0">
      <alignment vertical="top" wrapText="1"/>
    </xf>
    <xf numFmtId="1" fontId="2" borderId="4" applyNumberFormat="1" applyFont="1" applyFill="0" applyBorder="1" applyAlignment="1" applyProtection="0">
      <alignment vertical="top" wrapText="1"/>
    </xf>
    <xf numFmtId="0" fontId="4" fillId="2" borderId="5" applyNumberFormat="1" applyFont="1" applyFill="1" applyBorder="1" applyAlignment="1" applyProtection="0">
      <alignment vertical="top" wrapText="1"/>
    </xf>
    <xf numFmtId="1" fontId="2" borderId="6" applyNumberFormat="1" applyFont="1" applyFill="0" applyBorder="1" applyAlignment="1" applyProtection="0">
      <alignment vertical="top" wrapText="1"/>
    </xf>
    <xf numFmtId="1" fontId="4" fillId="2" borderId="5" applyNumberFormat="1" applyFont="1" applyFill="1" applyBorder="1" applyAlignment="1" applyProtection="0">
      <alignment vertical="top" wrapText="1"/>
    </xf>
    <xf numFmtId="0" fontId="4" fillId="3" borderId="5" applyNumberFormat="1" applyFont="1" applyFill="1" applyBorder="1" applyAlignment="1" applyProtection="0">
      <alignment vertical="top" wrapText="1"/>
    </xf>
    <xf numFmtId="0" fontId="5" borderId="5" applyNumberFormat="1" applyFont="1" applyFill="0" applyBorder="1" applyAlignment="1" applyProtection="0">
      <alignment vertical="top" wrapText="1"/>
    </xf>
    <xf numFmtId="1" fontId="5" borderId="5" applyNumberFormat="1" applyFont="1" applyFill="0" applyBorder="1" applyAlignment="1" applyProtection="0">
      <alignment vertical="top" wrapText="1"/>
    </xf>
    <xf numFmtId="1" fontId="2" borderId="7" applyNumberFormat="1" applyFont="1" applyFill="0" applyBorder="1" applyAlignment="1" applyProtection="0">
      <alignment vertical="top" wrapText="1"/>
    </xf>
    <xf numFmtId="1" fontId="2" borderId="8" applyNumberFormat="1" applyFont="1" applyFill="0" applyBorder="1" applyAlignment="1" applyProtection="0">
      <alignment vertical="top" wrapText="1"/>
    </xf>
    <xf numFmtId="1" fontId="2" borderId="9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77"/>
  <sheetViews>
    <sheetView workbookViewId="0" showGridLines="0" defaultGridColor="1"/>
  </sheetViews>
  <sheetFormatPr defaultColWidth="9" defaultRowHeight="18" customHeight="1" outlineLevelRow="0" outlineLevelCol="0"/>
  <cols>
    <col min="1" max="1" width="15.875" style="1" customWidth="1"/>
    <col min="2" max="2" width="9.125" style="1" customWidth="1"/>
    <col min="3" max="3" width="12" style="1" customWidth="1"/>
    <col min="4" max="4" width="9.125" style="1" customWidth="1"/>
    <col min="5" max="5" width="9.12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18.375" style="1" customWidth="1"/>
    <col min="15" max="15" width="9.125" style="1" customWidth="1"/>
    <col min="16" max="16" width="9.875" style="1" customWidth="1"/>
    <col min="17" max="17" width="9" style="1" customWidth="1"/>
    <col min="18" max="256" width="9" style="1" customWidth="1"/>
  </cols>
  <sheetData>
    <row r="1" ht="18.9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5"/>
    </row>
    <row r="2" ht="20.4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s="7"/>
    </row>
    <row r="3" ht="21.95" customHeight="1">
      <c r="A3" t="s" s="6">
        <v>17</v>
      </c>
      <c r="B3" s="8"/>
      <c r="C3" s="8"/>
      <c r="D3" s="8"/>
      <c r="E3" t="s" s="6">
        <v>18</v>
      </c>
      <c r="F3" s="8"/>
      <c r="G3" t="s" s="6">
        <v>19</v>
      </c>
      <c r="H3" s="8"/>
      <c r="I3" t="s" s="6">
        <v>19</v>
      </c>
      <c r="J3" s="8"/>
      <c r="K3" t="s" s="6">
        <v>19</v>
      </c>
      <c r="L3" t="s" s="6">
        <v>20</v>
      </c>
      <c r="M3" s="8"/>
      <c r="N3" s="8"/>
      <c r="O3" s="8"/>
      <c r="P3" t="s" s="6">
        <v>21</v>
      </c>
      <c r="Q3" s="7"/>
    </row>
    <row r="4" ht="21.95" customHeight="1">
      <c r="A4" t="s" s="6">
        <v>22</v>
      </c>
      <c r="B4" s="8"/>
      <c r="C4" s="8"/>
      <c r="D4" s="8"/>
      <c r="E4" t="s" s="6">
        <v>23</v>
      </c>
      <c r="F4" s="8"/>
      <c r="G4" t="s" s="6">
        <v>23</v>
      </c>
      <c r="H4" s="8"/>
      <c r="I4" t="s" s="6">
        <v>23</v>
      </c>
      <c r="J4" s="8"/>
      <c r="K4" t="s" s="6">
        <v>23</v>
      </c>
      <c r="L4" t="s" s="6">
        <v>24</v>
      </c>
      <c r="M4" s="8"/>
      <c r="N4" s="8"/>
      <c r="O4" s="8"/>
      <c r="P4" s="8"/>
      <c r="Q4" s="7"/>
    </row>
    <row r="5" ht="21.95" customHeight="1">
      <c r="A5" t="s" s="9">
        <v>25</v>
      </c>
      <c r="B5" t="s" s="10">
        <v>26</v>
      </c>
      <c r="C5" t="s" s="10">
        <v>27</v>
      </c>
      <c r="D5" t="s" s="10">
        <v>28</v>
      </c>
      <c r="E5" s="10">
        <f>(($E$3*$M2:$M76)+(($M2:$M76-1)*1000))</f>
        <v>500</v>
      </c>
      <c r="F5" s="11"/>
      <c r="G5" s="11"/>
      <c r="H5" s="11"/>
      <c r="I5" s="11"/>
      <c r="J5" s="11"/>
      <c r="K5" s="11"/>
      <c r="L5" s="10">
        <f>($L$3*$M2:$M76)</f>
        <v>250</v>
      </c>
      <c r="M5" t="s" s="10">
        <v>29</v>
      </c>
      <c r="N5" t="s" s="10">
        <v>30</v>
      </c>
      <c r="O5" t="s" s="10">
        <v>31</v>
      </c>
      <c r="P5" t="s" s="10">
        <v>32</v>
      </c>
      <c r="Q5" s="7"/>
    </row>
    <row r="6" ht="20.45" customHeight="1">
      <c r="A6" t="s" s="9">
        <v>33</v>
      </c>
      <c r="B6" t="s" s="10">
        <v>26</v>
      </c>
      <c r="C6" t="s" s="10">
        <v>27</v>
      </c>
      <c r="D6" t="s" s="10">
        <v>28</v>
      </c>
      <c r="E6" s="10">
        <f>(($E$3*$M2:$M76)+(($M2:$M76-1)*1000))</f>
        <v>2000</v>
      </c>
      <c r="F6" s="11"/>
      <c r="G6" s="11"/>
      <c r="H6" s="11"/>
      <c r="I6" s="11"/>
      <c r="J6" s="11"/>
      <c r="K6" s="11"/>
      <c r="L6" s="10">
        <f>($L$3*$M2:$M76)</f>
        <v>500</v>
      </c>
      <c r="M6" t="s" s="10">
        <v>34</v>
      </c>
      <c r="N6" t="s" s="10">
        <v>35</v>
      </c>
      <c r="O6" t="s" s="10">
        <v>31</v>
      </c>
      <c r="P6" t="s" s="10">
        <v>32</v>
      </c>
      <c r="Q6" s="7"/>
    </row>
    <row r="7" ht="32.45" customHeight="1">
      <c r="A7" t="s" s="9">
        <v>36</v>
      </c>
      <c r="B7" t="s" s="10">
        <v>26</v>
      </c>
      <c r="C7" t="s" s="10">
        <v>27</v>
      </c>
      <c r="D7" t="s" s="10">
        <v>28</v>
      </c>
      <c r="E7" s="10">
        <f>(($E$3*$M2:$M76)+(($M2:$M76-1)*1000))</f>
        <v>3500</v>
      </c>
      <c r="F7" s="11"/>
      <c r="G7" s="11"/>
      <c r="H7" s="11"/>
      <c r="I7" s="11"/>
      <c r="J7" s="11"/>
      <c r="K7" s="11"/>
      <c r="L7" s="10">
        <f>($L$3*$M2:$M76)</f>
        <v>750</v>
      </c>
      <c r="M7" t="s" s="10">
        <v>37</v>
      </c>
      <c r="N7" t="s" s="10">
        <v>38</v>
      </c>
      <c r="O7" t="s" s="10">
        <v>31</v>
      </c>
      <c r="P7" t="s" s="10">
        <v>32</v>
      </c>
      <c r="Q7" s="7"/>
    </row>
    <row r="8" ht="32.45" customHeight="1">
      <c r="A8" t="s" s="9">
        <v>39</v>
      </c>
      <c r="B8" t="s" s="10">
        <v>26</v>
      </c>
      <c r="C8" t="s" s="10">
        <v>27</v>
      </c>
      <c r="D8" t="s" s="10">
        <v>28</v>
      </c>
      <c r="E8" s="10">
        <f>(($E$3*$M2:$M76)+(($M2:$M76-1)*1000))</f>
        <v>5000</v>
      </c>
      <c r="F8" s="11"/>
      <c r="G8" s="11"/>
      <c r="H8" s="11"/>
      <c r="I8" s="11"/>
      <c r="J8" s="11"/>
      <c r="K8" s="11"/>
      <c r="L8" s="10">
        <f>($L$3*$M2:$M76)</f>
        <v>1000</v>
      </c>
      <c r="M8" t="s" s="10">
        <v>40</v>
      </c>
      <c r="N8" t="s" s="10">
        <v>41</v>
      </c>
      <c r="O8" t="s" s="10">
        <v>31</v>
      </c>
      <c r="P8" t="s" s="10">
        <v>32</v>
      </c>
      <c r="Q8" s="7"/>
    </row>
    <row r="9" ht="32.45" customHeight="1">
      <c r="A9" t="s" s="9">
        <v>42</v>
      </c>
      <c r="B9" t="s" s="10">
        <v>26</v>
      </c>
      <c r="C9" t="s" s="10">
        <v>27</v>
      </c>
      <c r="D9" t="s" s="10">
        <v>43</v>
      </c>
      <c r="E9" s="10">
        <f>(0.5*E5)</f>
        <v>250</v>
      </c>
      <c r="F9" s="11"/>
      <c r="G9" s="11"/>
      <c r="H9" s="11"/>
      <c r="I9" s="11"/>
      <c r="J9" s="11"/>
      <c r="K9" s="11"/>
      <c r="L9" s="10">
        <f>($L$3*$M2:$M76)</f>
        <v>250</v>
      </c>
      <c r="M9" t="s" s="10">
        <v>29</v>
      </c>
      <c r="N9" t="s" s="10">
        <v>44</v>
      </c>
      <c r="O9" t="s" s="10">
        <v>31</v>
      </c>
      <c r="P9" t="s" s="10">
        <v>32</v>
      </c>
      <c r="Q9" s="7"/>
    </row>
    <row r="10" ht="32.45" customHeight="1">
      <c r="A10" t="s" s="9">
        <v>45</v>
      </c>
      <c r="B10" t="s" s="10">
        <v>26</v>
      </c>
      <c r="C10" t="s" s="10">
        <v>27</v>
      </c>
      <c r="D10" t="s" s="10">
        <v>43</v>
      </c>
      <c r="E10" s="10">
        <f>(0.5*E6)</f>
        <v>1000</v>
      </c>
      <c r="F10" s="11"/>
      <c r="G10" s="11"/>
      <c r="H10" s="11"/>
      <c r="I10" s="11"/>
      <c r="J10" s="11"/>
      <c r="K10" s="11"/>
      <c r="L10" s="10">
        <f>($L$3*$M2:$M76)</f>
        <v>500</v>
      </c>
      <c r="M10" t="s" s="10">
        <v>34</v>
      </c>
      <c r="N10" t="s" s="10">
        <v>46</v>
      </c>
      <c r="O10" t="s" s="10">
        <v>31</v>
      </c>
      <c r="P10" t="s" s="10">
        <v>32</v>
      </c>
      <c r="Q10" s="7"/>
    </row>
    <row r="11" ht="32.45" customHeight="1">
      <c r="A11" t="s" s="9">
        <v>47</v>
      </c>
      <c r="B11" t="s" s="10">
        <v>26</v>
      </c>
      <c r="C11" t="s" s="10">
        <v>27</v>
      </c>
      <c r="D11" t="s" s="10">
        <v>43</v>
      </c>
      <c r="E11" s="10">
        <f>(0.5*E7)</f>
        <v>1750</v>
      </c>
      <c r="F11" s="11"/>
      <c r="G11" s="11"/>
      <c r="H11" s="11"/>
      <c r="I11" s="11"/>
      <c r="J11" s="11"/>
      <c r="K11" s="11"/>
      <c r="L11" s="10">
        <f>($L$3*$M2:$M76)</f>
        <v>750</v>
      </c>
      <c r="M11" t="s" s="10">
        <v>37</v>
      </c>
      <c r="N11" t="s" s="10">
        <v>48</v>
      </c>
      <c r="O11" t="s" s="10">
        <v>31</v>
      </c>
      <c r="P11" t="s" s="10">
        <v>32</v>
      </c>
      <c r="Q11" s="7"/>
    </row>
    <row r="12" ht="20.45" customHeight="1">
      <c r="A12" t="s" s="9">
        <v>49</v>
      </c>
      <c r="B12" t="s" s="10">
        <v>26</v>
      </c>
      <c r="C12" t="s" s="10">
        <v>27</v>
      </c>
      <c r="D12" t="s" s="10">
        <v>43</v>
      </c>
      <c r="E12" s="10">
        <f>(0.5*E8)</f>
        <v>2500</v>
      </c>
      <c r="F12" s="11"/>
      <c r="G12" s="11"/>
      <c r="H12" s="11"/>
      <c r="I12" s="11"/>
      <c r="J12" s="11"/>
      <c r="K12" s="11"/>
      <c r="L12" s="10">
        <f>($L$3*$M2:$M76)</f>
        <v>1000</v>
      </c>
      <c r="M12" t="s" s="10">
        <v>40</v>
      </c>
      <c r="N12" t="s" s="10">
        <v>50</v>
      </c>
      <c r="O12" t="s" s="10">
        <v>31</v>
      </c>
      <c r="P12" t="s" s="10">
        <v>32</v>
      </c>
      <c r="Q12" s="7"/>
    </row>
    <row r="13" ht="20.45" customHeight="1">
      <c r="A13" t="s" s="9">
        <v>51</v>
      </c>
      <c r="B13" t="s" s="10">
        <v>26</v>
      </c>
      <c r="C13" t="s" s="10">
        <v>52</v>
      </c>
      <c r="D13" t="s" s="10">
        <v>53</v>
      </c>
      <c r="E13" s="10">
        <f>3*$M2:$M76</f>
        <v>3</v>
      </c>
      <c r="F13" s="11"/>
      <c r="G13" s="11"/>
      <c r="H13" s="11"/>
      <c r="I13" s="11"/>
      <c r="J13" s="11"/>
      <c r="K13" s="11"/>
      <c r="L13" s="10">
        <f>(($L$3*4)*$M2:$M76)+(($L$3*2)*$M2:$M76)</f>
        <v>1500</v>
      </c>
      <c r="M13" t="s" s="10">
        <v>29</v>
      </c>
      <c r="N13" t="s" s="10">
        <v>54</v>
      </c>
      <c r="O13" t="s" s="10">
        <v>31</v>
      </c>
      <c r="P13" s="10">
        <f>($P$3*6)/$M2:$M76</f>
        <v>360</v>
      </c>
      <c r="Q13" s="7"/>
    </row>
    <row r="14" ht="20.45" customHeight="1">
      <c r="A14" t="s" s="9">
        <v>55</v>
      </c>
      <c r="B14" t="s" s="10">
        <v>26</v>
      </c>
      <c r="C14" t="s" s="10">
        <v>52</v>
      </c>
      <c r="D14" t="s" s="10">
        <v>56</v>
      </c>
      <c r="E14" s="10">
        <f>3*$M2:$M76</f>
        <v>3</v>
      </c>
      <c r="F14" s="11"/>
      <c r="G14" s="11"/>
      <c r="H14" s="11"/>
      <c r="I14" s="11"/>
      <c r="J14" s="11"/>
      <c r="K14" s="11"/>
      <c r="L14" s="10">
        <f>(($L$3*4)*$M2:$M76)+(($L$3*2)*$M2:$M76)</f>
        <v>1500</v>
      </c>
      <c r="M14" t="s" s="10">
        <v>29</v>
      </c>
      <c r="N14" t="s" s="10">
        <v>57</v>
      </c>
      <c r="O14" t="s" s="10">
        <v>31</v>
      </c>
      <c r="P14" s="10">
        <f>($P$3*6)/$M2:$M76</f>
        <v>360</v>
      </c>
      <c r="Q14" s="7"/>
    </row>
    <row r="15" ht="20.45" customHeight="1">
      <c r="A15" t="s" s="9">
        <v>58</v>
      </c>
      <c r="B15" t="s" s="10">
        <v>26</v>
      </c>
      <c r="C15" t="s" s="10">
        <v>52</v>
      </c>
      <c r="D15" t="s" s="10">
        <v>59</v>
      </c>
      <c r="E15" s="10">
        <f>3*$M2:$M76</f>
        <v>3</v>
      </c>
      <c r="F15" s="11"/>
      <c r="G15" s="11"/>
      <c r="H15" s="11"/>
      <c r="I15" s="11"/>
      <c r="J15" s="11"/>
      <c r="K15" s="11"/>
      <c r="L15" s="10">
        <f>(($L$3*4)*$M2:$M76)+(($L$3*2)*$M2:$M76)</f>
        <v>1500</v>
      </c>
      <c r="M15" t="s" s="10">
        <v>29</v>
      </c>
      <c r="N15" t="s" s="10">
        <v>60</v>
      </c>
      <c r="O15" t="s" s="10">
        <v>31</v>
      </c>
      <c r="P15" s="10">
        <f>($P$3*6)/$M2:$M76</f>
        <v>360</v>
      </c>
      <c r="Q15" s="7"/>
    </row>
    <row r="16" ht="20.45" customHeight="1">
      <c r="A16" t="s" s="9">
        <v>61</v>
      </c>
      <c r="B16" t="s" s="10">
        <v>26</v>
      </c>
      <c r="C16" t="s" s="10">
        <v>52</v>
      </c>
      <c r="D16" t="s" s="10">
        <v>62</v>
      </c>
      <c r="E16" s="10">
        <f>3*$M2:$M76</f>
        <v>3</v>
      </c>
      <c r="F16" s="11"/>
      <c r="G16" s="11"/>
      <c r="H16" s="11"/>
      <c r="I16" s="11"/>
      <c r="J16" s="11"/>
      <c r="K16" s="11"/>
      <c r="L16" s="10">
        <f>(($L$3*4)*$M2:$M76)+(($L$3*2)*$M2:$M76)</f>
        <v>1500</v>
      </c>
      <c r="M16" t="s" s="10">
        <v>29</v>
      </c>
      <c r="N16" t="s" s="10">
        <v>63</v>
      </c>
      <c r="O16" t="s" s="10">
        <v>31</v>
      </c>
      <c r="P16" s="10">
        <f>($P$3*6)/$M2:$M76</f>
        <v>360</v>
      </c>
      <c r="Q16" s="7"/>
    </row>
    <row r="17" ht="20.45" customHeight="1">
      <c r="A17" t="s" s="9">
        <v>64</v>
      </c>
      <c r="B17" t="s" s="10">
        <v>26</v>
      </c>
      <c r="C17" t="s" s="10">
        <v>52</v>
      </c>
      <c r="D17" t="s" s="10">
        <v>53</v>
      </c>
      <c r="E17" s="10">
        <f>3*$M2:$M76</f>
        <v>6</v>
      </c>
      <c r="F17" s="11"/>
      <c r="G17" s="11"/>
      <c r="H17" s="11"/>
      <c r="I17" s="11"/>
      <c r="J17" s="11"/>
      <c r="K17" s="11"/>
      <c r="L17" s="10">
        <f>(($L$3*4)*$M2:$M76)+(($L$3*2)*$M2:$M76)</f>
        <v>3000</v>
      </c>
      <c r="M17" t="s" s="10">
        <v>34</v>
      </c>
      <c r="N17" t="s" s="10">
        <v>65</v>
      </c>
      <c r="O17" t="s" s="10">
        <v>31</v>
      </c>
      <c r="P17" s="10">
        <f>($P$3*6)/$M2:$M76</f>
        <v>180</v>
      </c>
      <c r="Q17" s="7"/>
    </row>
    <row r="18" ht="20.45" customHeight="1">
      <c r="A18" t="s" s="9">
        <v>66</v>
      </c>
      <c r="B18" t="s" s="10">
        <v>26</v>
      </c>
      <c r="C18" t="s" s="10">
        <v>52</v>
      </c>
      <c r="D18" t="s" s="10">
        <v>56</v>
      </c>
      <c r="E18" s="10">
        <f>3*$M2:$M76</f>
        <v>6</v>
      </c>
      <c r="F18" s="11"/>
      <c r="G18" s="11"/>
      <c r="H18" s="11"/>
      <c r="I18" s="11"/>
      <c r="J18" s="11"/>
      <c r="K18" s="11"/>
      <c r="L18" s="10">
        <f>(($L$3*4)*$M2:$M76)+(($L$3*2)*$M2:$M76)</f>
        <v>3000</v>
      </c>
      <c r="M18" t="s" s="10">
        <v>34</v>
      </c>
      <c r="N18" t="s" s="10">
        <v>67</v>
      </c>
      <c r="O18" t="s" s="10">
        <v>31</v>
      </c>
      <c r="P18" s="10">
        <f>($P$3*6)/$M2:$M76</f>
        <v>180</v>
      </c>
      <c r="Q18" s="7"/>
    </row>
    <row r="19" ht="20.45" customHeight="1">
      <c r="A19" t="s" s="9">
        <v>68</v>
      </c>
      <c r="B19" t="s" s="10">
        <v>26</v>
      </c>
      <c r="C19" t="s" s="10">
        <v>52</v>
      </c>
      <c r="D19" t="s" s="10">
        <v>59</v>
      </c>
      <c r="E19" s="10">
        <f>3*$M2:$M76</f>
        <v>6</v>
      </c>
      <c r="F19" s="11"/>
      <c r="G19" s="11"/>
      <c r="H19" s="11"/>
      <c r="I19" s="11"/>
      <c r="J19" s="11"/>
      <c r="K19" s="11"/>
      <c r="L19" s="10">
        <f>(($L$3*4)*$M2:$M76)+(($L$3*2)*$M2:$M76)</f>
        <v>3000</v>
      </c>
      <c r="M19" t="s" s="10">
        <v>34</v>
      </c>
      <c r="N19" t="s" s="10">
        <v>69</v>
      </c>
      <c r="O19" t="s" s="10">
        <v>31</v>
      </c>
      <c r="P19" s="10">
        <f>($P$3*6)/$M2:$M76</f>
        <v>180</v>
      </c>
      <c r="Q19" s="7"/>
    </row>
    <row r="20" ht="20.45" customHeight="1">
      <c r="A20" t="s" s="9">
        <v>70</v>
      </c>
      <c r="B20" t="s" s="10">
        <v>26</v>
      </c>
      <c r="C20" t="s" s="10">
        <v>52</v>
      </c>
      <c r="D20" t="s" s="10">
        <v>62</v>
      </c>
      <c r="E20" s="10">
        <f>3*$M2:$M76</f>
        <v>6</v>
      </c>
      <c r="F20" s="11"/>
      <c r="G20" s="11"/>
      <c r="H20" s="11"/>
      <c r="I20" s="11"/>
      <c r="J20" s="11"/>
      <c r="K20" s="11"/>
      <c r="L20" s="10">
        <f>(($L$3*4)*$M2:$M76)+(($L$3*2)*$M2:$M76)</f>
        <v>3000</v>
      </c>
      <c r="M20" t="s" s="10">
        <v>34</v>
      </c>
      <c r="N20" t="s" s="10">
        <v>71</v>
      </c>
      <c r="O20" t="s" s="10">
        <v>31</v>
      </c>
      <c r="P20" s="10">
        <f>($P$3*6)/$M2:$M76</f>
        <v>180</v>
      </c>
      <c r="Q20" s="7"/>
    </row>
    <row r="21" ht="20.45" customHeight="1">
      <c r="A21" t="s" s="9">
        <v>72</v>
      </c>
      <c r="B21" t="s" s="10">
        <v>26</v>
      </c>
      <c r="C21" t="s" s="10">
        <v>52</v>
      </c>
      <c r="D21" t="s" s="10">
        <v>53</v>
      </c>
      <c r="E21" s="10">
        <f>3*$M2:$M76</f>
        <v>9</v>
      </c>
      <c r="F21" t="s" s="10">
        <v>56</v>
      </c>
      <c r="G21" t="s" s="10">
        <v>73</v>
      </c>
      <c r="H21" s="11"/>
      <c r="I21" s="11"/>
      <c r="J21" s="11"/>
      <c r="K21" s="11"/>
      <c r="L21" s="10">
        <f>(($L$3*4)*$M2:$M76)+(($L$3*2)*$M2:$M76)</f>
        <v>4500</v>
      </c>
      <c r="M21" t="s" s="10">
        <v>37</v>
      </c>
      <c r="N21" t="s" s="10">
        <v>74</v>
      </c>
      <c r="O21" t="s" s="10">
        <v>31</v>
      </c>
      <c r="P21" s="10">
        <f>($P$3*6)/$M2:$M76</f>
        <v>120</v>
      </c>
      <c r="Q21" s="7"/>
    </row>
    <row r="22" ht="32.45" customHeight="1">
      <c r="A22" t="s" s="9">
        <v>75</v>
      </c>
      <c r="B22" t="s" s="10">
        <v>26</v>
      </c>
      <c r="C22" t="s" s="10">
        <v>52</v>
      </c>
      <c r="D22" t="s" s="10">
        <v>59</v>
      </c>
      <c r="E22" s="10">
        <f>3*$M2:$M76</f>
        <v>9</v>
      </c>
      <c r="F22" t="s" s="10">
        <v>62</v>
      </c>
      <c r="G22" t="s" s="10">
        <v>73</v>
      </c>
      <c r="H22" s="11"/>
      <c r="I22" s="11"/>
      <c r="J22" s="11"/>
      <c r="K22" s="11"/>
      <c r="L22" s="10">
        <f>(($L$3*4)*$M2:$M76)+(($L$3*2)*$M2:$M76)</f>
        <v>4500</v>
      </c>
      <c r="M22" t="s" s="10">
        <v>37</v>
      </c>
      <c r="N22" t="s" s="10">
        <v>76</v>
      </c>
      <c r="O22" t="s" s="10">
        <v>31</v>
      </c>
      <c r="P22" s="10">
        <f>($P$3*6)/$M2:$M76</f>
        <v>120</v>
      </c>
      <c r="Q22" s="7"/>
    </row>
    <row r="23" ht="20.45" customHeight="1">
      <c r="A23" t="s" s="9">
        <v>77</v>
      </c>
      <c r="B23" t="s" s="10">
        <v>78</v>
      </c>
      <c r="C23" t="s" s="10">
        <v>79</v>
      </c>
      <c r="D23" t="s" s="10">
        <v>80</v>
      </c>
      <c r="E23" t="s" s="10">
        <v>81</v>
      </c>
      <c r="F23" t="s" s="10">
        <v>82</v>
      </c>
      <c r="G23" t="s" s="10">
        <v>83</v>
      </c>
      <c r="H23" t="s" s="10">
        <v>84</v>
      </c>
      <c r="I23" t="s" s="10">
        <v>85</v>
      </c>
      <c r="J23" t="s" s="10">
        <v>86</v>
      </c>
      <c r="K23" t="s" s="10">
        <v>85</v>
      </c>
      <c r="L23" s="10">
        <f>(($L$3*4)*$M2:$M76)+(($L$3*2)*$M2:$M76)</f>
        <v>1500</v>
      </c>
      <c r="M23" t="s" s="10">
        <v>29</v>
      </c>
      <c r="N23" t="s" s="10">
        <v>87</v>
      </c>
      <c r="O23" t="s" s="10">
        <v>31</v>
      </c>
      <c r="P23" t="s" s="10">
        <v>32</v>
      </c>
      <c r="Q23" s="7"/>
    </row>
    <row r="24" ht="20.45" customHeight="1">
      <c r="A24" t="s" s="9">
        <v>88</v>
      </c>
      <c r="B24" t="s" s="10">
        <v>78</v>
      </c>
      <c r="C24" t="s" s="10">
        <v>89</v>
      </c>
      <c r="D24" t="s" s="10">
        <v>80</v>
      </c>
      <c r="E24" s="10">
        <f>$E23+(($E$4/$G23)*$E23)</f>
        <v>25.33333333333333</v>
      </c>
      <c r="F24" t="s" s="10">
        <v>82</v>
      </c>
      <c r="G24" s="10">
        <f>$G23+(($G$4/$E23)*$G23)</f>
        <v>15.12</v>
      </c>
      <c r="H24" t="s" s="10">
        <v>84</v>
      </c>
      <c r="I24" t="s" s="10">
        <v>85</v>
      </c>
      <c r="J24" t="s" s="10">
        <v>86</v>
      </c>
      <c r="K24" t="s" s="10">
        <v>85</v>
      </c>
      <c r="L24" s="10">
        <f>(($L$3*4)*$M2:$M76)+(($L$3*2)*$M2:$M76)</f>
        <v>1500</v>
      </c>
      <c r="M24" t="s" s="10">
        <v>29</v>
      </c>
      <c r="N24" t="s" s="10">
        <v>90</v>
      </c>
      <c r="O24" t="s" s="10">
        <v>31</v>
      </c>
      <c r="P24" t="s" s="10">
        <v>32</v>
      </c>
      <c r="Q24" s="7"/>
    </row>
    <row r="25" ht="20.45" customHeight="1">
      <c r="A25" t="s" s="9">
        <v>91</v>
      </c>
      <c r="B25" t="s" s="10">
        <v>78</v>
      </c>
      <c r="C25" t="s" s="10">
        <v>92</v>
      </c>
      <c r="D25" t="s" s="10">
        <v>80</v>
      </c>
      <c r="E25" s="10">
        <f>$E24+($E$4*$E24)</f>
        <v>30.4</v>
      </c>
      <c r="F25" t="s" s="10">
        <v>82</v>
      </c>
      <c r="G25" s="10">
        <f>$G24+($G$4*$G24)</f>
        <v>18.144</v>
      </c>
      <c r="H25" t="s" s="10">
        <v>84</v>
      </c>
      <c r="I25" t="s" s="10">
        <v>29</v>
      </c>
      <c r="J25" t="s" s="10">
        <v>86</v>
      </c>
      <c r="K25" t="s" s="10">
        <v>29</v>
      </c>
      <c r="L25" s="10">
        <f>(($L$3*4)*$M2:$M76)+(($L$3*2)*$M2:$M76)</f>
        <v>3000</v>
      </c>
      <c r="M25" t="s" s="10">
        <v>34</v>
      </c>
      <c r="N25" t="s" s="10">
        <v>93</v>
      </c>
      <c r="O25" t="s" s="10">
        <v>31</v>
      </c>
      <c r="P25" t="s" s="10">
        <v>32</v>
      </c>
      <c r="Q25" s="7"/>
    </row>
    <row r="26" ht="20.45" customHeight="1">
      <c r="A26" t="s" s="9">
        <v>94</v>
      </c>
      <c r="B26" t="s" s="10">
        <v>78</v>
      </c>
      <c r="C26" t="s" s="10">
        <v>95</v>
      </c>
      <c r="D26" t="s" s="10">
        <v>80</v>
      </c>
      <c r="E26" s="10">
        <f>$E25+(($E$4/$G25)*$E25)</f>
        <v>30.73509700176367</v>
      </c>
      <c r="F26" t="s" s="10">
        <v>82</v>
      </c>
      <c r="G26" s="10">
        <f>$G25+(($G$4/$E25)*$G25)</f>
        <v>18.26336842105263</v>
      </c>
      <c r="H26" t="s" s="10">
        <v>84</v>
      </c>
      <c r="I26" t="s" s="10">
        <v>29</v>
      </c>
      <c r="J26" t="s" s="10">
        <v>86</v>
      </c>
      <c r="K26" t="s" s="10">
        <v>29</v>
      </c>
      <c r="L26" s="10">
        <f>(($L$3*4)*$M2:$M76)+(($L$3*2)*$M2:$M76)</f>
        <v>3000</v>
      </c>
      <c r="M26" t="s" s="10">
        <v>34</v>
      </c>
      <c r="N26" t="s" s="10">
        <v>96</v>
      </c>
      <c r="O26" t="s" s="10">
        <v>31</v>
      </c>
      <c r="P26" t="s" s="10">
        <v>32</v>
      </c>
      <c r="Q26" s="7"/>
    </row>
    <row r="27" ht="20.45" customHeight="1">
      <c r="A27" t="s" s="9">
        <v>97</v>
      </c>
      <c r="B27" t="s" s="10">
        <v>78</v>
      </c>
      <c r="C27" t="s" s="10">
        <v>92</v>
      </c>
      <c r="D27" t="s" s="10">
        <v>80</v>
      </c>
      <c r="E27" s="10">
        <f>$E26+($E$4*$E26)</f>
        <v>36.8821164021164</v>
      </c>
      <c r="F27" t="s" s="10">
        <v>82</v>
      </c>
      <c r="G27" s="10">
        <f>$G26+($G$4*$G26)</f>
        <v>21.91604210526316</v>
      </c>
      <c r="H27" t="s" s="10">
        <v>84</v>
      </c>
      <c r="I27" s="10">
        <f>$I$3*$I$4+$I26</f>
        <v>2</v>
      </c>
      <c r="J27" t="s" s="10">
        <v>86</v>
      </c>
      <c r="K27" s="10">
        <f>$K$4*$K$3+$K26</f>
        <v>2</v>
      </c>
      <c r="L27" s="10">
        <f>(($L$3*4)*$M2:$M76)+(($L$3*2)*$M2:$M76)</f>
        <v>4500</v>
      </c>
      <c r="M27" t="s" s="10">
        <v>37</v>
      </c>
      <c r="N27" t="s" s="10">
        <v>98</v>
      </c>
      <c r="O27" t="s" s="10">
        <v>31</v>
      </c>
      <c r="P27" t="s" s="10">
        <v>32</v>
      </c>
      <c r="Q27" s="7"/>
    </row>
    <row r="28" ht="20.45" customHeight="1">
      <c r="A28" t="s" s="9">
        <v>99</v>
      </c>
      <c r="B28" t="s" s="10">
        <v>78</v>
      </c>
      <c r="C28" t="s" s="10">
        <v>95</v>
      </c>
      <c r="D28" t="s" s="10">
        <v>80</v>
      </c>
      <c r="E28" s="10">
        <f>$E27+(($E$4/$G27)*$E27)</f>
        <v>37.21869283526041</v>
      </c>
      <c r="F28" t="s" s="10">
        <v>82</v>
      </c>
      <c r="G28" s="10">
        <f>$G27+(($G$4/$E27)*$G27)</f>
        <v>22.03488583899209</v>
      </c>
      <c r="H28" t="s" s="10">
        <v>84</v>
      </c>
      <c r="I28" s="10">
        <f>$I$3*$I$4+$I27</f>
        <v>3</v>
      </c>
      <c r="J28" t="s" s="10">
        <v>86</v>
      </c>
      <c r="K28" s="10">
        <f>$K$4*$K$3+$K27</f>
        <v>3</v>
      </c>
      <c r="L28" s="10">
        <f>(($L$3*4)*$M2:$M76)+(($L$3*2)*$M2:$M76)</f>
        <v>4500</v>
      </c>
      <c r="M28" t="s" s="10">
        <v>37</v>
      </c>
      <c r="N28" t="s" s="10">
        <v>100</v>
      </c>
      <c r="O28" t="s" s="10">
        <v>31</v>
      </c>
      <c r="P28" t="s" s="10">
        <v>32</v>
      </c>
      <c r="Q28" s="7"/>
    </row>
    <row r="29" ht="20.45" customHeight="1">
      <c r="A29" t="s" s="9">
        <v>101</v>
      </c>
      <c r="B29" t="s" s="10">
        <v>78</v>
      </c>
      <c r="C29" t="s" s="10">
        <v>95</v>
      </c>
      <c r="D29" t="s" s="10">
        <v>80</v>
      </c>
      <c r="E29" s="10">
        <f>$E28+(($E$4/$G28)*$E28)</f>
        <v>37.55650890662302</v>
      </c>
      <c r="F29" t="s" s="10">
        <v>82</v>
      </c>
      <c r="G29" s="10">
        <f>$G28+(($G$4/$E28)*$G28)</f>
        <v>22.15329346784958</v>
      </c>
      <c r="H29" t="s" s="10">
        <v>84</v>
      </c>
      <c r="I29" s="10">
        <f>$I$3*$I$4+$I28</f>
        <v>4</v>
      </c>
      <c r="J29" t="s" s="10">
        <v>86</v>
      </c>
      <c r="K29" s="10">
        <f>$K$4*$K$3+$K28</f>
        <v>4</v>
      </c>
      <c r="L29" s="10">
        <f>(($L$3*4)*$M2:$M76)+(($L$3*2)*$M2:$M76)</f>
        <v>6000</v>
      </c>
      <c r="M29" t="s" s="10">
        <v>40</v>
      </c>
      <c r="N29" t="s" s="10">
        <v>102</v>
      </c>
      <c r="O29" t="s" s="10">
        <v>31</v>
      </c>
      <c r="P29" t="s" s="10">
        <v>32</v>
      </c>
      <c r="Q29" s="7"/>
    </row>
    <row r="30" ht="20.45" customHeight="1">
      <c r="A30" t="s" s="9">
        <v>103</v>
      </c>
      <c r="B30" t="s" s="10">
        <v>78</v>
      </c>
      <c r="C30" t="s" s="10">
        <v>92</v>
      </c>
      <c r="D30" t="s" s="10">
        <v>80</v>
      </c>
      <c r="E30" s="10">
        <f>$E29+($E$4*$E29)</f>
        <v>45.06781068794763</v>
      </c>
      <c r="F30" t="s" s="10">
        <v>82</v>
      </c>
      <c r="G30" s="10">
        <f>$G29+($G$4*$G29)</f>
        <v>26.5839521614195</v>
      </c>
      <c r="H30" t="s" s="10">
        <v>84</v>
      </c>
      <c r="I30" s="10">
        <f>$I$3*$I$4+$I29</f>
        <v>5</v>
      </c>
      <c r="J30" t="s" s="10">
        <v>86</v>
      </c>
      <c r="K30" s="10">
        <f>$K$4*$K$3+$K29</f>
        <v>5</v>
      </c>
      <c r="L30" s="10">
        <f>(($L$3*4)*$M2:$M76)+(($L$3*2)*$M2:$M76)</f>
        <v>6000</v>
      </c>
      <c r="M30" t="s" s="10">
        <v>40</v>
      </c>
      <c r="N30" t="s" s="10">
        <v>104</v>
      </c>
      <c r="O30" t="s" s="10">
        <v>31</v>
      </c>
      <c r="P30" t="s" s="10">
        <v>32</v>
      </c>
      <c r="Q30" s="7"/>
    </row>
    <row r="31" ht="20.45" customHeight="1">
      <c r="A31" t="s" s="9">
        <v>105</v>
      </c>
      <c r="B31" t="s" s="10">
        <v>78</v>
      </c>
      <c r="C31" t="s" s="10">
        <v>92</v>
      </c>
      <c r="D31" t="s" s="10">
        <v>80</v>
      </c>
      <c r="E31" s="10">
        <f>$E30+($E$4*$E30)</f>
        <v>54.08137282553715</v>
      </c>
      <c r="F31" t="s" s="10">
        <v>82</v>
      </c>
      <c r="G31" s="10">
        <f>$G30+($G$4*$G30)</f>
        <v>31.9007425937034</v>
      </c>
      <c r="H31" t="s" s="10">
        <v>84</v>
      </c>
      <c r="I31" s="10">
        <f>$I$3*$I$4+$I30</f>
        <v>6</v>
      </c>
      <c r="J31" t="s" s="10">
        <v>86</v>
      </c>
      <c r="K31" s="10">
        <f>$K$4*$K$3+$K30</f>
        <v>6</v>
      </c>
      <c r="L31" s="10">
        <f>(($L$3*4)*$M2:$M76)+(($L$3*2)*$M2:$M76)</f>
        <v>7500</v>
      </c>
      <c r="M31" t="s" s="10">
        <v>19</v>
      </c>
      <c r="N31" t="s" s="10">
        <v>106</v>
      </c>
      <c r="O31" t="s" s="10">
        <v>31</v>
      </c>
      <c r="P31" t="s" s="10">
        <v>32</v>
      </c>
      <c r="Q31" s="7"/>
    </row>
    <row r="32" ht="20.45" customHeight="1">
      <c r="A32" t="s" s="9">
        <v>107</v>
      </c>
      <c r="B32" t="s" s="10">
        <v>78</v>
      </c>
      <c r="C32" t="s" s="10">
        <v>95</v>
      </c>
      <c r="D32" t="s" s="10">
        <v>80</v>
      </c>
      <c r="E32" s="10">
        <f>$E31+(($E$4/$G31)*$E31)</f>
        <v>54.42043310080618</v>
      </c>
      <c r="F32" t="s" s="10">
        <v>82</v>
      </c>
      <c r="G32" s="10">
        <f>$G31+(($G$4/$E31)*$G31)</f>
        <v>32.01871571800486</v>
      </c>
      <c r="H32" t="s" s="10">
        <v>84</v>
      </c>
      <c r="I32" s="10">
        <f>$I$3*$I$4+$I31</f>
        <v>7</v>
      </c>
      <c r="J32" t="s" s="10">
        <v>86</v>
      </c>
      <c r="K32" s="10">
        <f>$K$4*$K$3+$K31</f>
        <v>7</v>
      </c>
      <c r="L32" s="10">
        <f>(($L$3*4)*$M2:$M76)+(($L$3*2)*$M2:$M76)</f>
        <v>7500</v>
      </c>
      <c r="M32" t="s" s="10">
        <v>19</v>
      </c>
      <c r="N32" t="s" s="10">
        <v>108</v>
      </c>
      <c r="O32" t="s" s="10">
        <v>31</v>
      </c>
      <c r="P32" t="s" s="10">
        <v>32</v>
      </c>
      <c r="Q32" s="7"/>
    </row>
    <row r="33" ht="20.45" customHeight="1">
      <c r="A33" t="s" s="9">
        <v>109</v>
      </c>
      <c r="B33" t="s" s="10">
        <v>78</v>
      </c>
      <c r="C33" t="s" s="10">
        <v>110</v>
      </c>
      <c r="D33" t="s" s="10">
        <v>80</v>
      </c>
      <c r="E33" s="10">
        <f>$E32+(($E$4/$G32)*$E32)</f>
        <v>54.76036199476993</v>
      </c>
      <c r="F33" t="s" s="10">
        <v>82</v>
      </c>
      <c r="G33" s="10">
        <f>$G32+(($G$4/$E32)*$G32)</f>
        <v>32.13638738613985</v>
      </c>
      <c r="H33" t="s" s="10">
        <v>84</v>
      </c>
      <c r="I33" s="10">
        <f>$I$3*$I$4+$I32</f>
        <v>8</v>
      </c>
      <c r="J33" t="s" s="10">
        <v>86</v>
      </c>
      <c r="K33" s="10">
        <f>$K$4*$K$3+$K32</f>
        <v>8</v>
      </c>
      <c r="L33" s="10">
        <f>(($L$3*4)*$M2:$M76)+(($L$3*2)*$M2:$M76)</f>
        <v>9000</v>
      </c>
      <c r="M33" t="s" s="10">
        <v>111</v>
      </c>
      <c r="N33" t="s" s="10">
        <v>112</v>
      </c>
      <c r="O33" t="s" s="10">
        <v>31</v>
      </c>
      <c r="P33" t="s" s="10">
        <v>32</v>
      </c>
      <c r="Q33" s="7"/>
    </row>
    <row r="34" ht="20.45" customHeight="1">
      <c r="A34" t="s" s="9">
        <v>113</v>
      </c>
      <c r="B34" t="s" s="10">
        <v>78</v>
      </c>
      <c r="C34" t="s" s="10">
        <v>114</v>
      </c>
      <c r="D34" t="s" s="10">
        <v>80</v>
      </c>
      <c r="E34" s="10">
        <f>$E33+($E$4*$E33)</f>
        <v>65.71243439372392</v>
      </c>
      <c r="F34" t="s" s="10">
        <v>82</v>
      </c>
      <c r="G34" s="10">
        <f>$G33+($G$4*$G33)</f>
        <v>38.56366486336782</v>
      </c>
      <c r="H34" t="s" s="10">
        <v>84</v>
      </c>
      <c r="I34" s="10">
        <f>$I$3*$I$4+$I33</f>
        <v>9</v>
      </c>
      <c r="J34" t="s" s="10">
        <v>86</v>
      </c>
      <c r="K34" s="10">
        <f>$K$4*$K$3+$K33</f>
        <v>9</v>
      </c>
      <c r="L34" s="10">
        <f>(($L$3*4)*$M2:$M76)+(($L$3*2)*$M2:$M76)</f>
        <v>9000</v>
      </c>
      <c r="M34" t="s" s="10">
        <v>111</v>
      </c>
      <c r="N34" t="s" s="10">
        <v>115</v>
      </c>
      <c r="O34" t="s" s="10">
        <v>31</v>
      </c>
      <c r="P34" t="s" s="10">
        <v>32</v>
      </c>
      <c r="Q34" s="7"/>
    </row>
    <row r="35" ht="20.45" customHeight="1">
      <c r="A35" t="s" s="9">
        <v>116</v>
      </c>
      <c r="B35" t="s" s="10">
        <v>78</v>
      </c>
      <c r="C35" t="s" s="10">
        <v>110</v>
      </c>
      <c r="D35" t="s" s="10">
        <v>80</v>
      </c>
      <c r="E35" s="10">
        <f>$E34+(($E$4/$G34)*$E34)</f>
        <v>66.05323413164585</v>
      </c>
      <c r="F35" t="s" s="10">
        <v>82</v>
      </c>
      <c r="G35" s="10">
        <f>$G34+(($G$4/$E34)*$G34)</f>
        <v>38.68103584564587</v>
      </c>
      <c r="H35" t="s" s="10">
        <v>84</v>
      </c>
      <c r="I35" s="10">
        <f>$I$3*$I$4+$I34</f>
        <v>10</v>
      </c>
      <c r="J35" t="s" s="10">
        <v>86</v>
      </c>
      <c r="K35" s="10">
        <f>$K$4*$K$3+$K34</f>
        <v>10</v>
      </c>
      <c r="L35" s="10">
        <f>(($L$3*4)*$M2:$M76)+(($L$3*2)*$M2:$M76)</f>
        <v>10500</v>
      </c>
      <c r="M35" t="s" s="10">
        <v>117</v>
      </c>
      <c r="N35" t="s" s="10">
        <v>118</v>
      </c>
      <c r="O35" t="s" s="10">
        <v>31</v>
      </c>
      <c r="P35" t="s" s="10">
        <v>32</v>
      </c>
      <c r="Q35" s="7"/>
    </row>
    <row r="36" ht="20.45" customHeight="1">
      <c r="A36" t="s" s="9">
        <v>119</v>
      </c>
      <c r="B36" t="s" s="10">
        <v>78</v>
      </c>
      <c r="C36" t="s" s="10">
        <v>114</v>
      </c>
      <c r="D36" t="s" s="10">
        <v>80</v>
      </c>
      <c r="E36" s="10">
        <f>$E35+($E$4*$E35)</f>
        <v>79.26388095797502</v>
      </c>
      <c r="F36" t="s" s="10">
        <v>82</v>
      </c>
      <c r="G36" s="10">
        <f>$G35+($G$4*$G35)</f>
        <v>46.41724301477505</v>
      </c>
      <c r="H36" t="s" s="10">
        <v>84</v>
      </c>
      <c r="I36" s="10">
        <f>$I$3*$I$4+$I35</f>
        <v>11</v>
      </c>
      <c r="J36" t="s" s="10">
        <v>86</v>
      </c>
      <c r="K36" s="10">
        <f>$K$4*$K$3+$K35</f>
        <v>11</v>
      </c>
      <c r="L36" s="10">
        <f>(($L$3*4)*$M2:$M76)+(($L$3*2)*$M2:$M76)</f>
        <v>10500</v>
      </c>
      <c r="M36" t="s" s="10">
        <v>117</v>
      </c>
      <c r="N36" t="s" s="10">
        <v>120</v>
      </c>
      <c r="O36" t="s" s="10">
        <v>31</v>
      </c>
      <c r="P36" t="s" s="10">
        <v>32</v>
      </c>
      <c r="Q36" s="7"/>
    </row>
    <row r="37" ht="20.45" customHeight="1">
      <c r="A37" t="s" s="9">
        <v>121</v>
      </c>
      <c r="B37" t="s" s="10">
        <v>78</v>
      </c>
      <c r="C37" t="s" s="10">
        <v>110</v>
      </c>
      <c r="D37" t="s" s="10">
        <v>80</v>
      </c>
      <c r="E37" s="10">
        <f>$E36+(($E$4/$G36)*$E36)</f>
        <v>79.60540869986501</v>
      </c>
      <c r="F37" t="s" s="10">
        <v>82</v>
      </c>
      <c r="G37" s="10">
        <f>$G36+(($G$4/$E36)*$G36)</f>
        <v>46.53436380788732</v>
      </c>
      <c r="H37" t="s" s="10">
        <v>84</v>
      </c>
      <c r="I37" s="10">
        <f>$I$3*$I$4+$I36</f>
        <v>12</v>
      </c>
      <c r="J37" t="s" s="10">
        <v>86</v>
      </c>
      <c r="K37" s="10">
        <f>$K$4*$K$3+$K36</f>
        <v>12</v>
      </c>
      <c r="L37" s="10">
        <f>(($L$3*4)*$M2:$M76)+(($L$3*2)*$M2:$M76)</f>
        <v>12000</v>
      </c>
      <c r="M37" t="s" s="10">
        <v>122</v>
      </c>
      <c r="N37" t="s" s="10">
        <v>123</v>
      </c>
      <c r="O37" t="s" s="10">
        <v>31</v>
      </c>
      <c r="P37" t="s" s="10">
        <v>32</v>
      </c>
      <c r="Q37" s="7"/>
    </row>
    <row r="38" ht="20.45" customHeight="1">
      <c r="A38" t="s" s="9">
        <v>124</v>
      </c>
      <c r="B38" t="s" s="10">
        <v>78</v>
      </c>
      <c r="C38" t="s" s="10">
        <v>114</v>
      </c>
      <c r="D38" t="s" s="10">
        <v>80</v>
      </c>
      <c r="E38" s="10">
        <f>$E37+($E$4*$E37)</f>
        <v>95.52649043983801</v>
      </c>
      <c r="F38" t="s" s="10">
        <v>82</v>
      </c>
      <c r="G38" s="10">
        <f>$G37+($G$4*$G37)</f>
        <v>55.84123656946479</v>
      </c>
      <c r="H38" t="s" s="10">
        <v>84</v>
      </c>
      <c r="I38" s="10">
        <f>$I$3*$I$4+$I37</f>
        <v>13</v>
      </c>
      <c r="J38" t="s" s="10">
        <v>86</v>
      </c>
      <c r="K38" s="10">
        <f>$K$4*$K$3+$K37</f>
        <v>13</v>
      </c>
      <c r="L38" s="10">
        <f>(($L$3*4)*$M2:$M76)+(($L$3*2)*$M2:$M76)</f>
        <v>12000</v>
      </c>
      <c r="M38" t="s" s="10">
        <v>122</v>
      </c>
      <c r="N38" t="s" s="10">
        <v>125</v>
      </c>
      <c r="O38" t="s" s="10">
        <v>31</v>
      </c>
      <c r="P38" t="s" s="10">
        <v>32</v>
      </c>
      <c r="Q38" s="7"/>
    </row>
    <row r="39" ht="20.45" customHeight="1">
      <c r="A39" t="s" s="9">
        <v>126</v>
      </c>
      <c r="B39" t="s" s="10">
        <v>78</v>
      </c>
      <c r="C39" t="s" s="10">
        <v>110</v>
      </c>
      <c r="D39" t="s" s="10">
        <v>80</v>
      </c>
      <c r="E39" s="10">
        <f>$E38+(($E$4/$G38)*$E38)</f>
        <v>95.8686264536815</v>
      </c>
      <c r="F39" t="s" s="10">
        <v>82</v>
      </c>
      <c r="G39" s="10">
        <f>$G38+(($G$4/$E38)*$G38)</f>
        <v>55.95814913751236</v>
      </c>
      <c r="H39" t="s" s="10">
        <v>84</v>
      </c>
      <c r="I39" s="10">
        <f>$I$3*$I$4+$I38</f>
        <v>14</v>
      </c>
      <c r="J39" t="s" s="10">
        <v>86</v>
      </c>
      <c r="K39" s="10">
        <f>$K$4*$K$3+$K38</f>
        <v>14</v>
      </c>
      <c r="L39" s="10">
        <f>(($L$3*4)*$M2:$M76)+(($L$3*2)*$M2:$M76)</f>
        <v>13500</v>
      </c>
      <c r="M39" t="s" s="10">
        <v>73</v>
      </c>
      <c r="N39" t="s" s="10">
        <v>127</v>
      </c>
      <c r="O39" t="s" s="10">
        <v>31</v>
      </c>
      <c r="P39" t="s" s="10">
        <v>32</v>
      </c>
      <c r="Q39" s="7"/>
    </row>
    <row r="40" ht="20.45" customHeight="1">
      <c r="A40" t="s" s="9">
        <v>128</v>
      </c>
      <c r="B40" t="s" s="10">
        <v>78</v>
      </c>
      <c r="C40" t="s" s="10">
        <v>114</v>
      </c>
      <c r="D40" t="s" s="10">
        <v>80</v>
      </c>
      <c r="E40" s="10">
        <f>$E39+($E$4*$E39)</f>
        <v>115.0423517444178</v>
      </c>
      <c r="F40" t="s" s="10">
        <v>82</v>
      </c>
      <c r="G40" s="10">
        <f>$G39+($G$4*$G39)</f>
        <v>67.14977896501483</v>
      </c>
      <c r="H40" t="s" s="10">
        <v>84</v>
      </c>
      <c r="I40" s="10">
        <f>$I$3*$I$4+$I39</f>
        <v>15</v>
      </c>
      <c r="J40" t="s" s="10">
        <v>86</v>
      </c>
      <c r="K40" s="10">
        <f>$K$4*$K$3+$K39</f>
        <v>15</v>
      </c>
      <c r="L40" s="10">
        <f>(($L$3*4)*$M2:$M76)+(($L$3*2)*$M2:$M76)</f>
        <v>13500</v>
      </c>
      <c r="M40" t="s" s="10">
        <v>73</v>
      </c>
      <c r="N40" t="s" s="10">
        <v>129</v>
      </c>
      <c r="O40" t="s" s="10">
        <v>31</v>
      </c>
      <c r="P40" t="s" s="10">
        <v>32</v>
      </c>
      <c r="Q40" s="7"/>
    </row>
    <row r="41" ht="20.45" customHeight="1">
      <c r="A41" t="s" s="9">
        <v>130</v>
      </c>
      <c r="B41" t="s" s="10">
        <v>131</v>
      </c>
      <c r="C41" t="s" s="10">
        <v>132</v>
      </c>
      <c r="D41" t="s" s="10">
        <v>84</v>
      </c>
      <c r="E41" s="10">
        <f t="shared" si="126" ref="E41:E43">($E$3/100)*$E$4+($E$3/75)+M$41</f>
        <v>8.666666666666668</v>
      </c>
      <c r="F41" t="s" s="10">
        <v>86</v>
      </c>
      <c r="G41" s="10">
        <f>$G$3*$G$4+$M41</f>
        <v>2</v>
      </c>
      <c r="H41" t="s" s="10">
        <v>59</v>
      </c>
      <c r="I41" s="10">
        <f>$I$3*$I$4+$M41</f>
        <v>2</v>
      </c>
      <c r="J41" s="11"/>
      <c r="K41" s="11"/>
      <c r="L41" s="10">
        <f>(($L$3*4)*$M2:$M76)+(($L$3*2)*$M2:$M76)</f>
        <v>1500</v>
      </c>
      <c r="M41" t="s" s="10">
        <v>29</v>
      </c>
      <c r="N41" t="s" s="10">
        <v>133</v>
      </c>
      <c r="O41" t="s" s="10">
        <v>31</v>
      </c>
      <c r="P41" t="s" s="10">
        <v>32</v>
      </c>
      <c r="Q41" s="7"/>
    </row>
    <row r="42" ht="20.45" customHeight="1">
      <c r="A42" t="s" s="9">
        <v>134</v>
      </c>
      <c r="B42" t="s" s="10">
        <v>131</v>
      </c>
      <c r="C42" t="s" s="10">
        <v>135</v>
      </c>
      <c r="D42" t="s" s="10">
        <v>80</v>
      </c>
      <c r="E42" s="10">
        <f t="shared" si="126"/>
        <v>8.666666666666668</v>
      </c>
      <c r="F42" t="s" s="10">
        <v>86</v>
      </c>
      <c r="G42" s="10">
        <f>$G$3*$G$4+$M42+$G41</f>
        <v>4</v>
      </c>
      <c r="H42" t="s" s="10">
        <v>53</v>
      </c>
      <c r="I42" s="10">
        <f>$I$3*$I$4+$M42</f>
        <v>2</v>
      </c>
      <c r="J42" s="11"/>
      <c r="K42" s="11"/>
      <c r="L42" s="10">
        <f>(($L$3*4)*$M2:$M76)+(($L$3*2)*$M2:$M76)</f>
        <v>1500</v>
      </c>
      <c r="M42" t="s" s="10">
        <v>29</v>
      </c>
      <c r="N42" t="s" s="10">
        <v>136</v>
      </c>
      <c r="O42" t="s" s="10">
        <v>31</v>
      </c>
      <c r="P42" t="s" s="10">
        <v>32</v>
      </c>
      <c r="Q42" s="7"/>
    </row>
    <row r="43" ht="20.45" customHeight="1">
      <c r="A43" t="s" s="9">
        <v>137</v>
      </c>
      <c r="B43" t="s" s="10">
        <v>131</v>
      </c>
      <c r="C43" t="s" s="10">
        <v>138</v>
      </c>
      <c r="D43" t="s" s="10">
        <v>86</v>
      </c>
      <c r="E43" s="10">
        <f t="shared" si="126"/>
        <v>8.666666666666668</v>
      </c>
      <c r="F43" t="s" s="10">
        <v>62</v>
      </c>
      <c r="G43" s="10">
        <f>$G$3*$G$4+$M43</f>
        <v>2</v>
      </c>
      <c r="H43" s="11"/>
      <c r="I43" s="11"/>
      <c r="J43" s="11"/>
      <c r="K43" s="11"/>
      <c r="L43" s="10">
        <f>(($L$3*4)*$M2:$M76)+(($L$3*2)*$M2:$M76)</f>
        <v>1500</v>
      </c>
      <c r="M43" t="s" s="10">
        <v>29</v>
      </c>
      <c r="N43" t="s" s="10">
        <v>139</v>
      </c>
      <c r="O43" t="s" s="10">
        <v>31</v>
      </c>
      <c r="P43" t="s" s="10">
        <v>32</v>
      </c>
      <c r="Q43" s="7"/>
    </row>
    <row r="44" ht="20.45" customHeight="1">
      <c r="A44" t="s" s="9">
        <v>140</v>
      </c>
      <c r="B44" t="s" s="10">
        <v>131</v>
      </c>
      <c r="C44" t="s" s="10">
        <v>132</v>
      </c>
      <c r="D44" t="s" s="10">
        <v>84</v>
      </c>
      <c r="E44" s="10">
        <f>($E$3/100)*$E$4+($E$3/75)+M$41+$E41</f>
        <v>17.33333333333334</v>
      </c>
      <c r="F44" t="s" s="10">
        <v>86</v>
      </c>
      <c r="G44" s="10">
        <f>$G$3*$G$4+$M44+G42</f>
        <v>7</v>
      </c>
      <c r="H44" t="s" s="10">
        <v>59</v>
      </c>
      <c r="I44" s="10">
        <f>$I$3*$I$4+$M44+$I41</f>
        <v>5</v>
      </c>
      <c r="J44" s="11"/>
      <c r="K44" s="11"/>
      <c r="L44" s="10">
        <f>(($L$3*4)*$M2:$M76)+(($L$3*2)*$M2:$M76)</f>
        <v>3000</v>
      </c>
      <c r="M44" t="s" s="10">
        <v>34</v>
      </c>
      <c r="N44" t="s" s="10">
        <v>141</v>
      </c>
      <c r="O44" t="s" s="10">
        <v>31</v>
      </c>
      <c r="P44" t="s" s="10">
        <v>32</v>
      </c>
      <c r="Q44" s="7"/>
    </row>
    <row r="45" ht="20.45" customHeight="1">
      <c r="A45" t="s" s="9">
        <v>142</v>
      </c>
      <c r="B45" t="s" s="10">
        <v>131</v>
      </c>
      <c r="C45" t="s" s="10">
        <v>135</v>
      </c>
      <c r="D45" t="s" s="10">
        <v>80</v>
      </c>
      <c r="E45" s="10">
        <f>($E$3/100)*$E$4+($E$3/75)+M$41+$E42</f>
        <v>17.33333333333334</v>
      </c>
      <c r="F45" t="s" s="10">
        <v>86</v>
      </c>
      <c r="G45" s="10">
        <f>$G$3*$G$4+$M45+$G44</f>
        <v>10</v>
      </c>
      <c r="H45" t="s" s="10">
        <v>53</v>
      </c>
      <c r="I45" s="10">
        <f>$I$3*$I$4+$M45+$I42</f>
        <v>5</v>
      </c>
      <c r="J45" s="11"/>
      <c r="K45" s="11"/>
      <c r="L45" s="10">
        <f>(($L$3*4)*$M2:$M76)+(($L$3*2)*$M2:$M76)</f>
        <v>3000</v>
      </c>
      <c r="M45" t="s" s="10">
        <v>34</v>
      </c>
      <c r="N45" t="s" s="10">
        <v>143</v>
      </c>
      <c r="O45" t="s" s="10">
        <v>31</v>
      </c>
      <c r="P45" t="s" s="10">
        <v>32</v>
      </c>
      <c r="Q45" s="7"/>
    </row>
    <row r="46" ht="20.45" customHeight="1">
      <c r="A46" t="s" s="9">
        <v>144</v>
      </c>
      <c r="B46" t="s" s="10">
        <v>131</v>
      </c>
      <c r="C46" t="s" s="10">
        <v>138</v>
      </c>
      <c r="D46" t="s" s="10">
        <v>86</v>
      </c>
      <c r="E46" s="10">
        <f>$G$3*$G$4+$M46+$G45</f>
        <v>13</v>
      </c>
      <c r="F46" t="s" s="10">
        <v>62</v>
      </c>
      <c r="G46" s="10">
        <f>$G$3*$G$4+$M46+$G43</f>
        <v>5</v>
      </c>
      <c r="H46" s="11"/>
      <c r="I46" s="11"/>
      <c r="J46" s="11"/>
      <c r="K46" s="11"/>
      <c r="L46" s="10">
        <f>(($L$3*4)*$M2:$M76)+(($L$3*2)*$M2:$M76)</f>
        <v>3000</v>
      </c>
      <c r="M46" t="s" s="10">
        <v>34</v>
      </c>
      <c r="N46" t="s" s="10">
        <v>145</v>
      </c>
      <c r="O46" t="s" s="10">
        <v>31</v>
      </c>
      <c r="P46" t="s" s="10">
        <v>32</v>
      </c>
      <c r="Q46" s="7"/>
    </row>
    <row r="47" ht="20.45" customHeight="1">
      <c r="A47" t="s" s="9">
        <v>146</v>
      </c>
      <c r="B47" t="s" s="10">
        <v>131</v>
      </c>
      <c r="C47" t="s" s="10">
        <v>132</v>
      </c>
      <c r="D47" t="s" s="10">
        <v>84</v>
      </c>
      <c r="E47" s="10">
        <f>($E$3/100)*$E$4+($E$3/75)+M$41+$E44</f>
        <v>26</v>
      </c>
      <c r="F47" t="s" s="10">
        <v>86</v>
      </c>
      <c r="G47" s="10">
        <f>$G$3*$G$4+$M47+E$46</f>
        <v>17</v>
      </c>
      <c r="H47" t="s" s="10">
        <v>59</v>
      </c>
      <c r="I47" s="10">
        <f>$I$3*$I$4+$M47+$I44</f>
        <v>9</v>
      </c>
      <c r="J47" s="11"/>
      <c r="K47" s="11"/>
      <c r="L47" s="10">
        <f>(($L$3*4)*$M2:$M76)+(($L$3*2)*$M2:$M76)</f>
        <v>4500</v>
      </c>
      <c r="M47" t="s" s="10">
        <v>37</v>
      </c>
      <c r="N47" t="s" s="10">
        <v>147</v>
      </c>
      <c r="O47" t="s" s="10">
        <v>31</v>
      </c>
      <c r="P47" t="s" s="10">
        <v>32</v>
      </c>
      <c r="Q47" s="7"/>
    </row>
    <row r="48" ht="20.45" customHeight="1">
      <c r="A48" t="s" s="9">
        <v>148</v>
      </c>
      <c r="B48" t="s" s="10">
        <v>131</v>
      </c>
      <c r="C48" t="s" s="10">
        <v>135</v>
      </c>
      <c r="D48" t="s" s="10">
        <v>80</v>
      </c>
      <c r="E48" s="10">
        <f>($E$3/100)*$E$4+($E$3/75)+M$41+$E45</f>
        <v>26</v>
      </c>
      <c r="F48" t="s" s="10">
        <v>86</v>
      </c>
      <c r="G48" s="10">
        <f>$G$3*$G$4+$M48+$G47</f>
        <v>21</v>
      </c>
      <c r="H48" t="s" s="10">
        <v>53</v>
      </c>
      <c r="I48" s="10">
        <f>$I$3*$I$4+$M48+$I45</f>
        <v>9</v>
      </c>
      <c r="J48" s="11"/>
      <c r="K48" s="11"/>
      <c r="L48" s="10">
        <f>(($L$3*4)*$M2:$M76)+(($L$3*2)*$M2:$M76)</f>
        <v>4500</v>
      </c>
      <c r="M48" t="s" s="10">
        <v>37</v>
      </c>
      <c r="N48" t="s" s="10">
        <v>149</v>
      </c>
      <c r="O48" t="s" s="10">
        <v>31</v>
      </c>
      <c r="P48" t="s" s="10">
        <v>32</v>
      </c>
      <c r="Q48" s="7"/>
    </row>
    <row r="49" ht="20.45" customHeight="1">
      <c r="A49" t="s" s="9">
        <v>150</v>
      </c>
      <c r="B49" t="s" s="10">
        <v>131</v>
      </c>
      <c r="C49" t="s" s="10">
        <v>138</v>
      </c>
      <c r="D49" t="s" s="10">
        <v>86</v>
      </c>
      <c r="E49" s="10">
        <f>($E$3/100)*$E$4+($E$3/75)+M$41+$E46</f>
        <v>21.66666666666667</v>
      </c>
      <c r="F49" t="s" s="10">
        <v>62</v>
      </c>
      <c r="G49" s="10">
        <f>$G$3*$G$4+$M49+$G46</f>
        <v>9</v>
      </c>
      <c r="H49" s="11"/>
      <c r="I49" s="11"/>
      <c r="J49" s="11"/>
      <c r="K49" s="11"/>
      <c r="L49" s="10">
        <f>(($L$3*4)*$M2:$M76)+(($L$3*2)*$M2:$M76)</f>
        <v>4500</v>
      </c>
      <c r="M49" t="s" s="10">
        <v>37</v>
      </c>
      <c r="N49" t="s" s="10">
        <v>151</v>
      </c>
      <c r="O49" t="s" s="10">
        <v>31</v>
      </c>
      <c r="P49" t="s" s="10">
        <v>32</v>
      </c>
      <c r="Q49" s="7"/>
    </row>
    <row r="50" ht="20.45" customHeight="1">
      <c r="A50" t="s" s="9">
        <v>152</v>
      </c>
      <c r="B50" t="s" s="10">
        <v>131</v>
      </c>
      <c r="C50" t="s" s="10">
        <v>132</v>
      </c>
      <c r="D50" t="s" s="10">
        <v>84</v>
      </c>
      <c r="E50" s="10">
        <f>($E$3/100)*$E$4+($E$3/75)+M$41+$E47</f>
        <v>34.66666666666667</v>
      </c>
      <c r="F50" t="s" s="10">
        <v>86</v>
      </c>
      <c r="G50" s="10">
        <f>$G$3*$G$4+$M50+G48</f>
        <v>26</v>
      </c>
      <c r="H50" t="s" s="10">
        <v>59</v>
      </c>
      <c r="I50" s="10">
        <f>$I$3*$I$4+$M50+$I47</f>
        <v>14</v>
      </c>
      <c r="J50" s="11"/>
      <c r="K50" s="11"/>
      <c r="L50" s="10">
        <f>(($L$3*4)*$M2:$M76)+(($L$3*2)*$M2:$M76)</f>
        <v>6000</v>
      </c>
      <c r="M50" t="s" s="10">
        <v>40</v>
      </c>
      <c r="N50" t="s" s="10">
        <v>153</v>
      </c>
      <c r="O50" t="s" s="10">
        <v>31</v>
      </c>
      <c r="P50" t="s" s="10">
        <v>32</v>
      </c>
      <c r="Q50" s="7"/>
    </row>
    <row r="51" ht="20.45" customHeight="1">
      <c r="A51" t="s" s="9">
        <v>154</v>
      </c>
      <c r="B51" t="s" s="10">
        <v>131</v>
      </c>
      <c r="C51" t="s" s="10">
        <v>135</v>
      </c>
      <c r="D51" t="s" s="10">
        <v>80</v>
      </c>
      <c r="E51" s="10">
        <f>($E$3/100)*$E$4+($E$3/75)+M$41+$E48</f>
        <v>34.66666666666667</v>
      </c>
      <c r="F51" t="s" s="10">
        <v>86</v>
      </c>
      <c r="G51" s="10">
        <f>$G$3*$G$4+$M51+$G50</f>
        <v>31</v>
      </c>
      <c r="H51" t="s" s="10">
        <v>53</v>
      </c>
      <c r="I51" s="10">
        <f>$I$3*$I$4+$M51+$I48</f>
        <v>14</v>
      </c>
      <c r="J51" s="11"/>
      <c r="K51" s="11"/>
      <c r="L51" s="10">
        <f>(($L$3*4)*$M2:$M76)+(($L$3*2)*$M2:$M76)</f>
        <v>6000</v>
      </c>
      <c r="M51" t="s" s="10">
        <v>40</v>
      </c>
      <c r="N51" t="s" s="10">
        <v>155</v>
      </c>
      <c r="O51" t="s" s="10">
        <v>31</v>
      </c>
      <c r="P51" t="s" s="10">
        <v>32</v>
      </c>
      <c r="Q51" s="7"/>
    </row>
    <row r="52" ht="20.45" customHeight="1">
      <c r="A52" t="s" s="9">
        <v>156</v>
      </c>
      <c r="B52" t="s" s="10">
        <v>131</v>
      </c>
      <c r="C52" t="s" s="10">
        <v>138</v>
      </c>
      <c r="D52" t="s" s="10">
        <v>86</v>
      </c>
      <c r="E52" s="10">
        <f>($E$3/100)*$E$4+($E$3/75)+M$41+$E49</f>
        <v>30.33333333333334</v>
      </c>
      <c r="F52" t="s" s="10">
        <v>62</v>
      </c>
      <c r="G52" s="10">
        <f>$G$3*$G$4+$M52+$G49</f>
        <v>14</v>
      </c>
      <c r="H52" s="11"/>
      <c r="I52" s="11"/>
      <c r="J52" s="11"/>
      <c r="K52" s="11"/>
      <c r="L52" s="10">
        <f>(($L$3*4)*$M2:$M76)+(($L$3*2)*$M2:$M76)</f>
        <v>6000</v>
      </c>
      <c r="M52" t="s" s="10">
        <v>40</v>
      </c>
      <c r="N52" t="s" s="10">
        <v>157</v>
      </c>
      <c r="O52" t="s" s="10">
        <v>31</v>
      </c>
      <c r="P52" t="s" s="10">
        <v>32</v>
      </c>
      <c r="Q52" s="7"/>
    </row>
    <row r="53" ht="20.45" customHeight="1">
      <c r="A53" t="s" s="9">
        <v>158</v>
      </c>
      <c r="B53" t="s" s="10">
        <v>131</v>
      </c>
      <c r="C53" t="s" s="10">
        <v>132</v>
      </c>
      <c r="D53" t="s" s="10">
        <v>84</v>
      </c>
      <c r="E53" s="10">
        <f>($E$3/100)*$E$4+($E$3/75)+M$41+$E50</f>
        <v>43.33333333333334</v>
      </c>
      <c r="F53" t="s" s="10">
        <v>53</v>
      </c>
      <c r="G53" s="10">
        <f>$I$3*$I$4+$M53+I51</f>
        <v>20</v>
      </c>
      <c r="H53" t="s" s="10">
        <v>59</v>
      </c>
      <c r="I53" s="10">
        <f>$I$3*$I$4+$M53+$I50</f>
        <v>20</v>
      </c>
      <c r="J53" s="11"/>
      <c r="K53" s="11"/>
      <c r="L53" s="10">
        <f>(($L$3*4)*$M2:$M76)+(($L$3*2)*$M2:$M76)</f>
        <v>7500</v>
      </c>
      <c r="M53" t="s" s="10">
        <v>19</v>
      </c>
      <c r="N53" t="s" s="10">
        <v>159</v>
      </c>
      <c r="O53" t="s" s="10">
        <v>29</v>
      </c>
      <c r="P53" t="s" s="10">
        <v>32</v>
      </c>
      <c r="Q53" s="7"/>
    </row>
    <row r="54" ht="20.45" customHeight="1">
      <c r="A54" t="s" s="9">
        <v>160</v>
      </c>
      <c r="B54" t="s" s="10">
        <v>131</v>
      </c>
      <c r="C54" t="s" s="10">
        <v>135</v>
      </c>
      <c r="D54" t="s" s="10">
        <v>80</v>
      </c>
      <c r="E54" s="10">
        <f>($E$3/100)*$E$4+($E$3/75)+M$41+$E51</f>
        <v>43.33333333333334</v>
      </c>
      <c r="F54" t="s" s="10">
        <v>53</v>
      </c>
      <c r="G54" s="10">
        <f>$I$3*$I$4+$M54+$G53</f>
        <v>26</v>
      </c>
      <c r="H54" s="11"/>
      <c r="I54" s="11"/>
      <c r="J54" s="11"/>
      <c r="K54" s="11"/>
      <c r="L54" s="10">
        <f>(($L$3*4)*$M2:$M76)+(($L$3*2)*$M2:$M76)</f>
        <v>7500</v>
      </c>
      <c r="M54" t="s" s="10">
        <v>19</v>
      </c>
      <c r="N54" t="s" s="10">
        <v>161</v>
      </c>
      <c r="O54" t="s" s="10">
        <v>29</v>
      </c>
      <c r="P54" t="s" s="10">
        <v>32</v>
      </c>
      <c r="Q54" s="7"/>
    </row>
    <row r="55" ht="20.45" customHeight="1">
      <c r="A55" t="s" s="9">
        <v>162</v>
      </c>
      <c r="B55" t="s" s="10">
        <v>131</v>
      </c>
      <c r="C55" t="s" s="10">
        <v>138</v>
      </c>
      <c r="D55" t="s" s="10">
        <v>86</v>
      </c>
      <c r="E55" s="10">
        <f>($E$3/100)*$E$4+($E$3/75)+M$41+$E52</f>
        <v>39</v>
      </c>
      <c r="F55" t="s" s="10">
        <v>53</v>
      </c>
      <c r="G55" s="10">
        <f>$I$3*$I$4+$M55+$G54</f>
        <v>32</v>
      </c>
      <c r="H55" t="s" s="10">
        <v>62</v>
      </c>
      <c r="I55" s="10">
        <f>$G$3*$G$4+$M55+$G52</f>
        <v>20</v>
      </c>
      <c r="J55" s="11"/>
      <c r="K55" s="11"/>
      <c r="L55" s="10">
        <f>(($L$3*4)*$M2:$M76)+(($L$3*2)*$M2:$M76)</f>
        <v>7500</v>
      </c>
      <c r="M55" t="s" s="10">
        <v>19</v>
      </c>
      <c r="N55" t="s" s="10">
        <v>163</v>
      </c>
      <c r="O55" t="s" s="10">
        <v>29</v>
      </c>
      <c r="P55" t="s" s="10">
        <v>32</v>
      </c>
      <c r="Q55" s="7"/>
    </row>
    <row r="56" ht="20.45" customHeight="1">
      <c r="A56" t="s" s="9">
        <v>164</v>
      </c>
      <c r="B56" t="s" s="10">
        <v>131</v>
      </c>
      <c r="C56" t="s" s="10">
        <v>132</v>
      </c>
      <c r="D56" t="s" s="10">
        <v>84</v>
      </c>
      <c r="E56" s="10">
        <f>($E$3/100)*$E$4+($E$3/75)+M$41+$E53</f>
        <v>52.00000000000001</v>
      </c>
      <c r="F56" t="s" s="10">
        <v>56</v>
      </c>
      <c r="G56" t="s" s="10">
        <v>165</v>
      </c>
      <c r="H56" t="s" s="10">
        <v>59</v>
      </c>
      <c r="I56" s="10">
        <f>$I$3*$I$4+$M56+$I53</f>
        <v>27</v>
      </c>
      <c r="J56" s="11"/>
      <c r="K56" s="11"/>
      <c r="L56" s="10">
        <f>(($L$3*4)*$M2:$M76)+(($L$3*2)*$M2:$M76)</f>
        <v>9000</v>
      </c>
      <c r="M56" t="s" s="10">
        <v>111</v>
      </c>
      <c r="N56" t="s" s="10">
        <v>166</v>
      </c>
      <c r="O56" t="s" s="10">
        <v>29</v>
      </c>
      <c r="P56" t="s" s="10">
        <v>32</v>
      </c>
      <c r="Q56" s="7"/>
    </row>
    <row r="57" ht="20.45" customHeight="1">
      <c r="A57" t="s" s="9">
        <v>167</v>
      </c>
      <c r="B57" t="s" s="10">
        <v>131</v>
      </c>
      <c r="C57" t="s" s="10">
        <v>135</v>
      </c>
      <c r="D57" t="s" s="10">
        <v>80</v>
      </c>
      <c r="E57" s="10">
        <f>($E$3/100)*$E$4+($E$3/75)+M$41+$E54</f>
        <v>52.00000000000001</v>
      </c>
      <c r="F57" t="s" s="10">
        <v>56</v>
      </c>
      <c r="G57" s="10">
        <f>$G$3*$G$4+$G56+$M57</f>
        <v>27</v>
      </c>
      <c r="H57" t="s" s="10">
        <v>53</v>
      </c>
      <c r="I57" s="10">
        <f>I3*I4+G55+M57</f>
        <v>39</v>
      </c>
      <c r="J57" s="11"/>
      <c r="K57" s="11"/>
      <c r="L57" s="10">
        <f>(($L$3*4)*$M2:$M76)+(($L$3*2)*$M2:$M76)</f>
        <v>9000</v>
      </c>
      <c r="M57" t="s" s="10">
        <v>111</v>
      </c>
      <c r="N57" t="s" s="10">
        <v>168</v>
      </c>
      <c r="O57" t="s" s="10">
        <v>29</v>
      </c>
      <c r="P57" t="s" s="10">
        <v>32</v>
      </c>
      <c r="Q57" s="7"/>
    </row>
    <row r="58" ht="20.45" customHeight="1">
      <c r="A58" t="s" s="9">
        <v>169</v>
      </c>
      <c r="B58" t="s" s="10">
        <v>131</v>
      </c>
      <c r="C58" t="s" s="10">
        <v>138</v>
      </c>
      <c r="D58" t="s" s="10">
        <v>86</v>
      </c>
      <c r="E58" s="10">
        <f>($E$3/100)*$E$4+($E$3/75)+M$41+$E55</f>
        <v>47.66666666666667</v>
      </c>
      <c r="F58" t="s" s="10">
        <v>56</v>
      </c>
      <c r="G58" s="10">
        <f>$G$3*$G$4+$G57+$M58</f>
        <v>34</v>
      </c>
      <c r="H58" t="s" s="10">
        <v>62</v>
      </c>
      <c r="I58" s="10">
        <f>$G$3*$G$4+$M58+$I55</f>
        <v>27</v>
      </c>
      <c r="J58" s="11"/>
      <c r="K58" s="11"/>
      <c r="L58" s="10">
        <f>(($L$3*4)*$M2:$M76)+(($L$3*2)*$M2:$M76)</f>
        <v>9000</v>
      </c>
      <c r="M58" t="s" s="10">
        <v>111</v>
      </c>
      <c r="N58" t="s" s="10">
        <v>170</v>
      </c>
      <c r="O58" t="s" s="10">
        <v>29</v>
      </c>
      <c r="P58" t="s" s="10">
        <v>32</v>
      </c>
      <c r="Q58" s="7"/>
    </row>
    <row r="59" ht="20.45" customHeight="1">
      <c r="A59" t="s" s="9">
        <v>171</v>
      </c>
      <c r="B59" t="s" s="10">
        <v>172</v>
      </c>
      <c r="C59" t="s" s="10">
        <v>173</v>
      </c>
      <c r="D59" t="s" s="10">
        <v>174</v>
      </c>
      <c r="E59" t="s" s="10">
        <v>19</v>
      </c>
      <c r="F59" s="11"/>
      <c r="G59" s="11"/>
      <c r="H59" s="11"/>
      <c r="I59" s="11"/>
      <c r="J59" s="11"/>
      <c r="K59" s="11"/>
      <c r="L59" s="10">
        <f t="shared" si="192" ref="L59:L60">($L$4*10)+($L$3*4)</f>
        <v>11000</v>
      </c>
      <c r="M59" s="11"/>
      <c r="N59" t="s" s="10">
        <v>175</v>
      </c>
      <c r="O59" s="11"/>
      <c r="P59" t="s" s="10">
        <v>32</v>
      </c>
      <c r="Q59" s="7"/>
    </row>
    <row r="60" ht="20.45" customHeight="1">
      <c r="A60" t="s" s="9">
        <v>176</v>
      </c>
      <c r="B60" t="s" s="10">
        <v>172</v>
      </c>
      <c r="C60" t="s" s="10">
        <v>177</v>
      </c>
      <c r="D60" t="s" s="10">
        <v>174</v>
      </c>
      <c r="E60" t="s" s="10">
        <v>19</v>
      </c>
      <c r="F60" s="11"/>
      <c r="G60" s="11"/>
      <c r="H60" s="11"/>
      <c r="I60" s="11"/>
      <c r="J60" s="11"/>
      <c r="K60" s="11"/>
      <c r="L60" s="10">
        <f t="shared" si="192"/>
        <v>11000</v>
      </c>
      <c r="M60" s="11"/>
      <c r="N60" t="s" s="10">
        <v>178</v>
      </c>
      <c r="O60" s="11"/>
      <c r="P60" t="s" s="10">
        <v>32</v>
      </c>
      <c r="Q60" s="7"/>
    </row>
    <row r="61" ht="20.45" customHeight="1">
      <c r="A61" t="s" s="9">
        <v>179</v>
      </c>
      <c r="B61" t="s" s="10">
        <v>26</v>
      </c>
      <c r="C61" t="s" s="10">
        <v>52</v>
      </c>
      <c r="D61" t="s" s="10">
        <v>180</v>
      </c>
      <c r="E61" s="10">
        <f>3*$M2:$M76</f>
        <v>3</v>
      </c>
      <c r="F61" s="11"/>
      <c r="G61" s="11"/>
      <c r="H61" s="11"/>
      <c r="I61" s="11"/>
      <c r="J61" s="11"/>
      <c r="K61" s="11"/>
      <c r="L61" s="10">
        <f>($L$4*10)+($L$3*4)+($M2:$M76*$L$3)</f>
        <v>11250</v>
      </c>
      <c r="M61" t="s" s="10">
        <v>29</v>
      </c>
      <c r="N61" t="s" s="10">
        <v>181</v>
      </c>
      <c r="O61" t="s" s="10">
        <v>182</v>
      </c>
      <c r="P61" t="s" s="10">
        <v>32</v>
      </c>
      <c r="Q61" s="7"/>
    </row>
    <row r="62" ht="20.45" customHeight="1">
      <c r="A62" t="s" s="9">
        <v>183</v>
      </c>
      <c r="B62" t="s" s="10">
        <v>26</v>
      </c>
      <c r="C62" t="s" s="10">
        <v>52</v>
      </c>
      <c r="D62" t="s" s="10">
        <v>180</v>
      </c>
      <c r="E62" s="10">
        <f>3*$M2:$M76</f>
        <v>6</v>
      </c>
      <c r="F62" s="11"/>
      <c r="G62" s="11"/>
      <c r="H62" s="11"/>
      <c r="I62" s="11"/>
      <c r="J62" s="11"/>
      <c r="K62" s="11"/>
      <c r="L62" s="10">
        <f>($L$4*10)+($L$3*4)+($M2:$M76*$L$3)</f>
        <v>11500</v>
      </c>
      <c r="M62" t="s" s="10">
        <v>34</v>
      </c>
      <c r="N62" t="s" s="10">
        <v>184</v>
      </c>
      <c r="O62" s="10">
        <f>$O61/2</f>
        <v>12</v>
      </c>
      <c r="P62" t="s" s="10">
        <v>32</v>
      </c>
      <c r="Q62" s="7"/>
    </row>
    <row r="63" ht="20.45" customHeight="1">
      <c r="A63" t="s" s="9">
        <v>185</v>
      </c>
      <c r="B63" t="s" s="10">
        <v>26</v>
      </c>
      <c r="C63" t="s" s="10">
        <v>52</v>
      </c>
      <c r="D63" t="s" s="10">
        <v>180</v>
      </c>
      <c r="E63" s="10">
        <f>3*$M2:$M76</f>
        <v>9</v>
      </c>
      <c r="F63" s="11"/>
      <c r="G63" s="11"/>
      <c r="H63" s="11"/>
      <c r="I63" s="11"/>
      <c r="J63" s="11"/>
      <c r="K63" s="11"/>
      <c r="L63" s="10">
        <f>($L$4*10)+($L$3*4)+($M2:$M76*$L$3)</f>
        <v>11750</v>
      </c>
      <c r="M63" t="s" s="10">
        <v>37</v>
      </c>
      <c r="N63" t="s" s="10">
        <v>186</v>
      </c>
      <c r="O63" s="10">
        <f>$O62/2</f>
        <v>6</v>
      </c>
      <c r="P63" t="s" s="10">
        <v>32</v>
      </c>
      <c r="Q63" s="7"/>
    </row>
    <row r="64" ht="20.45" customHeight="1">
      <c r="A64" t="s" s="9">
        <v>187</v>
      </c>
      <c r="B64" t="s" s="10">
        <v>26</v>
      </c>
      <c r="C64" t="s" s="10">
        <v>52</v>
      </c>
      <c r="D64" t="s" s="10">
        <v>180</v>
      </c>
      <c r="E64" s="10">
        <f>3*$M2:$M76</f>
        <v>12</v>
      </c>
      <c r="F64" s="11"/>
      <c r="G64" s="11"/>
      <c r="H64" s="11"/>
      <c r="I64" s="11"/>
      <c r="J64" s="11"/>
      <c r="K64" s="11"/>
      <c r="L64" s="10">
        <f>($L$4*10)+($L$3*4)+($M2:$M76*$L$3)</f>
        <v>12000</v>
      </c>
      <c r="M64" t="s" s="10">
        <v>40</v>
      </c>
      <c r="N64" t="s" s="10">
        <v>188</v>
      </c>
      <c r="O64" s="10">
        <f>$O63/2</f>
        <v>3</v>
      </c>
      <c r="P64" t="s" s="10">
        <v>32</v>
      </c>
      <c r="Q64" s="7"/>
    </row>
    <row r="65" ht="20.45" customHeight="1">
      <c r="A65" t="s" s="9">
        <v>189</v>
      </c>
      <c r="B65" t="s" s="10">
        <v>26</v>
      </c>
      <c r="C65" t="s" s="10">
        <v>52</v>
      </c>
      <c r="D65" t="s" s="10">
        <v>28</v>
      </c>
      <c r="E65" s="10">
        <f>5*$M2:$M76*100</f>
        <v>500</v>
      </c>
      <c r="F65" s="11"/>
      <c r="G65" s="11"/>
      <c r="H65" s="11"/>
      <c r="I65" s="11"/>
      <c r="J65" s="11"/>
      <c r="K65" s="11"/>
      <c r="L65" s="10">
        <f>($L$4*10)+($L$3*4)+($M2:$M76*$L$3)</f>
        <v>11250</v>
      </c>
      <c r="M65" t="s" s="10">
        <v>29</v>
      </c>
      <c r="N65" t="s" s="10">
        <v>190</v>
      </c>
      <c r="O65" t="s" s="10">
        <v>191</v>
      </c>
      <c r="P65" t="s" s="10">
        <v>32</v>
      </c>
      <c r="Q65" s="7"/>
    </row>
    <row r="66" ht="20.45" customHeight="1">
      <c r="A66" t="s" s="9">
        <v>192</v>
      </c>
      <c r="B66" t="s" s="10">
        <v>26</v>
      </c>
      <c r="C66" t="s" s="10">
        <v>52</v>
      </c>
      <c r="D66" t="s" s="10">
        <v>28</v>
      </c>
      <c r="E66" s="10">
        <f>5*$M2:$M76*100</f>
        <v>1000</v>
      </c>
      <c r="F66" s="11"/>
      <c r="G66" s="11"/>
      <c r="H66" s="11"/>
      <c r="I66" s="11"/>
      <c r="J66" s="11"/>
      <c r="K66" s="11"/>
      <c r="L66" s="10">
        <f>($L$4*10)+($L$3*4)+($M2:$M76*$L$3)</f>
        <v>11500</v>
      </c>
      <c r="M66" t="s" s="10">
        <v>34</v>
      </c>
      <c r="N66" t="s" s="10">
        <v>193</v>
      </c>
      <c r="O66" t="s" s="10">
        <v>19</v>
      </c>
      <c r="P66" t="s" s="10">
        <v>32</v>
      </c>
      <c r="Q66" s="7"/>
    </row>
    <row r="67" ht="20.45" customHeight="1">
      <c r="A67" t="s" s="9">
        <v>194</v>
      </c>
      <c r="B67" t="s" s="10">
        <v>26</v>
      </c>
      <c r="C67" t="s" s="10">
        <v>52</v>
      </c>
      <c r="D67" t="s" s="10">
        <v>43</v>
      </c>
      <c r="E67" s="10">
        <f>5*$M2:$M76*50</f>
        <v>250</v>
      </c>
      <c r="F67" s="11"/>
      <c r="G67" s="11"/>
      <c r="H67" s="11"/>
      <c r="I67" s="11"/>
      <c r="J67" s="11"/>
      <c r="K67" s="11"/>
      <c r="L67" s="10">
        <f>($L$4*10)+($L$3*4)+($M2:$M76*$L$3)</f>
        <v>11250</v>
      </c>
      <c r="M67" t="s" s="10">
        <v>29</v>
      </c>
      <c r="N67" t="s" s="10">
        <v>195</v>
      </c>
      <c r="O67" t="s" s="10">
        <v>191</v>
      </c>
      <c r="P67" t="s" s="10">
        <v>32</v>
      </c>
      <c r="Q67" s="7"/>
    </row>
    <row r="68" ht="20.45" customHeight="1">
      <c r="A68" t="s" s="9">
        <v>196</v>
      </c>
      <c r="B68" t="s" s="10">
        <v>26</v>
      </c>
      <c r="C68" t="s" s="10">
        <v>52</v>
      </c>
      <c r="D68" t="s" s="10">
        <v>43</v>
      </c>
      <c r="E68" s="10">
        <f>5*$M2:$M76*50</f>
        <v>500</v>
      </c>
      <c r="F68" s="11"/>
      <c r="G68" s="11"/>
      <c r="H68" s="11"/>
      <c r="I68" s="11"/>
      <c r="J68" s="11"/>
      <c r="K68" s="11"/>
      <c r="L68" s="10">
        <f>($L$4*10)+($L$3*4)+($M2:$M76*$L$3)</f>
        <v>11500</v>
      </c>
      <c r="M68" t="s" s="10">
        <v>34</v>
      </c>
      <c r="N68" t="s" s="10">
        <v>197</v>
      </c>
      <c r="O68" t="s" s="10">
        <v>19</v>
      </c>
      <c r="P68" t="s" s="10">
        <v>32</v>
      </c>
      <c r="Q68" s="7"/>
    </row>
    <row r="69" ht="20.45" customHeight="1">
      <c r="A69" t="s" s="9">
        <v>198</v>
      </c>
      <c r="B69" t="s" s="10">
        <v>26</v>
      </c>
      <c r="C69" t="s" s="10">
        <v>52</v>
      </c>
      <c r="D69" t="s" s="10">
        <v>53</v>
      </c>
      <c r="E69" s="10">
        <f>5*$M2:$M76</f>
        <v>5</v>
      </c>
      <c r="F69" s="11"/>
      <c r="G69" s="11"/>
      <c r="H69" s="11"/>
      <c r="I69" s="11"/>
      <c r="J69" s="11"/>
      <c r="K69" s="11"/>
      <c r="L69" s="10">
        <f>($L$4*10)+($L$3*4)+($M2:$M76*$L$3)</f>
        <v>11250</v>
      </c>
      <c r="M69" t="s" s="10">
        <v>29</v>
      </c>
      <c r="N69" t="s" s="10">
        <v>199</v>
      </c>
      <c r="O69" t="s" s="10">
        <v>191</v>
      </c>
      <c r="P69" t="s" s="10">
        <v>32</v>
      </c>
      <c r="Q69" s="7"/>
    </row>
    <row r="70" ht="20.45" customHeight="1">
      <c r="A70" t="s" s="9">
        <v>200</v>
      </c>
      <c r="B70" t="s" s="10">
        <v>26</v>
      </c>
      <c r="C70" t="s" s="10">
        <v>52</v>
      </c>
      <c r="D70" t="s" s="10">
        <v>53</v>
      </c>
      <c r="E70" s="10">
        <f>5*$M2:$M76</f>
        <v>10</v>
      </c>
      <c r="F70" s="11"/>
      <c r="G70" s="11"/>
      <c r="H70" s="11"/>
      <c r="I70" s="11"/>
      <c r="J70" s="11"/>
      <c r="K70" s="11"/>
      <c r="L70" s="10">
        <f>($L$4*10)+($L$3*4)+($M2:$M76*$L$3)</f>
        <v>11500</v>
      </c>
      <c r="M70" t="s" s="10">
        <v>34</v>
      </c>
      <c r="N70" t="s" s="10">
        <v>201</v>
      </c>
      <c r="O70" t="s" s="10">
        <v>19</v>
      </c>
      <c r="P70" t="s" s="10">
        <v>32</v>
      </c>
      <c r="Q70" s="7"/>
    </row>
    <row r="71" ht="20.45" customHeight="1">
      <c r="A71" t="s" s="9">
        <v>202</v>
      </c>
      <c r="B71" t="s" s="10">
        <v>26</v>
      </c>
      <c r="C71" t="s" s="10">
        <v>52</v>
      </c>
      <c r="D71" t="s" s="10">
        <v>56</v>
      </c>
      <c r="E71" s="10">
        <f>5*$M2:$M76</f>
        <v>5</v>
      </c>
      <c r="F71" s="11"/>
      <c r="G71" s="11"/>
      <c r="H71" s="11"/>
      <c r="I71" s="11"/>
      <c r="J71" s="11"/>
      <c r="K71" s="11"/>
      <c r="L71" s="10">
        <f>($L$4*10)+($L$3*4)+($M2:$M76*$L$3)</f>
        <v>11250</v>
      </c>
      <c r="M71" t="s" s="10">
        <v>29</v>
      </c>
      <c r="N71" t="s" s="10">
        <v>203</v>
      </c>
      <c r="O71" t="s" s="10">
        <v>191</v>
      </c>
      <c r="P71" t="s" s="10">
        <v>32</v>
      </c>
      <c r="Q71" s="7"/>
    </row>
    <row r="72" ht="20.45" customHeight="1">
      <c r="A72" t="s" s="9">
        <v>204</v>
      </c>
      <c r="B72" t="s" s="10">
        <v>26</v>
      </c>
      <c r="C72" t="s" s="10">
        <v>52</v>
      </c>
      <c r="D72" t="s" s="10">
        <v>56</v>
      </c>
      <c r="E72" s="10">
        <f>5*$M2:$M76</f>
        <v>10</v>
      </c>
      <c r="F72" s="11"/>
      <c r="G72" s="11"/>
      <c r="H72" s="11"/>
      <c r="I72" s="11"/>
      <c r="J72" s="11"/>
      <c r="K72" s="11"/>
      <c r="L72" s="10">
        <f>($L$4*10)+($L$3*4)+($M2:$M76*$L$3)</f>
        <v>11500</v>
      </c>
      <c r="M72" t="s" s="10">
        <v>34</v>
      </c>
      <c r="N72" t="s" s="10">
        <v>205</v>
      </c>
      <c r="O72" t="s" s="10">
        <v>19</v>
      </c>
      <c r="P72" t="s" s="10">
        <v>32</v>
      </c>
      <c r="Q72" s="7"/>
    </row>
    <row r="73" ht="20.45" customHeight="1">
      <c r="A73" t="s" s="9">
        <v>206</v>
      </c>
      <c r="B73" t="s" s="10">
        <v>26</v>
      </c>
      <c r="C73" t="s" s="10">
        <v>52</v>
      </c>
      <c r="D73" t="s" s="10">
        <v>59</v>
      </c>
      <c r="E73" s="10">
        <f>5*$M2:$M76</f>
        <v>5</v>
      </c>
      <c r="F73" s="11"/>
      <c r="G73" s="11"/>
      <c r="H73" s="11"/>
      <c r="I73" s="11"/>
      <c r="J73" s="11"/>
      <c r="K73" s="11"/>
      <c r="L73" s="10">
        <f>($L$4*10)+($L$3*4)+($M2:$M76*$L$3)</f>
        <v>11250</v>
      </c>
      <c r="M73" t="s" s="10">
        <v>29</v>
      </c>
      <c r="N73" t="s" s="10">
        <v>207</v>
      </c>
      <c r="O73" t="s" s="10">
        <v>191</v>
      </c>
      <c r="P73" t="s" s="10">
        <v>32</v>
      </c>
      <c r="Q73" s="7"/>
    </row>
    <row r="74" ht="20.45" customHeight="1">
      <c r="A74" t="s" s="9">
        <v>208</v>
      </c>
      <c r="B74" t="s" s="10">
        <v>26</v>
      </c>
      <c r="C74" t="s" s="10">
        <v>52</v>
      </c>
      <c r="D74" t="s" s="10">
        <v>59</v>
      </c>
      <c r="E74" s="10">
        <f>5*$M2:$M76</f>
        <v>10</v>
      </c>
      <c r="F74" s="11"/>
      <c r="G74" s="11"/>
      <c r="H74" s="11"/>
      <c r="I74" s="11"/>
      <c r="J74" s="11"/>
      <c r="K74" s="11"/>
      <c r="L74" s="10">
        <f>($L$4*10)+($L$3*4)+($M2:$M76*$L$3)</f>
        <v>11500</v>
      </c>
      <c r="M74" t="s" s="10">
        <v>34</v>
      </c>
      <c r="N74" t="s" s="10">
        <v>209</v>
      </c>
      <c r="O74" t="s" s="10">
        <v>19</v>
      </c>
      <c r="P74" t="s" s="10">
        <v>32</v>
      </c>
      <c r="Q74" s="7"/>
    </row>
    <row r="75" ht="20.45" customHeight="1">
      <c r="A75" t="s" s="9">
        <v>210</v>
      </c>
      <c r="B75" t="s" s="10">
        <v>26</v>
      </c>
      <c r="C75" t="s" s="10">
        <v>52</v>
      </c>
      <c r="D75" t="s" s="10">
        <v>62</v>
      </c>
      <c r="E75" s="10">
        <f>5*$M2:$M76</f>
        <v>5</v>
      </c>
      <c r="F75" s="11"/>
      <c r="G75" s="11"/>
      <c r="H75" s="11"/>
      <c r="I75" s="11"/>
      <c r="J75" s="11"/>
      <c r="K75" s="11"/>
      <c r="L75" s="10">
        <f>($L$4*10)+($L$3*4)+($M2:$M76*$L$3)</f>
        <v>11250</v>
      </c>
      <c r="M75" t="s" s="10">
        <v>29</v>
      </c>
      <c r="N75" t="s" s="10">
        <v>211</v>
      </c>
      <c r="O75" t="s" s="10">
        <v>191</v>
      </c>
      <c r="P75" t="s" s="10">
        <v>32</v>
      </c>
      <c r="Q75" s="7"/>
    </row>
    <row r="76" ht="20.45" customHeight="1">
      <c r="A76" t="s" s="9">
        <v>212</v>
      </c>
      <c r="B76" t="s" s="10">
        <v>26</v>
      </c>
      <c r="C76" t="s" s="10">
        <v>52</v>
      </c>
      <c r="D76" t="s" s="10">
        <v>62</v>
      </c>
      <c r="E76" s="10">
        <f>5*$M2:$M76</f>
        <v>10</v>
      </c>
      <c r="F76" s="11"/>
      <c r="G76" s="11"/>
      <c r="H76" s="11"/>
      <c r="I76" s="11"/>
      <c r="J76" s="11"/>
      <c r="K76" s="11"/>
      <c r="L76" s="10">
        <f>($L$4*10)+($L$3*4)+($M2:$M76*$L$3)</f>
        <v>11500</v>
      </c>
      <c r="M76" t="s" s="10">
        <v>34</v>
      </c>
      <c r="N76" t="s" s="10">
        <v>213</v>
      </c>
      <c r="O76" t="s" s="10">
        <v>19</v>
      </c>
      <c r="P76" t="s" s="10">
        <v>32</v>
      </c>
      <c r="Q76" s="7"/>
    </row>
    <row r="77" ht="20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</sheetData>
  <mergeCells count="1">
    <mergeCell ref="A1:P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