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8.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10analytics\"/>
    </mc:Choice>
  </mc:AlternateContent>
  <bookViews>
    <workbookView xWindow="-120" yWindow="-120" windowWidth="24240" windowHeight="13140" firstSheet="1" activeTab="6"/>
  </bookViews>
  <sheets>
    <sheet name="Sheet2" sheetId="9" state="hidden" r:id="rId1"/>
    <sheet name="Titanic (2)" sheetId="7" r:id="rId2"/>
    <sheet name="Explo.Answer" sheetId="2" state="hidden" r:id="rId3"/>
    <sheet name="Tailored.Answer" sheetId="3" state="hidden" r:id="rId4"/>
    <sheet name="PivotTable" sheetId="5" state="hidden" r:id="rId5"/>
    <sheet name="Dashboard" sheetId="6" r:id="rId6"/>
    <sheet name="Insights" sheetId="8" r:id="rId7"/>
  </sheets>
  <definedNames>
    <definedName name="agetable">Table2[#All]</definedName>
    <definedName name="ExternalData_1" localSheetId="1" hidden="1">'Titanic (2)'!$A$1:$N$419</definedName>
    <definedName name="groupings">Explo.Answer!$A$18:$B$22</definedName>
    <definedName name="Slicer_Age_Group">#N/A</definedName>
    <definedName name="Slicer_Pclass">#N/A</definedName>
    <definedName name="Slicer_Sex">#N/A</definedName>
  </definedNames>
  <calcPr calcId="152511"/>
  <pivotCaches>
    <pivotCache cacheId="1" r:id="rId8"/>
    <pivotCache cacheId="2" r:id="rId9"/>
    <pivotCache cacheId="3"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69" i="2" l="1"/>
  <c r="K67" i="2"/>
  <c r="C4" i="3" l="1"/>
  <c r="C5" i="3"/>
  <c r="K64" i="2"/>
  <c r="K62" i="2"/>
  <c r="C68" i="2"/>
  <c r="C69" i="2"/>
  <c r="C66" i="2"/>
  <c r="C65" i="2"/>
  <c r="C62" i="2"/>
  <c r="C63" i="2"/>
  <c r="C56" i="2"/>
  <c r="C55" i="2"/>
  <c r="C54" i="2"/>
  <c r="B49" i="2"/>
  <c r="B48" i="2"/>
  <c r="B47" i="2"/>
  <c r="B46" i="2"/>
  <c r="B41" i="2"/>
  <c r="B36" i="2"/>
  <c r="B13" i="2"/>
  <c r="B14" i="2"/>
  <c r="B9" i="2"/>
  <c r="B8" i="2"/>
  <c r="B7" i="2"/>
  <c r="B3" i="2"/>
  <c r="E19" i="2" a="1"/>
  <c r="E19" i="2" s="1"/>
  <c r="E20" i="2" a="1"/>
  <c r="E20" i="2"/>
  <c r="E21" i="2" a="1"/>
  <c r="E21" i="2" s="1"/>
  <c r="E22" i="2" a="1"/>
  <c r="E22" i="2"/>
  <c r="E23" i="2" a="1"/>
  <c r="E23" i="2" s="1"/>
  <c r="E24" i="2" a="1"/>
  <c r="E24" i="2"/>
  <c r="E25" i="2" a="1"/>
  <c r="E25" i="2" s="1"/>
  <c r="E26" i="2" a="1"/>
  <c r="E26" i="2" s="1"/>
  <c r="E27" i="2" a="1"/>
  <c r="E27" i="2" s="1"/>
  <c r="E28" i="2" a="1"/>
  <c r="E28" i="2" s="1"/>
  <c r="E29" i="2" a="1"/>
  <c r="E29" i="2" s="1"/>
  <c r="E30" i="2" a="1"/>
  <c r="E30" i="2" s="1"/>
  <c r="E31" i="2" a="1"/>
  <c r="E31" i="2" s="1"/>
  <c r="E32" i="2" a="1"/>
  <c r="E32" i="2"/>
  <c r="E33" i="2" a="1"/>
  <c r="E33" i="2" s="1"/>
  <c r="E34" i="2" a="1"/>
  <c r="E34" i="2" s="1"/>
  <c r="E35" i="2" a="1"/>
  <c r="E35" i="2" s="1"/>
  <c r="E36" i="2" a="1"/>
  <c r="E36" i="2" s="1"/>
  <c r="E37" i="2" a="1"/>
  <c r="E37" i="2" s="1"/>
  <c r="E38" i="2" a="1"/>
  <c r="E38" i="2" s="1"/>
  <c r="E39" i="2" a="1"/>
  <c r="E39" i="2" s="1"/>
  <c r="E40" i="2" a="1"/>
  <c r="E40" i="2"/>
  <c r="E41" i="2" a="1"/>
  <c r="E41" i="2" s="1"/>
  <c r="E42" i="2" a="1"/>
  <c r="E42" i="2" s="1"/>
  <c r="E43" i="2" a="1"/>
  <c r="E43" i="2" s="1"/>
  <c r="E44" i="2" a="1"/>
  <c r="E44" i="2" s="1"/>
  <c r="E45" i="2" a="1"/>
  <c r="E45" i="2" s="1"/>
  <c r="E46" i="2" a="1"/>
  <c r="E46" i="2"/>
  <c r="E47" i="2" a="1"/>
  <c r="E47" i="2" s="1"/>
  <c r="E48" i="2" a="1"/>
  <c r="E48" i="2"/>
  <c r="E49" i="2" a="1"/>
  <c r="E49" i="2" s="1"/>
  <c r="E50" i="2" a="1"/>
  <c r="E50" i="2" s="1"/>
  <c r="E51" i="2" a="1"/>
  <c r="E51" i="2" s="1"/>
  <c r="E52" i="2" a="1"/>
  <c r="E52" i="2" s="1"/>
  <c r="E53" i="2" a="1"/>
  <c r="E53" i="2" s="1"/>
  <c r="E54" i="2" a="1"/>
  <c r="E54" i="2"/>
  <c r="E55" i="2" a="1"/>
  <c r="E55" i="2" s="1"/>
  <c r="E56" i="2" a="1"/>
  <c r="E56" i="2"/>
  <c r="E57" i="2" a="1"/>
  <c r="E57" i="2" s="1"/>
  <c r="E58" i="2" a="1"/>
  <c r="E58" i="2"/>
  <c r="E59" i="2" a="1"/>
  <c r="E59" i="2" s="1"/>
  <c r="E60" i="2" a="1"/>
  <c r="E60" i="2" s="1"/>
  <c r="E61" i="2" a="1"/>
  <c r="E61" i="2" s="1"/>
  <c r="E62" i="2" a="1"/>
  <c r="E62" i="2"/>
  <c r="E63" i="2" a="1"/>
  <c r="E63" i="2" s="1"/>
  <c r="E64" i="2" a="1"/>
  <c r="E64" i="2"/>
  <c r="E65" i="2" a="1"/>
  <c r="E65" i="2" s="1"/>
  <c r="E66" i="2" a="1"/>
  <c r="E66" i="2"/>
  <c r="E67" i="2" a="1"/>
  <c r="E67" i="2" s="1"/>
  <c r="E68" i="2" a="1"/>
  <c r="E68" i="2" s="1"/>
  <c r="E69" i="2" a="1"/>
  <c r="E69" i="2" s="1"/>
  <c r="E70" i="2" a="1"/>
  <c r="E70" i="2"/>
  <c r="E71" i="2" a="1"/>
  <c r="E71" i="2" s="1"/>
  <c r="E72" i="2" a="1"/>
  <c r="E72" i="2"/>
  <c r="E73" i="2" a="1"/>
  <c r="E73" i="2" s="1"/>
  <c r="E74" i="2" a="1"/>
  <c r="E74" i="2"/>
  <c r="E75" i="2" a="1"/>
  <c r="E75" i="2" s="1"/>
  <c r="E76" i="2" a="1"/>
  <c r="E76" i="2" s="1"/>
  <c r="E77" i="2" a="1"/>
  <c r="E77" i="2" s="1"/>
  <c r="E78" i="2" a="1"/>
  <c r="E78" i="2"/>
  <c r="E79" i="2" a="1"/>
  <c r="E79" i="2" s="1"/>
  <c r="E80" i="2" a="1"/>
  <c r="E80" i="2"/>
  <c r="E81" i="2" a="1"/>
  <c r="E81" i="2" s="1"/>
  <c r="E82" i="2" a="1"/>
  <c r="E82" i="2"/>
  <c r="E83" i="2" a="1"/>
  <c r="E83" i="2" s="1"/>
  <c r="E84" i="2" a="1"/>
  <c r="E84" i="2" s="1"/>
  <c r="E85" i="2" a="1"/>
  <c r="E85" i="2" s="1"/>
  <c r="E86" i="2" a="1"/>
  <c r="E86" i="2"/>
  <c r="E87" i="2" a="1"/>
  <c r="E87" i="2" s="1"/>
  <c r="E88" i="2" a="1"/>
  <c r="E88" i="2"/>
  <c r="E89" i="2" a="1"/>
  <c r="E89" i="2" s="1"/>
  <c r="E90" i="2" a="1"/>
  <c r="E90" i="2" s="1"/>
  <c r="E91" i="2" a="1"/>
  <c r="E91" i="2" s="1"/>
  <c r="E92" i="2" a="1"/>
  <c r="E92" i="2" s="1"/>
  <c r="E93" i="2" a="1"/>
  <c r="E93" i="2" s="1"/>
  <c r="E94" i="2" a="1"/>
  <c r="E94" i="2"/>
  <c r="E95" i="2" a="1"/>
  <c r="E95" i="2" s="1"/>
  <c r="E96" i="2" a="1"/>
  <c r="E96" i="2"/>
  <c r="E97" i="2" a="1"/>
  <c r="E97" i="2" s="1"/>
  <c r="E98" i="2" a="1"/>
  <c r="E98" i="2" s="1"/>
  <c r="E99" i="2" a="1"/>
  <c r="E99" i="2" s="1"/>
  <c r="E100" i="2" a="1"/>
  <c r="E100" i="2" s="1"/>
  <c r="E101" i="2" a="1"/>
  <c r="E101" i="2" s="1"/>
  <c r="E102" i="2" a="1"/>
  <c r="E102" i="2"/>
  <c r="E103" i="2" a="1"/>
  <c r="E103" i="2" s="1"/>
  <c r="E104" i="2" a="1"/>
  <c r="E104" i="2"/>
  <c r="E105" i="2" a="1"/>
  <c r="E105" i="2" s="1"/>
  <c r="E106" i="2" a="1"/>
  <c r="E106" i="2"/>
  <c r="E107" i="2" a="1"/>
  <c r="E107" i="2" s="1"/>
  <c r="E108" i="2" a="1"/>
  <c r="E108" i="2" s="1"/>
  <c r="E109" i="2" a="1"/>
  <c r="E109" i="2" s="1"/>
  <c r="E110" i="2" a="1"/>
  <c r="E110" i="2"/>
  <c r="E111" i="2" a="1"/>
  <c r="E111" i="2" s="1"/>
  <c r="E112" i="2" a="1"/>
  <c r="E112" i="2"/>
  <c r="E113" i="2" a="1"/>
  <c r="E113" i="2" s="1"/>
  <c r="E114" i="2" a="1"/>
  <c r="E114" i="2" s="1"/>
  <c r="E115" i="2" a="1"/>
  <c r="E115" i="2" s="1"/>
  <c r="E116" i="2" a="1"/>
  <c r="E116" i="2" s="1"/>
  <c r="E117" i="2" a="1"/>
  <c r="E117" i="2" s="1"/>
  <c r="E118" i="2" a="1"/>
  <c r="E118" i="2"/>
  <c r="E119" i="2" a="1"/>
  <c r="E119" i="2" s="1"/>
  <c r="E120" i="2" a="1"/>
  <c r="E120" i="2"/>
  <c r="E121" i="2" a="1"/>
  <c r="E121" i="2" s="1"/>
  <c r="E122" i="2" a="1"/>
  <c r="E122" i="2" s="1"/>
  <c r="E123" i="2" a="1"/>
  <c r="E123" i="2" s="1"/>
  <c r="E124" i="2" a="1"/>
  <c r="E124" i="2" s="1"/>
  <c r="E125" i="2" a="1"/>
  <c r="E125" i="2" s="1"/>
  <c r="E126" i="2" a="1"/>
  <c r="E126" i="2"/>
  <c r="E127" i="2" a="1"/>
  <c r="E127" i="2" s="1"/>
  <c r="E128" i="2" a="1"/>
  <c r="E128" i="2"/>
  <c r="E129" i="2" a="1"/>
  <c r="E129" i="2" s="1"/>
  <c r="E130" i="2" a="1"/>
  <c r="E130" i="2" s="1"/>
  <c r="E131" i="2" a="1"/>
  <c r="E131" i="2" s="1"/>
  <c r="E132" i="2" a="1"/>
  <c r="E132" i="2" s="1"/>
  <c r="E133" i="2" a="1"/>
  <c r="E133" i="2" s="1"/>
  <c r="E134" i="2" a="1"/>
  <c r="E134" i="2"/>
  <c r="E135" i="2" a="1"/>
  <c r="E135" i="2" s="1"/>
  <c r="E136" i="2" a="1"/>
  <c r="E136" i="2"/>
  <c r="E137" i="2" a="1"/>
  <c r="E137" i="2" s="1"/>
  <c r="E138" i="2" a="1"/>
  <c r="E138" i="2"/>
  <c r="E139" i="2" a="1"/>
  <c r="E139" i="2" s="1"/>
  <c r="E140" i="2" a="1"/>
  <c r="E140" i="2" s="1"/>
  <c r="E141" i="2" a="1"/>
  <c r="E141" i="2" s="1"/>
  <c r="E142" i="2" a="1"/>
  <c r="E142" i="2"/>
  <c r="E143" i="2" a="1"/>
  <c r="E143" i="2" s="1"/>
  <c r="E144" i="2" a="1"/>
  <c r="E144" i="2"/>
  <c r="E145" i="2" a="1"/>
  <c r="E145" i="2" s="1"/>
  <c r="E146" i="2" a="1"/>
  <c r="E146" i="2"/>
  <c r="E147" i="2" a="1"/>
  <c r="E147" i="2" s="1"/>
  <c r="E148" i="2" a="1"/>
  <c r="E148" i="2" s="1"/>
  <c r="E149" i="2" a="1"/>
  <c r="E149" i="2" s="1"/>
  <c r="E150" i="2" a="1"/>
  <c r="E150" i="2"/>
  <c r="E151" i="2" a="1"/>
  <c r="E151" i="2" s="1"/>
  <c r="E152" i="2" a="1"/>
  <c r="E152" i="2"/>
  <c r="E153" i="2" a="1"/>
  <c r="E153" i="2" s="1"/>
  <c r="E154" i="2" a="1"/>
  <c r="E154" i="2"/>
  <c r="E155" i="2" a="1"/>
  <c r="E155" i="2" s="1"/>
  <c r="E156" i="2" a="1"/>
  <c r="E156" i="2" s="1"/>
  <c r="E157" i="2" a="1"/>
  <c r="E157" i="2" s="1"/>
  <c r="E158" i="2" a="1"/>
  <c r="E158" i="2" s="1"/>
  <c r="E159" i="2" a="1"/>
  <c r="E159" i="2" s="1"/>
  <c r="E160" i="2" a="1"/>
  <c r="E160" i="2"/>
  <c r="E161" i="2" a="1"/>
  <c r="E161" i="2" s="1"/>
  <c r="E162" i="2" a="1"/>
  <c r="E162" i="2"/>
  <c r="E163" i="2" a="1"/>
  <c r="E163" i="2" s="1"/>
  <c r="E164" i="2" a="1"/>
  <c r="E164" i="2" s="1"/>
  <c r="E165" i="2" a="1"/>
  <c r="E165" i="2" s="1"/>
  <c r="E166" i="2" a="1"/>
  <c r="E166" i="2"/>
  <c r="E167" i="2" a="1"/>
  <c r="E167" i="2" s="1"/>
  <c r="E168" i="2" a="1"/>
  <c r="E168" i="2"/>
  <c r="E169" i="2" a="1"/>
  <c r="E169" i="2" s="1"/>
  <c r="E170" i="2" a="1"/>
  <c r="E170" i="2"/>
  <c r="E171" i="2" a="1"/>
  <c r="E171" i="2" s="1"/>
  <c r="E172" i="2" a="1"/>
  <c r="E172" i="2" s="1"/>
  <c r="E173" i="2" a="1"/>
  <c r="E173" i="2" s="1"/>
  <c r="E174" i="2" a="1"/>
  <c r="E174" i="2" s="1"/>
  <c r="E175" i="2" a="1"/>
  <c r="E175" i="2" s="1"/>
  <c r="E176" i="2" a="1"/>
  <c r="E176" i="2"/>
  <c r="E177" i="2" a="1"/>
  <c r="E177" i="2" s="1"/>
  <c r="E178" i="2" a="1"/>
  <c r="E178" i="2"/>
  <c r="E179" i="2" a="1"/>
  <c r="E179" i="2" s="1"/>
  <c r="E180" i="2" a="1"/>
  <c r="E180" i="2" s="1"/>
  <c r="E181" i="2" a="1"/>
  <c r="E181" i="2" s="1"/>
  <c r="E182" i="2" a="1"/>
  <c r="E182" i="2"/>
  <c r="E183" i="2" a="1"/>
  <c r="E183" i="2" s="1"/>
  <c r="E184" i="2" a="1"/>
  <c r="E184" i="2"/>
  <c r="E185" i="2" a="1"/>
  <c r="E185" i="2" s="1"/>
  <c r="E186" i="2" a="1"/>
  <c r="E186" i="2"/>
  <c r="E187" i="2" a="1"/>
  <c r="E187" i="2" s="1"/>
  <c r="E188" i="2" a="1"/>
  <c r="E188" i="2" s="1"/>
  <c r="E189" i="2" a="1"/>
  <c r="E189" i="2"/>
  <c r="E190" i="2" a="1"/>
  <c r="E190" i="2" s="1"/>
  <c r="E191" i="2" a="1"/>
  <c r="E191" i="2"/>
  <c r="E192" i="2" a="1"/>
  <c r="E192" i="2" s="1"/>
  <c r="E193" i="2" a="1"/>
  <c r="E193" i="2"/>
  <c r="E194" i="2" a="1"/>
  <c r="E194" i="2" s="1"/>
  <c r="E195" i="2" a="1"/>
  <c r="E195" i="2"/>
  <c r="E196" i="2" a="1"/>
  <c r="E196" i="2" s="1"/>
  <c r="E197" i="2" a="1"/>
  <c r="E197" i="2"/>
  <c r="E198" i="2" a="1"/>
  <c r="E198" i="2" s="1"/>
  <c r="E199" i="2" a="1"/>
  <c r="E199" i="2" s="1"/>
  <c r="E200" i="2" a="1"/>
  <c r="E200" i="2" s="1"/>
  <c r="E201" i="2" a="1"/>
  <c r="E201" i="2"/>
  <c r="E202" i="2" a="1"/>
  <c r="E202" i="2" s="1"/>
  <c r="E203" i="2" a="1"/>
  <c r="E203" i="2" s="1"/>
  <c r="E204" i="2" a="1"/>
  <c r="E204" i="2" s="1"/>
  <c r="E205" i="2" a="1"/>
  <c r="E205" i="2"/>
  <c r="E206" i="2" a="1"/>
  <c r="E206" i="2" s="1"/>
  <c r="E207" i="2" a="1"/>
  <c r="E207" i="2" s="1"/>
  <c r="E208" i="2" a="1"/>
  <c r="E208" i="2" s="1"/>
  <c r="E209" i="2" a="1"/>
  <c r="E209" i="2"/>
  <c r="E210" i="2" a="1"/>
  <c r="E210" i="2" s="1"/>
  <c r="E211" i="2" a="1"/>
  <c r="E211" i="2" s="1"/>
  <c r="E212" i="2" a="1"/>
  <c r="E212" i="2" s="1"/>
  <c r="E213" i="2" a="1"/>
  <c r="E213" i="2"/>
  <c r="E214" i="2" a="1"/>
  <c r="E214" i="2" s="1"/>
  <c r="E215" i="2" a="1"/>
  <c r="E215" i="2" s="1"/>
  <c r="E216" i="2" a="1"/>
  <c r="E216" i="2" s="1"/>
  <c r="E217" i="2" a="1"/>
  <c r="E217" i="2"/>
  <c r="E218" i="2" a="1"/>
  <c r="E218" i="2" s="1"/>
  <c r="E219" i="2" a="1"/>
  <c r="E219" i="2" s="1"/>
  <c r="E220" i="2" a="1"/>
  <c r="E220" i="2" s="1"/>
  <c r="E221" i="2" a="1"/>
  <c r="E221" i="2"/>
  <c r="E222" i="2" a="1"/>
  <c r="E222" i="2" s="1"/>
  <c r="E223" i="2" a="1"/>
  <c r="E223" i="2" s="1"/>
  <c r="E224" i="2" a="1"/>
  <c r="E224" i="2" s="1"/>
  <c r="E225" i="2" a="1"/>
  <c r="E225" i="2"/>
  <c r="E226" i="2" a="1"/>
  <c r="E226" i="2" s="1"/>
  <c r="E227" i="2" a="1"/>
  <c r="E227" i="2" s="1"/>
  <c r="E228" i="2" a="1"/>
  <c r="E228" i="2" s="1"/>
  <c r="E229" i="2" a="1"/>
  <c r="E229" i="2"/>
  <c r="E230" i="2" a="1"/>
  <c r="E230" i="2" s="1"/>
  <c r="E231" i="2" a="1"/>
  <c r="E231" i="2" s="1"/>
  <c r="E232" i="2" a="1"/>
  <c r="E232" i="2" s="1"/>
  <c r="E233" i="2" a="1"/>
  <c r="E233" i="2"/>
  <c r="E234" i="2" a="1"/>
  <c r="E234" i="2" s="1"/>
  <c r="E235" i="2" a="1"/>
  <c r="E235" i="2" s="1"/>
  <c r="E236" i="2" a="1"/>
  <c r="E236" i="2" s="1"/>
  <c r="E237" i="2" a="1"/>
  <c r="E237" i="2"/>
  <c r="E238" i="2" a="1"/>
  <c r="E238" i="2" s="1"/>
  <c r="E239" i="2" a="1"/>
  <c r="E239" i="2" s="1"/>
  <c r="E240" i="2" a="1"/>
  <c r="E240" i="2" s="1"/>
  <c r="E241" i="2" a="1"/>
  <c r="E241" i="2"/>
  <c r="E242" i="2" a="1"/>
  <c r="E242" i="2" s="1"/>
  <c r="E243" i="2" a="1"/>
  <c r="E243" i="2" s="1"/>
  <c r="E244" i="2" a="1"/>
  <c r="E244" i="2" s="1"/>
  <c r="E245" i="2" a="1"/>
  <c r="E245" i="2"/>
  <c r="E246" i="2" a="1"/>
  <c r="E246" i="2" s="1"/>
  <c r="E247" i="2" a="1"/>
  <c r="E247" i="2" s="1"/>
  <c r="E248" i="2" a="1"/>
  <c r="E248" i="2" s="1"/>
  <c r="E249" i="2" a="1"/>
  <c r="E249" i="2"/>
  <c r="E250" i="2" a="1"/>
  <c r="E250" i="2" s="1"/>
  <c r="E251" i="2" a="1"/>
  <c r="E251" i="2" s="1"/>
  <c r="E252" i="2" a="1"/>
  <c r="E252" i="2" s="1"/>
  <c r="E253" i="2" a="1"/>
  <c r="E253" i="2"/>
  <c r="E254" i="2" a="1"/>
  <c r="E254" i="2" s="1"/>
  <c r="E255" i="2" a="1"/>
  <c r="E255" i="2" s="1"/>
  <c r="E256" i="2" a="1"/>
  <c r="E256" i="2" s="1"/>
  <c r="E257" i="2" a="1"/>
  <c r="E257" i="2"/>
  <c r="E258" i="2" a="1"/>
  <c r="E258" i="2" s="1"/>
  <c r="E259" i="2" a="1"/>
  <c r="E259" i="2" s="1"/>
  <c r="E260" i="2" a="1"/>
  <c r="E260" i="2" s="1"/>
  <c r="E261" i="2" a="1"/>
  <c r="E261" i="2"/>
  <c r="E262" i="2" a="1"/>
  <c r="E262" i="2" s="1"/>
  <c r="E263" i="2" a="1"/>
  <c r="E263" i="2" s="1"/>
  <c r="E264" i="2" a="1"/>
  <c r="E264" i="2" s="1"/>
  <c r="E265" i="2" a="1"/>
  <c r="E265" i="2"/>
  <c r="E266" i="2" a="1"/>
  <c r="E266" i="2" s="1"/>
  <c r="E267" i="2" a="1"/>
  <c r="E267" i="2" s="1"/>
  <c r="E268" i="2" a="1"/>
  <c r="E268" i="2" s="1"/>
  <c r="E269" i="2" a="1"/>
  <c r="E269" i="2"/>
  <c r="E270" i="2" a="1"/>
  <c r="E270" i="2" s="1"/>
  <c r="E271" i="2" a="1"/>
  <c r="E271" i="2" s="1"/>
  <c r="E272" i="2" a="1"/>
  <c r="E272" i="2" s="1"/>
  <c r="E273" i="2" a="1"/>
  <c r="E273" i="2"/>
  <c r="E274" i="2" a="1"/>
  <c r="E274" i="2" s="1"/>
  <c r="E275" i="2" a="1"/>
  <c r="E275" i="2" s="1"/>
  <c r="E276" i="2" a="1"/>
  <c r="E276" i="2" s="1"/>
  <c r="E277" i="2" a="1"/>
  <c r="E277" i="2"/>
  <c r="E278" i="2" a="1"/>
  <c r="E278" i="2" s="1"/>
  <c r="E279" i="2" a="1"/>
  <c r="E279" i="2" s="1"/>
  <c r="E280" i="2" a="1"/>
  <c r="E280" i="2" s="1"/>
  <c r="E281" i="2" a="1"/>
  <c r="E281" i="2"/>
  <c r="E282" i="2" a="1"/>
  <c r="E282" i="2" s="1"/>
  <c r="E283" i="2" a="1"/>
  <c r="E283" i="2" s="1"/>
  <c r="E284" i="2" a="1"/>
  <c r="E284" i="2" s="1"/>
  <c r="E285" i="2" a="1"/>
  <c r="E285" i="2"/>
  <c r="E286" i="2" a="1"/>
  <c r="E286" i="2" s="1"/>
  <c r="E287" i="2" a="1"/>
  <c r="E287" i="2" s="1"/>
  <c r="E288" i="2" a="1"/>
  <c r="E288" i="2" s="1"/>
  <c r="E289" i="2" a="1"/>
  <c r="E289" i="2"/>
  <c r="E290" i="2" a="1"/>
  <c r="E290" i="2" s="1"/>
  <c r="E291" i="2" a="1"/>
  <c r="E291" i="2" s="1"/>
  <c r="E292" i="2" a="1"/>
  <c r="E292" i="2" s="1"/>
  <c r="E293" i="2" a="1"/>
  <c r="E293" i="2"/>
  <c r="E294" i="2" a="1"/>
  <c r="E294" i="2" s="1"/>
  <c r="E295" i="2" a="1"/>
  <c r="E295" i="2" s="1"/>
  <c r="E296" i="2" a="1"/>
  <c r="E296" i="2" s="1"/>
  <c r="E297" i="2" a="1"/>
  <c r="E297" i="2"/>
  <c r="E298" i="2" a="1"/>
  <c r="E298" i="2" s="1"/>
  <c r="E299" i="2" a="1"/>
  <c r="E299" i="2" s="1"/>
  <c r="E300" i="2" a="1"/>
  <c r="E300" i="2" s="1"/>
  <c r="E301" i="2" a="1"/>
  <c r="E301" i="2"/>
  <c r="E302" i="2" a="1"/>
  <c r="E302" i="2" s="1"/>
  <c r="E303" i="2" a="1"/>
  <c r="E303" i="2" s="1"/>
  <c r="E304" i="2" a="1"/>
  <c r="E304" i="2" s="1"/>
  <c r="E305" i="2" a="1"/>
  <c r="E305" i="2"/>
  <c r="E306" i="2" a="1"/>
  <c r="E306" i="2" s="1"/>
  <c r="E307" i="2" a="1"/>
  <c r="E307" i="2" s="1"/>
  <c r="E308" i="2" a="1"/>
  <c r="E308" i="2" s="1"/>
  <c r="E309" i="2" a="1"/>
  <c r="E309" i="2"/>
  <c r="E310" i="2" a="1"/>
  <c r="E310" i="2" s="1"/>
  <c r="E311" i="2" a="1"/>
  <c r="E311" i="2" s="1"/>
  <c r="E312" i="2" a="1"/>
  <c r="E312" i="2" s="1"/>
  <c r="E313" i="2" a="1"/>
  <c r="E313" i="2"/>
  <c r="E314" i="2" a="1"/>
  <c r="E314" i="2" s="1"/>
  <c r="E315" i="2" a="1"/>
  <c r="E315" i="2" s="1"/>
  <c r="E316" i="2" a="1"/>
  <c r="E316" i="2" s="1"/>
  <c r="E317" i="2" a="1"/>
  <c r="E317" i="2"/>
  <c r="E318" i="2" a="1"/>
  <c r="E318" i="2"/>
  <c r="E319" i="2" a="1"/>
  <c r="E319" i="2"/>
  <c r="E320" i="2" a="1"/>
  <c r="E320" i="2"/>
  <c r="E321" i="2" a="1"/>
  <c r="E321" i="2"/>
  <c r="E322" i="2" a="1"/>
  <c r="E322" i="2"/>
  <c r="E323" i="2" a="1"/>
  <c r="E323" i="2"/>
  <c r="E324" i="2" a="1"/>
  <c r="E324" i="2"/>
  <c r="E325" i="2" a="1"/>
  <c r="E325" i="2"/>
  <c r="E326" i="2" a="1"/>
  <c r="E326" i="2"/>
  <c r="E327" i="2" a="1"/>
  <c r="E327" i="2"/>
  <c r="E328" i="2" a="1"/>
  <c r="E328" i="2"/>
  <c r="E329" i="2" a="1"/>
  <c r="E329" i="2"/>
  <c r="E330" i="2" a="1"/>
  <c r="E330" i="2"/>
  <c r="E331" i="2" a="1"/>
  <c r="E331" i="2"/>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G18" i="2" a="1"/>
  <c r="G18" i="2" s="1"/>
</calcChain>
</file>

<file path=xl/connections.xml><?xml version="1.0" encoding="utf-8"?>
<connections xmlns="http://schemas.openxmlformats.org/spreadsheetml/2006/main">
  <connection id="1" keepAlive="1" name="Query - Titanic" description="Connection to the 'Titanic' query in the workbook." type="5" refreshedVersion="8" background="1" saveData="1">
    <dbPr connection="Provider=Microsoft.Mashup.OleDb.1;Data Source=$Workbook$;Location=Titanic;Extended Properties=&quot;&quot;" command="SELECT * FROM [Titanic]"/>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<sst xmlns="http://schemas.openxmlformats.org/spreadsheetml/2006/main" count="2946" uniqueCount="683">
  <si>
    <t>PassengerId</t>
  </si>
  <si>
    <t>Survived</t>
  </si>
  <si>
    <t>Name</t>
  </si>
  <si>
    <t>Sex</t>
  </si>
  <si>
    <t>Age</t>
  </si>
  <si>
    <t>SibSp</t>
  </si>
  <si>
    <t>Parch</t>
  </si>
  <si>
    <t>Ticket</t>
  </si>
  <si>
    <t>Fare</t>
  </si>
  <si>
    <t>Cabin</t>
  </si>
  <si>
    <t>Embarked</t>
  </si>
  <si>
    <t>Kelly, Mr. James</t>
  </si>
  <si>
    <t>male</t>
  </si>
  <si>
    <t>Q</t>
  </si>
  <si>
    <t>Wilkes, Mrs. James (Ellen Needs)</t>
  </si>
  <si>
    <t>female</t>
  </si>
  <si>
    <t>S</t>
  </si>
  <si>
    <t>Myles, Mr. Thomas Francis</t>
  </si>
  <si>
    <t>Wirz, Mr. Albert</t>
  </si>
  <si>
    <t>Hirvonen, Mrs. Alexander (Helga E Lindqvist)</t>
  </si>
  <si>
    <t>Svensson, Mr. Johan Cervin</t>
  </si>
  <si>
    <t>Connolly, Miss. Kate</t>
  </si>
  <si>
    <t>Caldwell, Mr. Albert Francis</t>
  </si>
  <si>
    <t>Abrahim, Mrs. Joseph (Sophie Halaut Easu)</t>
  </si>
  <si>
    <t>C</t>
  </si>
  <si>
    <t>Davies, Mr. John Samuel</t>
  </si>
  <si>
    <t>A/4 48871</t>
  </si>
  <si>
    <t>Ilieff, Mr. Ylio</t>
  </si>
  <si>
    <t>Jones, Mr. Charles Cresson</t>
  </si>
  <si>
    <t>Snyder, Mrs. John Pillsbury (Nelle Stevenson)</t>
  </si>
  <si>
    <t>B45</t>
  </si>
  <si>
    <t>Howard, Mr. Benjamin</t>
  </si>
  <si>
    <t>Chaffee, Mrs. Herbert Fuller (Carrie Constance Toogood)</t>
  </si>
  <si>
    <t>W.E.P. 5734</t>
  </si>
  <si>
    <t>E31</t>
  </si>
  <si>
    <t>del Carlo, Mrs. Sebastiano (Argenia Genovesi)</t>
  </si>
  <si>
    <t>SC/PARIS 2167</t>
  </si>
  <si>
    <t>Keane, Mr. Daniel</t>
  </si>
  <si>
    <t>Assaf, Mr. Gerios</t>
  </si>
  <si>
    <t>Ilmakangas, Miss. Ida Livija</t>
  </si>
  <si>
    <t>STON/O2. 3101270</t>
  </si>
  <si>
    <t>Rothschild, Mr. Martin</t>
  </si>
  <si>
    <t>PC 17603</t>
  </si>
  <si>
    <t>Olsen, Master. Artur Karl</t>
  </si>
  <si>
    <t>C 17368</t>
  </si>
  <si>
    <t>Flegenheim, Mrs. Alfred (Antoinette)</t>
  </si>
  <si>
    <t>PC 17598</t>
  </si>
  <si>
    <t>Williams, Mr. Richard Norris II</t>
  </si>
  <si>
    <t>PC 17597</t>
  </si>
  <si>
    <t>Ryerson, Mrs. Arthur Larned (Emily Maria Borie)</t>
  </si>
  <si>
    <t>PC 17608</t>
  </si>
  <si>
    <t>B57 B59 B63 B66</t>
  </si>
  <si>
    <t>Robins, Mr. Alexander A</t>
  </si>
  <si>
    <t>A/5. 3337</t>
  </si>
  <si>
    <t>Ostby, Miss. Helene Ragnhild</t>
  </si>
  <si>
    <t>B36</t>
  </si>
  <si>
    <t>Daher, Mr. Shedid</t>
  </si>
  <si>
    <t>Brady, Mr. John Bertram</t>
  </si>
  <si>
    <t>A21</t>
  </si>
  <si>
    <t>Samaan, Mr. Elias</t>
  </si>
  <si>
    <t>Louch, Mr. Charles Alexander</t>
  </si>
  <si>
    <t>SC/AH 3085</t>
  </si>
  <si>
    <t>Jefferys, Mr. Clifford Thomas</t>
  </si>
  <si>
    <t>C.A. 31029</t>
  </si>
  <si>
    <t>Dean, Mrs. Bertram (Eva Georgetta Light)</t>
  </si>
  <si>
    <t>C.A. 2315</t>
  </si>
  <si>
    <t>W./C. 6607</t>
  </si>
  <si>
    <t>Mock, Mr. Philipp Edmund</t>
  </si>
  <si>
    <t>C78</t>
  </si>
  <si>
    <t>Roth, Miss. Sarah A</t>
  </si>
  <si>
    <t>Cacic, Miss. Manda</t>
  </si>
  <si>
    <t>Sap, Mr. Julius</t>
  </si>
  <si>
    <t>Hee, Mr. Ling</t>
  </si>
  <si>
    <t>Karun, Mr. Franz</t>
  </si>
  <si>
    <t>Franklin, Mr. Thomas Parham</t>
  </si>
  <si>
    <t>D34</t>
  </si>
  <si>
    <t>Goldsmith, Mr. Nathan</t>
  </si>
  <si>
    <t>SOTON/O.Q. 3101263</t>
  </si>
  <si>
    <t>Corbett, Mrs. Walter H (Irene Colvin)</t>
  </si>
  <si>
    <t>Kimball, Mrs. Edwin Nelson Jr (Gertrude Parsons)</t>
  </si>
  <si>
    <t>D19</t>
  </si>
  <si>
    <t>Peltomaki, Mr. Nikolai Johannes</t>
  </si>
  <si>
    <t>STON/O 2. 3101291</t>
  </si>
  <si>
    <t>Chevre, Mr. Paul Romaine</t>
  </si>
  <si>
    <t>PC 17594</t>
  </si>
  <si>
    <t>A9</t>
  </si>
  <si>
    <t>Shaughnessy, Mr. Patrick</t>
  </si>
  <si>
    <t>Bucknell, Mrs. William Robert (Emma Eliza Ward)</t>
  </si>
  <si>
    <t>D15</t>
  </si>
  <si>
    <t>C.A. 37671</t>
  </si>
  <si>
    <t>Smith, Mr. Lucien Philip</t>
  </si>
  <si>
    <t>C31</t>
  </si>
  <si>
    <t>Pulbaum, Mr. Franz</t>
  </si>
  <si>
    <t>SC/PARIS 2168</t>
  </si>
  <si>
    <t>Fortune, Miss. Ethel Flora</t>
  </si>
  <si>
    <t>C23 C25 C27</t>
  </si>
  <si>
    <t>Mangiavacchi, Mr. Serafino Emilio</t>
  </si>
  <si>
    <t>SC/A.3 2861</t>
  </si>
  <si>
    <t>Rice, Master. Albert</t>
  </si>
  <si>
    <t>Cor, Mr. Bartol</t>
  </si>
  <si>
    <t>Abelseth, Mr. Olaus Jorgensen</t>
  </si>
  <si>
    <t>F G63</t>
  </si>
  <si>
    <t>Davison, Mr. Thomas Henry</t>
  </si>
  <si>
    <t>Chaudanson, Miss. Victorine</t>
  </si>
  <si>
    <t>B61</t>
  </si>
  <si>
    <t>Dika, Mr. Mirko</t>
  </si>
  <si>
    <t>McCrae, Mr. Arthur Gordon</t>
  </si>
  <si>
    <t>Bjorklund, Mr. Ernst Herbert</t>
  </si>
  <si>
    <t>Bradley, Miss. Bridget Delia</t>
  </si>
  <si>
    <t>Ryerson, Master. John Borie</t>
  </si>
  <si>
    <t>Corey, Mrs. Percy C (Mary Phyllis Elizabeth Miller)</t>
  </si>
  <si>
    <t>F.C.C. 13534</t>
  </si>
  <si>
    <t>Burns, Miss. Mary Delia</t>
  </si>
  <si>
    <t>Moore, Mr. Clarence Bloomfield</t>
  </si>
  <si>
    <t>Tucker, Mr. Gilbert Milligan Jr</t>
  </si>
  <si>
    <t>C53</t>
  </si>
  <si>
    <t>Fortune, Mrs. Mark (Mary McDougald)</t>
  </si>
  <si>
    <t>Mulvihill, Miss. Bertha E</t>
  </si>
  <si>
    <t>Minkoff, Mr. Lazar</t>
  </si>
  <si>
    <t>Nieminen, Miss. Manta Josefina</t>
  </si>
  <si>
    <t>Ovies y Rodriguez, Mr. Servando</t>
  </si>
  <si>
    <t>PC 17562</t>
  </si>
  <si>
    <t>D43</t>
  </si>
  <si>
    <t>Geiger, Miss. Amalie</t>
  </si>
  <si>
    <t>C130</t>
  </si>
  <si>
    <t>Keeping, Mr. Edwin</t>
  </si>
  <si>
    <t>C132</t>
  </si>
  <si>
    <t>Miles, Mr. Frank</t>
  </si>
  <si>
    <t>Cornell, Mrs. Robert Clifford (Malvina Helen Lamson)</t>
  </si>
  <si>
    <t>C101</t>
  </si>
  <si>
    <t>Aldworth, Mr. Charles Augustus</t>
  </si>
  <si>
    <t>Doyle, Miss. Elizabeth</t>
  </si>
  <si>
    <t>Boulos, Master. Akar</t>
  </si>
  <si>
    <t>Straus, Mr. Isidor</t>
  </si>
  <si>
    <t>PC 17483</t>
  </si>
  <si>
    <t>C55 C57</t>
  </si>
  <si>
    <t>Case, Mr. Howard Brown</t>
  </si>
  <si>
    <t>Demetri, Mr. Marinko</t>
  </si>
  <si>
    <t>Lamb, Mr. John Joseph</t>
  </si>
  <si>
    <t>Khalil, Mr. Betros</t>
  </si>
  <si>
    <t>Barry, Miss. Julia</t>
  </si>
  <si>
    <t>Badman, Miss. Emily Louisa</t>
  </si>
  <si>
    <t>A/4 31416</t>
  </si>
  <si>
    <t>O'Donoghue, Ms. Bridget</t>
  </si>
  <si>
    <t>Wells, Master. Ralph Lester</t>
  </si>
  <si>
    <t>Dyker, Mrs. Adolf Fredrik (Anna Elisabeth Judith Andersson)</t>
  </si>
  <si>
    <t>Pedersen, Mr. Olaf</t>
  </si>
  <si>
    <t>Davidson, Mrs. Thornton (Orian Hays)</t>
  </si>
  <si>
    <t>F.C. 12750</t>
  </si>
  <si>
    <t>B71</t>
  </si>
  <si>
    <t>Guest, Mr. Robert</t>
  </si>
  <si>
    <t>Birnbaum, Mr. Jakob</t>
  </si>
  <si>
    <t>Tenglin, Mr. Gunnar Isidor</t>
  </si>
  <si>
    <t>Cavendish, Mrs. Tyrell William (Julia Florence Siegel)</t>
  </si>
  <si>
    <t>C46</t>
  </si>
  <si>
    <t>Makinen, Mr. Kalle Edvard</t>
  </si>
  <si>
    <t>STON/O 2. 3101268</t>
  </si>
  <si>
    <t>Braf, Miss. Elin Ester Maria</t>
  </si>
  <si>
    <t>Nancarrow, Mr. William Henry</t>
  </si>
  <si>
    <t>A./5. 3338</t>
  </si>
  <si>
    <t>Stengel, Mrs. Charles Emil Henry (Annie May Morris)</t>
  </si>
  <si>
    <t>C116</t>
  </si>
  <si>
    <t>Weisz, Mr. Leopold</t>
  </si>
  <si>
    <t>Foley, Mr. William</t>
  </si>
  <si>
    <t>Johansson Palmquist, Mr. Oskar Leander</t>
  </si>
  <si>
    <t>Holthen, Mr. Johan Martin</t>
  </si>
  <si>
    <t>C 4001</t>
  </si>
  <si>
    <t>Buckley, Mr. Daniel</t>
  </si>
  <si>
    <t>Ryan, Mr. Edward</t>
  </si>
  <si>
    <t>Swane, Mr. George</t>
  </si>
  <si>
    <t>F</t>
  </si>
  <si>
    <t>Stanton, Mr. Samuel Ward</t>
  </si>
  <si>
    <t>Shine, Miss. Ellen Natalia</t>
  </si>
  <si>
    <t>Evans, Miss. Edith Corse</t>
  </si>
  <si>
    <t>PC 17531</t>
  </si>
  <si>
    <t>A29</t>
  </si>
  <si>
    <t>Buckley, Miss. Katherine</t>
  </si>
  <si>
    <t>Straus, Mrs. Isidor (Rosalie Ida Blun)</t>
  </si>
  <si>
    <t>Chronopoulos, Mr. Demetrios</t>
  </si>
  <si>
    <t>Thomas, Mr. John</t>
  </si>
  <si>
    <t>Sandstrom, Miss. Beatrice Irene</t>
  </si>
  <si>
    <t>PP 9549</t>
  </si>
  <si>
    <t>G6</t>
  </si>
  <si>
    <t>Beattie, Mr. Thomson</t>
  </si>
  <si>
    <t>C6</t>
  </si>
  <si>
    <t>Chapman, Mrs. John Henry (Sara Elizabeth Lawry)</t>
  </si>
  <si>
    <t>SC/AH 29037</t>
  </si>
  <si>
    <t>Watt, Miss. Bertha J</t>
  </si>
  <si>
    <t>C.A. 33595</t>
  </si>
  <si>
    <t>Kiernan, Mr. John</t>
  </si>
  <si>
    <t>Schabert, Mrs. Paul (Emma Mock)</t>
  </si>
  <si>
    <t>C28</t>
  </si>
  <si>
    <t>Carver, Mr. Alfred John</t>
  </si>
  <si>
    <t>Kennedy, Mr. John</t>
  </si>
  <si>
    <t>Cribb, Miss. Laura Alice</t>
  </si>
  <si>
    <t>Brobeck, Mr. Karl Rudolf</t>
  </si>
  <si>
    <t>McCoy, Miss. Alicia</t>
  </si>
  <si>
    <t>Bowenur, Mr. Solomon</t>
  </si>
  <si>
    <t>Petersen, Mr. Marius</t>
  </si>
  <si>
    <t>Spinner, Mr. Henry John</t>
  </si>
  <si>
    <t>STON/OQ. 369943</t>
  </si>
  <si>
    <t>Gracie, Col. Archibald IV</t>
  </si>
  <si>
    <t>C51</t>
  </si>
  <si>
    <t>Lefebre, Mrs. Frank (Frances)</t>
  </si>
  <si>
    <t>Thomas, Mr. Charles P</t>
  </si>
  <si>
    <t>Dintcheff, Mr. Valtcho</t>
  </si>
  <si>
    <t>Carlsson, Mr. Carl Robert</t>
  </si>
  <si>
    <t>Zakarian, Mr. Mapriededer</t>
  </si>
  <si>
    <t>Schmidt, Mr. August</t>
  </si>
  <si>
    <t>Drapkin, Miss. Jennie</t>
  </si>
  <si>
    <t>SOTON/OQ 392083</t>
  </si>
  <si>
    <t>Goodwin, Mr. Charles Frederick</t>
  </si>
  <si>
    <t>CA 2144</t>
  </si>
  <si>
    <t>Goodwin, Miss. Jessie Allis</t>
  </si>
  <si>
    <t>Daniels, Miss. Sarah</t>
  </si>
  <si>
    <t>Ryerson, Mr. Arthur Larned</t>
  </si>
  <si>
    <t>Beauchamp, Mr. Henry James</t>
  </si>
  <si>
    <t>Vander Planke, Mr. Julius</t>
  </si>
  <si>
    <t>Hilliard, Mr. Herbert Henry</t>
  </si>
  <si>
    <t>E46</t>
  </si>
  <si>
    <t>Davies, Mr. Evan</t>
  </si>
  <si>
    <t>SC/A4 23568</t>
  </si>
  <si>
    <t>Crafton, Mr. John Bertram</t>
  </si>
  <si>
    <t>Lahtinen, Rev. William</t>
  </si>
  <si>
    <t>Earnshaw, Mrs. Boulton (Olive Potter)</t>
  </si>
  <si>
    <t>C54</t>
  </si>
  <si>
    <t>Matinoff, Mr. Nicola</t>
  </si>
  <si>
    <t>Storey, Mr. Thomas</t>
  </si>
  <si>
    <t>Klasen, Mrs. (Hulda Kristina Eugenia Lofqvist)</t>
  </si>
  <si>
    <t>Asplund, Master. Filip Oscar</t>
  </si>
  <si>
    <t>Duquemin, Mr. Joseph</t>
  </si>
  <si>
    <t>S.O./P.P. 752</t>
  </si>
  <si>
    <t>Bird, Miss. Ellen</t>
  </si>
  <si>
    <t>C97</t>
  </si>
  <si>
    <t>Lundin, Miss. Olga Elida</t>
  </si>
  <si>
    <t>Borebank, Mr. John James</t>
  </si>
  <si>
    <t>D22</t>
  </si>
  <si>
    <t>Peacock, Mrs. Benjamin (Edith Nile)</t>
  </si>
  <si>
    <t>SOTON/O.Q. 3101315</t>
  </si>
  <si>
    <t>Smyth, Miss. Julia</t>
  </si>
  <si>
    <t>Touma, Master. Georges Youssef</t>
  </si>
  <si>
    <t>Wright, Miss. Marion</t>
  </si>
  <si>
    <t>Pearce, Mr. Ernest</t>
  </si>
  <si>
    <t>Peruschitz, Rev. Joseph Maria</t>
  </si>
  <si>
    <t>Kink-Heilmann, Mrs. Anton (Luise Heilmann)</t>
  </si>
  <si>
    <t>Brandeis, Mr. Emil</t>
  </si>
  <si>
    <t>PC 17591</t>
  </si>
  <si>
    <t>B10</t>
  </si>
  <si>
    <t>Ford, Mr. Edward Watson</t>
  </si>
  <si>
    <t>W./C. 6608</t>
  </si>
  <si>
    <t>Cassebeer, Mrs. Henry Arthur Jr (Eleanor Genevieve Fosdick)</t>
  </si>
  <si>
    <t>Hellstrom, Miss. Hilda Maria</t>
  </si>
  <si>
    <t>Lithman, Mr. Simon</t>
  </si>
  <si>
    <t>S.O./P.P. 251</t>
  </si>
  <si>
    <t>Zakarian, Mr. Ortin</t>
  </si>
  <si>
    <t>Dyker, Mr. Adolf Fredrik</t>
  </si>
  <si>
    <t>Torfa, Mr. Assad</t>
  </si>
  <si>
    <t>Asplund, Mr. Carl Oscar Vilhelm Gustafsson</t>
  </si>
  <si>
    <t>Brown, Miss. Edith Eileen</t>
  </si>
  <si>
    <t>Sincock, Miss. Maude</t>
  </si>
  <si>
    <t>C.A. 33112</t>
  </si>
  <si>
    <t>Stengel, Mr. Charles Emil Henry</t>
  </si>
  <si>
    <t>Becker, Mrs. Allen Oliver (Nellie E Baumgardner)</t>
  </si>
  <si>
    <t>F4</t>
  </si>
  <si>
    <t>Compton, Mrs. Alexander Taylor (Mary Eliza Ingersoll)</t>
  </si>
  <si>
    <t>PC 17756</t>
  </si>
  <si>
    <t>E45</t>
  </si>
  <si>
    <t>McCrie, Mr. James Matthew</t>
  </si>
  <si>
    <t>Compton, Mr. Alexander Taylor Jr</t>
  </si>
  <si>
    <t>E52</t>
  </si>
  <si>
    <t>Marvin, Mrs. Daniel Warner (Mary Graham Carmichael Farquarson)</t>
  </si>
  <si>
    <t>D30</t>
  </si>
  <si>
    <t>Lane, Mr. Patrick</t>
  </si>
  <si>
    <t>Douglas, Mrs. Frederick Charles (Mary Helene Baxter)</t>
  </si>
  <si>
    <t>PC 17558</t>
  </si>
  <si>
    <t>B58 B60</t>
  </si>
  <si>
    <t>Maybery, Mr. Frank Hubert</t>
  </si>
  <si>
    <t>Phillips, Miss. Alice Frances Louisa</t>
  </si>
  <si>
    <t>S.O./P.P. 2</t>
  </si>
  <si>
    <t>Davies, Mr. Joseph</t>
  </si>
  <si>
    <t>A/4 48873</t>
  </si>
  <si>
    <t>Sage, Miss. Ada</t>
  </si>
  <si>
    <t>CA. 2343</t>
  </si>
  <si>
    <t>Veal, Mr. James</t>
  </si>
  <si>
    <t>Angle, Mr. William A</t>
  </si>
  <si>
    <t>Salomon, Mr. Abraham L</t>
  </si>
  <si>
    <t>van Billiard, Master. Walter John</t>
  </si>
  <si>
    <t>A/5. 851</t>
  </si>
  <si>
    <t>Lingane, Mr. John</t>
  </si>
  <si>
    <t>Drew, Master. Marshall Brines</t>
  </si>
  <si>
    <t>Karlsson, Mr. Julius Konrad Eugen</t>
  </si>
  <si>
    <t>Spedden, Master. Robert Douglas</t>
  </si>
  <si>
    <t>E34</t>
  </si>
  <si>
    <t>Nilsson, Miss. Berta Olivia</t>
  </si>
  <si>
    <t>Baimbrigge, Mr. Charles Robert</t>
  </si>
  <si>
    <t>C.A. 31030</t>
  </si>
  <si>
    <t>Rasmussen, Mrs. (Lena Jacobsen Solvang)</t>
  </si>
  <si>
    <t>Murphy, Miss. Nora</t>
  </si>
  <si>
    <t>Danbom, Master. Gilbert Sigvard Emanuel</t>
  </si>
  <si>
    <t>Astor, Col. John Jacob</t>
  </si>
  <si>
    <t>PC 17757</t>
  </si>
  <si>
    <t>C62 C64</t>
  </si>
  <si>
    <t>Quick, Miss. Winifred Vera</t>
  </si>
  <si>
    <t>Andrew, Mr. Frank Thomas</t>
  </si>
  <si>
    <t>C.A. 34050</t>
  </si>
  <si>
    <t>Omont, Mr. Alfred Fernand</t>
  </si>
  <si>
    <t>F.C. 12998</t>
  </si>
  <si>
    <t>McGowan, Miss. Katherine</t>
  </si>
  <si>
    <t>Collett, Mr. Sidney C Stuart</t>
  </si>
  <si>
    <t>Rosenbaum, Miss. Edith Louise</t>
  </si>
  <si>
    <t>PC 17613</t>
  </si>
  <si>
    <t>A11</t>
  </si>
  <si>
    <t>Delalic, Mr. Redjo</t>
  </si>
  <si>
    <t>Andersen, Mr. Albert Karvin</t>
  </si>
  <si>
    <t>Finoli, Mr. Luigi</t>
  </si>
  <si>
    <t>SOTON/O.Q. 3101308</t>
  </si>
  <si>
    <t>Deacon, Mr. Percy William</t>
  </si>
  <si>
    <t>S.O.C. 14879</t>
  </si>
  <si>
    <t>Howard, Mrs. Benjamin (Ellen Truelove Arman)</t>
  </si>
  <si>
    <t>Andersson, Miss. Ida Augusta Margareta</t>
  </si>
  <si>
    <t>Head, Mr. Christopher</t>
  </si>
  <si>
    <t>B11</t>
  </si>
  <si>
    <t>Mahon, Miss. Bridget Delia</t>
  </si>
  <si>
    <t>Wick, Mr. George Dennick</t>
  </si>
  <si>
    <t>Widener, Mrs. George Dunton (Eleanor Elkins)</t>
  </si>
  <si>
    <t>C80</t>
  </si>
  <si>
    <t>Thomson, Mr. Alexander Morrison</t>
  </si>
  <si>
    <t>Duran y More, Miss. Florentina</t>
  </si>
  <si>
    <t>SC/PARIS 2148</t>
  </si>
  <si>
    <t>Reynolds, Mr. Harold J</t>
  </si>
  <si>
    <t>Cook, Mrs. (Selena Rogers)</t>
  </si>
  <si>
    <t>W./C. 14266</t>
  </si>
  <si>
    <t>F33</t>
  </si>
  <si>
    <t>Karlsson, Mr. Einar Gervasius</t>
  </si>
  <si>
    <t>Candee, Mrs. Edward (Helen Churchill Hungerford)</t>
  </si>
  <si>
    <t>PC 17606</t>
  </si>
  <si>
    <t>Asplund, Mr. Johan Charles</t>
  </si>
  <si>
    <t>McNeill, Miss. Bridget</t>
  </si>
  <si>
    <t>Everett, Mr. Thomas James</t>
  </si>
  <si>
    <t>C.A. 6212</t>
  </si>
  <si>
    <t>Hocking, Mr. Samuel James Metcalfe</t>
  </si>
  <si>
    <t>Sweet, Mr. George Frederick</t>
  </si>
  <si>
    <t>Willard, Miss. Constance</t>
  </si>
  <si>
    <t>Wiklund, Mr. Karl Johan</t>
  </si>
  <si>
    <t>Linehan, Mr. Michael</t>
  </si>
  <si>
    <t>Cumings, Mr. John Bradley</t>
  </si>
  <si>
    <t>PC 17599</t>
  </si>
  <si>
    <t>C85</t>
  </si>
  <si>
    <t>Vendel, Mr. Olof Edvin</t>
  </si>
  <si>
    <t>Warren, Mr. Frank Manley</t>
  </si>
  <si>
    <t>D37</t>
  </si>
  <si>
    <t>Baccos, Mr. Raffull</t>
  </si>
  <si>
    <t>Hiltunen, Miss. Marta</t>
  </si>
  <si>
    <t>Douglas, Mrs. Walter Donald (Mahala Dutton)</t>
  </si>
  <si>
    <t>PC 17761</t>
  </si>
  <si>
    <t>C86</t>
  </si>
  <si>
    <t>Lindstrom, Mrs. Carl Johan (Sigrid Posse)</t>
  </si>
  <si>
    <t>Christy, Mrs. (Alice Frances)</t>
  </si>
  <si>
    <t>Spedden, Mr. Frederic Oakley</t>
  </si>
  <si>
    <t>Hyman, Mr. Abraham</t>
  </si>
  <si>
    <t>Kenyon, Mr. Frederick R</t>
  </si>
  <si>
    <t>D21</t>
  </si>
  <si>
    <t>Karnes, Mrs. J Frank (Claire Bennett)</t>
  </si>
  <si>
    <t>Drew, Mr. James Vivian</t>
  </si>
  <si>
    <t>Hold, Mrs. Stephen (Annie Margaret Hill)</t>
  </si>
  <si>
    <t>West, Miss. Barbara J</t>
  </si>
  <si>
    <t>C.A. 34651</t>
  </si>
  <si>
    <t>Abrahamsson, Mr. Abraham August Johannes</t>
  </si>
  <si>
    <t>SOTON/O2 3101284</t>
  </si>
  <si>
    <t>Clark, Mr. Walter Miller</t>
  </si>
  <si>
    <t>C89</t>
  </si>
  <si>
    <t>Salander, Mr. Karl Johan</t>
  </si>
  <si>
    <t>Wenzel, Mr. Linhart</t>
  </si>
  <si>
    <t>MacKay, Mr. George William</t>
  </si>
  <si>
    <t>C.A. 42795</t>
  </si>
  <si>
    <t>Mahon, Mr. John</t>
  </si>
  <si>
    <t>AQ/4 3130</t>
  </si>
  <si>
    <t>Niklasson, Mr. Samuel</t>
  </si>
  <si>
    <t>Bentham, Miss. Lilian W</t>
  </si>
  <si>
    <t>Midtsjo, Mr. Karl Albert</t>
  </si>
  <si>
    <t>de Messemaeker, Mr. Guillaume Joseph</t>
  </si>
  <si>
    <t>Nilsson, Mr. August Ferdinand</t>
  </si>
  <si>
    <t>Klasen, Miss. Gertrud Emilia</t>
  </si>
  <si>
    <t>Portaluppi, Mr. Emilio Ilario Giuseppe</t>
  </si>
  <si>
    <t>C.A. 34644</t>
  </si>
  <si>
    <t>Lyntakoff, Mr. Stanko</t>
  </si>
  <si>
    <t>Chisholm, Mr. Roderick Robert Crispin</t>
  </si>
  <si>
    <t>Warren, Mr. Charles William</t>
  </si>
  <si>
    <t>C.A. 49867</t>
  </si>
  <si>
    <t>Howard, Miss. May Elizabeth</t>
  </si>
  <si>
    <t>A. 2. 39186</t>
  </si>
  <si>
    <t>Pokrnic, Mr. Mate</t>
  </si>
  <si>
    <t>McCaffry, Mr. Thomas Francis</t>
  </si>
  <si>
    <t>Fox, Mr. Patrick</t>
  </si>
  <si>
    <t>Clark, Mrs. Walter Miller (Virginia McDowell)</t>
  </si>
  <si>
    <t>Lennon, Miss. Mary</t>
  </si>
  <si>
    <t>Saade, Mr. Jean Nassr</t>
  </si>
  <si>
    <t xml:space="preserve">Bryhl, Miss. Dagmar Jenny Ingeborg </t>
  </si>
  <si>
    <t>Parker, Mr. Clifford Richard</t>
  </si>
  <si>
    <t>SC 14888</t>
  </si>
  <si>
    <t>Faunthorpe, Mr. Harry</t>
  </si>
  <si>
    <t>Ware, Mr. John James</t>
  </si>
  <si>
    <t>CA 31352</t>
  </si>
  <si>
    <t>Oxenham, Mr. Percy Thomas</t>
  </si>
  <si>
    <t>W./C. 14260</t>
  </si>
  <si>
    <t>Oreskovic, Miss. Jelka</t>
  </si>
  <si>
    <t>Peacock, Master. Alfred Edward</t>
  </si>
  <si>
    <t>Fleming, Miss. Honora</t>
  </si>
  <si>
    <t>Touma, Miss. Maria Youssef</t>
  </si>
  <si>
    <t>Rosblom, Miss. Salli Helena</t>
  </si>
  <si>
    <t>Dennis, Mr. William</t>
  </si>
  <si>
    <t>A/5 21175</t>
  </si>
  <si>
    <t>Franklin, Mr. Charles (Charles Fardon)</t>
  </si>
  <si>
    <t>SOTON/O.Q. 3101314</t>
  </si>
  <si>
    <t>Snyder, Mr. John Pillsbury</t>
  </si>
  <si>
    <t>Mardirosian, Mr. Sarkis</t>
  </si>
  <si>
    <t>F E46</t>
  </si>
  <si>
    <t>Ford, Mr. Arthur</t>
  </si>
  <si>
    <t>A/5 1478</t>
  </si>
  <si>
    <t>Rheims, Mr. George Alexander Lucien</t>
  </si>
  <si>
    <t>PC 17607</t>
  </si>
  <si>
    <t>Nasr, Mr. Mustafa</t>
  </si>
  <si>
    <t>Dodge, Dr. Washington</t>
  </si>
  <si>
    <t>A34</t>
  </si>
  <si>
    <t>Wittevrongel, Mr. Camille</t>
  </si>
  <si>
    <t>Angheloff, Mr. Minko</t>
  </si>
  <si>
    <t>Laroche, Miss. Louise</t>
  </si>
  <si>
    <t>SC/Paris 2123</t>
  </si>
  <si>
    <t>Samaan, Mr. Hanna</t>
  </si>
  <si>
    <t>Loring, Mr. Joseph Holland</t>
  </si>
  <si>
    <t>Johansson, Mr. Nils</t>
  </si>
  <si>
    <t>Olsson, Mr. Oscar Wilhelm</t>
  </si>
  <si>
    <t>Malachard, Mr. Noel</t>
  </si>
  <si>
    <t>D</t>
  </si>
  <si>
    <t>Phillips, Mr. Escott Robert</t>
  </si>
  <si>
    <t>Pokrnic, Mr. Tome</t>
  </si>
  <si>
    <t>Crosby, Mrs. Edward Gifford (Catherine Elizabeth Halstead)</t>
  </si>
  <si>
    <t>B26</t>
  </si>
  <si>
    <t>Allison, Mr. Hudson Joshua Creighton</t>
  </si>
  <si>
    <t>C22 C26</t>
  </si>
  <si>
    <t>Aks, Master. Philip Frank</t>
  </si>
  <si>
    <t>Hays, Mr. Charles Melville</t>
  </si>
  <si>
    <t>B69</t>
  </si>
  <si>
    <t>Hansen, Mrs. Claus Peter (Jennie L Howard)</t>
  </si>
  <si>
    <t>Cacic, Mr. Jego Grga</t>
  </si>
  <si>
    <t>Vartanian, Mr. David</t>
  </si>
  <si>
    <t>Sadowitz, Mr. Harry</t>
  </si>
  <si>
    <t>LP 1588</t>
  </si>
  <si>
    <t>Carr, Miss. Jeannie</t>
  </si>
  <si>
    <t>White, Mrs. John Stuart (Ella Holmes)</t>
  </si>
  <si>
    <t>PC 17760</t>
  </si>
  <si>
    <t>C32</t>
  </si>
  <si>
    <t>Hagardon, Miss. Kate</t>
  </si>
  <si>
    <t>AQ/3. 30631</t>
  </si>
  <si>
    <t>Spencer, Mr. William Augustus</t>
  </si>
  <si>
    <t>PC 17569</t>
  </si>
  <si>
    <t>B78</t>
  </si>
  <si>
    <t>Rogers, Mr. Reginald Harry</t>
  </si>
  <si>
    <t>Jonsson, Mr. Nils Hilding</t>
  </si>
  <si>
    <t>Jefferys, Mr. Ernest Wilfred</t>
  </si>
  <si>
    <t>Andersson, Mr. Johan Samuel</t>
  </si>
  <si>
    <t>Krekorian, Mr. Neshan</t>
  </si>
  <si>
    <t>F E57</t>
  </si>
  <si>
    <t>Nesson, Mr. Israel</t>
  </si>
  <si>
    <t>F2</t>
  </si>
  <si>
    <t>Rowe, Mr. Alfred G</t>
  </si>
  <si>
    <t>Kreuchen, Miss. Emilie</t>
  </si>
  <si>
    <t>Assam, Mr. Ali</t>
  </si>
  <si>
    <t>SOTON/O.Q. 3101309</t>
  </si>
  <si>
    <t>Becker, Miss. Ruth Elizabeth</t>
  </si>
  <si>
    <t>PC 17585</t>
  </si>
  <si>
    <t>Clarke, Mr. Charles Valentine</t>
  </si>
  <si>
    <t>Enander, Mr. Ingvar</t>
  </si>
  <si>
    <t xml:space="preserve">Davies, Mrs. John Morgan (Elizabeth Agnes Mary White) </t>
  </si>
  <si>
    <t>Dulles, Mr. William Crothers</t>
  </si>
  <si>
    <t>PC 17580</t>
  </si>
  <si>
    <t>A18</t>
  </si>
  <si>
    <t>Thomas, Mr. Tannous</t>
  </si>
  <si>
    <t>Cor, Mr. Ivan</t>
  </si>
  <si>
    <t>Maguire, Mr. John Edward</t>
  </si>
  <si>
    <t>C106</t>
  </si>
  <si>
    <t>de Brito, Mr. Jose Joaquim</t>
  </si>
  <si>
    <t>Elias, Mr. Joseph</t>
  </si>
  <si>
    <t>Denbury, Mr. Herbert</t>
  </si>
  <si>
    <t>Betros, Master. Seman</t>
  </si>
  <si>
    <t>Fillbrook, Mr. Joseph Charles</t>
  </si>
  <si>
    <t>C.A. 15185</t>
  </si>
  <si>
    <t>Lundstrom, Mr. Thure Edvin</t>
  </si>
  <si>
    <t>Sage, Mr. John George</t>
  </si>
  <si>
    <t>Cardeza, Mrs. James Warburton Martinez (Charlotte Wardle Drake)</t>
  </si>
  <si>
    <t>PC 17755</t>
  </si>
  <si>
    <t>B51 B53 B55</t>
  </si>
  <si>
    <t>van Billiard, Master. James William</t>
  </si>
  <si>
    <t>Abelseth, Miss. Karen Marie</t>
  </si>
  <si>
    <t>Botsford, Mr. William Hull</t>
  </si>
  <si>
    <t>Whabee, Mrs. George Joseph (Shawneene Abi-Saab)</t>
  </si>
  <si>
    <t>Giles, Mr. Ralph</t>
  </si>
  <si>
    <t>Walcroft, Miss. Nellie</t>
  </si>
  <si>
    <t>F.C.C. 13528</t>
  </si>
  <si>
    <t>Greenfield, Mrs. Leo David (Blanche Strouse)</t>
  </si>
  <si>
    <t>PC 17759</t>
  </si>
  <si>
    <t>D10 D12</t>
  </si>
  <si>
    <t>Stokes, Mr. Philip Joseph</t>
  </si>
  <si>
    <t>F.C.C. 13540</t>
  </si>
  <si>
    <t>Dibden, Mr. William</t>
  </si>
  <si>
    <t>Herman, Mr. Samuel</t>
  </si>
  <si>
    <t>Julian, Mr. Henry Forbes</t>
  </si>
  <si>
    <t>E60</t>
  </si>
  <si>
    <t>Brown, Mrs. John Murray (Caroline Lane Lamson)</t>
  </si>
  <si>
    <t>Lockyer, Mr. Edward</t>
  </si>
  <si>
    <t>O'Keefe, Mr. Patrick</t>
  </si>
  <si>
    <t>Lindell, Mrs. Edvard Bengtsson (Elin Gerda Persson)</t>
  </si>
  <si>
    <t>Sage, Master. William Henry</t>
  </si>
  <si>
    <t>Mallet, Mrs. Albert (Antoinette Magnin)</t>
  </si>
  <si>
    <t>S.C./PARIS 2079</t>
  </si>
  <si>
    <t>Ware, Mrs. John James (Florence Louise Long)</t>
  </si>
  <si>
    <t>Strilic, Mr. Ivan</t>
  </si>
  <si>
    <t>Harder, Mrs. George Achilles (Dorothy Annan)</t>
  </si>
  <si>
    <t>E50</t>
  </si>
  <si>
    <t>Sage, Mrs. John (Annie Bullen)</t>
  </si>
  <si>
    <t>Caram, Mr. Joseph</t>
  </si>
  <si>
    <t>Gibson, Mrs. Leonard (Pauline C Boeson)</t>
  </si>
  <si>
    <t>Pallas y Castello, Mr. Emilio</t>
  </si>
  <si>
    <t>SC/PARIS 2147</t>
  </si>
  <si>
    <t>Giles, Mr. Edgar</t>
  </si>
  <si>
    <t>Wilson, Miss. Helen Alice</t>
  </si>
  <si>
    <t>E39 E41</t>
  </si>
  <si>
    <t>Ismay, Mr. Joseph Bruce</t>
  </si>
  <si>
    <t>B52 B54 B56</t>
  </si>
  <si>
    <t>Harbeck, Mr. William H</t>
  </si>
  <si>
    <t>Dodge, Mrs. Washington (Ruth Vidaver)</t>
  </si>
  <si>
    <t>Bowen, Miss. Grace Scott</t>
  </si>
  <si>
    <t>Kink, Miss. Maria</t>
  </si>
  <si>
    <t>Hipkins, Mr. William Edward</t>
  </si>
  <si>
    <t>C39</t>
  </si>
  <si>
    <t>Asplund, Master. Carl Edgar</t>
  </si>
  <si>
    <t>O'Connor, Mr. Patrick</t>
  </si>
  <si>
    <t>Foley, Mr. Joseph</t>
  </si>
  <si>
    <t>Risien, Mrs. Samuel (Emma)</t>
  </si>
  <si>
    <t>McNamee, Mrs. Neal (Eileen O'Leary)</t>
  </si>
  <si>
    <t>SC/PARIS 2159</t>
  </si>
  <si>
    <t>Herman, Miss. Kate</t>
  </si>
  <si>
    <t>Aronsson, Mr. Ernst Axel Algot</t>
  </si>
  <si>
    <t>Ashby, Mr. John</t>
  </si>
  <si>
    <t>Canavan, Mr. Patrick</t>
  </si>
  <si>
    <t>Palsson, Master. Paul Folke</t>
  </si>
  <si>
    <t>Payne, Mr. Vivian Ponsonby</t>
  </si>
  <si>
    <t>B24</t>
  </si>
  <si>
    <t>Lines, Mrs. Ernest H (Elizabeth Lindsey James)</t>
  </si>
  <si>
    <t>PC 17592</t>
  </si>
  <si>
    <t>D28</t>
  </si>
  <si>
    <t>Abbott, Master. Eugene Joseph</t>
  </si>
  <si>
    <t>C.A. 2673</t>
  </si>
  <si>
    <t>Gilbert, Mr. William</t>
  </si>
  <si>
    <t>C.A. 30769</t>
  </si>
  <si>
    <t>Kink-Heilmann, Mr. Anton</t>
  </si>
  <si>
    <t>Smith, Mrs. Lucien Philip (Mary Eloise Hughes)</t>
  </si>
  <si>
    <t>Colbert, Mr. Patrick</t>
  </si>
  <si>
    <t>Frolicher-Stehli, Mrs. Maxmillian (Margaretha Emerentia Stehli)</t>
  </si>
  <si>
    <t>B41</t>
  </si>
  <si>
    <t>Larsson-Rondberg, Mr. Edvard A</t>
  </si>
  <si>
    <t>Conlon, Mr. Thomas Henry</t>
  </si>
  <si>
    <t>Bonnell, Miss. Caroline</t>
  </si>
  <si>
    <t>C7</t>
  </si>
  <si>
    <t>Gale, Mr. Harry</t>
  </si>
  <si>
    <t>Gibson, Miss. Dorothy Winifred</t>
  </si>
  <si>
    <t>Carrau, Mr. Jose Pedro</t>
  </si>
  <si>
    <t>Frauenthal, Mr. Isaac Gerald</t>
  </si>
  <si>
    <t>D40</t>
  </si>
  <si>
    <t>SC/PARIS 2166</t>
  </si>
  <si>
    <t>D38</t>
  </si>
  <si>
    <t>Ware, Mr. William Jeffery</t>
  </si>
  <si>
    <t>Widener, Mr. George Dunton</t>
  </si>
  <si>
    <t>Peacock, Miss. Treasteall</t>
  </si>
  <si>
    <t>Naughton, Miss. Hannah</t>
  </si>
  <si>
    <t>Minahan, Mrs. William Edward (Lillian E Thorpe)</t>
  </si>
  <si>
    <t>Henriksson, Miss. Jenny Lovisa</t>
  </si>
  <si>
    <t>Spector, Mr. Woolf</t>
  </si>
  <si>
    <t>A.5. 3236</t>
  </si>
  <si>
    <t>Oliva y Ocana, Dona. Fermina</t>
  </si>
  <si>
    <t>PC 17758</t>
  </si>
  <si>
    <t>C105</t>
  </si>
  <si>
    <t>Saether, Mr. Simon Sivertsen</t>
  </si>
  <si>
    <t>SOTON/O.Q. 3101262</t>
  </si>
  <si>
    <t>Ware, Mr. Frederick</t>
  </si>
  <si>
    <t>Peter, Master. Michael J</t>
  </si>
  <si>
    <t>1. How many passengers were on the ship?</t>
  </si>
  <si>
    <t>2. How many passenger were in each class?</t>
  </si>
  <si>
    <t>class2</t>
  </si>
  <si>
    <t>class1</t>
  </si>
  <si>
    <t>class3</t>
  </si>
  <si>
    <t>3. How many passengers were male and female?</t>
  </si>
  <si>
    <t>Female</t>
  </si>
  <si>
    <t>Male</t>
  </si>
  <si>
    <t>6. How many people had siblings on board.</t>
  </si>
  <si>
    <t>SiblingsOn</t>
  </si>
  <si>
    <t>7. How many have a child on board?</t>
  </si>
  <si>
    <t>ChildOn</t>
  </si>
  <si>
    <t>8. What is sum, avg, min and max fare?</t>
  </si>
  <si>
    <t xml:space="preserve">Sum </t>
  </si>
  <si>
    <t>Avg</t>
  </si>
  <si>
    <t>min</t>
  </si>
  <si>
    <t>max</t>
  </si>
  <si>
    <t>9. How many passengers embark in each location?</t>
  </si>
  <si>
    <t>Cherbourg</t>
  </si>
  <si>
    <t>Queenstown</t>
  </si>
  <si>
    <t>Southampton</t>
  </si>
  <si>
    <t>10. How many male and female do we have in each class?</t>
  </si>
  <si>
    <t>female class1</t>
  </si>
  <si>
    <t>male class 1</t>
  </si>
  <si>
    <t>male class2</t>
  </si>
  <si>
    <t>female class2</t>
  </si>
  <si>
    <t>female class3</t>
  </si>
  <si>
    <t>male class3</t>
  </si>
  <si>
    <t>4. Group passengers into 4 groups.</t>
  </si>
  <si>
    <t>Assaf Khalil, Mrs. Mariana (Miriam)</t>
  </si>
  <si>
    <t>Johnston, Mrs. Andrew G (Elizabeth Lily Watson)</t>
  </si>
  <si>
    <t>Katavelas, Mr. Vassilios (Catavelas Vassilios)</t>
  </si>
  <si>
    <t>Coutts, Mrs. William (Winnie Minnie Treanor)</t>
  </si>
  <si>
    <t>Hocking, Miss. Ellen Nellie</t>
  </si>
  <si>
    <t>Thomas, Mrs. Alexander (Thamine Thelma)</t>
  </si>
  <si>
    <t>Willer, Mr. Aaron (Abi Weller)</t>
  </si>
  <si>
    <t>Lindeberg-Lind, Mr. Erik Gustaf (Mr Edward Lingrey)</t>
  </si>
  <si>
    <t>Moubarek, Mrs. George (Omine Amenia Alexander)</t>
  </si>
  <si>
    <t>Johnston, Master. William Arthur Willie</t>
  </si>
  <si>
    <t>Khalil, Mrs. Betros (Zahie Maria Elias)</t>
  </si>
  <si>
    <t>Wells, Mrs. Arthur Henry (Addie Dart Trevaskis)</t>
  </si>
  <si>
    <t>Daly, Miss. Margaret Marcella Maggie</t>
  </si>
  <si>
    <t>McCarthy, Miss. Catherine Katie</t>
  </si>
  <si>
    <t>Rosenshine, Mr. George (Mr George Thorne)</t>
  </si>
  <si>
    <t>Nakid, Mrs. Said (Waika Mary Mowad)</t>
  </si>
  <si>
    <t>Dean, Miss. Elizabeth Gladys Millvina</t>
  </si>
  <si>
    <t>Riihivouri, Miss. Susanna Juhantytar Sanni</t>
  </si>
  <si>
    <t>Cotterill, Mr. Henry Harry</t>
  </si>
  <si>
    <t>Wheeler, Mr. Edwin Frederick</t>
  </si>
  <si>
    <t>Nourney, Mr. Alfred (Baron von Drachstedt)</t>
  </si>
  <si>
    <t>Riordan, Miss. Johanna Hannah</t>
  </si>
  <si>
    <t>Group Table</t>
  </si>
  <si>
    <t>&gt;60</t>
  </si>
  <si>
    <t>0&gt;19</t>
  </si>
  <si>
    <t>20&gt;39</t>
  </si>
  <si>
    <t>40&gt;59</t>
  </si>
  <si>
    <t>Row Labels</t>
  </si>
  <si>
    <t>Grand Total</t>
  </si>
  <si>
    <t>Count of Age</t>
  </si>
  <si>
    <t>Adults</t>
  </si>
  <si>
    <t>Elders</t>
  </si>
  <si>
    <t>Teenagers</t>
  </si>
  <si>
    <t>Youths</t>
  </si>
  <si>
    <t>Bins</t>
  </si>
  <si>
    <t>5. what age group had least and most passengers?</t>
  </si>
  <si>
    <t>most passengers is youths</t>
  </si>
  <si>
    <t>least passengers is elders</t>
  </si>
  <si>
    <t>1. how many people survived and died?</t>
  </si>
  <si>
    <t>Died</t>
  </si>
  <si>
    <t>2. how many male amd female survived?</t>
  </si>
  <si>
    <t>Sum of Survived</t>
  </si>
  <si>
    <t>3. how many people survived in each class?</t>
  </si>
  <si>
    <t>4. how many people survived in each age group?</t>
  </si>
  <si>
    <t>Embarked full</t>
  </si>
  <si>
    <t>Age Group</t>
  </si>
  <si>
    <t>5. How many people survived based on where they emabrked</t>
  </si>
  <si>
    <t>6. what is the ratio of survived male and female passenger based on class</t>
  </si>
  <si>
    <t>Column Labels</t>
  </si>
  <si>
    <t>Average of Survived</t>
  </si>
  <si>
    <t>7.what is the ratio of survived male and female based on thereage group?</t>
  </si>
  <si>
    <t>8. what is the ratio of survived male and female based on there age group?</t>
  </si>
  <si>
    <t>Total Fare Received</t>
  </si>
  <si>
    <t>Total Death</t>
  </si>
  <si>
    <t>Count of PassengerId</t>
  </si>
  <si>
    <t>3 Class</t>
  </si>
  <si>
    <t>2 Class</t>
  </si>
  <si>
    <t>PClass</t>
  </si>
  <si>
    <t>1 Class</t>
  </si>
  <si>
    <t xml:space="preserve">Highest Fare </t>
  </si>
  <si>
    <t xml:space="preserve">Oldest Passenger </t>
  </si>
  <si>
    <t>Most Cabin</t>
  </si>
  <si>
    <t>The insights from the data set are as follows:</t>
  </si>
  <si>
    <t>2. The casualty rate was quite high at 63.6%</t>
  </si>
  <si>
    <t>3. Southampton was the largest point of embarkement accounting for 64% of total passengers</t>
  </si>
  <si>
    <t>4. Class 1 had the highest rate of survival at 46%, Class 2 at 32% and Class 3 at 33%. The gap of survival between Class 1, 2 and 3 can be put down to passengers in Class 1 been given preferential treatment has they are the rich and famous in the society</t>
  </si>
  <si>
    <t>1. There were no male survivors in the titanic ship from the data set given. This might be due to the fact that women and children were given prority. All 152 women on board survived. (Its  a womans world)</t>
  </si>
  <si>
    <t>5. There were 146 women in Class 3, and they all survived. The best way to have survived was to be a woman.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</si>
</sst>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0" fillId="0" borderId="0" xfId="0" applyFont="1" applyAlignment="1">
      <alignment wrapText="1"/>
    </xf>
    <xf numFmtId="1" fontId="1" fillId="0" borderId="0" xfId="0" applyNumberFormat="1" applyFont="1" applyAlignment="1"/>
    <xf numFmtId="4" fontId="0" fillId="0" borderId="0" xfId="0" applyNumberFormat="1" applyFont="1" applyAlignment="1"/>
    <xf numFmtId="0" fontId="2"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64" fontId="1" fillId="0" borderId="0" xfId="0" applyNumberFormat="1" applyFont="1" applyAlignment="1"/>
    <xf numFmtId="164" fontId="0" fillId="0" borderId="0" xfId="0" applyNumberFormat="1" applyFont="1" applyAlignment="1"/>
    <xf numFmtId="49" fontId="0" fillId="0" borderId="0" xfId="0" applyNumberFormat="1" applyFont="1" applyAlignment="1">
      <alignment horizontal="left"/>
    </xf>
    <xf numFmtId="9" fontId="0" fillId="0" borderId="0" xfId="0" applyNumberFormat="1" applyFont="1" applyAlignment="1"/>
    <xf numFmtId="0" fontId="0" fillId="2" borderId="0" xfId="0" applyFont="1" applyFill="1" applyAlignment="1"/>
    <xf numFmtId="9" fontId="0" fillId="0" borderId="0" xfId="0" pivotButton="1" applyNumberFormat="1" applyFont="1" applyAlignment="1"/>
    <xf numFmtId="9" fontId="0" fillId="0" borderId="0" xfId="0" applyNumberFormat="1" applyFont="1" applyAlignment="1">
      <alignment horizontal="left"/>
    </xf>
    <xf numFmtId="0" fontId="3" fillId="2" borderId="0" xfId="0" applyFont="1" applyFill="1" applyAlignment="1"/>
  </cellXfs>
  <cellStyles count="1">
    <cellStyle name="Normal" xfId="0" builtinId="0"/>
  </cellStyles>
  <dxfs count="23">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0"/>
        <color theme="1"/>
        <name val="Arial"/>
        <scheme val="minor"/>
      </font>
      <numFmt numFmtId="164" formatCode="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s>
  <tableStyles count="0" defaultTableStyle="TableStyleMedium2" defaultPivotStyle="PivotStyleLight16"/>
  <colors>
    <mruColors>
      <color rgb="FFF1F0F5"/>
      <color rgb="FFB168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Explo.Answer!$E$18</c:f>
              <c:strCache>
                <c:ptCount val="1"/>
                <c:pt idx="0">
                  <c:v>Bins</c:v>
                </c:pt>
              </c:strCache>
            </c:strRef>
          </c:tx>
          <c:spPr>
            <a:solidFill>
              <a:schemeClr val="accent1"/>
            </a:solidFill>
            <a:ln>
              <a:noFill/>
            </a:ln>
            <a:effectLst/>
          </c:spPr>
          <c:invertIfNegative val="0"/>
          <c:cat>
            <c:numRef>
              <c:f>Explo.Answer!$D$19:$D$434</c:f>
              <c:numCache>
                <c:formatCode>0.0</c:formatCode>
                <c:ptCount val="416"/>
                <c:pt idx="0">
                  <c:v>34.5</c:v>
                </c:pt>
                <c:pt idx="1">
                  <c:v>47</c:v>
                </c:pt>
                <c:pt idx="2">
                  <c:v>62</c:v>
                </c:pt>
                <c:pt idx="3">
                  <c:v>27</c:v>
                </c:pt>
                <c:pt idx="4">
                  <c:v>22</c:v>
                </c:pt>
                <c:pt idx="5">
                  <c:v>14</c:v>
                </c:pt>
                <c:pt idx="6">
                  <c:v>30</c:v>
                </c:pt>
                <c:pt idx="7">
                  <c:v>26</c:v>
                </c:pt>
                <c:pt idx="8">
                  <c:v>18</c:v>
                </c:pt>
                <c:pt idx="9">
                  <c:v>21</c:v>
                </c:pt>
                <c:pt idx="11">
                  <c:v>46</c:v>
                </c:pt>
                <c:pt idx="12">
                  <c:v>23</c:v>
                </c:pt>
                <c:pt idx="13">
                  <c:v>63</c:v>
                </c:pt>
                <c:pt idx="14">
                  <c:v>47</c:v>
                </c:pt>
                <c:pt idx="15">
                  <c:v>24</c:v>
                </c:pt>
                <c:pt idx="16">
                  <c:v>35</c:v>
                </c:pt>
                <c:pt idx="17">
                  <c:v>21</c:v>
                </c:pt>
                <c:pt idx="18">
                  <c:v>27</c:v>
                </c:pt>
                <c:pt idx="19">
                  <c:v>45</c:v>
                </c:pt>
                <c:pt idx="20">
                  <c:v>55</c:v>
                </c:pt>
                <c:pt idx="21">
                  <c:v>9</c:v>
                </c:pt>
                <c:pt idx="23">
                  <c:v>21</c:v>
                </c:pt>
                <c:pt idx="24">
                  <c:v>48</c:v>
                </c:pt>
                <c:pt idx="25">
                  <c:v>50</c:v>
                </c:pt>
                <c:pt idx="26">
                  <c:v>22</c:v>
                </c:pt>
                <c:pt idx="27">
                  <c:v>22.5</c:v>
                </c:pt>
                <c:pt idx="28">
                  <c:v>41</c:v>
                </c:pt>
                <c:pt idx="30">
                  <c:v>50</c:v>
                </c:pt>
                <c:pt idx="31">
                  <c:v>24</c:v>
                </c:pt>
                <c:pt idx="32">
                  <c:v>33</c:v>
                </c:pt>
                <c:pt idx="34">
                  <c:v>30</c:v>
                </c:pt>
                <c:pt idx="35">
                  <c:v>18.5</c:v>
                </c:pt>
                <c:pt idx="37">
                  <c:v>21</c:v>
                </c:pt>
                <c:pt idx="38">
                  <c:v>25</c:v>
                </c:pt>
                <c:pt idx="40">
                  <c:v>39</c:v>
                </c:pt>
                <c:pt idx="42">
                  <c:v>41</c:v>
                </c:pt>
                <c:pt idx="43">
                  <c:v>30</c:v>
                </c:pt>
                <c:pt idx="44">
                  <c:v>45</c:v>
                </c:pt>
                <c:pt idx="45">
                  <c:v>25</c:v>
                </c:pt>
                <c:pt idx="46">
                  <c:v>45</c:v>
                </c:pt>
                <c:pt idx="48">
                  <c:v>60</c:v>
                </c:pt>
                <c:pt idx="49">
                  <c:v>36</c:v>
                </c:pt>
                <c:pt idx="50">
                  <c:v>24</c:v>
                </c:pt>
                <c:pt idx="51">
                  <c:v>27</c:v>
                </c:pt>
                <c:pt idx="52">
                  <c:v>20</c:v>
                </c:pt>
                <c:pt idx="53">
                  <c:v>28</c:v>
                </c:pt>
                <c:pt idx="55">
                  <c:v>10</c:v>
                </c:pt>
                <c:pt idx="56">
                  <c:v>35</c:v>
                </c:pt>
                <c:pt idx="57">
                  <c:v>25</c:v>
                </c:pt>
                <c:pt idx="59">
                  <c:v>36</c:v>
                </c:pt>
                <c:pt idx="60">
                  <c:v>17</c:v>
                </c:pt>
                <c:pt idx="61">
                  <c:v>32</c:v>
                </c:pt>
                <c:pt idx="62">
                  <c:v>18</c:v>
                </c:pt>
                <c:pt idx="63">
                  <c:v>22</c:v>
                </c:pt>
                <c:pt idx="64">
                  <c:v>13</c:v>
                </c:pt>
                <c:pt idx="66">
                  <c:v>18</c:v>
                </c:pt>
                <c:pt idx="67">
                  <c:v>47</c:v>
                </c:pt>
                <c:pt idx="68">
                  <c:v>31</c:v>
                </c:pt>
                <c:pt idx="69">
                  <c:v>60</c:v>
                </c:pt>
                <c:pt idx="70">
                  <c:v>24</c:v>
                </c:pt>
                <c:pt idx="71">
                  <c:v>21</c:v>
                </c:pt>
                <c:pt idx="72">
                  <c:v>29</c:v>
                </c:pt>
                <c:pt idx="73">
                  <c:v>28.5</c:v>
                </c:pt>
                <c:pt idx="74">
                  <c:v>35</c:v>
                </c:pt>
                <c:pt idx="75">
                  <c:v>32.5</c:v>
                </c:pt>
                <c:pt idx="77">
                  <c:v>55</c:v>
                </c:pt>
                <c:pt idx="78">
                  <c:v>30</c:v>
                </c:pt>
                <c:pt idx="79">
                  <c:v>24</c:v>
                </c:pt>
                <c:pt idx="80">
                  <c:v>6</c:v>
                </c:pt>
                <c:pt idx="81">
                  <c:v>67</c:v>
                </c:pt>
                <c:pt idx="82">
                  <c:v>49</c:v>
                </c:pt>
                <c:pt idx="86">
                  <c:v>27</c:v>
                </c:pt>
                <c:pt idx="87">
                  <c:v>18</c:v>
                </c:pt>
                <c:pt idx="89">
                  <c:v>2</c:v>
                </c:pt>
                <c:pt idx="90">
                  <c:v>22</c:v>
                </c:pt>
                <c:pt idx="92">
                  <c:v>27</c:v>
                </c:pt>
                <c:pt idx="94">
                  <c:v>25</c:v>
                </c:pt>
                <c:pt idx="95">
                  <c:v>25</c:v>
                </c:pt>
                <c:pt idx="96">
                  <c:v>76</c:v>
                </c:pt>
                <c:pt idx="97">
                  <c:v>29</c:v>
                </c:pt>
                <c:pt idx="98">
                  <c:v>20</c:v>
                </c:pt>
                <c:pt idx="99">
                  <c:v>33</c:v>
                </c:pt>
                <c:pt idx="100">
                  <c:v>43</c:v>
                </c:pt>
                <c:pt idx="101">
                  <c:v>27</c:v>
                </c:pt>
                <c:pt idx="103">
                  <c:v>26</c:v>
                </c:pt>
                <c:pt idx="104">
                  <c:v>16</c:v>
                </c:pt>
                <c:pt idx="105">
                  <c:v>28</c:v>
                </c:pt>
                <c:pt idx="106">
                  <c:v>21</c:v>
                </c:pt>
                <c:pt idx="109">
                  <c:v>18.5</c:v>
                </c:pt>
                <c:pt idx="110">
                  <c:v>41</c:v>
                </c:pt>
                <c:pt idx="112">
                  <c:v>36</c:v>
                </c:pt>
                <c:pt idx="113">
                  <c:v>18.5</c:v>
                </c:pt>
                <c:pt idx="114">
                  <c:v>63</c:v>
                </c:pt>
                <c:pt idx="115">
                  <c:v>18</c:v>
                </c:pt>
                <c:pt idx="117">
                  <c:v>1</c:v>
                </c:pt>
                <c:pt idx="118">
                  <c:v>36</c:v>
                </c:pt>
                <c:pt idx="119">
                  <c:v>29</c:v>
                </c:pt>
                <c:pt idx="120">
                  <c:v>12</c:v>
                </c:pt>
                <c:pt idx="122">
                  <c:v>35</c:v>
                </c:pt>
                <c:pt idx="123">
                  <c:v>28</c:v>
                </c:pt>
                <c:pt idx="125">
                  <c:v>17</c:v>
                </c:pt>
                <c:pt idx="126">
                  <c:v>22</c:v>
                </c:pt>
                <c:pt idx="128">
                  <c:v>42</c:v>
                </c:pt>
                <c:pt idx="129">
                  <c:v>24</c:v>
                </c:pt>
                <c:pt idx="130">
                  <c:v>32</c:v>
                </c:pt>
                <c:pt idx="131">
                  <c:v>53</c:v>
                </c:pt>
                <c:pt idx="134">
                  <c:v>43</c:v>
                </c:pt>
                <c:pt idx="135">
                  <c:v>24</c:v>
                </c:pt>
                <c:pt idx="136">
                  <c:v>26.5</c:v>
                </c:pt>
                <c:pt idx="137">
                  <c:v>26</c:v>
                </c:pt>
                <c:pt idx="138">
                  <c:v>23</c:v>
                </c:pt>
                <c:pt idx="139">
                  <c:v>40</c:v>
                </c:pt>
                <c:pt idx="140">
                  <c:v>10</c:v>
                </c:pt>
                <c:pt idx="141">
                  <c:v>33</c:v>
                </c:pt>
                <c:pt idx="142">
                  <c:v>61</c:v>
                </c:pt>
                <c:pt idx="143">
                  <c:v>28</c:v>
                </c:pt>
                <c:pt idx="144">
                  <c:v>42</c:v>
                </c:pt>
                <c:pt idx="145">
                  <c:v>31</c:v>
                </c:pt>
                <c:pt idx="147">
                  <c:v>22</c:v>
                </c:pt>
                <c:pt idx="149">
                  <c:v>30</c:v>
                </c:pt>
                <c:pt idx="150">
                  <c:v>23</c:v>
                </c:pt>
                <c:pt idx="152">
                  <c:v>60.5</c:v>
                </c:pt>
                <c:pt idx="153">
                  <c:v>36</c:v>
                </c:pt>
                <c:pt idx="154">
                  <c:v>13</c:v>
                </c:pt>
                <c:pt idx="155">
                  <c:v>24</c:v>
                </c:pt>
                <c:pt idx="156">
                  <c:v>29</c:v>
                </c:pt>
                <c:pt idx="157">
                  <c:v>23</c:v>
                </c:pt>
                <c:pt idx="158">
                  <c:v>42</c:v>
                </c:pt>
                <c:pt idx="159">
                  <c:v>26</c:v>
                </c:pt>
                <c:pt idx="161">
                  <c:v>7</c:v>
                </c:pt>
                <c:pt idx="162">
                  <c:v>26</c:v>
                </c:pt>
                <c:pt idx="164">
                  <c:v>41</c:v>
                </c:pt>
                <c:pt idx="165">
                  <c:v>26</c:v>
                </c:pt>
                <c:pt idx="166">
                  <c:v>48</c:v>
                </c:pt>
                <c:pt idx="167">
                  <c:v>18</c:v>
                </c:pt>
                <c:pt idx="169">
                  <c:v>22</c:v>
                </c:pt>
                <c:pt idx="171">
                  <c:v>27</c:v>
                </c:pt>
                <c:pt idx="172">
                  <c:v>23</c:v>
                </c:pt>
                <c:pt idx="174">
                  <c:v>40</c:v>
                </c:pt>
                <c:pt idx="175">
                  <c:v>15</c:v>
                </c:pt>
                <c:pt idx="176">
                  <c:v>20</c:v>
                </c:pt>
                <c:pt idx="177">
                  <c:v>54</c:v>
                </c:pt>
                <c:pt idx="178">
                  <c:v>36</c:v>
                </c:pt>
                <c:pt idx="179">
                  <c:v>64</c:v>
                </c:pt>
                <c:pt idx="180">
                  <c:v>30</c:v>
                </c:pt>
                <c:pt idx="181">
                  <c:v>37</c:v>
                </c:pt>
                <c:pt idx="182">
                  <c:v>18</c:v>
                </c:pt>
                <c:pt idx="184">
                  <c:v>27</c:v>
                </c:pt>
                <c:pt idx="185">
                  <c:v>40</c:v>
                </c:pt>
                <c:pt idx="186">
                  <c:v>21</c:v>
                </c:pt>
                <c:pt idx="187">
                  <c:v>17</c:v>
                </c:pt>
                <c:pt idx="189">
                  <c:v>40</c:v>
                </c:pt>
                <c:pt idx="190">
                  <c:v>34</c:v>
                </c:pt>
                <c:pt idx="192">
                  <c:v>11.5</c:v>
                </c:pt>
                <c:pt idx="193">
                  <c:v>61</c:v>
                </c:pt>
                <c:pt idx="194">
                  <c:v>8</c:v>
                </c:pt>
                <c:pt idx="195">
                  <c:v>33</c:v>
                </c:pt>
                <c:pt idx="196">
                  <c:v>6</c:v>
                </c:pt>
                <c:pt idx="197">
                  <c:v>18</c:v>
                </c:pt>
                <c:pt idx="198">
                  <c:v>23</c:v>
                </c:pt>
                <c:pt idx="201">
                  <c:v>0.33</c:v>
                </c:pt>
                <c:pt idx="202">
                  <c:v>47</c:v>
                </c:pt>
                <c:pt idx="203">
                  <c:v>8</c:v>
                </c:pt>
                <c:pt idx="204">
                  <c:v>25</c:v>
                </c:pt>
                <c:pt idx="206">
                  <c:v>35</c:v>
                </c:pt>
                <c:pt idx="207">
                  <c:v>24</c:v>
                </c:pt>
                <c:pt idx="208">
                  <c:v>33</c:v>
                </c:pt>
                <c:pt idx="209">
                  <c:v>25</c:v>
                </c:pt>
                <c:pt idx="210">
                  <c:v>32</c:v>
                </c:pt>
                <c:pt idx="212">
                  <c:v>17</c:v>
                </c:pt>
                <c:pt idx="213">
                  <c:v>60</c:v>
                </c:pt>
                <c:pt idx="214">
                  <c:v>38</c:v>
                </c:pt>
                <c:pt idx="215">
                  <c:v>42</c:v>
                </c:pt>
                <c:pt idx="217">
                  <c:v>57</c:v>
                </c:pt>
                <c:pt idx="218">
                  <c:v>50</c:v>
                </c:pt>
                <c:pt idx="220">
                  <c:v>30</c:v>
                </c:pt>
                <c:pt idx="221">
                  <c:v>21</c:v>
                </c:pt>
                <c:pt idx="222">
                  <c:v>22</c:v>
                </c:pt>
                <c:pt idx="223">
                  <c:v>21</c:v>
                </c:pt>
                <c:pt idx="224">
                  <c:v>53</c:v>
                </c:pt>
                <c:pt idx="226">
                  <c:v>23</c:v>
                </c:pt>
                <c:pt idx="228">
                  <c:v>40.5</c:v>
                </c:pt>
                <c:pt idx="229">
                  <c:v>36</c:v>
                </c:pt>
                <c:pt idx="230">
                  <c:v>14</c:v>
                </c:pt>
                <c:pt idx="231">
                  <c:v>21</c:v>
                </c:pt>
                <c:pt idx="232">
                  <c:v>21</c:v>
                </c:pt>
                <c:pt idx="234">
                  <c:v>39</c:v>
                </c:pt>
                <c:pt idx="235">
                  <c:v>20</c:v>
                </c:pt>
                <c:pt idx="236">
                  <c:v>64</c:v>
                </c:pt>
                <c:pt idx="237">
                  <c:v>20</c:v>
                </c:pt>
                <c:pt idx="238">
                  <c:v>18</c:v>
                </c:pt>
                <c:pt idx="239">
                  <c:v>48</c:v>
                </c:pt>
                <c:pt idx="240">
                  <c:v>55</c:v>
                </c:pt>
                <c:pt idx="241">
                  <c:v>45</c:v>
                </c:pt>
                <c:pt idx="242">
                  <c:v>45</c:v>
                </c:pt>
                <c:pt idx="245">
                  <c:v>41</c:v>
                </c:pt>
                <c:pt idx="246">
                  <c:v>22</c:v>
                </c:pt>
                <c:pt idx="247">
                  <c:v>42</c:v>
                </c:pt>
                <c:pt idx="248">
                  <c:v>29</c:v>
                </c:pt>
                <c:pt idx="250">
                  <c:v>0.92</c:v>
                </c:pt>
                <c:pt idx="251">
                  <c:v>20</c:v>
                </c:pt>
                <c:pt idx="252">
                  <c:v>27</c:v>
                </c:pt>
                <c:pt idx="253">
                  <c:v>24</c:v>
                </c:pt>
                <c:pt idx="254">
                  <c:v>32.5</c:v>
                </c:pt>
                <c:pt idx="257">
                  <c:v>28</c:v>
                </c:pt>
                <c:pt idx="258">
                  <c:v>19</c:v>
                </c:pt>
                <c:pt idx="259">
                  <c:v>21</c:v>
                </c:pt>
                <c:pt idx="260">
                  <c:v>36.5</c:v>
                </c:pt>
                <c:pt idx="261">
                  <c:v>21</c:v>
                </c:pt>
                <c:pt idx="262">
                  <c:v>29</c:v>
                </c:pt>
                <c:pt idx="263">
                  <c:v>1</c:v>
                </c:pt>
                <c:pt idx="264">
                  <c:v>30</c:v>
                </c:pt>
                <c:pt idx="269">
                  <c:v>17</c:v>
                </c:pt>
                <c:pt idx="270">
                  <c:v>46</c:v>
                </c:pt>
                <c:pt idx="272">
                  <c:v>26</c:v>
                </c:pt>
                <c:pt idx="275">
                  <c:v>20</c:v>
                </c:pt>
                <c:pt idx="276">
                  <c:v>28</c:v>
                </c:pt>
                <c:pt idx="277">
                  <c:v>40</c:v>
                </c:pt>
                <c:pt idx="278">
                  <c:v>30</c:v>
                </c:pt>
                <c:pt idx="279">
                  <c:v>22</c:v>
                </c:pt>
                <c:pt idx="280">
                  <c:v>23</c:v>
                </c:pt>
                <c:pt idx="281">
                  <c:v>0.75</c:v>
                </c:pt>
                <c:pt idx="283">
                  <c:v>9</c:v>
                </c:pt>
                <c:pt idx="284">
                  <c:v>2</c:v>
                </c:pt>
                <c:pt idx="285">
                  <c:v>36</c:v>
                </c:pt>
                <c:pt idx="287">
                  <c:v>24</c:v>
                </c:pt>
                <c:pt idx="291">
                  <c:v>30</c:v>
                </c:pt>
                <c:pt idx="293">
                  <c:v>53</c:v>
                </c:pt>
                <c:pt idx="294">
                  <c:v>36</c:v>
                </c:pt>
                <c:pt idx="295">
                  <c:v>26</c:v>
                </c:pt>
                <c:pt idx="296">
                  <c:v>1</c:v>
                </c:pt>
                <c:pt idx="298">
                  <c:v>30</c:v>
                </c:pt>
                <c:pt idx="299">
                  <c:v>29</c:v>
                </c:pt>
                <c:pt idx="300">
                  <c:v>32</c:v>
                </c:pt>
                <c:pt idx="302">
                  <c:v>43</c:v>
                </c:pt>
                <c:pt idx="303">
                  <c:v>24</c:v>
                </c:pt>
                <c:pt idx="305">
                  <c:v>64</c:v>
                </c:pt>
                <c:pt idx="306">
                  <c:v>30</c:v>
                </c:pt>
                <c:pt idx="307">
                  <c:v>0.83</c:v>
                </c:pt>
                <c:pt idx="308">
                  <c:v>55</c:v>
                </c:pt>
                <c:pt idx="309">
                  <c:v>45</c:v>
                </c:pt>
                <c:pt idx="310">
                  <c:v>18</c:v>
                </c:pt>
                <c:pt idx="311">
                  <c:v>22</c:v>
                </c:pt>
                <c:pt idx="313">
                  <c:v>37</c:v>
                </c:pt>
                <c:pt idx="314">
                  <c:v>55</c:v>
                </c:pt>
                <c:pt idx="315">
                  <c:v>17</c:v>
                </c:pt>
                <c:pt idx="316">
                  <c:v>57</c:v>
                </c:pt>
                <c:pt idx="317">
                  <c:v>19</c:v>
                </c:pt>
                <c:pt idx="318">
                  <c:v>27</c:v>
                </c:pt>
                <c:pt idx="319">
                  <c:v>22</c:v>
                </c:pt>
                <c:pt idx="320">
                  <c:v>26</c:v>
                </c:pt>
                <c:pt idx="321">
                  <c:v>25</c:v>
                </c:pt>
                <c:pt idx="322">
                  <c:v>26</c:v>
                </c:pt>
                <c:pt idx="323">
                  <c:v>33</c:v>
                </c:pt>
                <c:pt idx="324">
                  <c:v>39</c:v>
                </c:pt>
                <c:pt idx="325">
                  <c:v>23</c:v>
                </c:pt>
                <c:pt idx="326">
                  <c:v>12</c:v>
                </c:pt>
                <c:pt idx="327">
                  <c:v>46</c:v>
                </c:pt>
                <c:pt idx="328">
                  <c:v>29</c:v>
                </c:pt>
                <c:pt idx="329">
                  <c:v>21</c:v>
                </c:pt>
                <c:pt idx="330">
                  <c:v>48</c:v>
                </c:pt>
                <c:pt idx="331">
                  <c:v>39</c:v>
                </c:pt>
                <c:pt idx="333">
                  <c:v>19</c:v>
                </c:pt>
                <c:pt idx="334">
                  <c:v>27</c:v>
                </c:pt>
                <c:pt idx="335">
                  <c:v>30</c:v>
                </c:pt>
                <c:pt idx="336">
                  <c:v>32</c:v>
                </c:pt>
                <c:pt idx="337">
                  <c:v>39</c:v>
                </c:pt>
                <c:pt idx="338">
                  <c:v>25</c:v>
                </c:pt>
                <c:pt idx="340">
                  <c:v>18</c:v>
                </c:pt>
                <c:pt idx="341">
                  <c:v>32</c:v>
                </c:pt>
                <c:pt idx="343">
                  <c:v>58</c:v>
                </c:pt>
                <c:pt idx="345">
                  <c:v>16</c:v>
                </c:pt>
                <c:pt idx="346">
                  <c:v>26</c:v>
                </c:pt>
                <c:pt idx="347">
                  <c:v>38</c:v>
                </c:pt>
                <c:pt idx="348">
                  <c:v>24</c:v>
                </c:pt>
                <c:pt idx="349">
                  <c:v>31</c:v>
                </c:pt>
                <c:pt idx="350">
                  <c:v>45</c:v>
                </c:pt>
                <c:pt idx="351">
                  <c:v>25</c:v>
                </c:pt>
                <c:pt idx="352">
                  <c:v>18</c:v>
                </c:pt>
                <c:pt idx="353">
                  <c:v>49</c:v>
                </c:pt>
                <c:pt idx="354">
                  <c:v>0.17</c:v>
                </c:pt>
                <c:pt idx="355">
                  <c:v>50</c:v>
                </c:pt>
                <c:pt idx="356">
                  <c:v>59</c:v>
                </c:pt>
                <c:pt idx="359">
                  <c:v>30</c:v>
                </c:pt>
                <c:pt idx="360">
                  <c:v>14.5</c:v>
                </c:pt>
                <c:pt idx="361">
                  <c:v>24</c:v>
                </c:pt>
                <c:pt idx="362">
                  <c:v>31</c:v>
                </c:pt>
                <c:pt idx="363">
                  <c:v>27</c:v>
                </c:pt>
                <c:pt idx="364">
                  <c:v>25</c:v>
                </c:pt>
                <c:pt idx="367">
                  <c:v>22</c:v>
                </c:pt>
                <c:pt idx="368">
                  <c:v>45</c:v>
                </c:pt>
                <c:pt idx="369">
                  <c:v>29</c:v>
                </c:pt>
                <c:pt idx="370">
                  <c:v>21</c:v>
                </c:pt>
                <c:pt idx="371">
                  <c:v>31</c:v>
                </c:pt>
                <c:pt idx="372">
                  <c:v>49</c:v>
                </c:pt>
                <c:pt idx="373">
                  <c:v>44</c:v>
                </c:pt>
                <c:pt idx="374">
                  <c:v>54</c:v>
                </c:pt>
                <c:pt idx="375">
                  <c:v>45</c:v>
                </c:pt>
                <c:pt idx="376">
                  <c:v>22</c:v>
                </c:pt>
                <c:pt idx="377">
                  <c:v>21</c:v>
                </c:pt>
                <c:pt idx="378">
                  <c:v>55</c:v>
                </c:pt>
                <c:pt idx="379">
                  <c:v>5</c:v>
                </c:pt>
                <c:pt idx="381">
                  <c:v>26</c:v>
                </c:pt>
                <c:pt idx="383">
                  <c:v>19</c:v>
                </c:pt>
                <c:pt idx="385">
                  <c:v>24</c:v>
                </c:pt>
                <c:pt idx="386">
                  <c:v>24</c:v>
                </c:pt>
                <c:pt idx="387">
                  <c:v>57</c:v>
                </c:pt>
                <c:pt idx="388">
                  <c:v>21</c:v>
                </c:pt>
                <c:pt idx="389">
                  <c:v>6</c:v>
                </c:pt>
                <c:pt idx="390">
                  <c:v>23</c:v>
                </c:pt>
                <c:pt idx="391">
                  <c:v>51</c:v>
                </c:pt>
                <c:pt idx="392">
                  <c:v>13</c:v>
                </c:pt>
                <c:pt idx="393">
                  <c:v>47</c:v>
                </c:pt>
                <c:pt idx="394">
                  <c:v>29</c:v>
                </c:pt>
                <c:pt idx="395">
                  <c:v>18</c:v>
                </c:pt>
                <c:pt idx="396">
                  <c:v>24</c:v>
                </c:pt>
                <c:pt idx="397">
                  <c:v>48</c:v>
                </c:pt>
                <c:pt idx="398">
                  <c:v>22</c:v>
                </c:pt>
                <c:pt idx="399">
                  <c:v>31</c:v>
                </c:pt>
                <c:pt idx="400">
                  <c:v>30</c:v>
                </c:pt>
                <c:pt idx="401">
                  <c:v>38</c:v>
                </c:pt>
                <c:pt idx="402">
                  <c:v>22</c:v>
                </c:pt>
                <c:pt idx="403">
                  <c:v>17</c:v>
                </c:pt>
                <c:pt idx="404">
                  <c:v>43</c:v>
                </c:pt>
                <c:pt idx="405">
                  <c:v>20</c:v>
                </c:pt>
                <c:pt idx="406">
                  <c:v>23</c:v>
                </c:pt>
                <c:pt idx="407">
                  <c:v>50</c:v>
                </c:pt>
                <c:pt idx="409">
                  <c:v>3</c:v>
                </c:pt>
                <c:pt idx="411">
                  <c:v>37</c:v>
                </c:pt>
                <c:pt idx="412">
                  <c:v>28</c:v>
                </c:pt>
                <c:pt idx="414">
                  <c:v>39</c:v>
                </c:pt>
                <c:pt idx="415">
                  <c:v>38.5</c:v>
                </c:pt>
              </c:numCache>
            </c:numRef>
          </c:cat>
          <c:val>
            <c:numRef>
              <c:f>Explo.Answer!$E$19:$E$434</c:f>
              <c:numCache>
                <c:formatCode>General</c:formatCode>
                <c:ptCount val="4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numCache>
            </c:numRef>
          </c:val>
          <c:extLst xmlns:c16r2="http://schemas.microsoft.com/office/drawing/2015/06/chart">
            <c:ext xmlns:c16="http://schemas.microsoft.com/office/drawing/2014/chart" uri="{C3380CC4-5D6E-409C-BE32-E72D297353CC}">
              <c16:uniqueId val="{00000000-AACA-477D-A1C2-22322D54B5E1}"/>
            </c:ext>
          </c:extLst>
        </c:ser>
        <c:dLbls>
          <c:showLegendKey val="0"/>
          <c:showVal val="0"/>
          <c:showCatName val="0"/>
          <c:showSerName val="0"/>
          <c:showPercent val="0"/>
          <c:showBubbleSize val="0"/>
        </c:dLbls>
        <c:gapWidth val="219"/>
        <c:overlap val="-27"/>
        <c:axId val="-1461776192"/>
        <c:axId val="-1461787616"/>
      </c:barChart>
      <c:catAx>
        <c:axId val="-1461776192"/>
        <c:scaling>
          <c:orientation val="minMax"/>
        </c:scaling>
        <c:delete val="0"/>
        <c:axPos val="b"/>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7616"/>
        <c:crosses val="autoZero"/>
        <c:auto val="1"/>
        <c:lblAlgn val="ctr"/>
        <c:lblOffset val="100"/>
        <c:noMultiLvlLbl val="0"/>
      </c:catAx>
      <c:valAx>
        <c:axId val="-146178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7619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project.xlsx]Explo.Answer!PivotTable2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Explo.Answer!$O$25</c:f>
              <c:strCache>
                <c:ptCount val="1"/>
                <c:pt idx="0">
                  <c:v>Total</c:v>
                </c:pt>
              </c:strCache>
            </c:strRef>
          </c:tx>
          <c:spPr>
            <a:solidFill>
              <a:schemeClr val="accent1"/>
            </a:solidFill>
            <a:ln>
              <a:noFill/>
            </a:ln>
            <a:effectLst/>
          </c:spPr>
          <c:invertIfNegative val="0"/>
          <c:cat>
            <c:strRef>
              <c:f>Explo.Answer!$N$26:$N$30</c:f>
              <c:strCache>
                <c:ptCount val="4"/>
                <c:pt idx="0">
                  <c:v>Adults</c:v>
                </c:pt>
                <c:pt idx="1">
                  <c:v>Elders</c:v>
                </c:pt>
                <c:pt idx="2">
                  <c:v>Teenagers</c:v>
                </c:pt>
                <c:pt idx="3">
                  <c:v>Youths</c:v>
                </c:pt>
              </c:strCache>
            </c:strRef>
          </c:cat>
          <c:val>
            <c:numRef>
              <c:f>Explo.Answer!$O$26:$O$30</c:f>
              <c:numCache>
                <c:formatCode>General</c:formatCode>
                <c:ptCount val="4"/>
                <c:pt idx="0">
                  <c:v>68</c:v>
                </c:pt>
                <c:pt idx="1">
                  <c:v>14</c:v>
                </c:pt>
                <c:pt idx="2">
                  <c:v>61</c:v>
                </c:pt>
                <c:pt idx="3">
                  <c:v>189</c:v>
                </c:pt>
              </c:numCache>
            </c:numRef>
          </c:val>
          <c:extLst xmlns:c16r2="http://schemas.microsoft.com/office/drawing/2015/06/chart">
            <c:ext xmlns:c16="http://schemas.microsoft.com/office/drawing/2014/chart" uri="{C3380CC4-5D6E-409C-BE32-E72D297353CC}">
              <c16:uniqueId val="{00000000-DC36-40A7-9D50-2AE53BDE93B3}"/>
            </c:ext>
          </c:extLst>
        </c:ser>
        <c:dLbls>
          <c:showLegendKey val="0"/>
          <c:showVal val="0"/>
          <c:showCatName val="0"/>
          <c:showSerName val="0"/>
          <c:showPercent val="0"/>
          <c:showBubbleSize val="0"/>
        </c:dLbls>
        <c:gapWidth val="219"/>
        <c:overlap val="-27"/>
        <c:axId val="-1461785984"/>
        <c:axId val="-1461777824"/>
      </c:barChart>
      <c:catAx>
        <c:axId val="-146178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77824"/>
        <c:crosses val="autoZero"/>
        <c:auto val="1"/>
        <c:lblAlgn val="ctr"/>
        <c:lblOffset val="100"/>
        <c:noMultiLvlLbl val="0"/>
      </c:catAx>
      <c:valAx>
        <c:axId val="-146177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Explo.Answer!$A$13:$A$14</c:f>
              <c:strCache>
                <c:ptCount val="2"/>
                <c:pt idx="0">
                  <c:v>Female</c:v>
                </c:pt>
                <c:pt idx="1">
                  <c:v>Male</c:v>
                </c:pt>
              </c:strCache>
            </c:strRef>
          </c:cat>
          <c:val>
            <c:numRef>
              <c:f>Explo.Answer!$B$13:$B$14</c:f>
              <c:numCache>
                <c:formatCode>General</c:formatCode>
                <c:ptCount val="2"/>
                <c:pt idx="0">
                  <c:v>266</c:v>
                </c:pt>
                <c:pt idx="1">
                  <c:v>152</c:v>
                </c:pt>
              </c:numCache>
            </c:numRef>
          </c:val>
          <c:extLst xmlns:c16r2="http://schemas.microsoft.com/office/drawing/2015/06/chart">
            <c:ext xmlns:c16="http://schemas.microsoft.com/office/drawing/2014/chart" uri="{C3380CC4-5D6E-409C-BE32-E72D297353CC}">
              <c16:uniqueId val="{00000000-5C10-4BEF-8177-378373EADBB6}"/>
            </c:ext>
          </c:extLst>
        </c:ser>
        <c:dLbls>
          <c:dLblPos val="inEnd"/>
          <c:showLegendKey val="0"/>
          <c:showVal val="0"/>
          <c:showCatName val="1"/>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project.xlsx]Tailored.Answer!PivotTable4</c:name>
    <c:fmtId val="1"/>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sz="1050"/>
              <a:t>Survival</a:t>
            </a:r>
            <a:r>
              <a:rPr lang="en-US"/>
              <a:t>  </a:t>
            </a:r>
            <a:r>
              <a:rPr lang="en-US" sz="1050"/>
              <a:t>by</a:t>
            </a:r>
            <a:r>
              <a:rPr lang="en-US"/>
              <a:t> </a:t>
            </a:r>
            <a:r>
              <a:rPr lang="en-US" sz="1050"/>
              <a:t>Gender</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ofPieChart>
        <c:ofPieType val="bar"/>
        <c:varyColors val="1"/>
        <c:ser>
          <c:idx val="0"/>
          <c:order val="0"/>
          <c:tx>
            <c:strRef>
              <c:f>Tailored.Answer!$B$10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2-2BC0-4B65-8F2A-C02E571403CB}"/>
              </c:ext>
            </c:extLst>
          </c:dPt>
          <c:dPt>
            <c:idx val="2"/>
            <c:bubble3D val="0"/>
            <c:spPr>
              <a:solidFill>
                <a:schemeClr val="accent3"/>
              </a:solidFill>
              <a:ln w="19050">
                <a:solidFill>
                  <a:schemeClr val="lt1"/>
                </a:solidFill>
              </a:ln>
              <a:effectLst/>
            </c:spPr>
          </c:dPt>
          <c:cat>
            <c:strRef>
              <c:f>Tailored.Answer!$A$11:$A$13</c:f>
              <c:strCache>
                <c:ptCount val="2"/>
                <c:pt idx="0">
                  <c:v>female</c:v>
                </c:pt>
                <c:pt idx="1">
                  <c:v>male</c:v>
                </c:pt>
              </c:strCache>
            </c:strRef>
          </c:cat>
          <c:val>
            <c:numRef>
              <c:f>Tailored.Answer!$B$11:$B$13</c:f>
              <c:numCache>
                <c:formatCode>General</c:formatCode>
                <c:ptCount val="2"/>
                <c:pt idx="0">
                  <c:v>152</c:v>
                </c:pt>
                <c:pt idx="1">
                  <c:v>0</c:v>
                </c:pt>
              </c:numCache>
            </c:numRef>
          </c:val>
          <c:extLst xmlns:c16r2="http://schemas.microsoft.com/office/drawing/2015/06/chart">
            <c:ext xmlns:c16="http://schemas.microsoft.com/office/drawing/2014/chart" uri="{C3380CC4-5D6E-409C-BE32-E72D297353CC}">
              <c16:uniqueId val="{00000000-2BC0-4B65-8F2A-C02E571403CB}"/>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Survival</a:t>
            </a:r>
            <a:r>
              <a:rPr lang="en-US" baseline="0"/>
              <a:t> </a:t>
            </a:r>
            <a:r>
              <a:rPr lang="en-US" sz="1050" baseline="0"/>
              <a:t>by</a:t>
            </a:r>
            <a:r>
              <a:rPr lang="en-US" baseline="0"/>
              <a:t> </a:t>
            </a:r>
            <a:r>
              <a:rPr lang="en-US" sz="1050" baseline="0"/>
              <a:t>Class</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Tailored.Answer!$B$18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Tailored.Answer!$A$19:$A$22</c:f>
              <c:strCache>
                <c:ptCount val="3"/>
                <c:pt idx="0">
                  <c:v>1</c:v>
                </c:pt>
                <c:pt idx="1">
                  <c:v>2</c:v>
                </c:pt>
                <c:pt idx="2">
                  <c:v>3</c:v>
                </c:pt>
              </c:strCache>
            </c:strRef>
          </c:cat>
          <c:val>
            <c:numRef>
              <c:f>Tailored.Answer!$B$19:$B$22</c:f>
              <c:numCache>
                <c:formatCode>General</c:formatCode>
                <c:ptCount val="3"/>
                <c:pt idx="0">
                  <c:v>50</c:v>
                </c:pt>
                <c:pt idx="1">
                  <c:v>30</c:v>
                </c:pt>
                <c:pt idx="2">
                  <c:v>72</c:v>
                </c:pt>
              </c:numCache>
            </c:numRef>
          </c:val>
          <c:extLst xmlns:c16r2="http://schemas.microsoft.com/office/drawing/2015/06/chart">
            <c:ext xmlns:c16="http://schemas.microsoft.com/office/drawing/2014/chart" uri="{C3380CC4-5D6E-409C-BE32-E72D297353CC}">
              <c16:uniqueId val="{00000000-9E8A-46E4-8E0D-9242D175129E}"/>
            </c:ext>
          </c:extLst>
        </c:ser>
        <c:dLbls>
          <c:showLegendKey val="0"/>
          <c:showVal val="0"/>
          <c:showCatName val="0"/>
          <c:showSerName val="0"/>
          <c:showPercent val="0"/>
          <c:showBubbleSize val="0"/>
        </c:dLbls>
        <c:gapWidth val="150"/>
        <c:shape val="box"/>
        <c:axId val="-1461789792"/>
        <c:axId val="-1461780544"/>
        <c:axId val="0"/>
      </c:bar3DChart>
      <c:catAx>
        <c:axId val="-1461789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0544"/>
        <c:crosses val="autoZero"/>
        <c:auto val="1"/>
        <c:lblAlgn val="ctr"/>
        <c:lblOffset val="100"/>
        <c:noMultiLvlLbl val="0"/>
      </c:catAx>
      <c:valAx>
        <c:axId val="-1461780544"/>
        <c:scaling>
          <c:orientation val="minMax"/>
        </c:scaling>
        <c:delete val="1"/>
        <c:axPos val="l"/>
        <c:numFmt formatCode="General" sourceLinked="1"/>
        <c:majorTickMark val="none"/>
        <c:minorTickMark val="none"/>
        <c:tickLblPos val="nextTo"/>
        <c:crossAx val="-146178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Survival by Age Group</a:t>
            </a:r>
          </a:p>
        </c:rich>
      </c:tx>
      <c:layout>
        <c:manualLayout>
          <c:xMode val="edge"/>
          <c:yMode val="edge"/>
          <c:x val="0.23488257967316958"/>
          <c:y val="4.0646146504414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Tailored.Answer!$B$26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Tailored.Answer!$A$27:$A$31</c:f>
              <c:strCache>
                <c:ptCount val="4"/>
                <c:pt idx="0">
                  <c:v>Adults</c:v>
                </c:pt>
                <c:pt idx="1">
                  <c:v>Elders</c:v>
                </c:pt>
                <c:pt idx="2">
                  <c:v>Teenagers</c:v>
                </c:pt>
                <c:pt idx="3">
                  <c:v>Youths</c:v>
                </c:pt>
              </c:strCache>
            </c:strRef>
          </c:cat>
          <c:val>
            <c:numRef>
              <c:f>Tailored.Answer!$B$27:$B$31</c:f>
              <c:numCache>
                <c:formatCode>General</c:formatCode>
                <c:ptCount val="4"/>
                <c:pt idx="0">
                  <c:v>23</c:v>
                </c:pt>
                <c:pt idx="1">
                  <c:v>7</c:v>
                </c:pt>
                <c:pt idx="2">
                  <c:v>53</c:v>
                </c:pt>
                <c:pt idx="3">
                  <c:v>69</c:v>
                </c:pt>
              </c:numCache>
            </c:numRef>
          </c:val>
          <c:extLst xmlns:c16r2="http://schemas.microsoft.com/office/drawing/2015/06/chart">
            <c:ext xmlns:c16="http://schemas.microsoft.com/office/drawing/2014/chart" uri="{C3380CC4-5D6E-409C-BE32-E72D297353CC}">
              <c16:uniqueId val="{00000000-960C-4A0A-B8C3-EB1870FDC3D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project.xlsx]Tailored.Answer!PivotTable14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50" b="0"/>
              <a:t>Survival</a:t>
            </a:r>
            <a:r>
              <a:rPr lang="en-US"/>
              <a:t> </a:t>
            </a:r>
            <a:r>
              <a:rPr lang="en-US" sz="1050" b="0"/>
              <a:t>by</a:t>
            </a:r>
            <a:r>
              <a:rPr lang="en-US"/>
              <a:t> </a:t>
            </a:r>
            <a:r>
              <a:rPr lang="en-US" sz="1050" b="0"/>
              <a:t>Embarked</a:t>
            </a:r>
            <a:r>
              <a:rPr lang="en-US"/>
              <a:t> </a:t>
            </a:r>
            <a:r>
              <a:rPr lang="en-US" sz="1050" b="0"/>
              <a:t>Location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50000000000000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38888888888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28854649159614854"/>
          <c:y val="0.17940286035674113"/>
          <c:w val="0.64628346456692909"/>
          <c:h val="0.72046296296296297"/>
        </c:manualLayout>
      </c:layout>
      <c:barChart>
        <c:barDir val="bar"/>
        <c:grouping val="stacked"/>
        <c:varyColors val="0"/>
        <c:ser>
          <c:idx val="0"/>
          <c:order val="0"/>
          <c:tx>
            <c:strRef>
              <c:f>Tailored.Answer!$B$35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6388888888888878"/>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dLbl>
              <c:idx val="1"/>
              <c:layout>
                <c:manualLayout>
                  <c:x val="0.11388888888888883"/>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dLbl>
              <c:idx val="2"/>
              <c:layout>
                <c:manualLayout>
                  <c:x val="0.32500000000000001"/>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Tailored.Answer!$A$36:$A$39</c:f>
              <c:strCache>
                <c:ptCount val="3"/>
                <c:pt idx="0">
                  <c:v>Cherbourg</c:v>
                </c:pt>
                <c:pt idx="1">
                  <c:v>Queenstown</c:v>
                </c:pt>
                <c:pt idx="2">
                  <c:v>Southampton</c:v>
                </c:pt>
              </c:strCache>
            </c:strRef>
          </c:cat>
          <c:val>
            <c:numRef>
              <c:f>Tailored.Answer!$B$36:$B$39</c:f>
              <c:numCache>
                <c:formatCode>General</c:formatCode>
                <c:ptCount val="3"/>
                <c:pt idx="0">
                  <c:v>40</c:v>
                </c:pt>
                <c:pt idx="1">
                  <c:v>24</c:v>
                </c:pt>
                <c:pt idx="2">
                  <c:v>88</c:v>
                </c:pt>
              </c:numCache>
            </c:numRef>
          </c:val>
          <c:extLst xmlns:c16r2="http://schemas.microsoft.com/office/drawing/2015/06/chart">
            <c:ext xmlns:c16="http://schemas.microsoft.com/office/drawing/2014/chart" uri="{C3380CC4-5D6E-409C-BE32-E72D297353CC}">
              <c16:uniqueId val="{00000000-EABD-40B4-9CD8-E73406F37912}"/>
            </c:ext>
          </c:extLst>
        </c:ser>
        <c:dLbls>
          <c:showLegendKey val="0"/>
          <c:showVal val="0"/>
          <c:showCatName val="0"/>
          <c:showSerName val="0"/>
          <c:showPercent val="0"/>
          <c:showBubbleSize val="0"/>
        </c:dLbls>
        <c:gapWidth val="150"/>
        <c:overlap val="100"/>
        <c:axId val="-1461780000"/>
        <c:axId val="-1461787072"/>
      </c:barChart>
      <c:catAx>
        <c:axId val="-1461780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7072"/>
        <c:crosses val="autoZero"/>
        <c:auto val="1"/>
        <c:lblAlgn val="ctr"/>
        <c:lblOffset val="100"/>
        <c:noMultiLvlLbl val="0"/>
      </c:catAx>
      <c:valAx>
        <c:axId val="-1461787072"/>
        <c:scaling>
          <c:orientation val="minMax"/>
        </c:scaling>
        <c:delete val="1"/>
        <c:axPos val="b"/>
        <c:numFmt formatCode="General" sourceLinked="1"/>
        <c:majorTickMark val="none"/>
        <c:minorTickMark val="none"/>
        <c:tickLblPos val="nextTo"/>
        <c:crossAx val="-14617800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project.xlsx]PivotTable!PivotTable6</c:name>
    <c:fmtId val="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8826487314085738"/>
          <c:y val="0.24074074074074073"/>
          <c:w val="0.62683880139982506"/>
          <c:h val="0.65750000000000008"/>
        </c:manualLayout>
      </c:layout>
      <c:barChart>
        <c:barDir val="bar"/>
        <c:grouping val="clustered"/>
        <c:varyColors val="0"/>
        <c:ser>
          <c:idx val="0"/>
          <c:order val="0"/>
          <c:tx>
            <c:strRef>
              <c:f>PivotTable!$B$66:$B$67</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PivotTable!$A$68:$A$71</c:f>
              <c:strCache>
                <c:ptCount val="3"/>
                <c:pt idx="0">
                  <c:v>Cherbourg</c:v>
                </c:pt>
                <c:pt idx="1">
                  <c:v>Queenstown</c:v>
                </c:pt>
                <c:pt idx="2">
                  <c:v>Southampton</c:v>
                </c:pt>
              </c:strCache>
            </c:strRef>
          </c:cat>
          <c:val>
            <c:numRef>
              <c:f>PivotTable!$B$68:$B$71</c:f>
              <c:numCache>
                <c:formatCode>General</c:formatCode>
                <c:ptCount val="3"/>
                <c:pt idx="0">
                  <c:v>40</c:v>
                </c:pt>
                <c:pt idx="1">
                  <c:v>24</c:v>
                </c:pt>
                <c:pt idx="2">
                  <c:v>88</c:v>
                </c:pt>
              </c:numCache>
            </c:numRef>
          </c:val>
          <c:extLst xmlns:c16r2="http://schemas.microsoft.com/office/drawing/2015/06/chart">
            <c:ext xmlns:c16="http://schemas.microsoft.com/office/drawing/2014/chart" uri="{C3380CC4-5D6E-409C-BE32-E72D297353CC}">
              <c16:uniqueId val="{00000003-2CB7-48B2-ACBC-9D837C64E278}"/>
            </c:ext>
          </c:extLst>
        </c:ser>
        <c:ser>
          <c:idx val="1"/>
          <c:order val="1"/>
          <c:tx>
            <c:strRef>
              <c:f>PivotTable!$C$66:$C$67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PivotTable!$A$68:$A$71</c:f>
              <c:strCache>
                <c:ptCount val="3"/>
                <c:pt idx="0">
                  <c:v>Cherbourg</c:v>
                </c:pt>
                <c:pt idx="1">
                  <c:v>Queenstown</c:v>
                </c:pt>
                <c:pt idx="2">
                  <c:v>Southampton</c:v>
                </c:pt>
              </c:strCache>
            </c:strRef>
          </c:cat>
          <c:val>
            <c:numRef>
              <c:f>PivotTable!$C$68:$C$71</c:f>
              <c:numCache>
                <c:formatCode>General</c:formatCode>
                <c:ptCount val="3"/>
                <c:pt idx="0">
                  <c:v>62</c:v>
                </c:pt>
                <c:pt idx="1">
                  <c:v>22</c:v>
                </c:pt>
                <c:pt idx="2">
                  <c:v>182</c:v>
                </c:pt>
              </c:numCache>
            </c:numRef>
          </c:val>
        </c:ser>
        <c:dLbls>
          <c:showLegendKey val="0"/>
          <c:showVal val="0"/>
          <c:showCatName val="0"/>
          <c:showSerName val="0"/>
          <c:showPercent val="0"/>
          <c:showBubbleSize val="0"/>
        </c:dLbls>
        <c:gapWidth val="150"/>
        <c:axId val="-1461778912"/>
        <c:axId val="-1461785440"/>
      </c:barChart>
      <c:catAx>
        <c:axId val="-1461778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5440"/>
        <c:crosses val="autoZero"/>
        <c:auto val="1"/>
        <c:lblAlgn val="ctr"/>
        <c:lblOffset val="100"/>
        <c:noMultiLvlLbl val="0"/>
      </c:catAx>
      <c:valAx>
        <c:axId val="-1461785440"/>
        <c:scaling>
          <c:orientation val="minMax"/>
        </c:scaling>
        <c:delete val="1"/>
        <c:axPos val="b"/>
        <c:numFmt formatCode="General" sourceLinked="1"/>
        <c:majorTickMark val="none"/>
        <c:minorTickMark val="none"/>
        <c:tickLblPos val="nextTo"/>
        <c:crossAx val="-146177891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No</a:t>
            </a:r>
            <a:r>
              <a:rPr lang="en-US" baseline="0"/>
              <a:t> </a:t>
            </a:r>
            <a:r>
              <a:rPr lang="en-US" sz="1050" baseline="0"/>
              <a:t>of</a:t>
            </a:r>
            <a:r>
              <a:rPr lang="en-US" baseline="0"/>
              <a:t> </a:t>
            </a:r>
            <a:r>
              <a:rPr lang="en-US" sz="1050" baseline="0"/>
              <a:t>Passenger</a:t>
            </a:r>
            <a:r>
              <a:rPr lang="en-US" baseline="0"/>
              <a:t> </a:t>
            </a:r>
            <a:r>
              <a:rPr lang="en-US" sz="1050" baseline="0"/>
              <a:t>by</a:t>
            </a:r>
            <a:r>
              <a:rPr lang="en-US" baseline="0"/>
              <a:t> </a:t>
            </a:r>
            <a:r>
              <a:rPr lang="en-US" sz="1050" baseline="0"/>
              <a:t>Embarkment</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PivotTable!$F$14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PivotTable!$E$15:$E$18</c:f>
              <c:strCache>
                <c:ptCount val="3"/>
                <c:pt idx="0">
                  <c:v>Cherbourg</c:v>
                </c:pt>
                <c:pt idx="1">
                  <c:v>Queenstown</c:v>
                </c:pt>
                <c:pt idx="2">
                  <c:v>Southampton</c:v>
                </c:pt>
              </c:strCache>
            </c:strRef>
          </c:cat>
          <c:val>
            <c:numRef>
              <c:f>PivotTable!$F$15:$F$18</c:f>
              <c:numCache>
                <c:formatCode>General</c:formatCode>
                <c:ptCount val="3"/>
                <c:pt idx="0">
                  <c:v>102</c:v>
                </c:pt>
                <c:pt idx="1">
                  <c:v>46</c:v>
                </c:pt>
                <c:pt idx="2">
                  <c:v>270</c:v>
                </c:pt>
              </c:numCache>
            </c:numRef>
          </c:val>
          <c:extLst xmlns:c16r2="http://schemas.microsoft.com/office/drawing/2015/06/chart">
            <c:ext xmlns:c16="http://schemas.microsoft.com/office/drawing/2014/chart" uri="{C3380CC4-5D6E-409C-BE32-E72D297353CC}">
              <c16:uniqueId val="{00000000-6A28-4725-9308-43007E2BF8DC}"/>
            </c:ext>
          </c:extLst>
        </c:ser>
        <c:dLbls>
          <c:showLegendKey val="0"/>
          <c:showVal val="0"/>
          <c:showCatName val="0"/>
          <c:showSerName val="0"/>
          <c:showPercent val="0"/>
          <c:showBubbleSize val="0"/>
        </c:dLbls>
        <c:gapWidth val="219"/>
        <c:overlap val="-27"/>
        <c:axId val="-1461790336"/>
        <c:axId val="-1461778368"/>
      </c:barChart>
      <c:catAx>
        <c:axId val="-146179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78368"/>
        <c:crosses val="autoZero"/>
        <c:auto val="1"/>
        <c:lblAlgn val="ctr"/>
        <c:lblOffset val="100"/>
        <c:noMultiLvlLbl val="0"/>
      </c:catAx>
      <c:valAx>
        <c:axId val="-1461778368"/>
        <c:scaling>
          <c:orientation val="minMax"/>
        </c:scaling>
        <c:delete val="1"/>
        <c:axPos val="l"/>
        <c:numFmt formatCode="General" sourceLinked="1"/>
        <c:majorTickMark val="none"/>
        <c:minorTickMark val="none"/>
        <c:tickLblPos val="nextTo"/>
        <c:crossAx val="-146179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project.xlsx]PivotTable!PivotTable17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PivotTable!$G$29:$G$30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PivotTable!$F$31:$F$34</c:f>
              <c:strCache>
                <c:ptCount val="3"/>
                <c:pt idx="0">
                  <c:v>1 Class</c:v>
                </c:pt>
                <c:pt idx="1">
                  <c:v>2 Class</c:v>
                </c:pt>
                <c:pt idx="2">
                  <c:v>3 Class</c:v>
                </c:pt>
              </c:strCache>
            </c:strRef>
          </c:cat>
          <c:val>
            <c:numRef>
              <c:f>PivotTable!$G$31:$G$34</c:f>
              <c:numCache>
                <c:formatCode>General</c:formatCode>
                <c:ptCount val="3"/>
                <c:pt idx="0">
                  <c:v>50</c:v>
                </c:pt>
                <c:pt idx="1">
                  <c:v>30</c:v>
                </c:pt>
                <c:pt idx="2">
                  <c:v>72</c:v>
                </c:pt>
              </c:numCache>
            </c:numRef>
          </c:val>
          <c:extLst xmlns:c16r2="http://schemas.microsoft.com/office/drawing/2015/06/chart">
            <c:ext xmlns:c16="http://schemas.microsoft.com/office/drawing/2014/chart" uri="{C3380CC4-5D6E-409C-BE32-E72D297353CC}">
              <c16:uniqueId val="{00000000-5832-4963-91C8-CB48018E043B}"/>
            </c:ext>
          </c:extLst>
        </c:ser>
        <c:ser>
          <c:idx val="1"/>
          <c:order val="1"/>
          <c:tx>
            <c:strRef>
              <c:f>PivotTable!$H$29:$H$30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PivotTable!$F$31:$F$34</c:f>
              <c:strCache>
                <c:ptCount val="3"/>
                <c:pt idx="0">
                  <c:v>1 Class</c:v>
                </c:pt>
                <c:pt idx="1">
                  <c:v>2 Class</c:v>
                </c:pt>
                <c:pt idx="2">
                  <c:v>3 Class</c:v>
                </c:pt>
              </c:strCache>
            </c:strRef>
          </c:cat>
          <c:val>
            <c:numRef>
              <c:f>PivotTable!$H$31:$H$34</c:f>
              <c:numCache>
                <c:formatCode>General</c:formatCode>
                <c:ptCount val="3"/>
                <c:pt idx="0">
                  <c:v>57</c:v>
                </c:pt>
                <c:pt idx="1">
                  <c:v>63</c:v>
                </c:pt>
                <c:pt idx="2">
                  <c:v>146</c:v>
                </c:pt>
              </c:numCache>
            </c:numRef>
          </c:val>
          <c:extLst xmlns:c16r2="http://schemas.microsoft.com/office/drawing/2015/06/chart">
            <c:ext xmlns:c16="http://schemas.microsoft.com/office/drawing/2014/chart" uri="{C3380CC4-5D6E-409C-BE32-E72D297353CC}">
              <c16:uniqueId val="{00000001-5832-4963-91C8-CB48018E043B}"/>
            </c:ext>
          </c:extLst>
        </c:ser>
        <c:dLbls>
          <c:showLegendKey val="0"/>
          <c:showVal val="0"/>
          <c:showCatName val="0"/>
          <c:showSerName val="0"/>
          <c:showPercent val="0"/>
          <c:showBubbleSize val="0"/>
        </c:dLbls>
        <c:gapWidth val="219"/>
        <c:overlap val="-27"/>
        <c:axId val="-1461784896"/>
        <c:axId val="-1461789248"/>
      </c:barChart>
      <c:catAx>
        <c:axId val="-146178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789248"/>
        <c:crosses val="autoZero"/>
        <c:auto val="1"/>
        <c:lblAlgn val="ctr"/>
        <c:lblOffset val="100"/>
        <c:noMultiLvlLbl val="0"/>
      </c:catAx>
      <c:valAx>
        <c:axId val="-1461789248"/>
        <c:scaling>
          <c:orientation val="minMax"/>
        </c:scaling>
        <c:delete val="1"/>
        <c:axPos val="l"/>
        <c:numFmt formatCode="General" sourceLinked="1"/>
        <c:majorTickMark val="none"/>
        <c:minorTickMark val="none"/>
        <c:tickLblPos val="nextTo"/>
        <c:crossAx val="-146178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project.xlsx]Tailored.Answer!PivotTable4</c:name>
    <c:fmtId val="1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sz="1050"/>
              <a:t>Survival</a:t>
            </a:r>
            <a:r>
              <a:rPr lang="en-US"/>
              <a:t>  </a:t>
            </a:r>
            <a:r>
              <a:rPr lang="en-US" sz="1050"/>
              <a:t>by</a:t>
            </a:r>
            <a:r>
              <a:rPr lang="en-US"/>
              <a:t> </a:t>
            </a:r>
            <a:r>
              <a:rPr lang="en-US" sz="1050"/>
              <a:t>Gender</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19050">
            <a:solidFill>
              <a:schemeClr val="bg2">
                <a:lumMod val="6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6"/>
        <c:spPr>
          <a:solidFill>
            <a:schemeClr val="accent1"/>
          </a:solidFill>
          <a:ln w="19050">
            <a:solidFill>
              <a:schemeClr val="bg2">
                <a:lumMod val="65000"/>
              </a:schemeClr>
            </a:solidFill>
          </a:ln>
          <a:effectLst/>
        </c:spPr>
      </c:pivotFmt>
      <c:pivotFmt>
        <c:idx val="7"/>
        <c:spPr>
          <a:solidFill>
            <a:schemeClr val="accent1"/>
          </a:solidFill>
          <a:ln w="19050">
            <a:solidFill>
              <a:schemeClr val="bg2">
                <a:lumMod val="6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ofPieChart>
        <c:ofPieType val="bar"/>
        <c:varyColors val="1"/>
        <c:ser>
          <c:idx val="0"/>
          <c:order val="0"/>
          <c:tx>
            <c:strRef>
              <c:f>Tailored.Answer!$B$10</c:f>
              <c:strCache>
                <c:ptCount val="1"/>
                <c:pt idx="0">
                  <c:v>Total</c:v>
                </c:pt>
              </c:strCache>
            </c:strRef>
          </c:tx>
          <c:spPr>
            <a:ln>
              <a:solidFill>
                <a:schemeClr val="bg2">
                  <a:lumMod val="65000"/>
                </a:schemeClr>
              </a:solidFill>
            </a:ln>
          </c:spPr>
          <c:dPt>
            <c:idx val="0"/>
            <c:bubble3D val="0"/>
            <c:spPr>
              <a:solidFill>
                <a:schemeClr val="accent1"/>
              </a:solidFill>
              <a:ln w="19050">
                <a:solidFill>
                  <a:schemeClr val="bg2">
                    <a:lumMod val="65000"/>
                  </a:schemeClr>
                </a:solidFill>
              </a:ln>
              <a:effectLst/>
            </c:spPr>
            <c:extLst xmlns:c16r2="http://schemas.microsoft.com/office/drawing/2015/06/chart">
              <c:ext xmlns:c16="http://schemas.microsoft.com/office/drawing/2014/chart" uri="{C3380CC4-5D6E-409C-BE32-E72D297353CC}">
                <c16:uniqueId val="{00000001-1283-41B0-BAA7-14F40C9DE29E}"/>
              </c:ext>
            </c:extLst>
          </c:dPt>
          <c:dPt>
            <c:idx val="1"/>
            <c:bubble3D val="0"/>
            <c:spPr>
              <a:solidFill>
                <a:schemeClr val="accent2"/>
              </a:solidFill>
              <a:ln w="19050">
                <a:solidFill>
                  <a:schemeClr val="bg2">
                    <a:lumMod val="65000"/>
                  </a:schemeClr>
                </a:solidFill>
              </a:ln>
              <a:effectLst/>
            </c:spPr>
            <c:extLst xmlns:c16r2="http://schemas.microsoft.com/office/drawing/2015/06/chart">
              <c:ext xmlns:c16="http://schemas.microsoft.com/office/drawing/2014/chart" uri="{C3380CC4-5D6E-409C-BE32-E72D297353CC}">
                <c16:uniqueId val="{00000003-1283-41B0-BAA7-14F40C9DE29E}"/>
              </c:ext>
            </c:extLst>
          </c:dPt>
          <c:dPt>
            <c:idx val="2"/>
            <c:bubble3D val="0"/>
            <c:spPr>
              <a:solidFill>
                <a:schemeClr val="accent3"/>
              </a:solidFill>
              <a:ln w="19050">
                <a:solidFill>
                  <a:schemeClr val="bg2">
                    <a:lumMod val="65000"/>
                  </a:schemeClr>
                </a:solidFill>
              </a:ln>
              <a:effectLst/>
            </c:spPr>
            <c:extLst xmlns:c16r2="http://schemas.microsoft.com/office/drawing/2015/06/chart">
              <c:ext xmlns:c16="http://schemas.microsoft.com/office/drawing/2014/chart" uri="{C3380CC4-5D6E-409C-BE32-E72D297353CC}">
                <c16:uniqueId val="{00000005-1283-41B0-BAA7-14F40C9DE29E}"/>
              </c:ext>
            </c:extLst>
          </c:dPt>
          <c:dLbls>
            <c:dLbl>
              <c:idx val="1"/>
              <c:delete val="1"/>
              <c:extLst xmlns:c16r2="http://schemas.microsoft.com/office/drawing/2015/06/char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Tailored.Answer!$A$11:$A$13</c:f>
              <c:strCache>
                <c:ptCount val="2"/>
                <c:pt idx="0">
                  <c:v>female</c:v>
                </c:pt>
                <c:pt idx="1">
                  <c:v>male</c:v>
                </c:pt>
              </c:strCache>
            </c:strRef>
          </c:cat>
          <c:val>
            <c:numRef>
              <c:f>Tailored.Answer!$B$11:$B$13</c:f>
              <c:numCache>
                <c:formatCode>General</c:formatCode>
                <c:ptCount val="2"/>
                <c:pt idx="0">
                  <c:v>152</c:v>
                </c:pt>
                <c:pt idx="1">
                  <c:v>0</c:v>
                </c:pt>
              </c:numCache>
            </c:numRef>
          </c:val>
          <c:extLst xmlns:c16r2="http://schemas.microsoft.com/office/drawing/2015/06/chart">
            <c:ext xmlns:c16="http://schemas.microsoft.com/office/drawing/2014/chart" uri="{C3380CC4-5D6E-409C-BE32-E72D297353CC}">
              <c16:uniqueId val="{00000006-1283-41B0-BAA7-14F40C9DE29E}"/>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bg2">
          <a:lumMod val="6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project.xlsx]Tailored.Answer!PivotTable6</c:name>
    <c:fmtId val="2"/>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sz="1050"/>
              <a:t>Survival</a:t>
            </a:r>
            <a:r>
              <a:rPr lang="en-US"/>
              <a:t> </a:t>
            </a:r>
            <a:r>
              <a:rPr lang="en-US" sz="1050"/>
              <a:t>by</a:t>
            </a:r>
            <a:r>
              <a:rPr lang="en-US"/>
              <a:t> </a:t>
            </a:r>
            <a:r>
              <a:rPr lang="en-US" sz="1050"/>
              <a:t>Class</a:t>
            </a:r>
          </a:p>
        </c:rich>
      </c:tx>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Tailored.Answer!$B$18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Tailored.Answer!$A$19:$A$22</c:f>
              <c:strCache>
                <c:ptCount val="3"/>
                <c:pt idx="0">
                  <c:v>1</c:v>
                </c:pt>
                <c:pt idx="1">
                  <c:v>2</c:v>
                </c:pt>
                <c:pt idx="2">
                  <c:v>3</c:v>
                </c:pt>
              </c:strCache>
            </c:strRef>
          </c:cat>
          <c:val>
            <c:numRef>
              <c:f>Tailored.Answer!$B$19:$B$22</c:f>
              <c:numCache>
                <c:formatCode>General</c:formatCode>
                <c:ptCount val="3"/>
                <c:pt idx="0">
                  <c:v>50</c:v>
                </c:pt>
                <c:pt idx="1">
                  <c:v>30</c:v>
                </c:pt>
                <c:pt idx="2">
                  <c:v>72</c:v>
                </c:pt>
              </c:numCache>
            </c:numRef>
          </c:val>
          <c:extLst xmlns:c16r2="http://schemas.microsoft.com/office/drawing/2015/06/chart">
            <c:ext xmlns:c16="http://schemas.microsoft.com/office/drawing/2014/chart" uri="{C3380CC4-5D6E-409C-BE32-E72D297353CC}">
              <c16:uniqueId val="{00000000-6CAE-47B7-9846-A854E9CD4016}"/>
            </c:ext>
          </c:extLst>
        </c:ser>
        <c:dLbls>
          <c:showLegendKey val="0"/>
          <c:showVal val="0"/>
          <c:showCatName val="0"/>
          <c:showSerName val="0"/>
          <c:showPercent val="0"/>
          <c:showBubbleSize val="0"/>
        </c:dLbls>
        <c:gapWidth val="150"/>
        <c:shape val="box"/>
        <c:axId val="-1461783264"/>
        <c:axId val="-1461651952"/>
        <c:axId val="0"/>
      </c:bar3DChart>
      <c:catAx>
        <c:axId val="-1461783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461651952"/>
        <c:crosses val="autoZero"/>
        <c:auto val="1"/>
        <c:lblAlgn val="ctr"/>
        <c:lblOffset val="100"/>
        <c:noMultiLvlLbl val="0"/>
      </c:catAx>
      <c:valAx>
        <c:axId val="-1461651952"/>
        <c:scaling>
          <c:orientation val="minMax"/>
        </c:scaling>
        <c:delete val="1"/>
        <c:axPos val="l"/>
        <c:numFmt formatCode="General" sourceLinked="1"/>
        <c:majorTickMark val="none"/>
        <c:minorTickMark val="none"/>
        <c:tickLblPos val="nextTo"/>
        <c:crossAx val="-1461783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rgbClr val="F1F0F5"/>
    </a:solidFill>
    <a:ln w="9525" cap="flat" cmpd="sng" algn="ctr">
      <a:solidFill>
        <a:schemeClr val="bg2">
          <a:lumMod val="65000"/>
        </a:schemeClr>
      </a:solidFill>
      <a:round/>
    </a:ln>
    <a:effectLst>
      <a:outerShdw blurRad="50800" dist="38100" dir="2700000" algn="tl" rotWithShape="0">
        <a:prstClr val="black">
          <a:alpha val="4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Survival by Age Group</a:t>
            </a:r>
          </a:p>
        </c:rich>
      </c:tx>
      <c:layout>
        <c:manualLayout>
          <c:xMode val="edge"/>
          <c:yMode val="edge"/>
          <c:x val="0.23488257967316958"/>
          <c:y val="4.0646146504414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7"/>
        <c:spPr>
          <a:solidFill>
            <a:schemeClr val="bg1">
              <a:lumMod val="65000"/>
            </a:schemeClr>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lumMod val="75000"/>
            </a:schemeClr>
          </a:solidFill>
          <a:ln w="25400">
            <a:solidFill>
              <a:schemeClr val="lt1"/>
            </a:solidFill>
          </a:ln>
          <a:effectLst/>
          <a:sp3d contourW="25400">
            <a:contourClr>
              <a:schemeClr val="lt1"/>
            </a:contourClr>
          </a:sp3d>
        </c:spPr>
      </c:pivotFmt>
      <c:pivotFmt>
        <c:idx val="10"/>
        <c:spPr>
          <a:solidFill>
            <a:schemeClr val="tx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Tailored.Answer!$B$26</c:f>
              <c:strCache>
                <c:ptCount val="1"/>
                <c:pt idx="0">
                  <c:v>Total</c:v>
                </c:pt>
              </c:strCache>
            </c:strRef>
          </c:tx>
          <c:dPt>
            <c:idx val="0"/>
            <c:bubble3D val="0"/>
            <c:spPr>
              <a:solidFill>
                <a:schemeClr val="bg1">
                  <a:lumMod val="65000"/>
                </a:schemeClr>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8195-40F0-81EA-6AE549691DDD}"/>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8195-40F0-81EA-6AE549691DDD}"/>
              </c:ext>
            </c:extLst>
          </c:dPt>
          <c:dPt>
            <c:idx val="2"/>
            <c:bubble3D val="0"/>
            <c:spPr>
              <a:solidFill>
                <a:schemeClr val="accent1">
                  <a:lumMod val="75000"/>
                </a:schemeClr>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8195-40F0-81EA-6AE549691DDD}"/>
              </c:ext>
            </c:extLst>
          </c:dPt>
          <c:dPt>
            <c:idx val="3"/>
            <c:bubble3D val="0"/>
            <c:spPr>
              <a:solidFill>
                <a:schemeClr val="tx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8195-40F0-81EA-6AE549691D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Tailored.Answer!$A$27:$A$31</c:f>
              <c:strCache>
                <c:ptCount val="4"/>
                <c:pt idx="0">
                  <c:v>Adults</c:v>
                </c:pt>
                <c:pt idx="1">
                  <c:v>Elders</c:v>
                </c:pt>
                <c:pt idx="2">
                  <c:v>Teenagers</c:v>
                </c:pt>
                <c:pt idx="3">
                  <c:v>Youths</c:v>
                </c:pt>
              </c:strCache>
            </c:strRef>
          </c:cat>
          <c:val>
            <c:numRef>
              <c:f>Tailored.Answer!$B$27:$B$31</c:f>
              <c:numCache>
                <c:formatCode>General</c:formatCode>
                <c:ptCount val="4"/>
                <c:pt idx="0">
                  <c:v>23</c:v>
                </c:pt>
                <c:pt idx="1">
                  <c:v>7</c:v>
                </c:pt>
                <c:pt idx="2">
                  <c:v>53</c:v>
                </c:pt>
                <c:pt idx="3">
                  <c:v>69</c:v>
                </c:pt>
              </c:numCache>
            </c:numRef>
          </c:val>
          <c:extLst xmlns:c16r2="http://schemas.microsoft.com/office/drawing/2015/06/chart">
            <c:ext xmlns:c16="http://schemas.microsoft.com/office/drawing/2014/chart" uri="{C3380CC4-5D6E-409C-BE32-E72D297353CC}">
              <c16:uniqueId val="{00000008-8195-40F0-81EA-6AE549691DDD}"/>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rgbClr val="F1F0F5"/>
    </a:solidFill>
    <a:ln w="9525" cap="flat" cmpd="sng" algn="ctr">
      <a:solidFill>
        <a:schemeClr val="bg2">
          <a:lumMod val="6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project.xlsx]Tailored.Answer!PivotTable14</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50" b="0"/>
              <a:t>Survival</a:t>
            </a:r>
            <a:r>
              <a:rPr lang="en-US"/>
              <a:t> </a:t>
            </a:r>
            <a:r>
              <a:rPr lang="en-US" sz="1050" b="0"/>
              <a:t>by</a:t>
            </a:r>
            <a:r>
              <a:rPr lang="en-US"/>
              <a:t> </a:t>
            </a:r>
            <a:r>
              <a:rPr lang="en-US" sz="1050" b="0"/>
              <a:t>Embarked</a:t>
            </a:r>
            <a:r>
              <a:rPr lang="en-US"/>
              <a:t> </a:t>
            </a:r>
            <a:r>
              <a:rPr lang="en-US" sz="1050" b="0"/>
              <a:t>Location</a:t>
            </a:r>
          </a:p>
        </c:rich>
      </c:tx>
      <c:layout>
        <c:manualLayout>
          <c:xMode val="edge"/>
          <c:yMode val="edge"/>
          <c:x val="0.16649495708049297"/>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50000000000000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38888888888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38888888888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50000000000000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38888888888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8888888888888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250000000000000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28854649159614854"/>
          <c:y val="0.17940286035674113"/>
          <c:w val="0.64628346456692909"/>
          <c:h val="0.72046296296296297"/>
        </c:manualLayout>
      </c:layout>
      <c:barChart>
        <c:barDir val="bar"/>
        <c:grouping val="stacked"/>
        <c:varyColors val="0"/>
        <c:ser>
          <c:idx val="0"/>
          <c:order val="0"/>
          <c:tx>
            <c:strRef>
              <c:f>Tailored.Answer!$B$35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6388888888888878"/>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dLbl>
              <c:idx val="1"/>
              <c:layout>
                <c:manualLayout>
                  <c:x val="0.11388888888888883"/>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dLbl>
              <c:idx val="2"/>
              <c:layout>
                <c:manualLayout>
                  <c:x val="0.32500000000000001"/>
                  <c:y val="0"/>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Tailored.Answer!$A$36:$A$39</c:f>
              <c:strCache>
                <c:ptCount val="3"/>
                <c:pt idx="0">
                  <c:v>Cherbourg</c:v>
                </c:pt>
                <c:pt idx="1">
                  <c:v>Queenstown</c:v>
                </c:pt>
                <c:pt idx="2">
                  <c:v>Southampton</c:v>
                </c:pt>
              </c:strCache>
            </c:strRef>
          </c:cat>
          <c:val>
            <c:numRef>
              <c:f>Tailored.Answer!$B$36:$B$39</c:f>
              <c:numCache>
                <c:formatCode>General</c:formatCode>
                <c:ptCount val="3"/>
                <c:pt idx="0">
                  <c:v>40</c:v>
                </c:pt>
                <c:pt idx="1">
                  <c:v>24</c:v>
                </c:pt>
                <c:pt idx="2">
                  <c:v>88</c:v>
                </c:pt>
              </c:numCache>
            </c:numRef>
          </c:val>
          <c:extLst xmlns:c16r2="http://schemas.microsoft.com/office/drawing/2015/06/chart">
            <c:ext xmlns:c16="http://schemas.microsoft.com/office/drawing/2014/chart" uri="{C3380CC4-5D6E-409C-BE32-E72D297353CC}">
              <c16:uniqueId val="{00000003-DE95-4F3A-8F31-6D1760B0EB50}"/>
            </c:ext>
          </c:extLst>
        </c:ser>
        <c:dLbls>
          <c:showLegendKey val="0"/>
          <c:showVal val="0"/>
          <c:showCatName val="0"/>
          <c:showSerName val="0"/>
          <c:showPercent val="0"/>
          <c:showBubbleSize val="0"/>
        </c:dLbls>
        <c:gapWidth val="150"/>
        <c:overlap val="100"/>
        <c:axId val="-1461656848"/>
        <c:axId val="-1461664464"/>
      </c:barChart>
      <c:catAx>
        <c:axId val="-14616568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64464"/>
        <c:crosses val="autoZero"/>
        <c:auto val="1"/>
        <c:lblAlgn val="ctr"/>
        <c:lblOffset val="100"/>
        <c:noMultiLvlLbl val="0"/>
      </c:catAx>
      <c:valAx>
        <c:axId val="-1461664464"/>
        <c:scaling>
          <c:orientation val="minMax"/>
        </c:scaling>
        <c:delete val="1"/>
        <c:axPos val="b"/>
        <c:numFmt formatCode="General" sourceLinked="1"/>
        <c:majorTickMark val="none"/>
        <c:minorTickMark val="none"/>
        <c:tickLblPos val="nextTo"/>
        <c:crossAx val="-1461656848"/>
        <c:crosses val="autoZero"/>
        <c:crossBetween val="between"/>
      </c:valAx>
      <c:spPr>
        <a:solidFill>
          <a:schemeClr val="bg2">
            <a:lumMod val="95000"/>
          </a:schemeClr>
        </a:soli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2">
        <a:lumMod val="95000"/>
      </a:schemeClr>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project.xlsx]PivotTable!PivotTable2</c:name>
    <c:fmtId val="3"/>
  </c:pivotSource>
  <c:chart>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bg1">
              <a:lumMod val="65000"/>
            </a:schemeClr>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6.7085953878406712E-2"/>
          <c:y val="0.20618556701030927"/>
          <c:w val="0.76496772809059244"/>
          <c:h val="0.4882485050193468"/>
        </c:manualLayout>
      </c:layout>
      <c:barChart>
        <c:barDir val="col"/>
        <c:grouping val="clustered"/>
        <c:varyColors val="0"/>
        <c:ser>
          <c:idx val="0"/>
          <c:order val="0"/>
          <c:tx>
            <c:strRef>
              <c:f>PivotTable!$B$58:$B$59</c:f>
              <c:strCache>
                <c:ptCount val="1"/>
                <c:pt idx="0">
                  <c:v>female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PivotTable!$A$60:$A$64</c:f>
              <c:strCache>
                <c:ptCount val="4"/>
                <c:pt idx="0">
                  <c:v>Adults</c:v>
                </c:pt>
                <c:pt idx="1">
                  <c:v>Elders</c:v>
                </c:pt>
                <c:pt idx="2">
                  <c:v>Teenagers</c:v>
                </c:pt>
                <c:pt idx="3">
                  <c:v>Youths</c:v>
                </c:pt>
              </c:strCache>
            </c:strRef>
          </c:cat>
          <c:val>
            <c:numRef>
              <c:f>PivotTable!$B$60:$B$64</c:f>
              <c:numCache>
                <c:formatCode>General</c:formatCode>
                <c:ptCount val="4"/>
                <c:pt idx="0">
                  <c:v>23</c:v>
                </c:pt>
                <c:pt idx="1">
                  <c:v>7</c:v>
                </c:pt>
                <c:pt idx="2">
                  <c:v>53</c:v>
                </c:pt>
                <c:pt idx="3">
                  <c:v>69</c:v>
                </c:pt>
              </c:numCache>
            </c:numRef>
          </c:val>
          <c:extLst xmlns:c16r2="http://schemas.microsoft.com/office/drawing/2015/06/chart">
            <c:ext xmlns:c16="http://schemas.microsoft.com/office/drawing/2014/chart" uri="{C3380CC4-5D6E-409C-BE32-E72D297353CC}">
              <c16:uniqueId val="{00000000-639E-4022-B29E-0AF7203F00C5}"/>
            </c:ext>
          </c:extLst>
        </c:ser>
        <c:ser>
          <c:idx val="1"/>
          <c:order val="1"/>
          <c:tx>
            <c:strRef>
              <c:f>PivotTable!$C$58:$C$59</c:f>
              <c:strCache>
                <c:ptCount val="1"/>
                <c:pt idx="0">
                  <c:v>male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PivotTable!$A$60:$A$64</c:f>
              <c:strCache>
                <c:ptCount val="4"/>
                <c:pt idx="0">
                  <c:v>Adults</c:v>
                </c:pt>
                <c:pt idx="1">
                  <c:v>Elders</c:v>
                </c:pt>
                <c:pt idx="2">
                  <c:v>Teenagers</c:v>
                </c:pt>
                <c:pt idx="3">
                  <c:v>Youths</c:v>
                </c:pt>
              </c:strCache>
            </c:strRef>
          </c:cat>
          <c:val>
            <c:numRef>
              <c:f>PivotTable!$C$60:$C$64</c:f>
              <c:numCache>
                <c:formatCode>General</c:formatCode>
                <c:ptCount val="4"/>
                <c:pt idx="0">
                  <c:v>45</c:v>
                </c:pt>
                <c:pt idx="1">
                  <c:v>7</c:v>
                </c:pt>
                <c:pt idx="2">
                  <c:v>94</c:v>
                </c:pt>
                <c:pt idx="3">
                  <c:v>120</c:v>
                </c:pt>
              </c:numCache>
            </c:numRef>
          </c:val>
        </c:ser>
        <c:dLbls>
          <c:showLegendKey val="0"/>
          <c:showVal val="0"/>
          <c:showCatName val="0"/>
          <c:showSerName val="0"/>
          <c:showPercent val="0"/>
          <c:showBubbleSize val="0"/>
        </c:dLbls>
        <c:gapWidth val="219"/>
        <c:overlap val="-27"/>
        <c:axId val="-1461657392"/>
        <c:axId val="-1461663376"/>
      </c:barChart>
      <c:catAx>
        <c:axId val="-146165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63376"/>
        <c:crosses val="autoZero"/>
        <c:auto val="1"/>
        <c:lblAlgn val="ctr"/>
        <c:lblOffset val="100"/>
        <c:noMultiLvlLbl val="0"/>
      </c:catAx>
      <c:valAx>
        <c:axId val="-1461663376"/>
        <c:scaling>
          <c:orientation val="minMax"/>
        </c:scaling>
        <c:delete val="1"/>
        <c:axPos val="l"/>
        <c:numFmt formatCode="General" sourceLinked="1"/>
        <c:majorTickMark val="none"/>
        <c:minorTickMark val="none"/>
        <c:tickLblPos val="nextTo"/>
        <c:crossAx val="-14616573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2">
        <a:lumMod val="95000"/>
      </a:schemeClr>
    </a:solidFill>
    <a:ln w="9525" cap="flat" cmpd="sng" algn="ctr">
      <a:solidFill>
        <a:schemeClr val="lt1">
          <a:shade val="50000"/>
        </a:schemeClr>
      </a:solidFill>
      <a:round/>
    </a:ln>
    <a:effectLst>
      <a:outerShdw blurRad="50800" dist="38100" dir="2700000" algn="tl" rotWithShape="0">
        <a:prstClr val="black">
          <a:alpha val="40000"/>
        </a:prstClr>
      </a:outerShdw>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project.xlsx]PivotTable!PivotTable6</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9"/>
        <c:spPr>
          <a:solidFill>
            <a:schemeClr val="bg1">
              <a:lumMod val="6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29352811161762671"/>
          <c:y val="0.24074074074074073"/>
          <c:w val="0.59613689736151398"/>
          <c:h val="0.65750000000000008"/>
        </c:manualLayout>
      </c:layout>
      <c:barChart>
        <c:barDir val="bar"/>
        <c:grouping val="clustered"/>
        <c:varyColors val="0"/>
        <c:ser>
          <c:idx val="0"/>
          <c:order val="0"/>
          <c:tx>
            <c:strRef>
              <c:f>PivotTable!$B$66:$B$67</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PivotTable!$A$68:$A$71</c:f>
              <c:strCache>
                <c:ptCount val="3"/>
                <c:pt idx="0">
                  <c:v>Cherbourg</c:v>
                </c:pt>
                <c:pt idx="1">
                  <c:v>Queenstown</c:v>
                </c:pt>
                <c:pt idx="2">
                  <c:v>Southampton</c:v>
                </c:pt>
              </c:strCache>
            </c:strRef>
          </c:cat>
          <c:val>
            <c:numRef>
              <c:f>PivotTable!$B$68:$B$71</c:f>
              <c:numCache>
                <c:formatCode>General</c:formatCode>
                <c:ptCount val="3"/>
                <c:pt idx="0">
                  <c:v>40</c:v>
                </c:pt>
                <c:pt idx="1">
                  <c:v>24</c:v>
                </c:pt>
                <c:pt idx="2">
                  <c:v>88</c:v>
                </c:pt>
              </c:numCache>
            </c:numRef>
          </c:val>
          <c:extLst xmlns:c16r2="http://schemas.microsoft.com/office/drawing/2015/06/chart">
            <c:ext xmlns:c16="http://schemas.microsoft.com/office/drawing/2014/chart" uri="{C3380CC4-5D6E-409C-BE32-E72D297353CC}">
              <c16:uniqueId val="{00000000-F1FA-4D51-9C86-7938ABED61E5}"/>
            </c:ext>
          </c:extLst>
        </c:ser>
        <c:ser>
          <c:idx val="1"/>
          <c:order val="1"/>
          <c:tx>
            <c:strRef>
              <c:f>PivotTable!$C$66:$C$67</c:f>
              <c:strCache>
                <c:ptCount val="1"/>
                <c:pt idx="0">
                  <c:v>male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PivotTable!$A$68:$A$71</c:f>
              <c:strCache>
                <c:ptCount val="3"/>
                <c:pt idx="0">
                  <c:v>Cherbourg</c:v>
                </c:pt>
                <c:pt idx="1">
                  <c:v>Queenstown</c:v>
                </c:pt>
                <c:pt idx="2">
                  <c:v>Southampton</c:v>
                </c:pt>
              </c:strCache>
            </c:strRef>
          </c:cat>
          <c:val>
            <c:numRef>
              <c:f>PivotTable!$C$68:$C$71</c:f>
              <c:numCache>
                <c:formatCode>General</c:formatCode>
                <c:ptCount val="3"/>
                <c:pt idx="0">
                  <c:v>62</c:v>
                </c:pt>
                <c:pt idx="1">
                  <c:v>22</c:v>
                </c:pt>
                <c:pt idx="2">
                  <c:v>182</c:v>
                </c:pt>
              </c:numCache>
            </c:numRef>
          </c:val>
        </c:ser>
        <c:dLbls>
          <c:showLegendKey val="0"/>
          <c:showVal val="0"/>
          <c:showCatName val="0"/>
          <c:showSerName val="0"/>
          <c:showPercent val="0"/>
          <c:showBubbleSize val="0"/>
        </c:dLbls>
        <c:gapWidth val="150"/>
        <c:axId val="-1277881152"/>
        <c:axId val="-1277878432"/>
      </c:barChart>
      <c:catAx>
        <c:axId val="-1277881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878432"/>
        <c:crosses val="autoZero"/>
        <c:auto val="1"/>
        <c:lblAlgn val="ctr"/>
        <c:lblOffset val="100"/>
        <c:noMultiLvlLbl val="0"/>
      </c:catAx>
      <c:valAx>
        <c:axId val="-1277878432"/>
        <c:scaling>
          <c:orientation val="minMax"/>
        </c:scaling>
        <c:delete val="1"/>
        <c:axPos val="b"/>
        <c:numFmt formatCode="General" sourceLinked="1"/>
        <c:majorTickMark val="none"/>
        <c:minorTickMark val="none"/>
        <c:tickLblPos val="nextTo"/>
        <c:crossAx val="-1277881152"/>
        <c:crosses val="autoZero"/>
        <c:crossBetween val="between"/>
      </c:valAx>
      <c:spPr>
        <a:noFill/>
        <a:ln w="25400">
          <a:noFill/>
        </a:ln>
        <a:effectLst/>
      </c:spPr>
    </c:plotArea>
    <c:legend>
      <c:legendPos val="r"/>
      <c:layout>
        <c:manualLayout>
          <c:xMode val="edge"/>
          <c:yMode val="edge"/>
          <c:x val="0.77607369802458892"/>
          <c:y val="0.69179783296318731"/>
          <c:w val="0.18088262835750685"/>
          <c:h val="0.218113197388787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2">
        <a:lumMod val="95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50" b="0"/>
              <a:t>No</a:t>
            </a:r>
            <a:r>
              <a:rPr lang="en-US" baseline="0"/>
              <a:t> </a:t>
            </a:r>
            <a:r>
              <a:rPr lang="en-US" sz="1050" b="0" baseline="0"/>
              <a:t>of</a:t>
            </a:r>
            <a:r>
              <a:rPr lang="en-US" baseline="0"/>
              <a:t> </a:t>
            </a:r>
            <a:r>
              <a:rPr lang="en-US" sz="1050" b="0" baseline="0"/>
              <a:t>Male</a:t>
            </a:r>
            <a:r>
              <a:rPr lang="en-US" baseline="0"/>
              <a:t> </a:t>
            </a:r>
            <a:r>
              <a:rPr lang="en-US" sz="1050" b="0" baseline="0"/>
              <a:t>and</a:t>
            </a:r>
            <a:r>
              <a:rPr lang="en-US" baseline="0"/>
              <a:t> </a:t>
            </a:r>
            <a:r>
              <a:rPr lang="en-US" sz="1050" b="0" baseline="0"/>
              <a:t>Female</a:t>
            </a:r>
            <a:endParaRPr lang="en-US" sz="1050" b="0"/>
          </a:p>
        </c:rich>
      </c:tx>
      <c:layout>
        <c:manualLayout>
          <c:xMode val="edge"/>
          <c:yMode val="edge"/>
          <c:x val="0.35275641175194955"/>
          <c:y val="1.83907912818960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37A2-4571-A272-D48C88C3CB8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37A2-4571-A272-D48C88C3CB8C}"/>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Explo.Answer!$A$13:$A$14</c:f>
              <c:strCache>
                <c:ptCount val="2"/>
                <c:pt idx="0">
                  <c:v>Female</c:v>
                </c:pt>
                <c:pt idx="1">
                  <c:v>Male</c:v>
                </c:pt>
              </c:strCache>
            </c:strRef>
          </c:cat>
          <c:val>
            <c:numRef>
              <c:f>Explo.Answer!$B$13:$B$14</c:f>
              <c:numCache>
                <c:formatCode>General</c:formatCode>
                <c:ptCount val="2"/>
                <c:pt idx="0">
                  <c:v>266</c:v>
                </c:pt>
                <c:pt idx="1">
                  <c:v>152</c:v>
                </c:pt>
              </c:numCache>
            </c:numRef>
          </c:val>
          <c:extLst xmlns:c16r2="http://schemas.microsoft.com/office/drawing/2015/06/chart">
            <c:ext xmlns:c16="http://schemas.microsoft.com/office/drawing/2014/chart" uri="{C3380CC4-5D6E-409C-BE32-E72D297353CC}">
              <c16:uniqueId val="{00000004-37A2-4571-A272-D48C88C3CB8C}"/>
            </c:ext>
          </c:extLst>
        </c:ser>
        <c:dLbls>
          <c:dLblPos val="inEnd"/>
          <c:showLegendKey val="0"/>
          <c:showVal val="0"/>
          <c:showCatName val="1"/>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2">
        <a:lumMod val="95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No</a:t>
            </a:r>
            <a:r>
              <a:rPr lang="en-US" baseline="0"/>
              <a:t> </a:t>
            </a:r>
            <a:r>
              <a:rPr lang="en-US" sz="1050" baseline="0"/>
              <a:t>of</a:t>
            </a:r>
            <a:r>
              <a:rPr lang="en-US" baseline="0"/>
              <a:t> </a:t>
            </a:r>
            <a:r>
              <a:rPr lang="en-US" sz="1050" baseline="0"/>
              <a:t>Passenger</a:t>
            </a:r>
            <a:r>
              <a:rPr lang="en-US" baseline="0"/>
              <a:t> </a:t>
            </a:r>
            <a:r>
              <a:rPr lang="en-US" sz="1050" baseline="0"/>
              <a:t>by</a:t>
            </a:r>
            <a:r>
              <a:rPr lang="en-US" baseline="0"/>
              <a:t> </a:t>
            </a:r>
            <a:r>
              <a:rPr lang="en-US" sz="1050" baseline="0"/>
              <a:t>Embarkment</a:t>
            </a:r>
            <a:endParaRPr lang="en-US" sz="1050"/>
          </a:p>
        </c:rich>
      </c:tx>
      <c:layout>
        <c:manualLayout>
          <c:xMode val="edge"/>
          <c:yMode val="edge"/>
          <c:x val="0.2187264284272158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PivotTable!$F$14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PivotTable!$E$15:$E$18</c:f>
              <c:strCache>
                <c:ptCount val="3"/>
                <c:pt idx="0">
                  <c:v>Cherbourg</c:v>
                </c:pt>
                <c:pt idx="1">
                  <c:v>Queenstown</c:v>
                </c:pt>
                <c:pt idx="2">
                  <c:v>Southampton</c:v>
                </c:pt>
              </c:strCache>
            </c:strRef>
          </c:cat>
          <c:val>
            <c:numRef>
              <c:f>PivotTable!$F$15:$F$18</c:f>
              <c:numCache>
                <c:formatCode>General</c:formatCode>
                <c:ptCount val="3"/>
                <c:pt idx="0">
                  <c:v>102</c:v>
                </c:pt>
                <c:pt idx="1">
                  <c:v>46</c:v>
                </c:pt>
                <c:pt idx="2">
                  <c:v>270</c:v>
                </c:pt>
              </c:numCache>
            </c:numRef>
          </c:val>
          <c:extLst xmlns:c16r2="http://schemas.microsoft.com/office/drawing/2015/06/chart">
            <c:ext xmlns:c16="http://schemas.microsoft.com/office/drawing/2014/chart" uri="{C3380CC4-5D6E-409C-BE32-E72D297353CC}">
              <c16:uniqueId val="{00000000-0255-423E-90DA-403256D75C65}"/>
            </c:ext>
          </c:extLst>
        </c:ser>
        <c:dLbls>
          <c:showLegendKey val="0"/>
          <c:showVal val="0"/>
          <c:showCatName val="0"/>
          <c:showSerName val="0"/>
          <c:showPercent val="0"/>
          <c:showBubbleSize val="0"/>
        </c:dLbls>
        <c:gapWidth val="219"/>
        <c:overlap val="-27"/>
        <c:axId val="-1277877888"/>
        <c:axId val="-1277892576"/>
      </c:barChart>
      <c:catAx>
        <c:axId val="-127787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892576"/>
        <c:crosses val="autoZero"/>
        <c:auto val="1"/>
        <c:lblAlgn val="ctr"/>
        <c:lblOffset val="100"/>
        <c:noMultiLvlLbl val="0"/>
      </c:catAx>
      <c:valAx>
        <c:axId val="-1277892576"/>
        <c:scaling>
          <c:orientation val="minMax"/>
        </c:scaling>
        <c:delete val="1"/>
        <c:axPos val="l"/>
        <c:numFmt formatCode="General" sourceLinked="1"/>
        <c:majorTickMark val="none"/>
        <c:minorTickMark val="none"/>
        <c:tickLblPos val="nextTo"/>
        <c:crossAx val="-1277877888"/>
        <c:crosses val="autoZero"/>
        <c:crossBetween val="between"/>
      </c:valAx>
      <c:spPr>
        <a:solidFill>
          <a:schemeClr val="lt1">
            <a:alpha val="0"/>
          </a:schemeClr>
        </a:solidFill>
        <a:ln>
          <a:noFill/>
        </a:ln>
        <a:effectLst>
          <a:outerShdw blurRad="50800" dist="38100" dir="2700000" algn="tl" rotWithShape="0">
            <a:prstClr val="black">
              <a:alpha val="40000"/>
            </a:prstClr>
          </a:outerShdw>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2">
        <a:lumMod val="95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kayode Titanic project.xlsx]PivotTable!PivotTable17</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2.7119951238322709E-3"/>
          <c:y val="0.15461132173293152"/>
          <c:w val="0.80540223097112862"/>
          <c:h val="0.68094423382262403"/>
        </c:manualLayout>
      </c:layout>
      <c:barChart>
        <c:barDir val="col"/>
        <c:grouping val="clustered"/>
        <c:varyColors val="0"/>
        <c:ser>
          <c:idx val="0"/>
          <c:order val="0"/>
          <c:tx>
            <c:strRef>
              <c:f>PivotTable!$G$29:$G$30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PivotTable!$F$31:$F$34</c:f>
              <c:strCache>
                <c:ptCount val="3"/>
                <c:pt idx="0">
                  <c:v>1 Class</c:v>
                </c:pt>
                <c:pt idx="1">
                  <c:v>2 Class</c:v>
                </c:pt>
                <c:pt idx="2">
                  <c:v>3 Class</c:v>
                </c:pt>
              </c:strCache>
            </c:strRef>
          </c:cat>
          <c:val>
            <c:numRef>
              <c:f>PivotTable!$G$31:$G$34</c:f>
              <c:numCache>
                <c:formatCode>General</c:formatCode>
                <c:ptCount val="3"/>
                <c:pt idx="0">
                  <c:v>50</c:v>
                </c:pt>
                <c:pt idx="1">
                  <c:v>30</c:v>
                </c:pt>
                <c:pt idx="2">
                  <c:v>72</c:v>
                </c:pt>
              </c:numCache>
            </c:numRef>
          </c:val>
          <c:extLst xmlns:c16r2="http://schemas.microsoft.com/office/drawing/2015/06/chart">
            <c:ext xmlns:c16="http://schemas.microsoft.com/office/drawing/2014/chart" uri="{C3380CC4-5D6E-409C-BE32-E72D297353CC}">
              <c16:uniqueId val="{00000000-9777-4C3B-A7B1-568ADB65FCDB}"/>
            </c:ext>
          </c:extLst>
        </c:ser>
        <c:ser>
          <c:idx val="1"/>
          <c:order val="1"/>
          <c:tx>
            <c:strRef>
              <c:f>PivotTable!$H$29:$H$30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PivotTable!$F$31:$F$34</c:f>
              <c:strCache>
                <c:ptCount val="3"/>
                <c:pt idx="0">
                  <c:v>1 Class</c:v>
                </c:pt>
                <c:pt idx="1">
                  <c:v>2 Class</c:v>
                </c:pt>
                <c:pt idx="2">
                  <c:v>3 Class</c:v>
                </c:pt>
              </c:strCache>
            </c:strRef>
          </c:cat>
          <c:val>
            <c:numRef>
              <c:f>PivotTable!$H$31:$H$34</c:f>
              <c:numCache>
                <c:formatCode>General</c:formatCode>
                <c:ptCount val="3"/>
                <c:pt idx="0">
                  <c:v>57</c:v>
                </c:pt>
                <c:pt idx="1">
                  <c:v>63</c:v>
                </c:pt>
                <c:pt idx="2">
                  <c:v>146</c:v>
                </c:pt>
              </c:numCache>
            </c:numRef>
          </c:val>
          <c:extLst xmlns:c16r2="http://schemas.microsoft.com/office/drawing/2015/06/chart">
            <c:ext xmlns:c16="http://schemas.microsoft.com/office/drawing/2014/chart" uri="{C3380CC4-5D6E-409C-BE32-E72D297353CC}">
              <c16:uniqueId val="{00000001-9777-4C3B-A7B1-568ADB65FCDB}"/>
            </c:ext>
          </c:extLst>
        </c:ser>
        <c:dLbls>
          <c:showLegendKey val="0"/>
          <c:showVal val="0"/>
          <c:showCatName val="0"/>
          <c:showSerName val="0"/>
          <c:showPercent val="0"/>
          <c:showBubbleSize val="0"/>
        </c:dLbls>
        <c:gapWidth val="219"/>
        <c:overlap val="-27"/>
        <c:axId val="-1277890944"/>
        <c:axId val="-1463314912"/>
      </c:barChart>
      <c:catAx>
        <c:axId val="-127789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314912"/>
        <c:crosses val="autoZero"/>
        <c:auto val="1"/>
        <c:lblAlgn val="ctr"/>
        <c:lblOffset val="100"/>
        <c:noMultiLvlLbl val="0"/>
      </c:catAx>
      <c:valAx>
        <c:axId val="-1463314912"/>
        <c:scaling>
          <c:orientation val="minMax"/>
        </c:scaling>
        <c:delete val="1"/>
        <c:axPos val="l"/>
        <c:numFmt formatCode="General" sourceLinked="1"/>
        <c:majorTickMark val="none"/>
        <c:minorTickMark val="none"/>
        <c:tickLblPos val="nextTo"/>
        <c:crossAx val="-1277890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8</xdr:col>
      <xdr:colOff>171450</xdr:colOff>
      <xdr:row>439</xdr:row>
      <xdr:rowOff>123825</xdr:rowOff>
    </xdr:from>
    <xdr:to>
      <xdr:col>14</xdr:col>
      <xdr:colOff>533400</xdr:colOff>
      <xdr:row>456</xdr:row>
      <xdr:rowOff>114300</xdr:rowOff>
    </xdr:to>
    <xdr:graphicFrame macro="">
      <xdr:nvGraphicFramePr>
        <xdr:cNvPr id="6" name="Chart 5">
          <a:extLst>
            <a:ext uri="{FF2B5EF4-FFF2-40B4-BE49-F238E27FC236}">
              <a16:creationId xmlns="" xmlns:a16="http://schemas.microsoft.com/office/drawing/2014/main" id="{23F491FD-4ACA-8889-45AB-56CEB8C1E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123825</xdr:colOff>
      <xdr:row>18</xdr:row>
      <xdr:rowOff>66675</xdr:rowOff>
    </xdr:from>
    <xdr:to>
      <xdr:col>23</xdr:col>
      <xdr:colOff>428625</xdr:colOff>
      <xdr:row>35</xdr:row>
      <xdr:rowOff>57150</xdr:rowOff>
    </xdr:to>
    <xdr:graphicFrame macro="">
      <xdr:nvGraphicFramePr>
        <xdr:cNvPr id="8" name="Chart 7">
          <a:extLst>
            <a:ext uri="{FF2B5EF4-FFF2-40B4-BE49-F238E27FC236}">
              <a16:creationId xmlns="" xmlns:a16="http://schemas.microsoft.com/office/drawing/2014/main" id="{BB819F36-4E62-0DB5-5F92-B52021FF9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33337</xdr:colOff>
      <xdr:row>8</xdr:row>
      <xdr:rowOff>123825</xdr:rowOff>
    </xdr:from>
    <xdr:to>
      <xdr:col>10</xdr:col>
      <xdr:colOff>409575</xdr:colOff>
      <xdr:row>21</xdr:row>
      <xdr:rowOff>19050</xdr:rowOff>
    </xdr:to>
    <xdr:graphicFrame macro="">
      <xdr:nvGraphicFramePr>
        <xdr:cNvPr id="2" name="Chart 1">
          <a:extLst>
            <a:ext uri="{FF2B5EF4-FFF2-40B4-BE49-F238E27FC236}">
              <a16:creationId xmlns="" xmlns:a16="http://schemas.microsoft.com/office/drawing/2014/main" id="{EBDDED4D-F217-F0E8-6270-BC4DDF7D9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747713</xdr:colOff>
      <xdr:row>1</xdr:row>
      <xdr:rowOff>1</xdr:rowOff>
    </xdr:from>
    <xdr:to>
      <xdr:col>8</xdr:col>
      <xdr:colOff>514351</xdr:colOff>
      <xdr:row>12</xdr:row>
      <xdr:rowOff>85725</xdr:rowOff>
    </xdr:to>
    <xdr:graphicFrame macro="">
      <xdr:nvGraphicFramePr>
        <xdr:cNvPr id="3" name="Chart 2">
          <a:extLst>
            <a:ext uri="{FF2B5EF4-FFF2-40B4-BE49-F238E27FC236}">
              <a16:creationId xmlns="" xmlns:a16="http://schemas.microsoft.com/office/drawing/2014/main" id="{C6CD3A2C-9AD6-4035-1B99-79A45E5FF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709613</xdr:colOff>
      <xdr:row>13</xdr:row>
      <xdr:rowOff>19050</xdr:rowOff>
    </xdr:from>
    <xdr:to>
      <xdr:col>8</xdr:col>
      <xdr:colOff>514350</xdr:colOff>
      <xdr:row>25</xdr:row>
      <xdr:rowOff>142875</xdr:rowOff>
    </xdr:to>
    <xdr:graphicFrame macro="">
      <xdr:nvGraphicFramePr>
        <xdr:cNvPr id="4" name="Chart 3">
          <a:extLst>
            <a:ext uri="{FF2B5EF4-FFF2-40B4-BE49-F238E27FC236}">
              <a16:creationId xmlns="" xmlns:a16="http://schemas.microsoft.com/office/drawing/2014/main" id="{8757959A-CDD0-F85F-0016-96405BD59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4763</xdr:colOff>
      <xdr:row>26</xdr:row>
      <xdr:rowOff>95250</xdr:rowOff>
    </xdr:from>
    <xdr:to>
      <xdr:col>8</xdr:col>
      <xdr:colOff>476251</xdr:colOff>
      <xdr:row>39</xdr:row>
      <xdr:rowOff>85725</xdr:rowOff>
    </xdr:to>
    <xdr:graphicFrame macro="">
      <xdr:nvGraphicFramePr>
        <xdr:cNvPr id="5" name="Chart 4">
          <a:extLst>
            <a:ext uri="{FF2B5EF4-FFF2-40B4-BE49-F238E27FC236}">
              <a16:creationId xmlns="" xmlns:a16="http://schemas.microsoft.com/office/drawing/2014/main" id="{5D6E2562-E589-313C-E7BE-F25D5D905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271462</xdr:colOff>
      <xdr:row>47</xdr:row>
      <xdr:rowOff>9525</xdr:rowOff>
    </xdr:from>
    <xdr:to>
      <xdr:col>14</xdr:col>
      <xdr:colOff>180975</xdr:colOff>
      <xdr:row>61</xdr:row>
      <xdr:rowOff>76200</xdr:rowOff>
    </xdr:to>
    <xdr:graphicFrame macro="">
      <xdr:nvGraphicFramePr>
        <xdr:cNvPr id="7" name="Chart 6">
          <a:extLst>
            <a:ext uri="{FF2B5EF4-FFF2-40B4-BE49-F238E27FC236}">
              <a16:creationId xmlns="" xmlns:a16="http://schemas.microsoft.com/office/drawing/2014/main" id="{51AC1A34-AD4F-4475-15AB-DDC35DA901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400050</xdr:colOff>
      <xdr:row>36</xdr:row>
      <xdr:rowOff>95250</xdr:rowOff>
    </xdr:from>
    <xdr:to>
      <xdr:col>11</xdr:col>
      <xdr:colOff>600075</xdr:colOff>
      <xdr:row>43</xdr:row>
      <xdr:rowOff>114300</xdr:rowOff>
    </xdr:to>
    <mc:AlternateContent xmlns:mc="http://schemas.openxmlformats.org/markup-compatibility/2006" xmlns:a14="http://schemas.microsoft.com/office/drawing/2010/main">
      <mc:Choice Requires="a14">
        <xdr:graphicFrame macro="">
          <xdr:nvGraphicFramePr>
            <xdr:cNvPr id="9" name="Pclass">
              <a:extLst>
                <a:ext uri="{FF2B5EF4-FFF2-40B4-BE49-F238E27FC236}">
                  <a16:creationId xmlns="" xmlns:a16="http://schemas.microsoft.com/office/drawing/2014/main" id="{042E068E-CF66-5F29-05FA-7D377F3CF5B5}"/>
                </a:ext>
              </a:extLst>
            </xdr:cNvPr>
            <xdr:cNvGraphicFramePr/>
          </xdr:nvGraphicFramePr>
          <xdr:xfrm>
            <a:off x="0" y="0"/>
            <a:ext cx="0" cy="0"/>
          </xdr:xfrm>
          <a:graphic>
            <a:graphicData uri="http://schemas.microsoft.com/office/drawing/2010/slicer">
              <sle:slicer xmlns:sle="http://schemas.microsoft.com/office/drawing/2010/slicer" name="Pclass"/>
            </a:graphicData>
          </a:graphic>
        </xdr:graphicFrame>
      </mc:Choice>
      <mc:Fallback xmlns="">
        <xdr:sp macro="" textlink="">
          <xdr:nvSpPr>
            <xdr:cNvPr id="0" name=""/>
            <xdr:cNvSpPr>
              <a:spLocks noTextEdit="1"/>
            </xdr:cNvSpPr>
          </xdr:nvSpPr>
          <xdr:spPr>
            <a:xfrm>
              <a:off x="6600825" y="5924550"/>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404812</xdr:colOff>
      <xdr:row>58</xdr:row>
      <xdr:rowOff>114300</xdr:rowOff>
    </xdr:from>
    <xdr:to>
      <xdr:col>10</xdr:col>
      <xdr:colOff>371475</xdr:colOff>
      <xdr:row>73</xdr:row>
      <xdr:rowOff>66675</xdr:rowOff>
    </xdr:to>
    <xdr:graphicFrame macro="">
      <xdr:nvGraphicFramePr>
        <xdr:cNvPr id="5" name="Chart 4">
          <a:extLst>
            <a:ext uri="{FF2B5EF4-FFF2-40B4-BE49-F238E27FC236}">
              <a16:creationId xmlns="" xmlns:a16="http://schemas.microsoft.com/office/drawing/2014/main" id="{3D5D0BA7-4103-5F3C-EC2D-25FB415500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123825</xdr:colOff>
      <xdr:row>0</xdr:row>
      <xdr:rowOff>142875</xdr:rowOff>
    </xdr:from>
    <xdr:to>
      <xdr:col>15</xdr:col>
      <xdr:colOff>295275</xdr:colOff>
      <xdr:row>11</xdr:row>
      <xdr:rowOff>123825</xdr:rowOff>
    </xdr:to>
    <xdr:graphicFrame macro="">
      <xdr:nvGraphicFramePr>
        <xdr:cNvPr id="10" name="Chart 9">
          <a:extLst>
            <a:ext uri="{FF2B5EF4-FFF2-40B4-BE49-F238E27FC236}">
              <a16:creationId xmlns="" xmlns:a16="http://schemas.microsoft.com/office/drawing/2014/main" id="{EEAD9C07-F253-3500-4AA4-D30CF0E1A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90487</xdr:colOff>
      <xdr:row>13</xdr:row>
      <xdr:rowOff>66675</xdr:rowOff>
    </xdr:from>
    <xdr:to>
      <xdr:col>16</xdr:col>
      <xdr:colOff>395287</xdr:colOff>
      <xdr:row>30</xdr:row>
      <xdr:rowOff>57150</xdr:rowOff>
    </xdr:to>
    <xdr:graphicFrame macro="">
      <xdr:nvGraphicFramePr>
        <xdr:cNvPr id="12" name="Chart 11">
          <a:extLst>
            <a:ext uri="{FF2B5EF4-FFF2-40B4-BE49-F238E27FC236}">
              <a16:creationId xmlns="" xmlns:a16="http://schemas.microsoft.com/office/drawing/2014/main" id="{6453C94C-798C-DE26-D9FC-1AA24C2B7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0.13009</cdr:x>
      <cdr:y>0.03472</cdr:y>
    </cdr:from>
    <cdr:to>
      <cdr:x>0.83706</cdr:x>
      <cdr:y>0.13542</cdr:y>
    </cdr:to>
    <cdr:sp macro="" textlink="">
      <cdr:nvSpPr>
        <cdr:cNvPr id="2" name="TextBox 1">
          <a:extLst xmlns:a="http://schemas.openxmlformats.org/drawingml/2006/main">
            <a:ext uri="{FF2B5EF4-FFF2-40B4-BE49-F238E27FC236}">
              <a16:creationId xmlns="" xmlns:a16="http://schemas.microsoft.com/office/drawing/2014/main" id="{B16D71FB-2938-38BB-52AD-6F2966825F94}"/>
            </a:ext>
          </a:extLst>
        </cdr:cNvPr>
        <cdr:cNvSpPr txBox="1"/>
      </cdr:nvSpPr>
      <cdr:spPr>
        <a:xfrm xmlns:a="http://schemas.openxmlformats.org/drawingml/2006/main">
          <a:off x="471487" y="82682"/>
          <a:ext cx="2562225" cy="23977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100"/>
            <a:t>Passengers</a:t>
          </a:r>
          <a:r>
            <a:rPr lang="en-US" sz="1100" baseline="0"/>
            <a:t> by Point of Embarkment</a:t>
          </a:r>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0.18229</cdr:x>
      <cdr:y>0.02083</cdr:y>
    </cdr:from>
    <cdr:to>
      <cdr:x>0.78021</cdr:x>
      <cdr:y>0.125</cdr:y>
    </cdr:to>
    <cdr:sp macro="" textlink="">
      <cdr:nvSpPr>
        <cdr:cNvPr id="2" name="TextBox 1">
          <a:extLst xmlns:a="http://schemas.openxmlformats.org/drawingml/2006/main">
            <a:ext uri="{FF2B5EF4-FFF2-40B4-BE49-F238E27FC236}">
              <a16:creationId xmlns="" xmlns:a16="http://schemas.microsoft.com/office/drawing/2014/main" id="{9B408BFC-E92E-2507-0E4B-65A845C08864}"/>
            </a:ext>
          </a:extLst>
        </cdr:cNvPr>
        <cdr:cNvSpPr txBox="1"/>
      </cdr:nvSpPr>
      <cdr:spPr>
        <a:xfrm xmlns:a="http://schemas.openxmlformats.org/drawingml/2006/main">
          <a:off x="833438" y="57150"/>
          <a:ext cx="273367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No of Passengers</a:t>
          </a:r>
          <a:r>
            <a:rPr lang="en-US" sz="1100" baseline="0"/>
            <a:t> by Class</a:t>
          </a:r>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57150</xdr:colOff>
      <xdr:row>0</xdr:row>
      <xdr:rowOff>76200</xdr:rowOff>
    </xdr:from>
    <xdr:to>
      <xdr:col>9</xdr:col>
      <xdr:colOff>552450</xdr:colOff>
      <xdr:row>3</xdr:row>
      <xdr:rowOff>47625</xdr:rowOff>
    </xdr:to>
    <xdr:sp macro="" textlink="">
      <xdr:nvSpPr>
        <xdr:cNvPr id="5" name="Rectangle: Rounded Corners 4">
          <a:extLst>
            <a:ext uri="{FF2B5EF4-FFF2-40B4-BE49-F238E27FC236}">
              <a16:creationId xmlns="" xmlns:a16="http://schemas.microsoft.com/office/drawing/2014/main" id="{15CD43C8-A0EE-E60F-69D4-166A910488E5}"/>
            </a:ext>
          </a:extLst>
        </xdr:cNvPr>
        <xdr:cNvSpPr/>
      </xdr:nvSpPr>
      <xdr:spPr>
        <a:xfrm>
          <a:off x="57150" y="76200"/>
          <a:ext cx="5981700" cy="4572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0</xdr:row>
      <xdr:rowOff>95250</xdr:rowOff>
    </xdr:from>
    <xdr:to>
      <xdr:col>6</xdr:col>
      <xdr:colOff>323850</xdr:colOff>
      <xdr:row>3</xdr:row>
      <xdr:rowOff>47624</xdr:rowOff>
    </xdr:to>
    <xdr:sp macro="" textlink="">
      <xdr:nvSpPr>
        <xdr:cNvPr id="6" name="TextBox 5">
          <a:extLst>
            <a:ext uri="{FF2B5EF4-FFF2-40B4-BE49-F238E27FC236}">
              <a16:creationId xmlns="" xmlns:a16="http://schemas.microsoft.com/office/drawing/2014/main" id="{5F9B3612-211F-13C2-C869-10DCF7B3B836}"/>
            </a:ext>
          </a:extLst>
        </xdr:cNvPr>
        <xdr:cNvSpPr txBox="1"/>
      </xdr:nvSpPr>
      <xdr:spPr>
        <a:xfrm>
          <a:off x="85725" y="95250"/>
          <a:ext cx="3895725" cy="438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n>
                <a:solidFill>
                  <a:schemeClr val="accent1">
                    <a:lumMod val="50000"/>
                  </a:schemeClr>
                </a:solidFill>
              </a:ln>
            </a:rPr>
            <a:t>TITANIC OCEAN</a:t>
          </a:r>
          <a:r>
            <a:rPr lang="en-US" sz="1600" b="1" baseline="0">
              <a:ln>
                <a:solidFill>
                  <a:schemeClr val="accent1">
                    <a:lumMod val="50000"/>
                  </a:schemeClr>
                </a:solidFill>
              </a:ln>
            </a:rPr>
            <a:t> </a:t>
          </a:r>
          <a:r>
            <a:rPr lang="en-US" sz="1600" b="1" baseline="0">
              <a:ln>
                <a:solidFill>
                  <a:schemeClr val="accent1">
                    <a:lumMod val="50000"/>
                  </a:schemeClr>
                </a:solidFill>
              </a:ln>
              <a:solidFill>
                <a:schemeClr val="dk1"/>
              </a:solidFill>
            </a:rPr>
            <a:t>LINER</a:t>
          </a:r>
          <a:r>
            <a:rPr lang="en-US" sz="1600" b="1" baseline="0">
              <a:ln>
                <a:solidFill>
                  <a:schemeClr val="accent1">
                    <a:lumMod val="50000"/>
                  </a:schemeClr>
                </a:solidFill>
              </a:ln>
            </a:rPr>
            <a:t> DASHBOARD</a:t>
          </a:r>
          <a:endParaRPr lang="en-US" sz="1600" b="1">
            <a:ln>
              <a:solidFill>
                <a:schemeClr val="accent1">
                  <a:lumMod val="50000"/>
                </a:schemeClr>
              </a:solidFill>
            </a:ln>
          </a:endParaRPr>
        </a:p>
      </xdr:txBody>
    </xdr:sp>
    <xdr:clientData/>
  </xdr:twoCellAnchor>
  <xdr:twoCellAnchor editAs="oneCell">
    <xdr:from>
      <xdr:col>6</xdr:col>
      <xdr:colOff>266700</xdr:colOff>
      <xdr:row>0</xdr:row>
      <xdr:rowOff>0</xdr:rowOff>
    </xdr:from>
    <xdr:to>
      <xdr:col>9</xdr:col>
      <xdr:colOff>457200</xdr:colOff>
      <xdr:row>3</xdr:row>
      <xdr:rowOff>123825</xdr:rowOff>
    </xdr:to>
    <xdr:pic>
      <xdr:nvPicPr>
        <xdr:cNvPr id="8" name="Picture 7">
          <a:extLst>
            <a:ext uri="{FF2B5EF4-FFF2-40B4-BE49-F238E27FC236}">
              <a16:creationId xmlns="" xmlns:a16="http://schemas.microsoft.com/office/drawing/2014/main" id="{DF634C95-CC69-B5A1-FB0B-AF89136B98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24300" y="0"/>
          <a:ext cx="2019300" cy="609600"/>
        </a:xfrm>
        <a:prstGeom prst="rect">
          <a:avLst/>
        </a:prstGeom>
        <a:noFill/>
      </xdr:spPr>
    </xdr:pic>
    <xdr:clientData/>
  </xdr:twoCellAnchor>
  <xdr:twoCellAnchor>
    <xdr:from>
      <xdr:col>0</xdr:col>
      <xdr:colOff>66675</xdr:colOff>
      <xdr:row>3</xdr:row>
      <xdr:rowOff>114301</xdr:rowOff>
    </xdr:from>
    <xdr:to>
      <xdr:col>2</xdr:col>
      <xdr:colOff>390525</xdr:colOff>
      <xdr:row>6</xdr:row>
      <xdr:rowOff>104775</xdr:rowOff>
    </xdr:to>
    <xdr:sp macro="" textlink="">
      <xdr:nvSpPr>
        <xdr:cNvPr id="9" name="Rectangle: Rounded Corners 8">
          <a:extLst>
            <a:ext uri="{FF2B5EF4-FFF2-40B4-BE49-F238E27FC236}">
              <a16:creationId xmlns="" xmlns:a16="http://schemas.microsoft.com/office/drawing/2014/main" id="{952AD9C1-6F53-832D-FF7D-A037E82AD79A}"/>
            </a:ext>
          </a:extLst>
        </xdr:cNvPr>
        <xdr:cNvSpPr/>
      </xdr:nvSpPr>
      <xdr:spPr>
        <a:xfrm>
          <a:off x="66675" y="600076"/>
          <a:ext cx="1543050" cy="476249"/>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18</xdr:row>
      <xdr:rowOff>85725</xdr:rowOff>
    </xdr:from>
    <xdr:to>
      <xdr:col>2</xdr:col>
      <xdr:colOff>409575</xdr:colOff>
      <xdr:row>21</xdr:row>
      <xdr:rowOff>38099</xdr:rowOff>
    </xdr:to>
    <xdr:sp macro="" textlink="">
      <xdr:nvSpPr>
        <xdr:cNvPr id="10" name="Rectangle: Rounded Corners 9">
          <a:extLst>
            <a:ext uri="{FF2B5EF4-FFF2-40B4-BE49-F238E27FC236}">
              <a16:creationId xmlns="" xmlns:a16="http://schemas.microsoft.com/office/drawing/2014/main" id="{5A58D5FF-C93F-42CA-95FD-1D9D2742D283}"/>
            </a:ext>
          </a:extLst>
        </xdr:cNvPr>
        <xdr:cNvSpPr/>
      </xdr:nvSpPr>
      <xdr:spPr>
        <a:xfrm>
          <a:off x="57150" y="3000375"/>
          <a:ext cx="1571625" cy="438149"/>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76200</xdr:colOff>
      <xdr:row>10</xdr:row>
      <xdr:rowOff>142875</xdr:rowOff>
    </xdr:from>
    <xdr:to>
      <xdr:col>2</xdr:col>
      <xdr:colOff>428625</xdr:colOff>
      <xdr:row>13</xdr:row>
      <xdr:rowOff>152400</xdr:rowOff>
    </xdr:to>
    <xdr:sp macro="" textlink="">
      <xdr:nvSpPr>
        <xdr:cNvPr id="11" name="Rectangle: Rounded Corners 10">
          <a:extLst>
            <a:ext uri="{FF2B5EF4-FFF2-40B4-BE49-F238E27FC236}">
              <a16:creationId xmlns="" xmlns:a16="http://schemas.microsoft.com/office/drawing/2014/main" id="{C265CDB1-4719-470C-8432-B48D969E9BB1}"/>
            </a:ext>
          </a:extLst>
        </xdr:cNvPr>
        <xdr:cNvSpPr/>
      </xdr:nvSpPr>
      <xdr:spPr>
        <a:xfrm>
          <a:off x="76200" y="1762125"/>
          <a:ext cx="1571625" cy="495300"/>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66675</xdr:colOff>
      <xdr:row>14</xdr:row>
      <xdr:rowOff>76200</xdr:rowOff>
    </xdr:from>
    <xdr:to>
      <xdr:col>2</xdr:col>
      <xdr:colOff>419100</xdr:colOff>
      <xdr:row>17</xdr:row>
      <xdr:rowOff>133350</xdr:rowOff>
    </xdr:to>
    <xdr:sp macro="" textlink="">
      <xdr:nvSpPr>
        <xdr:cNvPr id="12" name="Rectangle: Rounded Corners 11">
          <a:extLst>
            <a:ext uri="{FF2B5EF4-FFF2-40B4-BE49-F238E27FC236}">
              <a16:creationId xmlns="" xmlns:a16="http://schemas.microsoft.com/office/drawing/2014/main" id="{C0D3726D-63CF-4DC1-8948-162E8D5AC156}"/>
            </a:ext>
          </a:extLst>
        </xdr:cNvPr>
        <xdr:cNvSpPr/>
      </xdr:nvSpPr>
      <xdr:spPr>
        <a:xfrm>
          <a:off x="66675" y="2343150"/>
          <a:ext cx="1571625" cy="542925"/>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66675</xdr:colOff>
      <xdr:row>7</xdr:row>
      <xdr:rowOff>28575</xdr:rowOff>
    </xdr:from>
    <xdr:to>
      <xdr:col>2</xdr:col>
      <xdr:colOff>419100</xdr:colOff>
      <xdr:row>10</xdr:row>
      <xdr:rowOff>57150</xdr:rowOff>
    </xdr:to>
    <xdr:sp macro="" textlink="">
      <xdr:nvSpPr>
        <xdr:cNvPr id="13" name="Rectangle: Rounded Corners 12">
          <a:extLst>
            <a:ext uri="{FF2B5EF4-FFF2-40B4-BE49-F238E27FC236}">
              <a16:creationId xmlns="" xmlns:a16="http://schemas.microsoft.com/office/drawing/2014/main" id="{49911019-5FA3-43BF-9DEF-C2EA497807E7}"/>
            </a:ext>
          </a:extLst>
        </xdr:cNvPr>
        <xdr:cNvSpPr/>
      </xdr:nvSpPr>
      <xdr:spPr>
        <a:xfrm>
          <a:off x="66675" y="1162050"/>
          <a:ext cx="1571625" cy="514350"/>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47625</xdr:colOff>
      <xdr:row>3</xdr:row>
      <xdr:rowOff>114300</xdr:rowOff>
    </xdr:from>
    <xdr:to>
      <xdr:col>2</xdr:col>
      <xdr:colOff>257174</xdr:colOff>
      <xdr:row>5</xdr:row>
      <xdr:rowOff>47625</xdr:rowOff>
    </xdr:to>
    <xdr:sp macro="" textlink="">
      <xdr:nvSpPr>
        <xdr:cNvPr id="3" name="TextBox 2">
          <a:extLst>
            <a:ext uri="{FF2B5EF4-FFF2-40B4-BE49-F238E27FC236}">
              <a16:creationId xmlns="" xmlns:a16="http://schemas.microsoft.com/office/drawing/2014/main" id="{B1AC9B07-2BDE-C926-089B-0B92AAD7EDB3}"/>
            </a:ext>
          </a:extLst>
        </xdr:cNvPr>
        <xdr:cNvSpPr txBox="1"/>
      </xdr:nvSpPr>
      <xdr:spPr>
        <a:xfrm>
          <a:off x="47625" y="600075"/>
          <a:ext cx="142874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  </a:t>
          </a:r>
          <a:r>
            <a:rPr lang="en-US" sz="1100" b="1"/>
            <a:t>Total Passengers</a:t>
          </a:r>
        </a:p>
      </xdr:txBody>
    </xdr:sp>
    <xdr:clientData/>
  </xdr:twoCellAnchor>
  <xdr:twoCellAnchor>
    <xdr:from>
      <xdr:col>0</xdr:col>
      <xdr:colOff>476249</xdr:colOff>
      <xdr:row>5</xdr:row>
      <xdr:rowOff>0</xdr:rowOff>
    </xdr:from>
    <xdr:to>
      <xdr:col>1</xdr:col>
      <xdr:colOff>409574</xdr:colOff>
      <xdr:row>6</xdr:row>
      <xdr:rowOff>85725</xdr:rowOff>
    </xdr:to>
    <xdr:sp macro="" textlink="Explo.Answer!B3">
      <xdr:nvSpPr>
        <xdr:cNvPr id="4" name="TextBox 3">
          <a:extLst>
            <a:ext uri="{FF2B5EF4-FFF2-40B4-BE49-F238E27FC236}">
              <a16:creationId xmlns="" xmlns:a16="http://schemas.microsoft.com/office/drawing/2014/main" id="{1A6B0133-5AF5-4444-EC5B-9D4FB38AC681}"/>
            </a:ext>
          </a:extLst>
        </xdr:cNvPr>
        <xdr:cNvSpPr txBox="1"/>
      </xdr:nvSpPr>
      <xdr:spPr>
        <a:xfrm>
          <a:off x="476249" y="809625"/>
          <a:ext cx="542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25BBCDB-A84C-41F9-BAFC-3417AACC3978}" type="TxLink">
            <a:rPr lang="en-US" sz="1400" b="1" i="0" u="none" strike="noStrike">
              <a:solidFill>
                <a:srgbClr val="000000"/>
              </a:solidFill>
              <a:latin typeface="Georgia" panose="02040502050405020303" pitchFamily="18" charset="0"/>
              <a:cs typeface="Arial"/>
            </a:rPr>
            <a:pPr/>
            <a:t>418</a:t>
          </a:fld>
          <a:endParaRPr lang="en-US" sz="1400" b="1" i="0">
            <a:latin typeface="Georgia" panose="02040502050405020303" pitchFamily="18" charset="0"/>
          </a:endParaRPr>
        </a:p>
      </xdr:txBody>
    </xdr:sp>
    <xdr:clientData/>
  </xdr:twoCellAnchor>
  <xdr:twoCellAnchor>
    <xdr:from>
      <xdr:col>0</xdr:col>
      <xdr:colOff>95251</xdr:colOff>
      <xdr:row>7</xdr:row>
      <xdr:rowOff>38101</xdr:rowOff>
    </xdr:from>
    <xdr:to>
      <xdr:col>2</xdr:col>
      <xdr:colOff>400051</xdr:colOff>
      <xdr:row>8</xdr:row>
      <xdr:rowOff>85726</xdr:rowOff>
    </xdr:to>
    <xdr:sp macro="" textlink="">
      <xdr:nvSpPr>
        <xdr:cNvPr id="7" name="TextBox 6">
          <a:extLst>
            <a:ext uri="{FF2B5EF4-FFF2-40B4-BE49-F238E27FC236}">
              <a16:creationId xmlns="" xmlns:a16="http://schemas.microsoft.com/office/drawing/2014/main" id="{0503B6B4-5132-7469-DD73-21B91F35A67A}"/>
            </a:ext>
          </a:extLst>
        </xdr:cNvPr>
        <xdr:cNvSpPr txBox="1"/>
      </xdr:nvSpPr>
      <xdr:spPr>
        <a:xfrm>
          <a:off x="95251" y="1171576"/>
          <a:ext cx="15240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Fare Received</a:t>
          </a:r>
        </a:p>
      </xdr:txBody>
    </xdr:sp>
    <xdr:clientData/>
  </xdr:twoCellAnchor>
  <xdr:twoCellAnchor>
    <xdr:from>
      <xdr:col>0</xdr:col>
      <xdr:colOff>285750</xdr:colOff>
      <xdr:row>8</xdr:row>
      <xdr:rowOff>66675</xdr:rowOff>
    </xdr:from>
    <xdr:to>
      <xdr:col>2</xdr:col>
      <xdr:colOff>209550</xdr:colOff>
      <xdr:row>10</xdr:row>
      <xdr:rowOff>1</xdr:rowOff>
    </xdr:to>
    <xdr:sp macro="" textlink="Explo.Answer!K62">
      <xdr:nvSpPr>
        <xdr:cNvPr id="14" name="TextBox 13">
          <a:extLst>
            <a:ext uri="{FF2B5EF4-FFF2-40B4-BE49-F238E27FC236}">
              <a16:creationId xmlns="" xmlns:a16="http://schemas.microsoft.com/office/drawing/2014/main" id="{9F23FB65-44DF-9B23-1B34-77B2B855377D}"/>
            </a:ext>
          </a:extLst>
        </xdr:cNvPr>
        <xdr:cNvSpPr txBox="1"/>
      </xdr:nvSpPr>
      <xdr:spPr>
        <a:xfrm>
          <a:off x="285750" y="1362075"/>
          <a:ext cx="1143000"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68F9552-AA91-457B-8754-99DD04C22A04}" type="TxLink">
            <a:rPr lang="en-US" sz="1400" b="1" i="0" u="none" strike="noStrike">
              <a:solidFill>
                <a:srgbClr val="000000"/>
              </a:solidFill>
              <a:latin typeface="Georgia" panose="02040502050405020303" pitchFamily="18" charset="0"/>
              <a:cs typeface="Arial"/>
            </a:rPr>
            <a:pPr/>
            <a:t>14,856.54</a:t>
          </a:fld>
          <a:endParaRPr lang="en-US" sz="1400" b="1">
            <a:latin typeface="Georgia" panose="02040502050405020303" pitchFamily="18" charset="0"/>
          </a:endParaRPr>
        </a:p>
      </xdr:txBody>
    </xdr:sp>
    <xdr:clientData/>
  </xdr:twoCellAnchor>
  <xdr:twoCellAnchor>
    <xdr:from>
      <xdr:col>0</xdr:col>
      <xdr:colOff>123825</xdr:colOff>
      <xdr:row>10</xdr:row>
      <xdr:rowOff>133350</xdr:rowOff>
    </xdr:from>
    <xdr:to>
      <xdr:col>2</xdr:col>
      <xdr:colOff>314325</xdr:colOff>
      <xdr:row>12</xdr:row>
      <xdr:rowOff>19050</xdr:rowOff>
    </xdr:to>
    <xdr:sp macro="" textlink="">
      <xdr:nvSpPr>
        <xdr:cNvPr id="16" name="TextBox 15">
          <a:extLst>
            <a:ext uri="{FF2B5EF4-FFF2-40B4-BE49-F238E27FC236}">
              <a16:creationId xmlns="" xmlns:a16="http://schemas.microsoft.com/office/drawing/2014/main" id="{094561F1-E605-2FDD-FD57-B00CE93246E8}"/>
            </a:ext>
          </a:extLst>
        </xdr:cNvPr>
        <xdr:cNvSpPr txBox="1"/>
      </xdr:nvSpPr>
      <xdr:spPr>
        <a:xfrm>
          <a:off x="123825" y="1752600"/>
          <a:ext cx="14097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 Death</a:t>
          </a:r>
        </a:p>
      </xdr:txBody>
    </xdr:sp>
    <xdr:clientData/>
  </xdr:twoCellAnchor>
  <xdr:twoCellAnchor>
    <xdr:from>
      <xdr:col>0</xdr:col>
      <xdr:colOff>419100</xdr:colOff>
      <xdr:row>12</xdr:row>
      <xdr:rowOff>47625</xdr:rowOff>
    </xdr:from>
    <xdr:to>
      <xdr:col>1</xdr:col>
      <xdr:colOff>533400</xdr:colOff>
      <xdr:row>13</xdr:row>
      <xdr:rowOff>85725</xdr:rowOff>
    </xdr:to>
    <xdr:sp macro="" textlink="Explo.Answer!K64">
      <xdr:nvSpPr>
        <xdr:cNvPr id="17" name="TextBox 16">
          <a:extLst>
            <a:ext uri="{FF2B5EF4-FFF2-40B4-BE49-F238E27FC236}">
              <a16:creationId xmlns="" xmlns:a16="http://schemas.microsoft.com/office/drawing/2014/main" id="{D4A02B10-A693-7E4B-877F-3BB274C47A0C}"/>
            </a:ext>
          </a:extLst>
        </xdr:cNvPr>
        <xdr:cNvSpPr txBox="1"/>
      </xdr:nvSpPr>
      <xdr:spPr>
        <a:xfrm>
          <a:off x="419100" y="1990725"/>
          <a:ext cx="7239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F01B85-CBFF-4A1E-BC9A-31D964C938AC}" type="TxLink">
            <a:rPr lang="en-US" sz="1400" b="1" i="0" u="none" strike="noStrike">
              <a:solidFill>
                <a:srgbClr val="000000"/>
              </a:solidFill>
              <a:latin typeface="Georgia" panose="02040502050405020303" pitchFamily="18" charset="0"/>
              <a:ea typeface="+mn-ea"/>
              <a:cs typeface="Arial"/>
            </a:rPr>
            <a:pPr marL="0" indent="0" algn="ctr"/>
            <a:t>266</a:t>
          </a:fld>
          <a:endParaRPr lang="en-US" sz="1400" b="1" i="0" u="none" strike="noStrike">
            <a:solidFill>
              <a:srgbClr val="000000"/>
            </a:solidFill>
            <a:latin typeface="Georgia" panose="02040502050405020303" pitchFamily="18" charset="0"/>
            <a:ea typeface="+mn-ea"/>
            <a:cs typeface="Arial"/>
          </a:endParaRPr>
        </a:p>
      </xdr:txBody>
    </xdr:sp>
    <xdr:clientData/>
  </xdr:twoCellAnchor>
  <xdr:twoCellAnchor>
    <xdr:from>
      <xdr:col>0</xdr:col>
      <xdr:colOff>161925</xdr:colOff>
      <xdr:row>14</xdr:row>
      <xdr:rowOff>114300</xdr:rowOff>
    </xdr:from>
    <xdr:to>
      <xdr:col>2</xdr:col>
      <xdr:colOff>323850</xdr:colOff>
      <xdr:row>15</xdr:row>
      <xdr:rowOff>152400</xdr:rowOff>
    </xdr:to>
    <xdr:sp macro="" textlink="">
      <xdr:nvSpPr>
        <xdr:cNvPr id="18" name="TextBox 17">
          <a:extLst>
            <a:ext uri="{FF2B5EF4-FFF2-40B4-BE49-F238E27FC236}">
              <a16:creationId xmlns="" xmlns:a16="http://schemas.microsoft.com/office/drawing/2014/main" id="{1A10E01B-206F-92C5-FA66-43CC379B5364}"/>
            </a:ext>
          </a:extLst>
        </xdr:cNvPr>
        <xdr:cNvSpPr txBox="1"/>
      </xdr:nvSpPr>
      <xdr:spPr>
        <a:xfrm>
          <a:off x="161925" y="2381250"/>
          <a:ext cx="13811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 Survival</a:t>
          </a:r>
        </a:p>
      </xdr:txBody>
    </xdr:sp>
    <xdr:clientData/>
  </xdr:twoCellAnchor>
  <xdr:twoCellAnchor>
    <xdr:from>
      <xdr:col>0</xdr:col>
      <xdr:colOff>428625</xdr:colOff>
      <xdr:row>15</xdr:row>
      <xdr:rowOff>152400</xdr:rowOff>
    </xdr:from>
    <xdr:to>
      <xdr:col>1</xdr:col>
      <xdr:colOff>561975</xdr:colOff>
      <xdr:row>17</xdr:row>
      <xdr:rowOff>57150</xdr:rowOff>
    </xdr:to>
    <xdr:sp macro="" textlink="Tailored.Answer!$C$4">
      <xdr:nvSpPr>
        <xdr:cNvPr id="19" name="TextBox 18">
          <a:extLst>
            <a:ext uri="{FF2B5EF4-FFF2-40B4-BE49-F238E27FC236}">
              <a16:creationId xmlns="" xmlns:a16="http://schemas.microsoft.com/office/drawing/2014/main" id="{4EE86AB1-A872-769D-25AB-0E83C4585DF2}"/>
            </a:ext>
          </a:extLst>
        </xdr:cNvPr>
        <xdr:cNvSpPr txBox="1"/>
      </xdr:nvSpPr>
      <xdr:spPr>
        <a:xfrm>
          <a:off x="428625" y="2581275"/>
          <a:ext cx="742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0E8DDC-7C37-4A34-99A8-277510B9E75E}" type="TxLink">
            <a:rPr lang="en-US" sz="1400" b="1" i="0" u="none" strike="noStrike">
              <a:solidFill>
                <a:srgbClr val="000000"/>
              </a:solidFill>
              <a:latin typeface="Georgia" panose="02040502050405020303" pitchFamily="18" charset="0"/>
              <a:ea typeface="+mn-ea"/>
              <a:cs typeface="Arial"/>
            </a:rPr>
            <a:pPr marL="0" indent="0" algn="ctr"/>
            <a:t>266</a:t>
          </a:fld>
          <a:endParaRPr lang="en-US" sz="1400" b="1" i="0" u="none" strike="noStrike">
            <a:solidFill>
              <a:srgbClr val="000000"/>
            </a:solidFill>
            <a:latin typeface="Georgia" panose="02040502050405020303" pitchFamily="18" charset="0"/>
            <a:ea typeface="+mn-ea"/>
            <a:cs typeface="Arial"/>
          </a:endParaRPr>
        </a:p>
      </xdr:txBody>
    </xdr:sp>
    <xdr:clientData/>
  </xdr:twoCellAnchor>
  <xdr:twoCellAnchor>
    <xdr:from>
      <xdr:col>9</xdr:col>
      <xdr:colOff>561975</xdr:colOff>
      <xdr:row>23</xdr:row>
      <xdr:rowOff>133350</xdr:rowOff>
    </xdr:from>
    <xdr:to>
      <xdr:col>14</xdr:col>
      <xdr:colOff>500063</xdr:colOff>
      <xdr:row>35</xdr:row>
      <xdr:rowOff>47626</xdr:rowOff>
    </xdr:to>
    <xdr:graphicFrame macro="">
      <xdr:nvGraphicFramePr>
        <xdr:cNvPr id="30" name="Chart 29">
          <a:extLst>
            <a:ext uri="{FF2B5EF4-FFF2-40B4-BE49-F238E27FC236}">
              <a16:creationId xmlns="" xmlns:a16="http://schemas.microsoft.com/office/drawing/2014/main" id="{82FEF38B-EA5E-42EC-B7FF-FE10F6577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438151</xdr:colOff>
      <xdr:row>23</xdr:row>
      <xdr:rowOff>142875</xdr:rowOff>
    </xdr:from>
    <xdr:to>
      <xdr:col>24</xdr:col>
      <xdr:colOff>342901</xdr:colOff>
      <xdr:row>35</xdr:row>
      <xdr:rowOff>28576</xdr:rowOff>
    </xdr:to>
    <xdr:graphicFrame macro="">
      <xdr:nvGraphicFramePr>
        <xdr:cNvPr id="31" name="Chart 30">
          <a:extLst>
            <a:ext uri="{FF2B5EF4-FFF2-40B4-BE49-F238E27FC236}">
              <a16:creationId xmlns="" xmlns:a16="http://schemas.microsoft.com/office/drawing/2014/main" id="{832F2C26-97D5-4F6F-8B33-DB5565F3B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533400</xdr:colOff>
      <xdr:row>23</xdr:row>
      <xdr:rowOff>142875</xdr:rowOff>
    </xdr:from>
    <xdr:to>
      <xdr:col>19</xdr:col>
      <xdr:colOff>395288</xdr:colOff>
      <xdr:row>35</xdr:row>
      <xdr:rowOff>28574</xdr:rowOff>
    </xdr:to>
    <xdr:graphicFrame macro="">
      <xdr:nvGraphicFramePr>
        <xdr:cNvPr id="32" name="Chart 31">
          <a:extLst>
            <a:ext uri="{FF2B5EF4-FFF2-40B4-BE49-F238E27FC236}">
              <a16:creationId xmlns="" xmlns:a16="http://schemas.microsoft.com/office/drawing/2014/main" id="{84EA3F01-C34E-465C-A3DD-C600779A2E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552450</xdr:colOff>
      <xdr:row>12</xdr:row>
      <xdr:rowOff>66675</xdr:rowOff>
    </xdr:from>
    <xdr:to>
      <xdr:col>14</xdr:col>
      <xdr:colOff>495300</xdr:colOff>
      <xdr:row>23</xdr:row>
      <xdr:rowOff>114300</xdr:rowOff>
    </xdr:to>
    <xdr:graphicFrame macro="">
      <xdr:nvGraphicFramePr>
        <xdr:cNvPr id="34" name="Chart 33">
          <a:extLst>
            <a:ext uri="{FF2B5EF4-FFF2-40B4-BE49-F238E27FC236}">
              <a16:creationId xmlns="" xmlns:a16="http://schemas.microsoft.com/office/drawing/2014/main" id="{E5C5BB91-002B-4E51-9AAD-993BE9B8B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352425</xdr:colOff>
      <xdr:row>18</xdr:row>
      <xdr:rowOff>95250</xdr:rowOff>
    </xdr:from>
    <xdr:to>
      <xdr:col>2</xdr:col>
      <xdr:colOff>114300</xdr:colOff>
      <xdr:row>19</xdr:row>
      <xdr:rowOff>142875</xdr:rowOff>
    </xdr:to>
    <xdr:sp macro="" textlink="">
      <xdr:nvSpPr>
        <xdr:cNvPr id="35" name="TextBox 34">
          <a:extLst>
            <a:ext uri="{FF2B5EF4-FFF2-40B4-BE49-F238E27FC236}">
              <a16:creationId xmlns="" xmlns:a16="http://schemas.microsoft.com/office/drawing/2014/main" id="{8003D9C6-B3FB-F454-C497-6A32E17589C3}"/>
            </a:ext>
          </a:extLst>
        </xdr:cNvPr>
        <xdr:cNvSpPr txBox="1"/>
      </xdr:nvSpPr>
      <xdr:spPr>
        <a:xfrm>
          <a:off x="352425" y="3009900"/>
          <a:ext cx="9810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 Male</a:t>
          </a:r>
        </a:p>
      </xdr:txBody>
    </xdr:sp>
    <xdr:clientData/>
  </xdr:twoCellAnchor>
  <xdr:twoCellAnchor>
    <xdr:from>
      <xdr:col>0</xdr:col>
      <xdr:colOff>47625</xdr:colOff>
      <xdr:row>21</xdr:row>
      <xdr:rowOff>152400</xdr:rowOff>
    </xdr:from>
    <xdr:to>
      <xdr:col>2</xdr:col>
      <xdr:colOff>400050</xdr:colOff>
      <xdr:row>24</xdr:row>
      <xdr:rowOff>104774</xdr:rowOff>
    </xdr:to>
    <xdr:sp macro="" textlink="">
      <xdr:nvSpPr>
        <xdr:cNvPr id="36" name="Rectangle: Rounded Corners 35">
          <a:extLst>
            <a:ext uri="{FF2B5EF4-FFF2-40B4-BE49-F238E27FC236}">
              <a16:creationId xmlns="" xmlns:a16="http://schemas.microsoft.com/office/drawing/2014/main" id="{33CB9537-F794-473A-8093-691D104459B4}"/>
            </a:ext>
          </a:extLst>
        </xdr:cNvPr>
        <xdr:cNvSpPr/>
      </xdr:nvSpPr>
      <xdr:spPr>
        <a:xfrm>
          <a:off x="47625" y="3552825"/>
          <a:ext cx="1571625" cy="438149"/>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22</xdr:row>
      <xdr:rowOff>19050</xdr:rowOff>
    </xdr:from>
    <xdr:to>
      <xdr:col>2</xdr:col>
      <xdr:colOff>276225</xdr:colOff>
      <xdr:row>23</xdr:row>
      <xdr:rowOff>47625</xdr:rowOff>
    </xdr:to>
    <xdr:sp macro="" textlink="">
      <xdr:nvSpPr>
        <xdr:cNvPr id="37" name="TextBox 36">
          <a:extLst>
            <a:ext uri="{FF2B5EF4-FFF2-40B4-BE49-F238E27FC236}">
              <a16:creationId xmlns="" xmlns:a16="http://schemas.microsoft.com/office/drawing/2014/main" id="{44AD0EF8-F6CD-A98D-F7E8-112995534132}"/>
            </a:ext>
          </a:extLst>
        </xdr:cNvPr>
        <xdr:cNvSpPr txBox="1"/>
      </xdr:nvSpPr>
      <xdr:spPr>
        <a:xfrm>
          <a:off x="114300" y="3581400"/>
          <a:ext cx="1381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a:t>
          </a:r>
          <a:r>
            <a:rPr lang="en-US" sz="1100"/>
            <a:t> </a:t>
          </a:r>
          <a:r>
            <a:rPr lang="en-US" sz="1100" b="1"/>
            <a:t>Female</a:t>
          </a:r>
        </a:p>
      </xdr:txBody>
    </xdr:sp>
    <xdr:clientData/>
  </xdr:twoCellAnchor>
  <xdr:twoCellAnchor>
    <xdr:from>
      <xdr:col>0</xdr:col>
      <xdr:colOff>533400</xdr:colOff>
      <xdr:row>19</xdr:row>
      <xdr:rowOff>123825</xdr:rowOff>
    </xdr:from>
    <xdr:to>
      <xdr:col>1</xdr:col>
      <xdr:colOff>561975</xdr:colOff>
      <xdr:row>21</xdr:row>
      <xdr:rowOff>66675</xdr:rowOff>
    </xdr:to>
    <xdr:sp macro="" textlink="Explo.Answer!B14">
      <xdr:nvSpPr>
        <xdr:cNvPr id="38" name="TextBox 37">
          <a:extLst>
            <a:ext uri="{FF2B5EF4-FFF2-40B4-BE49-F238E27FC236}">
              <a16:creationId xmlns="" xmlns:a16="http://schemas.microsoft.com/office/drawing/2014/main" id="{1A647091-48DD-4A09-6313-EA5B5C2AA52F}"/>
            </a:ext>
          </a:extLst>
        </xdr:cNvPr>
        <xdr:cNvSpPr txBox="1"/>
      </xdr:nvSpPr>
      <xdr:spPr>
        <a:xfrm>
          <a:off x="533400" y="3200400"/>
          <a:ext cx="6381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923720-9A54-4E9F-B92C-A5612A92DE9D}" type="TxLink">
            <a:rPr lang="en-US" sz="1400" b="1" i="0" u="none" strike="noStrike">
              <a:solidFill>
                <a:srgbClr val="000000"/>
              </a:solidFill>
              <a:latin typeface="Georgia" panose="02040502050405020303" pitchFamily="18" charset="0"/>
              <a:cs typeface="Arial"/>
            </a:rPr>
            <a:pPr algn="ctr"/>
            <a:t>152</a:t>
          </a:fld>
          <a:endParaRPr lang="en-US" sz="1400" b="1">
            <a:latin typeface="Georgia" panose="02040502050405020303" pitchFamily="18" charset="0"/>
          </a:endParaRPr>
        </a:p>
      </xdr:txBody>
    </xdr:sp>
    <xdr:clientData/>
  </xdr:twoCellAnchor>
  <xdr:twoCellAnchor>
    <xdr:from>
      <xdr:col>0</xdr:col>
      <xdr:colOff>447675</xdr:colOff>
      <xdr:row>22</xdr:row>
      <xdr:rowOff>142875</xdr:rowOff>
    </xdr:from>
    <xdr:to>
      <xdr:col>1</xdr:col>
      <xdr:colOff>561975</xdr:colOff>
      <xdr:row>24</xdr:row>
      <xdr:rowOff>104775</xdr:rowOff>
    </xdr:to>
    <xdr:sp macro="" textlink="Explo.Answer!B13">
      <xdr:nvSpPr>
        <xdr:cNvPr id="39" name="TextBox 38">
          <a:extLst>
            <a:ext uri="{FF2B5EF4-FFF2-40B4-BE49-F238E27FC236}">
              <a16:creationId xmlns="" xmlns:a16="http://schemas.microsoft.com/office/drawing/2014/main" id="{AFDAF32B-5E21-E64B-7CA7-EF62CA69CE37}"/>
            </a:ext>
          </a:extLst>
        </xdr:cNvPr>
        <xdr:cNvSpPr txBox="1"/>
      </xdr:nvSpPr>
      <xdr:spPr>
        <a:xfrm>
          <a:off x="447675" y="3705225"/>
          <a:ext cx="723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E3D28E-A1D3-43E9-874B-819E918F1ED9}" type="TxLink">
            <a:rPr lang="en-US" sz="1400" b="1" i="0" u="none" strike="noStrike">
              <a:solidFill>
                <a:srgbClr val="000000"/>
              </a:solidFill>
              <a:latin typeface="Georgia" panose="02040502050405020303" pitchFamily="18" charset="0"/>
              <a:cs typeface="Arial"/>
            </a:rPr>
            <a:pPr algn="ctr"/>
            <a:t>266</a:t>
          </a:fld>
          <a:endParaRPr lang="en-US" sz="1400" b="1">
            <a:latin typeface="Georgia" panose="02040502050405020303" pitchFamily="18" charset="0"/>
          </a:endParaRPr>
        </a:p>
      </xdr:txBody>
    </xdr:sp>
    <xdr:clientData/>
  </xdr:twoCellAnchor>
  <xdr:twoCellAnchor>
    <xdr:from>
      <xdr:col>14</xdr:col>
      <xdr:colOff>542925</xdr:colOff>
      <xdr:row>12</xdr:row>
      <xdr:rowOff>47626</xdr:rowOff>
    </xdr:from>
    <xdr:to>
      <xdr:col>19</xdr:col>
      <xdr:colOff>390524</xdr:colOff>
      <xdr:row>23</xdr:row>
      <xdr:rowOff>114301</xdr:rowOff>
    </xdr:to>
    <xdr:graphicFrame macro="">
      <xdr:nvGraphicFramePr>
        <xdr:cNvPr id="40" name="Chart 39">
          <a:extLst>
            <a:ext uri="{FF2B5EF4-FFF2-40B4-BE49-F238E27FC236}">
              <a16:creationId xmlns="" xmlns:a16="http://schemas.microsoft.com/office/drawing/2014/main" id="{0CABDCD4-F668-47B3-87AF-C49F4D9A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438150</xdr:colOff>
      <xdr:row>12</xdr:row>
      <xdr:rowOff>57150</xdr:rowOff>
    </xdr:from>
    <xdr:to>
      <xdr:col>24</xdr:col>
      <xdr:colOff>342899</xdr:colOff>
      <xdr:row>23</xdr:row>
      <xdr:rowOff>133350</xdr:rowOff>
    </xdr:to>
    <xdr:graphicFrame macro="">
      <xdr:nvGraphicFramePr>
        <xdr:cNvPr id="41" name="Chart 40">
          <a:extLst>
            <a:ext uri="{FF2B5EF4-FFF2-40B4-BE49-F238E27FC236}">
              <a16:creationId xmlns="" xmlns:a16="http://schemas.microsoft.com/office/drawing/2014/main" id="{F5B7B253-96DA-42A4-8C0B-35A8734CB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276224</xdr:colOff>
      <xdr:row>0</xdr:row>
      <xdr:rowOff>38099</xdr:rowOff>
    </xdr:from>
    <xdr:to>
      <xdr:col>18</xdr:col>
      <xdr:colOff>476249</xdr:colOff>
      <xdr:row>3</xdr:row>
      <xdr:rowOff>104775</xdr:rowOff>
    </xdr:to>
    <mc:AlternateContent xmlns:mc="http://schemas.openxmlformats.org/markup-compatibility/2006" xmlns:a14="http://schemas.microsoft.com/office/drawing/2010/main">
      <mc:Choice Requires="a14">
        <xdr:graphicFrame macro="">
          <xdr:nvGraphicFramePr>
            <xdr:cNvPr id="42" name="Sex">
              <a:extLst>
                <a:ext uri="{FF2B5EF4-FFF2-40B4-BE49-F238E27FC236}">
                  <a16:creationId xmlns="" xmlns:a16="http://schemas.microsoft.com/office/drawing/2014/main" id="{8692DD34-1081-98EA-77E8-5D44C36D97B8}"/>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9420224" y="38099"/>
              <a:ext cx="2028825" cy="552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495300</xdr:colOff>
      <xdr:row>0</xdr:row>
      <xdr:rowOff>38099</xdr:rowOff>
    </xdr:from>
    <xdr:to>
      <xdr:col>24</xdr:col>
      <xdr:colOff>386718</xdr:colOff>
      <xdr:row>3</xdr:row>
      <xdr:rowOff>95249</xdr:rowOff>
    </xdr:to>
    <mc:AlternateContent xmlns:mc="http://schemas.openxmlformats.org/markup-compatibility/2006" xmlns:a14="http://schemas.microsoft.com/office/drawing/2010/main">
      <mc:Choice Requires="a14">
        <xdr:graphicFrame macro="">
          <xdr:nvGraphicFramePr>
            <xdr:cNvPr id="45" name="Age Group">
              <a:extLst>
                <a:ext uri="{FF2B5EF4-FFF2-40B4-BE49-F238E27FC236}">
                  <a16:creationId xmlns="" xmlns:a16="http://schemas.microsoft.com/office/drawing/2014/main" id="{1D64C942-AF58-4C78-9F34-D01478A9702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1468100" y="38099"/>
              <a:ext cx="3549018" cy="542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571501</xdr:colOff>
      <xdr:row>0</xdr:row>
      <xdr:rowOff>28576</xdr:rowOff>
    </xdr:from>
    <xdr:to>
      <xdr:col>15</xdr:col>
      <xdr:colOff>219077</xdr:colOff>
      <xdr:row>3</xdr:row>
      <xdr:rowOff>95250</xdr:rowOff>
    </xdr:to>
    <mc:AlternateContent xmlns:mc="http://schemas.openxmlformats.org/markup-compatibility/2006" xmlns:a14="http://schemas.microsoft.com/office/drawing/2010/main">
      <mc:Choice Requires="a14">
        <xdr:graphicFrame macro="">
          <xdr:nvGraphicFramePr>
            <xdr:cNvPr id="47" name="Pclass 1">
              <a:extLst>
                <a:ext uri="{FF2B5EF4-FFF2-40B4-BE49-F238E27FC236}">
                  <a16:creationId xmlns="" xmlns:a16="http://schemas.microsoft.com/office/drawing/2014/main" id="{FB4D1951-08C5-49A6-84D0-E8467B0EF523}"/>
                </a:ext>
              </a:extLst>
            </xdr:cNvPr>
            <xdr:cNvGraphicFramePr/>
          </xdr:nvGraphicFramePr>
          <xdr:xfrm>
            <a:off x="0" y="0"/>
            <a:ext cx="0" cy="0"/>
          </xdr:xfrm>
          <a:graphic>
            <a:graphicData uri="http://schemas.microsoft.com/office/drawing/2010/slicer">
              <sle:slicer xmlns:sle="http://schemas.microsoft.com/office/drawing/2010/slicer" name="Pclass 1"/>
            </a:graphicData>
          </a:graphic>
        </xdr:graphicFrame>
      </mc:Choice>
      <mc:Fallback xmlns="">
        <xdr:sp macro="" textlink="">
          <xdr:nvSpPr>
            <xdr:cNvPr id="0" name=""/>
            <xdr:cNvSpPr>
              <a:spLocks noTextEdit="1"/>
            </xdr:cNvSpPr>
          </xdr:nvSpPr>
          <xdr:spPr>
            <a:xfrm>
              <a:off x="6057901" y="28576"/>
              <a:ext cx="3305176" cy="552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123826</xdr:colOff>
      <xdr:row>7</xdr:row>
      <xdr:rowOff>76200</xdr:rowOff>
    </xdr:from>
    <xdr:to>
      <xdr:col>5</xdr:col>
      <xdr:colOff>542926</xdr:colOff>
      <xdr:row>8</xdr:row>
      <xdr:rowOff>133350</xdr:rowOff>
    </xdr:to>
    <xdr:sp macro="" textlink="Explo.Answer!B7">
      <xdr:nvSpPr>
        <xdr:cNvPr id="49" name="TextBox 48">
          <a:extLst>
            <a:ext uri="{FF2B5EF4-FFF2-40B4-BE49-F238E27FC236}">
              <a16:creationId xmlns="" xmlns:a16="http://schemas.microsoft.com/office/drawing/2014/main" id="{D2D2D137-CA85-1202-132D-51BD4E5B2BBA}"/>
            </a:ext>
          </a:extLst>
        </xdr:cNvPr>
        <xdr:cNvSpPr txBox="1"/>
      </xdr:nvSpPr>
      <xdr:spPr>
        <a:xfrm>
          <a:off x="3171826" y="1209675"/>
          <a:ext cx="419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E5D483-07D7-42FF-90FC-509CE76F0724}" type="TxLink">
            <a:rPr lang="en-US" sz="1000" b="1" i="0" u="none" strike="noStrike">
              <a:solidFill>
                <a:srgbClr val="000000"/>
              </a:solidFill>
              <a:latin typeface="Arial"/>
              <a:cs typeface="Arial"/>
            </a:rPr>
            <a:pPr/>
            <a:t>107</a:t>
          </a:fld>
          <a:endParaRPr lang="en-US" sz="1100" b="1"/>
        </a:p>
      </xdr:txBody>
    </xdr:sp>
    <xdr:clientData/>
  </xdr:twoCellAnchor>
  <xdr:twoCellAnchor>
    <xdr:from>
      <xdr:col>2</xdr:col>
      <xdr:colOff>581025</xdr:colOff>
      <xdr:row>5</xdr:row>
      <xdr:rowOff>66675</xdr:rowOff>
    </xdr:from>
    <xdr:to>
      <xdr:col>9</xdr:col>
      <xdr:colOff>304800</xdr:colOff>
      <xdr:row>12</xdr:row>
      <xdr:rowOff>104775</xdr:rowOff>
    </xdr:to>
    <xdr:sp macro="" textlink="">
      <xdr:nvSpPr>
        <xdr:cNvPr id="50" name="TextBox 49">
          <a:extLst>
            <a:ext uri="{FF2B5EF4-FFF2-40B4-BE49-F238E27FC236}">
              <a16:creationId xmlns="" xmlns:a16="http://schemas.microsoft.com/office/drawing/2014/main" id="{340BE468-A52D-0F0D-4AB5-287C96C25F73}"/>
            </a:ext>
          </a:extLst>
        </xdr:cNvPr>
        <xdr:cNvSpPr txBox="1"/>
      </xdr:nvSpPr>
      <xdr:spPr>
        <a:xfrm>
          <a:off x="1800225" y="876300"/>
          <a:ext cx="3990975" cy="11715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dk1"/>
            </a:solidFill>
            <a:latin typeface="+mn-lt"/>
            <a:ea typeface="+mn-ea"/>
            <a:cs typeface="+mn-cs"/>
          </a:endParaRPr>
        </a:p>
      </xdr:txBody>
    </xdr:sp>
    <xdr:clientData/>
  </xdr:twoCellAnchor>
  <xdr:twoCellAnchor>
    <xdr:from>
      <xdr:col>3</xdr:col>
      <xdr:colOff>133351</xdr:colOff>
      <xdr:row>5</xdr:row>
      <xdr:rowOff>66676</xdr:rowOff>
    </xdr:from>
    <xdr:to>
      <xdr:col>6</xdr:col>
      <xdr:colOff>171451</xdr:colOff>
      <xdr:row>6</xdr:row>
      <xdr:rowOff>152401</xdr:rowOff>
    </xdr:to>
    <xdr:sp macro="" textlink="">
      <xdr:nvSpPr>
        <xdr:cNvPr id="51" name="TextBox 50">
          <a:extLst>
            <a:ext uri="{FF2B5EF4-FFF2-40B4-BE49-F238E27FC236}">
              <a16:creationId xmlns="" xmlns:a16="http://schemas.microsoft.com/office/drawing/2014/main" id="{7AF37274-8750-3276-0BF4-13DC9C3BE8F8}"/>
            </a:ext>
          </a:extLst>
        </xdr:cNvPr>
        <xdr:cNvSpPr txBox="1"/>
      </xdr:nvSpPr>
      <xdr:spPr>
        <a:xfrm>
          <a:off x="1962151" y="876301"/>
          <a:ext cx="1866900" cy="2476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Passengers in each Class:</a:t>
          </a:r>
        </a:p>
      </xdr:txBody>
    </xdr:sp>
    <xdr:clientData/>
  </xdr:twoCellAnchor>
  <xdr:twoCellAnchor>
    <xdr:from>
      <xdr:col>3</xdr:col>
      <xdr:colOff>95250</xdr:colOff>
      <xdr:row>7</xdr:row>
      <xdr:rowOff>57150</xdr:rowOff>
    </xdr:from>
    <xdr:to>
      <xdr:col>5</xdr:col>
      <xdr:colOff>76200</xdr:colOff>
      <xdr:row>8</xdr:row>
      <xdr:rowOff>152400</xdr:rowOff>
    </xdr:to>
    <xdr:sp macro="" textlink="">
      <xdr:nvSpPr>
        <xdr:cNvPr id="52" name="TextBox 51">
          <a:extLst>
            <a:ext uri="{FF2B5EF4-FFF2-40B4-BE49-F238E27FC236}">
              <a16:creationId xmlns="" xmlns:a16="http://schemas.microsoft.com/office/drawing/2014/main" id="{FCB83BDF-CA80-0B3E-B614-BFFAFC221A2F}"/>
            </a:ext>
          </a:extLst>
        </xdr:cNvPr>
        <xdr:cNvSpPr txBox="1"/>
      </xdr:nvSpPr>
      <xdr:spPr>
        <a:xfrm>
          <a:off x="1924050" y="1190625"/>
          <a:ext cx="1200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1st Class</a:t>
          </a:r>
        </a:p>
      </xdr:txBody>
    </xdr:sp>
    <xdr:clientData/>
  </xdr:twoCellAnchor>
  <xdr:twoCellAnchor>
    <xdr:from>
      <xdr:col>3</xdr:col>
      <xdr:colOff>95250</xdr:colOff>
      <xdr:row>9</xdr:row>
      <xdr:rowOff>57150</xdr:rowOff>
    </xdr:from>
    <xdr:to>
      <xdr:col>5</xdr:col>
      <xdr:colOff>85725</xdr:colOff>
      <xdr:row>10</xdr:row>
      <xdr:rowOff>142875</xdr:rowOff>
    </xdr:to>
    <xdr:sp macro="" textlink="">
      <xdr:nvSpPr>
        <xdr:cNvPr id="56" name="TextBox 55">
          <a:extLst>
            <a:ext uri="{FF2B5EF4-FFF2-40B4-BE49-F238E27FC236}">
              <a16:creationId xmlns="" xmlns:a16="http://schemas.microsoft.com/office/drawing/2014/main" id="{1DB0AB87-3BBB-3F84-73F1-B0650A80D94E}"/>
            </a:ext>
          </a:extLst>
        </xdr:cNvPr>
        <xdr:cNvSpPr txBox="1"/>
      </xdr:nvSpPr>
      <xdr:spPr>
        <a:xfrm>
          <a:off x="1924050" y="1514475"/>
          <a:ext cx="1209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2nd Class</a:t>
          </a:r>
        </a:p>
      </xdr:txBody>
    </xdr:sp>
    <xdr:clientData/>
  </xdr:twoCellAnchor>
  <xdr:twoCellAnchor>
    <xdr:from>
      <xdr:col>3</xdr:col>
      <xdr:colOff>95250</xdr:colOff>
      <xdr:row>11</xdr:row>
      <xdr:rowOff>38100</xdr:rowOff>
    </xdr:from>
    <xdr:to>
      <xdr:col>5</xdr:col>
      <xdr:colOff>76200</xdr:colOff>
      <xdr:row>12</xdr:row>
      <xdr:rowOff>133350</xdr:rowOff>
    </xdr:to>
    <xdr:sp macro="" textlink="">
      <xdr:nvSpPr>
        <xdr:cNvPr id="57" name="TextBox 56">
          <a:extLst>
            <a:ext uri="{FF2B5EF4-FFF2-40B4-BE49-F238E27FC236}">
              <a16:creationId xmlns="" xmlns:a16="http://schemas.microsoft.com/office/drawing/2014/main" id="{1F4E2C7B-2D8E-1B15-A0A0-32A763CD404A}"/>
            </a:ext>
          </a:extLst>
        </xdr:cNvPr>
        <xdr:cNvSpPr txBox="1"/>
      </xdr:nvSpPr>
      <xdr:spPr>
        <a:xfrm>
          <a:off x="1924050" y="1819275"/>
          <a:ext cx="1200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3rd</a:t>
          </a:r>
          <a:r>
            <a:rPr lang="en-US" sz="1100" baseline="0"/>
            <a:t> Class</a:t>
          </a:r>
          <a:endParaRPr lang="en-US" sz="1100"/>
        </a:p>
      </xdr:txBody>
    </xdr:sp>
    <xdr:clientData/>
  </xdr:twoCellAnchor>
  <xdr:twoCellAnchor>
    <xdr:from>
      <xdr:col>5</xdr:col>
      <xdr:colOff>133350</xdr:colOff>
      <xdr:row>9</xdr:row>
      <xdr:rowOff>66675</xdr:rowOff>
    </xdr:from>
    <xdr:to>
      <xdr:col>5</xdr:col>
      <xdr:colOff>581025</xdr:colOff>
      <xdr:row>10</xdr:row>
      <xdr:rowOff>133350</xdr:rowOff>
    </xdr:to>
    <xdr:sp macro="" textlink="Explo.Answer!B8">
      <xdr:nvSpPr>
        <xdr:cNvPr id="58" name="TextBox 57">
          <a:extLst>
            <a:ext uri="{FF2B5EF4-FFF2-40B4-BE49-F238E27FC236}">
              <a16:creationId xmlns="" xmlns:a16="http://schemas.microsoft.com/office/drawing/2014/main" id="{F5F30DBA-395A-4246-FB7A-E4111BFE1A7E}"/>
            </a:ext>
          </a:extLst>
        </xdr:cNvPr>
        <xdr:cNvSpPr txBox="1"/>
      </xdr:nvSpPr>
      <xdr:spPr>
        <a:xfrm>
          <a:off x="3181350" y="1524000"/>
          <a:ext cx="4476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4349EE-B420-48A6-851E-8EC8E0585E14}" type="TxLink">
            <a:rPr lang="en-US" sz="1000" b="1" i="0" u="none" strike="noStrike">
              <a:solidFill>
                <a:srgbClr val="000000"/>
              </a:solidFill>
              <a:latin typeface="Arial"/>
              <a:cs typeface="Arial"/>
            </a:rPr>
            <a:pPr/>
            <a:t>93</a:t>
          </a:fld>
          <a:endParaRPr lang="en-US" sz="1100" b="1"/>
        </a:p>
      </xdr:txBody>
    </xdr:sp>
    <xdr:clientData/>
  </xdr:twoCellAnchor>
  <xdr:twoCellAnchor>
    <xdr:from>
      <xdr:col>5</xdr:col>
      <xdr:colOff>123825</xdr:colOff>
      <xdr:row>11</xdr:row>
      <xdr:rowOff>28575</xdr:rowOff>
    </xdr:from>
    <xdr:to>
      <xdr:col>5</xdr:col>
      <xdr:colOff>533400</xdr:colOff>
      <xdr:row>12</xdr:row>
      <xdr:rowOff>123825</xdr:rowOff>
    </xdr:to>
    <xdr:sp macro="" textlink="Explo.Answer!B9">
      <xdr:nvSpPr>
        <xdr:cNvPr id="59" name="TextBox 58">
          <a:extLst>
            <a:ext uri="{FF2B5EF4-FFF2-40B4-BE49-F238E27FC236}">
              <a16:creationId xmlns="" xmlns:a16="http://schemas.microsoft.com/office/drawing/2014/main" id="{7829FFDB-31A1-EE0A-BFBB-FF3CCD04F1A1}"/>
            </a:ext>
          </a:extLst>
        </xdr:cNvPr>
        <xdr:cNvSpPr txBox="1"/>
      </xdr:nvSpPr>
      <xdr:spPr>
        <a:xfrm>
          <a:off x="3171825" y="18097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4AC9AB-2429-4DA3-99B5-399358E5CBA2}" type="TxLink">
            <a:rPr lang="en-US" sz="1000" b="1" i="0" u="none" strike="noStrike">
              <a:solidFill>
                <a:srgbClr val="000000"/>
              </a:solidFill>
              <a:latin typeface="Arial"/>
              <a:cs typeface="Arial"/>
            </a:rPr>
            <a:pPr/>
            <a:t>218</a:t>
          </a:fld>
          <a:endParaRPr lang="en-US" sz="1100" b="1"/>
        </a:p>
      </xdr:txBody>
    </xdr:sp>
    <xdr:clientData/>
  </xdr:twoCellAnchor>
  <xdr:twoCellAnchor>
    <xdr:from>
      <xdr:col>9</xdr:col>
      <xdr:colOff>533400</xdr:colOff>
      <xdr:row>3</xdr:row>
      <xdr:rowOff>104775</xdr:rowOff>
    </xdr:from>
    <xdr:to>
      <xdr:col>18</xdr:col>
      <xdr:colOff>276226</xdr:colOff>
      <xdr:row>12</xdr:row>
      <xdr:rowOff>28576</xdr:rowOff>
    </xdr:to>
    <xdr:graphicFrame macro="">
      <xdr:nvGraphicFramePr>
        <xdr:cNvPr id="60" name="Chart 59">
          <a:extLst>
            <a:ext uri="{FF2B5EF4-FFF2-40B4-BE49-F238E27FC236}">
              <a16:creationId xmlns="" xmlns:a16="http://schemas.microsoft.com/office/drawing/2014/main" id="{98B0420A-2DF6-476D-B664-955A13953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571500</xdr:colOff>
      <xdr:row>12</xdr:row>
      <xdr:rowOff>114300</xdr:rowOff>
    </xdr:from>
    <xdr:to>
      <xdr:col>9</xdr:col>
      <xdr:colOff>333376</xdr:colOff>
      <xdr:row>15</xdr:row>
      <xdr:rowOff>95250</xdr:rowOff>
    </xdr:to>
    <xdr:sp macro="" textlink="">
      <xdr:nvSpPr>
        <xdr:cNvPr id="61" name="TextBox 60">
          <a:extLst>
            <a:ext uri="{FF2B5EF4-FFF2-40B4-BE49-F238E27FC236}">
              <a16:creationId xmlns="" xmlns:a16="http://schemas.microsoft.com/office/drawing/2014/main" id="{B73C9F24-3002-4A11-155C-2789B97D13A9}"/>
            </a:ext>
          </a:extLst>
        </xdr:cNvPr>
        <xdr:cNvSpPr txBox="1"/>
      </xdr:nvSpPr>
      <xdr:spPr>
        <a:xfrm>
          <a:off x="1790700" y="2057400"/>
          <a:ext cx="4029076" cy="466725"/>
        </a:xfrm>
        <a:prstGeom prst="rect">
          <a:avLst/>
        </a:prstGeom>
        <a:solidFill>
          <a:schemeClr val="lt1">
            <a:alpha val="0"/>
          </a:schemeClr>
        </a:solidFill>
        <a:ln w="9525" cmpd="sng">
          <a:solidFill>
            <a:schemeClr val="bg2">
              <a:lumMod val="75000"/>
            </a:schemeClr>
          </a:solid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a:bevelT w="38100" h="57150" prst="angl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571498</xdr:colOff>
      <xdr:row>13</xdr:row>
      <xdr:rowOff>85725</xdr:rowOff>
    </xdr:from>
    <xdr:to>
      <xdr:col>6</xdr:col>
      <xdr:colOff>285749</xdr:colOff>
      <xdr:row>15</xdr:row>
      <xdr:rowOff>76200</xdr:rowOff>
    </xdr:to>
    <xdr:sp macro="" textlink="">
      <xdr:nvSpPr>
        <xdr:cNvPr id="62" name="TextBox 61">
          <a:extLst>
            <a:ext uri="{FF2B5EF4-FFF2-40B4-BE49-F238E27FC236}">
              <a16:creationId xmlns="" xmlns:a16="http://schemas.microsoft.com/office/drawing/2014/main" id="{1AE5AEA0-BEBB-90BA-4F45-DFAE82ED59A0}"/>
            </a:ext>
          </a:extLst>
        </xdr:cNvPr>
        <xdr:cNvSpPr txBox="1"/>
      </xdr:nvSpPr>
      <xdr:spPr>
        <a:xfrm>
          <a:off x="1790698" y="2190750"/>
          <a:ext cx="215265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Passengers who had Siblings</a:t>
          </a:r>
        </a:p>
      </xdr:txBody>
    </xdr:sp>
    <xdr:clientData/>
  </xdr:twoCellAnchor>
  <xdr:twoCellAnchor>
    <xdr:from>
      <xdr:col>6</xdr:col>
      <xdr:colOff>266700</xdr:colOff>
      <xdr:row>13</xdr:row>
      <xdr:rowOff>85725</xdr:rowOff>
    </xdr:from>
    <xdr:to>
      <xdr:col>7</xdr:col>
      <xdr:colOff>85725</xdr:colOff>
      <xdr:row>15</xdr:row>
      <xdr:rowOff>47625</xdr:rowOff>
    </xdr:to>
    <xdr:sp macro="" textlink="Explo.Answer!B36">
      <xdr:nvSpPr>
        <xdr:cNvPr id="63" name="TextBox 62">
          <a:extLst>
            <a:ext uri="{FF2B5EF4-FFF2-40B4-BE49-F238E27FC236}">
              <a16:creationId xmlns="" xmlns:a16="http://schemas.microsoft.com/office/drawing/2014/main" id="{AC583B37-699F-6ED1-B0E8-464EE5771C7B}"/>
            </a:ext>
          </a:extLst>
        </xdr:cNvPr>
        <xdr:cNvSpPr txBox="1"/>
      </xdr:nvSpPr>
      <xdr:spPr>
        <a:xfrm>
          <a:off x="3924300" y="2190750"/>
          <a:ext cx="428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F0130B-40F5-48F6-8C95-543739B05D10}" type="TxLink">
            <a:rPr lang="en-US" sz="1000" b="1" i="0" u="none" strike="noStrike">
              <a:solidFill>
                <a:srgbClr val="000000"/>
              </a:solidFill>
              <a:latin typeface="Arial"/>
              <a:cs typeface="Arial"/>
            </a:rPr>
            <a:pPr/>
            <a:t>110</a:t>
          </a:fld>
          <a:endParaRPr lang="en-US" sz="1100" b="1"/>
        </a:p>
      </xdr:txBody>
    </xdr:sp>
    <xdr:clientData/>
  </xdr:twoCellAnchor>
  <xdr:twoCellAnchor>
    <xdr:from>
      <xdr:col>3</xdr:col>
      <xdr:colOff>0</xdr:colOff>
      <xdr:row>16</xdr:row>
      <xdr:rowOff>57149</xdr:rowOff>
    </xdr:from>
    <xdr:to>
      <xdr:col>6</xdr:col>
      <xdr:colOff>390525</xdr:colOff>
      <xdr:row>19</xdr:row>
      <xdr:rowOff>38100</xdr:rowOff>
    </xdr:to>
    <xdr:sp macro="" textlink="">
      <xdr:nvSpPr>
        <xdr:cNvPr id="64" name="TextBox 63">
          <a:extLst>
            <a:ext uri="{FF2B5EF4-FFF2-40B4-BE49-F238E27FC236}">
              <a16:creationId xmlns="" xmlns:a16="http://schemas.microsoft.com/office/drawing/2014/main" id="{B58EF354-FAFF-E0DD-EF0B-15F46B823D76}"/>
            </a:ext>
          </a:extLst>
        </xdr:cNvPr>
        <xdr:cNvSpPr txBox="1"/>
      </xdr:nvSpPr>
      <xdr:spPr>
        <a:xfrm>
          <a:off x="1828800" y="2647949"/>
          <a:ext cx="2219325" cy="46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How many Passengers had child on board </a:t>
          </a:r>
        </a:p>
      </xdr:txBody>
    </xdr:sp>
    <xdr:clientData/>
  </xdr:twoCellAnchor>
  <xdr:twoCellAnchor>
    <xdr:from>
      <xdr:col>6</xdr:col>
      <xdr:colOff>495300</xdr:colOff>
      <xdr:row>17</xdr:row>
      <xdr:rowOff>0</xdr:rowOff>
    </xdr:from>
    <xdr:to>
      <xdr:col>7</xdr:col>
      <xdr:colOff>219075</xdr:colOff>
      <xdr:row>18</xdr:row>
      <xdr:rowOff>114300</xdr:rowOff>
    </xdr:to>
    <xdr:sp macro="" textlink="Explo.Answer!B41">
      <xdr:nvSpPr>
        <xdr:cNvPr id="65" name="TextBox 64">
          <a:extLst>
            <a:ext uri="{FF2B5EF4-FFF2-40B4-BE49-F238E27FC236}">
              <a16:creationId xmlns="" xmlns:a16="http://schemas.microsoft.com/office/drawing/2014/main" id="{4A0E7DCE-5B75-124A-CE67-466ED3F9EFDA}"/>
            </a:ext>
          </a:extLst>
        </xdr:cNvPr>
        <xdr:cNvSpPr txBox="1"/>
      </xdr:nvSpPr>
      <xdr:spPr>
        <a:xfrm>
          <a:off x="4152900" y="2752725"/>
          <a:ext cx="333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3C5A04-A646-48FB-936C-B801B5DF9AA7}" type="TxLink">
            <a:rPr lang="en-US" sz="1000" b="1" i="0" u="none" strike="noStrike">
              <a:solidFill>
                <a:srgbClr val="000000"/>
              </a:solidFill>
              <a:latin typeface="Arial"/>
              <a:cs typeface="Arial"/>
            </a:rPr>
            <a:pPr/>
            <a:t>52</a:t>
          </a:fld>
          <a:endParaRPr lang="en-US" sz="1100" b="1"/>
        </a:p>
      </xdr:txBody>
    </xdr:sp>
    <xdr:clientData/>
  </xdr:twoCellAnchor>
  <xdr:twoCellAnchor>
    <xdr:from>
      <xdr:col>2</xdr:col>
      <xdr:colOff>581025</xdr:colOff>
      <xdr:row>16</xdr:row>
      <xdr:rowOff>0</xdr:rowOff>
    </xdr:from>
    <xdr:to>
      <xdr:col>9</xdr:col>
      <xdr:colOff>352425</xdr:colOff>
      <xdr:row>19</xdr:row>
      <xdr:rowOff>57150</xdr:rowOff>
    </xdr:to>
    <xdr:sp macro="" textlink="">
      <xdr:nvSpPr>
        <xdr:cNvPr id="66" name="TextBox 65">
          <a:extLst>
            <a:ext uri="{FF2B5EF4-FFF2-40B4-BE49-F238E27FC236}">
              <a16:creationId xmlns="" xmlns:a16="http://schemas.microsoft.com/office/drawing/2014/main" id="{CCF8D22D-E49E-4D36-CFCC-B042A8D0886A}"/>
            </a:ext>
          </a:extLst>
        </xdr:cNvPr>
        <xdr:cNvSpPr txBox="1"/>
      </xdr:nvSpPr>
      <xdr:spPr>
        <a:xfrm>
          <a:off x="1800225" y="2590800"/>
          <a:ext cx="4038600" cy="542925"/>
        </a:xfrm>
        <a:prstGeom prst="rect">
          <a:avLst/>
        </a:prstGeom>
        <a:solidFill>
          <a:schemeClr val="lt1">
            <a:alpha val="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14286</xdr:colOff>
      <xdr:row>19</xdr:row>
      <xdr:rowOff>119061</xdr:rowOff>
    </xdr:from>
    <xdr:to>
      <xdr:col>5</xdr:col>
      <xdr:colOff>457199</xdr:colOff>
      <xdr:row>25</xdr:row>
      <xdr:rowOff>142874</xdr:rowOff>
    </xdr:to>
    <xdr:sp macro="" textlink="">
      <xdr:nvSpPr>
        <xdr:cNvPr id="67" name="TextBox 66">
          <a:extLst>
            <a:ext uri="{FF2B5EF4-FFF2-40B4-BE49-F238E27FC236}">
              <a16:creationId xmlns="" xmlns:a16="http://schemas.microsoft.com/office/drawing/2014/main" id="{A1080713-1452-A215-F555-996A453607C0}"/>
            </a:ext>
          </a:extLst>
        </xdr:cNvPr>
        <xdr:cNvSpPr txBox="1"/>
      </xdr:nvSpPr>
      <xdr:spPr>
        <a:xfrm>
          <a:off x="1843086" y="3195636"/>
          <a:ext cx="1662113" cy="995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Fare Prices($):</a:t>
          </a:r>
        </a:p>
        <a:p>
          <a:r>
            <a:rPr lang="en-US" sz="1100"/>
            <a:t>Sum</a:t>
          </a:r>
        </a:p>
        <a:p>
          <a:r>
            <a:rPr lang="en-US" sz="1100"/>
            <a:t>Average</a:t>
          </a:r>
          <a:endParaRPr lang="en-US" sz="1100" baseline="0"/>
        </a:p>
        <a:p>
          <a:r>
            <a:rPr lang="en-US" sz="1100" baseline="0"/>
            <a:t>Min</a:t>
          </a:r>
        </a:p>
        <a:p>
          <a:r>
            <a:rPr lang="en-US" sz="1100" baseline="0"/>
            <a:t>Max</a:t>
          </a:r>
          <a:endParaRPr lang="en-US" sz="1100"/>
        </a:p>
      </xdr:txBody>
    </xdr:sp>
    <xdr:clientData/>
  </xdr:twoCellAnchor>
  <xdr:twoCellAnchor>
    <xdr:from>
      <xdr:col>5</xdr:col>
      <xdr:colOff>438150</xdr:colOff>
      <xdr:row>20</xdr:row>
      <xdr:rowOff>104775</xdr:rowOff>
    </xdr:from>
    <xdr:to>
      <xdr:col>6</xdr:col>
      <xdr:colOff>561975</xdr:colOff>
      <xdr:row>21</xdr:row>
      <xdr:rowOff>152400</xdr:rowOff>
    </xdr:to>
    <xdr:sp macro="" textlink="Explo.Answer!B46">
      <xdr:nvSpPr>
        <xdr:cNvPr id="68" name="TextBox 67">
          <a:extLst>
            <a:ext uri="{FF2B5EF4-FFF2-40B4-BE49-F238E27FC236}">
              <a16:creationId xmlns="" xmlns:a16="http://schemas.microsoft.com/office/drawing/2014/main" id="{52E9E7B7-B769-96AA-A939-27E3AFFBE38C}"/>
            </a:ext>
          </a:extLst>
        </xdr:cNvPr>
        <xdr:cNvSpPr txBox="1"/>
      </xdr:nvSpPr>
      <xdr:spPr>
        <a:xfrm>
          <a:off x="3486150" y="3343275"/>
          <a:ext cx="7334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9EF638-0420-452F-9A62-B4D6F2A068CD}" type="TxLink">
            <a:rPr lang="en-US" sz="1000" b="1" i="0" u="none" strike="noStrike">
              <a:solidFill>
                <a:srgbClr val="000000"/>
              </a:solidFill>
              <a:latin typeface="Arial"/>
              <a:cs typeface="Arial"/>
            </a:rPr>
            <a:pPr/>
            <a:t>14,856.54</a:t>
          </a:fld>
          <a:endParaRPr lang="en-US" sz="1100" b="1"/>
        </a:p>
      </xdr:txBody>
    </xdr:sp>
    <xdr:clientData/>
  </xdr:twoCellAnchor>
  <xdr:twoCellAnchor>
    <xdr:from>
      <xdr:col>5</xdr:col>
      <xdr:colOff>571500</xdr:colOff>
      <xdr:row>21</xdr:row>
      <xdr:rowOff>85725</xdr:rowOff>
    </xdr:from>
    <xdr:to>
      <xdr:col>6</xdr:col>
      <xdr:colOff>409575</xdr:colOff>
      <xdr:row>22</xdr:row>
      <xdr:rowOff>114300</xdr:rowOff>
    </xdr:to>
    <xdr:sp macro="" textlink="Explo.Answer!B47">
      <xdr:nvSpPr>
        <xdr:cNvPr id="69" name="TextBox 68">
          <a:extLst>
            <a:ext uri="{FF2B5EF4-FFF2-40B4-BE49-F238E27FC236}">
              <a16:creationId xmlns="" xmlns:a16="http://schemas.microsoft.com/office/drawing/2014/main" id="{43F79326-B9B7-37B2-81DC-6C388F6D0056}"/>
            </a:ext>
          </a:extLst>
        </xdr:cNvPr>
        <xdr:cNvSpPr txBox="1"/>
      </xdr:nvSpPr>
      <xdr:spPr>
        <a:xfrm>
          <a:off x="3619500" y="3486150"/>
          <a:ext cx="447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805B71-3CD7-419E-9111-383B7D7D7705}" type="TxLink">
            <a:rPr lang="en-US" sz="1000" b="0" i="0" u="none" strike="noStrike">
              <a:solidFill>
                <a:srgbClr val="000000"/>
              </a:solidFill>
              <a:latin typeface="Arial"/>
              <a:cs typeface="Arial"/>
            </a:rPr>
            <a:pPr/>
            <a:t>35.63</a:t>
          </a:fld>
          <a:endParaRPr lang="en-US" sz="1100"/>
        </a:p>
      </xdr:txBody>
    </xdr:sp>
    <xdr:clientData/>
  </xdr:twoCellAnchor>
  <xdr:twoCellAnchor>
    <xdr:from>
      <xdr:col>6</xdr:col>
      <xdr:colOff>19050</xdr:colOff>
      <xdr:row>22</xdr:row>
      <xdr:rowOff>66675</xdr:rowOff>
    </xdr:from>
    <xdr:to>
      <xdr:col>6</xdr:col>
      <xdr:colOff>304800</xdr:colOff>
      <xdr:row>24</xdr:row>
      <xdr:rowOff>0</xdr:rowOff>
    </xdr:to>
    <xdr:sp macro="" textlink="Explo.Answer!B48">
      <xdr:nvSpPr>
        <xdr:cNvPr id="70" name="TextBox 69">
          <a:extLst>
            <a:ext uri="{FF2B5EF4-FFF2-40B4-BE49-F238E27FC236}">
              <a16:creationId xmlns="" xmlns:a16="http://schemas.microsoft.com/office/drawing/2014/main" id="{CF679771-4695-693A-7E1F-E5B8640421F6}"/>
            </a:ext>
          </a:extLst>
        </xdr:cNvPr>
        <xdr:cNvSpPr txBox="1"/>
      </xdr:nvSpPr>
      <xdr:spPr>
        <a:xfrm>
          <a:off x="3676650" y="3629025"/>
          <a:ext cx="2857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9D052E-6FEE-4506-BAD2-C7D203D3F149}" type="TxLink">
            <a:rPr lang="en-US" sz="1000" b="1" i="0" u="none" strike="noStrike">
              <a:solidFill>
                <a:srgbClr val="000000"/>
              </a:solidFill>
              <a:latin typeface="Arial"/>
              <a:cs typeface="Arial"/>
            </a:rPr>
            <a:pPr/>
            <a:t>0.00</a:t>
          </a:fld>
          <a:endParaRPr lang="en-US" sz="1100" b="1"/>
        </a:p>
      </xdr:txBody>
    </xdr:sp>
    <xdr:clientData/>
  </xdr:twoCellAnchor>
  <xdr:oneCellAnchor>
    <xdr:from>
      <xdr:col>5</xdr:col>
      <xdr:colOff>428625</xdr:colOff>
      <xdr:row>23</xdr:row>
      <xdr:rowOff>76200</xdr:rowOff>
    </xdr:from>
    <xdr:ext cx="628650" cy="200025"/>
    <xdr:sp macro="" textlink="Explo.Answer!B49">
      <xdr:nvSpPr>
        <xdr:cNvPr id="71" name="TextBox 70">
          <a:extLst>
            <a:ext uri="{FF2B5EF4-FFF2-40B4-BE49-F238E27FC236}">
              <a16:creationId xmlns="" xmlns:a16="http://schemas.microsoft.com/office/drawing/2014/main" id="{6C454430-C50D-49B4-9D08-B18EC1A30C58}"/>
            </a:ext>
          </a:extLst>
        </xdr:cNvPr>
        <xdr:cNvSpPr txBox="1"/>
      </xdr:nvSpPr>
      <xdr:spPr>
        <a:xfrm>
          <a:off x="3476625" y="3800475"/>
          <a:ext cx="628650" cy="200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15DD8D-3A69-4D6A-B6FE-7ED1E831F6CE}" type="TxLink">
            <a:rPr lang="en-US" sz="1000" b="1" i="0" u="none" strike="noStrike">
              <a:solidFill>
                <a:srgbClr val="000000"/>
              </a:solidFill>
              <a:latin typeface="Arial"/>
              <a:cs typeface="Arial"/>
            </a:rPr>
            <a:pPr/>
            <a:t>512.33</a:t>
          </a:fld>
          <a:endParaRPr lang="en-US" sz="1100" b="1"/>
        </a:p>
      </xdr:txBody>
    </xdr:sp>
    <xdr:clientData/>
  </xdr:oneCellAnchor>
  <xdr:twoCellAnchor>
    <xdr:from>
      <xdr:col>2</xdr:col>
      <xdr:colOff>581024</xdr:colOff>
      <xdr:row>19</xdr:row>
      <xdr:rowOff>76200</xdr:rowOff>
    </xdr:from>
    <xdr:to>
      <xdr:col>9</xdr:col>
      <xdr:colOff>342899</xdr:colOff>
      <xdr:row>25</xdr:row>
      <xdr:rowOff>57150</xdr:rowOff>
    </xdr:to>
    <xdr:sp macro="" textlink="">
      <xdr:nvSpPr>
        <xdr:cNvPr id="72" name="TextBox 71">
          <a:extLst>
            <a:ext uri="{FF2B5EF4-FFF2-40B4-BE49-F238E27FC236}">
              <a16:creationId xmlns="" xmlns:a16="http://schemas.microsoft.com/office/drawing/2014/main" id="{933F8032-8742-3CD6-1637-E9E39A692AD4}"/>
            </a:ext>
          </a:extLst>
        </xdr:cNvPr>
        <xdr:cNvSpPr txBox="1"/>
      </xdr:nvSpPr>
      <xdr:spPr>
        <a:xfrm>
          <a:off x="1800224" y="3152775"/>
          <a:ext cx="4029075" cy="952500"/>
        </a:xfrm>
        <a:prstGeom prst="rect">
          <a:avLst/>
        </a:prstGeom>
        <a:solidFill>
          <a:schemeClr val="lt1">
            <a:alpha val="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18</xdr:col>
      <xdr:colOff>323850</xdr:colOff>
      <xdr:row>3</xdr:row>
      <xdr:rowOff>104776</xdr:rowOff>
    </xdr:from>
    <xdr:to>
      <xdr:col>24</xdr:col>
      <xdr:colOff>381000</xdr:colOff>
      <xdr:row>12</xdr:row>
      <xdr:rowOff>9525</xdr:rowOff>
    </xdr:to>
    <xdr:graphicFrame macro="">
      <xdr:nvGraphicFramePr>
        <xdr:cNvPr id="73" name="Chart 72">
          <a:extLst>
            <a:ext uri="{FF2B5EF4-FFF2-40B4-BE49-F238E27FC236}">
              <a16:creationId xmlns="" xmlns:a16="http://schemas.microsoft.com/office/drawing/2014/main" id="{A6BCA947-6F04-4B88-8D71-4F9120D9E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314325</xdr:colOff>
      <xdr:row>29</xdr:row>
      <xdr:rowOff>38099</xdr:rowOff>
    </xdr:from>
    <xdr:to>
      <xdr:col>5</xdr:col>
      <xdr:colOff>114300</xdr:colOff>
      <xdr:row>29</xdr:row>
      <xdr:rowOff>114298</xdr:rowOff>
    </xdr:to>
    <xdr:sp macro="" textlink="">
      <xdr:nvSpPr>
        <xdr:cNvPr id="74" name="TextBox 73">
          <a:extLst>
            <a:ext uri="{FF2B5EF4-FFF2-40B4-BE49-F238E27FC236}">
              <a16:creationId xmlns="" xmlns:a16="http://schemas.microsoft.com/office/drawing/2014/main" id="{D0C4772A-7B0E-D385-1A1E-91E30FE1AF7A}"/>
            </a:ext>
          </a:extLst>
        </xdr:cNvPr>
        <xdr:cNvSpPr txBox="1"/>
      </xdr:nvSpPr>
      <xdr:spPr>
        <a:xfrm flipV="1">
          <a:off x="2752725" y="4733924"/>
          <a:ext cx="409575" cy="76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257175</xdr:colOff>
      <xdr:row>28</xdr:row>
      <xdr:rowOff>152400</xdr:rowOff>
    </xdr:from>
    <xdr:to>
      <xdr:col>7</xdr:col>
      <xdr:colOff>9525</xdr:colOff>
      <xdr:row>30</xdr:row>
      <xdr:rowOff>66675</xdr:rowOff>
    </xdr:to>
    <xdr:sp macro="" textlink="">
      <xdr:nvSpPr>
        <xdr:cNvPr id="77" name="TextBox 76">
          <a:extLst>
            <a:ext uri="{FF2B5EF4-FFF2-40B4-BE49-F238E27FC236}">
              <a16:creationId xmlns="" xmlns:a16="http://schemas.microsoft.com/office/drawing/2014/main" id="{FA9B561F-FDC6-40E2-B5D3-BF03BD1717D8}"/>
            </a:ext>
          </a:extLst>
        </xdr:cNvPr>
        <xdr:cNvSpPr txBox="1"/>
      </xdr:nvSpPr>
      <xdr:spPr>
        <a:xfrm>
          <a:off x="3914775" y="4686300"/>
          <a:ext cx="3619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457200</xdr:colOff>
      <xdr:row>28</xdr:row>
      <xdr:rowOff>66675</xdr:rowOff>
    </xdr:from>
    <xdr:to>
      <xdr:col>8</xdr:col>
      <xdr:colOff>85725</xdr:colOff>
      <xdr:row>29</xdr:row>
      <xdr:rowOff>95250</xdr:rowOff>
    </xdr:to>
    <xdr:sp macro="" textlink="">
      <xdr:nvSpPr>
        <xdr:cNvPr id="78" name="TextBox 77">
          <a:extLst>
            <a:ext uri="{FF2B5EF4-FFF2-40B4-BE49-F238E27FC236}">
              <a16:creationId xmlns="" xmlns:a16="http://schemas.microsoft.com/office/drawing/2014/main" id="{5A6CE79C-4E55-B4D0-0AE2-66BFA66462D7}"/>
            </a:ext>
          </a:extLst>
        </xdr:cNvPr>
        <xdr:cNvSpPr txBox="1"/>
      </xdr:nvSpPr>
      <xdr:spPr>
        <a:xfrm>
          <a:off x="4724400" y="4600575"/>
          <a:ext cx="238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581025</xdr:colOff>
      <xdr:row>25</xdr:row>
      <xdr:rowOff>85725</xdr:rowOff>
    </xdr:from>
    <xdr:to>
      <xdr:col>9</xdr:col>
      <xdr:colOff>333375</xdr:colOff>
      <xdr:row>35</xdr:row>
      <xdr:rowOff>9525</xdr:rowOff>
    </xdr:to>
    <xdr:graphicFrame macro="">
      <xdr:nvGraphicFramePr>
        <xdr:cNvPr id="80" name="Chart 79">
          <a:extLst>
            <a:ext uri="{FF2B5EF4-FFF2-40B4-BE49-F238E27FC236}">
              <a16:creationId xmlns="" xmlns:a16="http://schemas.microsoft.com/office/drawing/2014/main" id="{84759231-065F-407D-8EB4-921B07892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533400</xdr:colOff>
      <xdr:row>4</xdr:row>
      <xdr:rowOff>28575</xdr:rowOff>
    </xdr:from>
    <xdr:to>
      <xdr:col>9</xdr:col>
      <xdr:colOff>400050</xdr:colOff>
      <xdr:row>35</xdr:row>
      <xdr:rowOff>133350</xdr:rowOff>
    </xdr:to>
    <xdr:sp macro="" textlink="">
      <xdr:nvSpPr>
        <xdr:cNvPr id="81" name="Rectangle: Rounded Corners 80">
          <a:extLst>
            <a:ext uri="{FF2B5EF4-FFF2-40B4-BE49-F238E27FC236}">
              <a16:creationId xmlns="" xmlns:a16="http://schemas.microsoft.com/office/drawing/2014/main" id="{9818344B-1494-0565-987A-7F3DF2E187FE}"/>
            </a:ext>
          </a:extLst>
        </xdr:cNvPr>
        <xdr:cNvSpPr/>
      </xdr:nvSpPr>
      <xdr:spPr>
        <a:xfrm>
          <a:off x="1752600" y="676275"/>
          <a:ext cx="4133850" cy="5124450"/>
        </a:xfrm>
        <a:prstGeom prst="roundRect">
          <a:avLst/>
        </a:prstGeom>
        <a:solidFill>
          <a:schemeClr val="accent1">
            <a:alpha val="0"/>
          </a:schemeClr>
        </a:solidFill>
        <a:ln>
          <a:solidFill>
            <a:schemeClr val="bg2">
              <a:lumMod val="75000"/>
            </a:schemeClr>
          </a:solidFill>
        </a:ln>
        <a:effectLst>
          <a:outerShdw blurRad="50800" dist="38100" dir="16200000" rotWithShape="0">
            <a:prstClr val="black">
              <a:alpha val="40000"/>
            </a:prstClr>
          </a:outerShdw>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25</xdr:row>
      <xdr:rowOff>47625</xdr:rowOff>
    </xdr:from>
    <xdr:to>
      <xdr:col>2</xdr:col>
      <xdr:colOff>409575</xdr:colOff>
      <xdr:row>27</xdr:row>
      <xdr:rowOff>161924</xdr:rowOff>
    </xdr:to>
    <xdr:sp macro="" textlink="">
      <xdr:nvSpPr>
        <xdr:cNvPr id="75" name="Rectangle: Rounded Corners 35">
          <a:extLst>
            <a:ext uri="{FF2B5EF4-FFF2-40B4-BE49-F238E27FC236}">
              <a16:creationId xmlns="" xmlns:a16="http://schemas.microsoft.com/office/drawing/2014/main" id="{33CB9537-F794-473A-8093-691D104459B4}"/>
            </a:ext>
          </a:extLst>
        </xdr:cNvPr>
        <xdr:cNvSpPr/>
      </xdr:nvSpPr>
      <xdr:spPr>
        <a:xfrm>
          <a:off x="57150" y="4095750"/>
          <a:ext cx="1571625" cy="438149"/>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28</xdr:row>
      <xdr:rowOff>114300</xdr:rowOff>
    </xdr:from>
    <xdr:to>
      <xdr:col>2</xdr:col>
      <xdr:colOff>409575</xdr:colOff>
      <xdr:row>31</xdr:row>
      <xdr:rowOff>66674</xdr:rowOff>
    </xdr:to>
    <xdr:sp macro="" textlink="">
      <xdr:nvSpPr>
        <xdr:cNvPr id="76" name="Rectangle: Rounded Corners 35">
          <a:extLst>
            <a:ext uri="{FF2B5EF4-FFF2-40B4-BE49-F238E27FC236}">
              <a16:creationId xmlns="" xmlns:a16="http://schemas.microsoft.com/office/drawing/2014/main" id="{33CB9537-F794-473A-8093-691D104459B4}"/>
            </a:ext>
          </a:extLst>
        </xdr:cNvPr>
        <xdr:cNvSpPr/>
      </xdr:nvSpPr>
      <xdr:spPr>
        <a:xfrm>
          <a:off x="57150" y="4648200"/>
          <a:ext cx="1571625" cy="438149"/>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25</xdr:row>
      <xdr:rowOff>95250</xdr:rowOff>
    </xdr:from>
    <xdr:to>
      <xdr:col>2</xdr:col>
      <xdr:colOff>285750</xdr:colOff>
      <xdr:row>26</xdr:row>
      <xdr:rowOff>114300</xdr:rowOff>
    </xdr:to>
    <xdr:sp macro="" textlink="">
      <xdr:nvSpPr>
        <xdr:cNvPr id="2" name="TextBox 1"/>
        <xdr:cNvSpPr txBox="1"/>
      </xdr:nvSpPr>
      <xdr:spPr>
        <a:xfrm>
          <a:off x="247650" y="4143375"/>
          <a:ext cx="125730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Highest Fare</a:t>
          </a:r>
        </a:p>
      </xdr:txBody>
    </xdr:sp>
    <xdr:clientData/>
  </xdr:twoCellAnchor>
  <xdr:twoCellAnchor>
    <xdr:from>
      <xdr:col>0</xdr:col>
      <xdr:colOff>504825</xdr:colOff>
      <xdr:row>26</xdr:row>
      <xdr:rowOff>28575</xdr:rowOff>
    </xdr:from>
    <xdr:to>
      <xdr:col>2</xdr:col>
      <xdr:colOff>200025</xdr:colOff>
      <xdr:row>28</xdr:row>
      <xdr:rowOff>0</xdr:rowOff>
    </xdr:to>
    <xdr:sp macro="" textlink="Explo.Answer!K67">
      <xdr:nvSpPr>
        <xdr:cNvPr id="15" name="TextBox 14"/>
        <xdr:cNvSpPr txBox="1"/>
      </xdr:nvSpPr>
      <xdr:spPr>
        <a:xfrm>
          <a:off x="504825" y="4238625"/>
          <a:ext cx="9144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18BACD-62B9-4FD4-A036-7954AC6115DB}" type="TxLink">
            <a:rPr lang="en-US" sz="1400" b="1" i="0" u="none" strike="noStrike">
              <a:solidFill>
                <a:srgbClr val="000000"/>
              </a:solidFill>
              <a:latin typeface="Georgia" panose="02040502050405020303" pitchFamily="18" charset="0"/>
              <a:cs typeface="Arial"/>
            </a:rPr>
            <a:pPr/>
            <a:t>512.3292</a:t>
          </a:fld>
          <a:endParaRPr lang="en-US" sz="1400" b="1">
            <a:latin typeface="Georgia" panose="02040502050405020303" pitchFamily="18" charset="0"/>
          </a:endParaRPr>
        </a:p>
      </xdr:txBody>
    </xdr:sp>
    <xdr:clientData/>
  </xdr:twoCellAnchor>
  <xdr:twoCellAnchor>
    <xdr:from>
      <xdr:col>0</xdr:col>
      <xdr:colOff>104776</xdr:colOff>
      <xdr:row>28</xdr:row>
      <xdr:rowOff>85726</xdr:rowOff>
    </xdr:from>
    <xdr:to>
      <xdr:col>2</xdr:col>
      <xdr:colOff>390526</xdr:colOff>
      <xdr:row>30</xdr:row>
      <xdr:rowOff>9526</xdr:rowOff>
    </xdr:to>
    <xdr:sp macro="" textlink="">
      <xdr:nvSpPr>
        <xdr:cNvPr id="20" name="TextBox 19"/>
        <xdr:cNvSpPr txBox="1"/>
      </xdr:nvSpPr>
      <xdr:spPr>
        <a:xfrm>
          <a:off x="104776" y="4619626"/>
          <a:ext cx="1504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Oldest Passenger</a:t>
          </a:r>
        </a:p>
      </xdr:txBody>
    </xdr:sp>
    <xdr:clientData/>
  </xdr:twoCellAnchor>
  <xdr:twoCellAnchor>
    <xdr:from>
      <xdr:col>0</xdr:col>
      <xdr:colOff>581026</xdr:colOff>
      <xdr:row>29</xdr:row>
      <xdr:rowOff>104774</xdr:rowOff>
    </xdr:from>
    <xdr:to>
      <xdr:col>1</xdr:col>
      <xdr:colOff>409576</xdr:colOff>
      <xdr:row>31</xdr:row>
      <xdr:rowOff>133349</xdr:rowOff>
    </xdr:to>
    <xdr:sp macro="" textlink="Explo.Answer!K69">
      <xdr:nvSpPr>
        <xdr:cNvPr id="21" name="TextBox 20"/>
        <xdr:cNvSpPr txBox="1"/>
      </xdr:nvSpPr>
      <xdr:spPr>
        <a:xfrm>
          <a:off x="581026" y="4800599"/>
          <a:ext cx="4381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969519-E53D-463A-AB54-C33761E50544}" type="TxLink">
            <a:rPr lang="en-US" sz="1400" b="1" i="0" u="none" strike="noStrike">
              <a:solidFill>
                <a:srgbClr val="000000"/>
              </a:solidFill>
              <a:latin typeface="Georgia" panose="02040502050405020303" pitchFamily="18" charset="0"/>
              <a:cs typeface="Arial"/>
            </a:rPr>
            <a:pPr/>
            <a:t>76</a:t>
          </a:fld>
          <a:endParaRPr lang="en-US" sz="1400" b="1">
            <a:latin typeface="Georgia" panose="02040502050405020303" pitchFamily="18" charset="0"/>
          </a:endParaRPr>
        </a:p>
      </xdr:txBody>
    </xdr:sp>
    <xdr:clientData/>
  </xdr:twoCellAnchor>
</xdr:wsDr>
</file>

<file path=xl/drawings/drawing7.xml><?xml version="1.0" encoding="utf-8"?>
<c:userShapes xmlns:c="http://schemas.openxmlformats.org/drawingml/2006/chart">
  <cdr:relSizeAnchor xmlns:cdr="http://schemas.openxmlformats.org/drawingml/2006/chartDrawing">
    <cdr:from>
      <cdr:x>0.10063</cdr:x>
      <cdr:y>0</cdr:y>
    </cdr:from>
    <cdr:to>
      <cdr:x>0.87107</cdr:x>
      <cdr:y>0.13917</cdr:y>
    </cdr:to>
    <cdr:sp macro="" textlink="">
      <cdr:nvSpPr>
        <cdr:cNvPr id="2" name="TextBox 1">
          <a:extLst xmlns:a="http://schemas.openxmlformats.org/drawingml/2006/main">
            <a:ext uri="{FF2B5EF4-FFF2-40B4-BE49-F238E27FC236}">
              <a16:creationId xmlns="" xmlns:a16="http://schemas.microsoft.com/office/drawing/2014/main" id="{9B7DC342-4C9F-4361-715A-C482E8A8A21A}"/>
            </a:ext>
          </a:extLst>
        </cdr:cNvPr>
        <cdr:cNvSpPr txBox="1"/>
      </cdr:nvSpPr>
      <cdr:spPr>
        <a:xfrm xmlns:a="http://schemas.openxmlformats.org/drawingml/2006/main">
          <a:off x="304801" y="0"/>
          <a:ext cx="2333624" cy="2571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50">
              <a:solidFill>
                <a:schemeClr val="tx1">
                  <a:lumMod val="65000"/>
                  <a:lumOff val="35000"/>
                </a:schemeClr>
              </a:solidFill>
            </a:rPr>
            <a:t>Passenger Gender by</a:t>
          </a:r>
          <a:r>
            <a:rPr lang="en-US" sz="1050" baseline="0">
              <a:solidFill>
                <a:schemeClr val="tx1">
                  <a:lumMod val="65000"/>
                  <a:lumOff val="35000"/>
                </a:schemeClr>
              </a:solidFill>
            </a:rPr>
            <a:t> Age Group</a:t>
          </a:r>
          <a:endParaRPr lang="en-US" sz="1050">
            <a:solidFill>
              <a:schemeClr val="tx1">
                <a:lumMod val="65000"/>
                <a:lumOff val="35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0.02019</cdr:x>
      <cdr:y>0</cdr:y>
    </cdr:from>
    <cdr:to>
      <cdr:x>0.91163</cdr:x>
      <cdr:y>0.29349</cdr:y>
    </cdr:to>
    <cdr:sp macro="" textlink="">
      <cdr:nvSpPr>
        <cdr:cNvPr id="2" name="TextBox 1">
          <a:extLst xmlns:a="http://schemas.openxmlformats.org/drawingml/2006/main">
            <a:ext uri="{FF2B5EF4-FFF2-40B4-BE49-F238E27FC236}">
              <a16:creationId xmlns="" xmlns:a16="http://schemas.microsoft.com/office/drawing/2014/main" id="{B16D71FB-2938-38BB-52AD-6F2966825F94}"/>
            </a:ext>
          </a:extLst>
        </cdr:cNvPr>
        <cdr:cNvSpPr txBox="1"/>
      </cdr:nvSpPr>
      <cdr:spPr>
        <a:xfrm xmlns:a="http://schemas.openxmlformats.org/drawingml/2006/main">
          <a:off x="59606" y="0"/>
          <a:ext cx="2632199" cy="54512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100">
              <a:solidFill>
                <a:schemeClr val="tx1">
                  <a:lumMod val="65000"/>
                  <a:lumOff val="35000"/>
                </a:schemeClr>
              </a:solidFill>
            </a:rPr>
            <a:t>Passengers(Gender)</a:t>
          </a:r>
          <a:r>
            <a:rPr lang="en-US" sz="1100" baseline="0">
              <a:solidFill>
                <a:schemeClr val="tx1">
                  <a:lumMod val="65000"/>
                  <a:lumOff val="35000"/>
                </a:schemeClr>
              </a:solidFill>
            </a:rPr>
            <a:t> by Point of Embarkment</a:t>
          </a:r>
          <a:endParaRPr lang="en-US" sz="1100">
            <a:solidFill>
              <a:schemeClr val="tx1">
                <a:lumMod val="65000"/>
                <a:lumOff val="35000"/>
              </a:schemeClr>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0.18229</cdr:x>
      <cdr:y>0.02083</cdr:y>
    </cdr:from>
    <cdr:to>
      <cdr:x>0.78021</cdr:x>
      <cdr:y>0.17901</cdr:y>
    </cdr:to>
    <cdr:sp macro="" textlink="">
      <cdr:nvSpPr>
        <cdr:cNvPr id="2" name="TextBox 1">
          <a:extLst xmlns:a="http://schemas.openxmlformats.org/drawingml/2006/main">
            <a:ext uri="{FF2B5EF4-FFF2-40B4-BE49-F238E27FC236}">
              <a16:creationId xmlns="" xmlns:a16="http://schemas.microsoft.com/office/drawing/2014/main" id="{9B408BFC-E92E-2507-0E4B-65A845C08864}"/>
            </a:ext>
          </a:extLst>
        </cdr:cNvPr>
        <cdr:cNvSpPr txBox="1"/>
      </cdr:nvSpPr>
      <cdr:spPr>
        <a:xfrm xmlns:a="http://schemas.openxmlformats.org/drawingml/2006/main">
          <a:off x="732724" y="32142"/>
          <a:ext cx="2403369" cy="2440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No of Passengers</a:t>
          </a:r>
          <a:r>
            <a:rPr lang="en-US" sz="1100" baseline="0"/>
            <a:t> by Class</a:t>
          </a:r>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user" refreshedDate="44779.523665624998" createdVersion="8" refreshedVersion="8" minRefreshableVersion="3" recordCount="416">
  <cacheSource type="worksheet">
    <worksheetSource name="agetable"/>
  </cacheSource>
  <cacheFields count="2">
    <cacheField name="Age" numFmtId="164">
      <sharedItems containsString="0" containsBlank="1" containsNumber="1" minValue="0.17" maxValue="76"/>
    </cacheField>
    <cacheField name="Bins" numFmtId="0">
      <sharedItems count="4">
        <s v="Youths"/>
        <s v="Adults"/>
        <s v="Elders"/>
        <s v="Teenager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4779.55177337963" createdVersion="8" refreshedVersion="8" minRefreshableVersion="3" recordCount="418">
  <cacheSource type="worksheet">
    <worksheetSource name="Titanic"/>
  </cacheSource>
  <cacheFields count="14">
    <cacheField name="PassengerId" numFmtId="49">
      <sharedItems containsSemiMixedTypes="0" containsString="0" containsNumber="1" containsInteger="1" minValue="892" maxValue="1309" count="418">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sharedItems>
    </cacheField>
    <cacheField name="Survived" numFmtId="0">
      <sharedItems containsSemiMixedTypes="0" containsString="0" containsNumber="1" containsInteger="1" minValue="0" maxValue="1"/>
    </cacheField>
    <cacheField name="Pclass" numFmtId="49">
      <sharedItems containsSemiMixedTypes="0" containsString="0" containsNumber="1" containsInteger="1" minValue="1" maxValue="3" count="3">
        <n v="3"/>
        <n v="2"/>
        <n v="1"/>
      </sharedItems>
    </cacheField>
    <cacheField name="Name" numFmtId="0">
      <sharedItems/>
    </cacheField>
    <cacheField name="Sex" numFmtId="0">
      <sharedItems count="2">
        <s v="male"/>
        <s v="female"/>
      </sharedItems>
    </cacheField>
    <cacheField name="Age" numFmtId="1">
      <sharedItems containsString="0" containsBlank="1" containsNumber="1" minValue="0.17" maxValue="76"/>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9"/>
    </cacheField>
    <cacheField name="Ticket" numFmtId="49">
      <sharedItems containsMixedTypes="1" containsNumber="1" containsInteger="1" minValue="680" maxValue="3101298"/>
    </cacheField>
    <cacheField name="Fare" numFmtId="4">
      <sharedItems containsString="0" containsBlank="1" containsNumber="1" minValue="0" maxValue="512.32920000000001"/>
    </cacheField>
    <cacheField name="Cabin" numFmtId="0">
      <sharedItems containsBlank="1"/>
    </cacheField>
    <cacheField name="Embarked" numFmtId="0">
      <sharedItems/>
    </cacheField>
    <cacheField name="Embarked full" numFmtId="0">
      <sharedItems count="3">
        <s v="Queenstown"/>
        <s v="Southampton"/>
        <s v="Cherbourg"/>
      </sharedItems>
    </cacheField>
    <cacheField name="Age Group" numFmtId="0">
      <sharedItems count="4">
        <s v="Youths"/>
        <s v="Adults"/>
        <s v="Elders"/>
        <s v="Teenagers"/>
      </sharedItems>
    </cacheField>
  </cacheFields>
  <extLst>
    <ext xmlns:x14="http://schemas.microsoft.com/office/spreadsheetml/2009/9/main" uri="{725AE2AE-9491-48be-B2B4-4EB974FC3084}">
      <x14:pivotCacheDefinition pivotCacheId="358766136"/>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4780.709740162034" createdVersion="8" refreshedVersion="8" minRefreshableVersion="3" recordCount="418">
  <cacheSource type="worksheet">
    <worksheetSource name="titanic_2"/>
  </cacheSource>
  <cacheFields count="14">
    <cacheField name="PassengerId" numFmtId="0">
      <sharedItems containsSemiMixedTypes="0" containsString="0" containsNumber="1" containsInteger="1" minValue="892" maxValue="1309"/>
    </cacheField>
    <cacheField name="Survived" numFmtId="0">
      <sharedItems containsSemiMixedTypes="0" containsString="0" containsNumber="1" containsInteger="1" minValue="0" maxValue="1"/>
    </cacheField>
    <cacheField name="PClass" numFmtId="0">
      <sharedItems count="3">
        <s v="3 Class"/>
        <s v="2 Class"/>
        <s v="1 Class"/>
      </sharedItems>
    </cacheField>
    <cacheField name="Name" numFmtId="0">
      <sharedItems/>
    </cacheField>
    <cacheField name="Sex" numFmtId="0">
      <sharedItems count="2">
        <s v="male"/>
        <s v="female"/>
      </sharedItems>
    </cacheField>
    <cacheField name="Age" numFmtId="0">
      <sharedItems containsString="0" containsBlank="1" containsNumber="1" minValue="0.17" maxValue="76"/>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9"/>
    </cacheField>
    <cacheField name="Ticket" numFmtId="0">
      <sharedItems containsMixedTypes="1" containsNumber="1" containsInteger="1" minValue="680" maxValue="3101298"/>
    </cacheField>
    <cacheField name="Fare" numFmtId="0">
      <sharedItems containsString="0" containsBlank="1" containsNumber="1" minValue="0" maxValue="512.32920000000001"/>
    </cacheField>
    <cacheField name="Cabin" numFmtId="0">
      <sharedItems containsBlank="1"/>
    </cacheField>
    <cacheField name="Embarked" numFmtId="0">
      <sharedItems/>
    </cacheField>
    <cacheField name="Embarked full" numFmtId="0">
      <sharedItems count="3">
        <s v="Queenstown"/>
        <s v="Southampton"/>
        <s v="Cherbourg"/>
      </sharedItems>
    </cacheField>
    <cacheField name="Age Grou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6">
  <r>
    <n v="34.5"/>
    <x v="0"/>
  </r>
  <r>
    <n v="47"/>
    <x v="1"/>
  </r>
  <r>
    <n v="62"/>
    <x v="2"/>
  </r>
  <r>
    <n v="27"/>
    <x v="0"/>
  </r>
  <r>
    <n v="22"/>
    <x v="0"/>
  </r>
  <r>
    <n v="14"/>
    <x v="3"/>
  </r>
  <r>
    <n v="30"/>
    <x v="0"/>
  </r>
  <r>
    <n v="26"/>
    <x v="0"/>
  </r>
  <r>
    <n v="18"/>
    <x v="3"/>
  </r>
  <r>
    <n v="21"/>
    <x v="0"/>
  </r>
  <r>
    <m/>
    <x v="3"/>
  </r>
  <r>
    <n v="46"/>
    <x v="1"/>
  </r>
  <r>
    <n v="23"/>
    <x v="0"/>
  </r>
  <r>
    <n v="63"/>
    <x v="2"/>
  </r>
  <r>
    <n v="47"/>
    <x v="1"/>
  </r>
  <r>
    <n v="24"/>
    <x v="0"/>
  </r>
  <r>
    <n v="35"/>
    <x v="0"/>
  </r>
  <r>
    <n v="21"/>
    <x v="0"/>
  </r>
  <r>
    <n v="27"/>
    <x v="0"/>
  </r>
  <r>
    <n v="45"/>
    <x v="1"/>
  </r>
  <r>
    <n v="55"/>
    <x v="1"/>
  </r>
  <r>
    <n v="9"/>
    <x v="3"/>
  </r>
  <r>
    <m/>
    <x v="3"/>
  </r>
  <r>
    <n v="21"/>
    <x v="0"/>
  </r>
  <r>
    <n v="48"/>
    <x v="1"/>
  </r>
  <r>
    <n v="50"/>
    <x v="1"/>
  </r>
  <r>
    <n v="22"/>
    <x v="0"/>
  </r>
  <r>
    <n v="22.5"/>
    <x v="0"/>
  </r>
  <r>
    <n v="41"/>
    <x v="1"/>
  </r>
  <r>
    <m/>
    <x v="3"/>
  </r>
  <r>
    <n v="50"/>
    <x v="1"/>
  </r>
  <r>
    <n v="24"/>
    <x v="0"/>
  </r>
  <r>
    <n v="33"/>
    <x v="0"/>
  </r>
  <r>
    <m/>
    <x v="3"/>
  </r>
  <r>
    <n v="30"/>
    <x v="0"/>
  </r>
  <r>
    <n v="18.5"/>
    <x v="3"/>
  </r>
  <r>
    <m/>
    <x v="3"/>
  </r>
  <r>
    <n v="21"/>
    <x v="0"/>
  </r>
  <r>
    <n v="25"/>
    <x v="0"/>
  </r>
  <r>
    <m/>
    <x v="3"/>
  </r>
  <r>
    <n v="39"/>
    <x v="0"/>
  </r>
  <r>
    <m/>
    <x v="3"/>
  </r>
  <r>
    <n v="41"/>
    <x v="1"/>
  </r>
  <r>
    <n v="30"/>
    <x v="0"/>
  </r>
  <r>
    <n v="45"/>
    <x v="1"/>
  </r>
  <r>
    <n v="25"/>
    <x v="0"/>
  </r>
  <r>
    <n v="45"/>
    <x v="1"/>
  </r>
  <r>
    <m/>
    <x v="3"/>
  </r>
  <r>
    <n v="60"/>
    <x v="2"/>
  </r>
  <r>
    <n v="36"/>
    <x v="0"/>
  </r>
  <r>
    <n v="24"/>
    <x v="0"/>
  </r>
  <r>
    <n v="27"/>
    <x v="0"/>
  </r>
  <r>
    <n v="20"/>
    <x v="0"/>
  </r>
  <r>
    <n v="28"/>
    <x v="0"/>
  </r>
  <r>
    <m/>
    <x v="3"/>
  </r>
  <r>
    <n v="10"/>
    <x v="3"/>
  </r>
  <r>
    <n v="35"/>
    <x v="0"/>
  </r>
  <r>
    <n v="25"/>
    <x v="0"/>
  </r>
  <r>
    <m/>
    <x v="3"/>
  </r>
  <r>
    <n v="36"/>
    <x v="0"/>
  </r>
  <r>
    <n v="17"/>
    <x v="3"/>
  </r>
  <r>
    <n v="32"/>
    <x v="0"/>
  </r>
  <r>
    <n v="18"/>
    <x v="3"/>
  </r>
  <r>
    <n v="22"/>
    <x v="0"/>
  </r>
  <r>
    <n v="13"/>
    <x v="3"/>
  </r>
  <r>
    <m/>
    <x v="3"/>
  </r>
  <r>
    <n v="18"/>
    <x v="3"/>
  </r>
  <r>
    <n v="47"/>
    <x v="1"/>
  </r>
  <r>
    <n v="31"/>
    <x v="0"/>
  </r>
  <r>
    <n v="60"/>
    <x v="2"/>
  </r>
  <r>
    <n v="24"/>
    <x v="0"/>
  </r>
  <r>
    <n v="21"/>
    <x v="0"/>
  </r>
  <r>
    <n v="29"/>
    <x v="0"/>
  </r>
  <r>
    <n v="28.5"/>
    <x v="0"/>
  </r>
  <r>
    <n v="35"/>
    <x v="0"/>
  </r>
  <r>
    <n v="32.5"/>
    <x v="0"/>
  </r>
  <r>
    <m/>
    <x v="3"/>
  </r>
  <r>
    <n v="55"/>
    <x v="1"/>
  </r>
  <r>
    <n v="30"/>
    <x v="0"/>
  </r>
  <r>
    <n v="24"/>
    <x v="0"/>
  </r>
  <r>
    <n v="6"/>
    <x v="3"/>
  </r>
  <r>
    <n v="67"/>
    <x v="2"/>
  </r>
  <r>
    <n v="49"/>
    <x v="1"/>
  </r>
  <r>
    <m/>
    <x v="3"/>
  </r>
  <r>
    <m/>
    <x v="3"/>
  </r>
  <r>
    <m/>
    <x v="3"/>
  </r>
  <r>
    <n v="27"/>
    <x v="0"/>
  </r>
  <r>
    <n v="18"/>
    <x v="3"/>
  </r>
  <r>
    <m/>
    <x v="3"/>
  </r>
  <r>
    <n v="2"/>
    <x v="3"/>
  </r>
  <r>
    <n v="22"/>
    <x v="0"/>
  </r>
  <r>
    <m/>
    <x v="3"/>
  </r>
  <r>
    <n v="27"/>
    <x v="0"/>
  </r>
  <r>
    <m/>
    <x v="3"/>
  </r>
  <r>
    <n v="25"/>
    <x v="0"/>
  </r>
  <r>
    <n v="25"/>
    <x v="0"/>
  </r>
  <r>
    <n v="76"/>
    <x v="2"/>
  </r>
  <r>
    <n v="29"/>
    <x v="0"/>
  </r>
  <r>
    <n v="20"/>
    <x v="0"/>
  </r>
  <r>
    <n v="33"/>
    <x v="0"/>
  </r>
  <r>
    <n v="43"/>
    <x v="1"/>
  </r>
  <r>
    <n v="27"/>
    <x v="0"/>
  </r>
  <r>
    <m/>
    <x v="3"/>
  </r>
  <r>
    <n v="26"/>
    <x v="0"/>
  </r>
  <r>
    <n v="16"/>
    <x v="3"/>
  </r>
  <r>
    <n v="28"/>
    <x v="0"/>
  </r>
  <r>
    <n v="21"/>
    <x v="0"/>
  </r>
  <r>
    <m/>
    <x v="3"/>
  </r>
  <r>
    <m/>
    <x v="3"/>
  </r>
  <r>
    <n v="18.5"/>
    <x v="3"/>
  </r>
  <r>
    <n v="41"/>
    <x v="1"/>
  </r>
  <r>
    <m/>
    <x v="3"/>
  </r>
  <r>
    <n v="36"/>
    <x v="0"/>
  </r>
  <r>
    <n v="18.5"/>
    <x v="3"/>
  </r>
  <r>
    <n v="63"/>
    <x v="2"/>
  </r>
  <r>
    <n v="18"/>
    <x v="3"/>
  </r>
  <r>
    <m/>
    <x v="3"/>
  </r>
  <r>
    <n v="1"/>
    <x v="3"/>
  </r>
  <r>
    <n v="36"/>
    <x v="0"/>
  </r>
  <r>
    <n v="29"/>
    <x v="0"/>
  </r>
  <r>
    <n v="12"/>
    <x v="3"/>
  </r>
  <r>
    <m/>
    <x v="3"/>
  </r>
  <r>
    <n v="35"/>
    <x v="0"/>
  </r>
  <r>
    <n v="28"/>
    <x v="0"/>
  </r>
  <r>
    <m/>
    <x v="3"/>
  </r>
  <r>
    <n v="17"/>
    <x v="3"/>
  </r>
  <r>
    <n v="22"/>
    <x v="0"/>
  </r>
  <r>
    <m/>
    <x v="3"/>
  </r>
  <r>
    <n v="42"/>
    <x v="1"/>
  </r>
  <r>
    <n v="24"/>
    <x v="0"/>
  </r>
  <r>
    <n v="32"/>
    <x v="0"/>
  </r>
  <r>
    <n v="53"/>
    <x v="1"/>
  </r>
  <r>
    <m/>
    <x v="3"/>
  </r>
  <r>
    <m/>
    <x v="3"/>
  </r>
  <r>
    <n v="43"/>
    <x v="1"/>
  </r>
  <r>
    <n v="24"/>
    <x v="0"/>
  </r>
  <r>
    <n v="26.5"/>
    <x v="0"/>
  </r>
  <r>
    <n v="26"/>
    <x v="0"/>
  </r>
  <r>
    <n v="23"/>
    <x v="0"/>
  </r>
  <r>
    <n v="40"/>
    <x v="1"/>
  </r>
  <r>
    <n v="10"/>
    <x v="3"/>
  </r>
  <r>
    <n v="33"/>
    <x v="0"/>
  </r>
  <r>
    <n v="61"/>
    <x v="2"/>
  </r>
  <r>
    <n v="28"/>
    <x v="0"/>
  </r>
  <r>
    <n v="42"/>
    <x v="1"/>
  </r>
  <r>
    <n v="31"/>
    <x v="0"/>
  </r>
  <r>
    <m/>
    <x v="3"/>
  </r>
  <r>
    <n v="22"/>
    <x v="0"/>
  </r>
  <r>
    <m/>
    <x v="3"/>
  </r>
  <r>
    <n v="30"/>
    <x v="0"/>
  </r>
  <r>
    <n v="23"/>
    <x v="0"/>
  </r>
  <r>
    <m/>
    <x v="3"/>
  </r>
  <r>
    <n v="60.5"/>
    <x v="2"/>
  </r>
  <r>
    <n v="36"/>
    <x v="0"/>
  </r>
  <r>
    <n v="13"/>
    <x v="3"/>
  </r>
  <r>
    <n v="24"/>
    <x v="0"/>
  </r>
  <r>
    <n v="29"/>
    <x v="0"/>
  </r>
  <r>
    <n v="23"/>
    <x v="0"/>
  </r>
  <r>
    <n v="42"/>
    <x v="1"/>
  </r>
  <r>
    <n v="26"/>
    <x v="0"/>
  </r>
  <r>
    <m/>
    <x v="3"/>
  </r>
  <r>
    <n v="7"/>
    <x v="3"/>
  </r>
  <r>
    <n v="26"/>
    <x v="0"/>
  </r>
  <r>
    <m/>
    <x v="3"/>
  </r>
  <r>
    <n v="41"/>
    <x v="1"/>
  </r>
  <r>
    <n v="26"/>
    <x v="0"/>
  </r>
  <r>
    <n v="48"/>
    <x v="1"/>
  </r>
  <r>
    <n v="18"/>
    <x v="3"/>
  </r>
  <r>
    <m/>
    <x v="3"/>
  </r>
  <r>
    <n v="22"/>
    <x v="0"/>
  </r>
  <r>
    <m/>
    <x v="3"/>
  </r>
  <r>
    <n v="27"/>
    <x v="0"/>
  </r>
  <r>
    <n v="23"/>
    <x v="0"/>
  </r>
  <r>
    <m/>
    <x v="3"/>
  </r>
  <r>
    <n v="40"/>
    <x v="1"/>
  </r>
  <r>
    <n v="15"/>
    <x v="3"/>
  </r>
  <r>
    <n v="20"/>
    <x v="0"/>
  </r>
  <r>
    <n v="54"/>
    <x v="1"/>
  </r>
  <r>
    <n v="36"/>
    <x v="0"/>
  </r>
  <r>
    <n v="64"/>
    <x v="2"/>
  </r>
  <r>
    <n v="30"/>
    <x v="0"/>
  </r>
  <r>
    <n v="37"/>
    <x v="0"/>
  </r>
  <r>
    <n v="18"/>
    <x v="3"/>
  </r>
  <r>
    <m/>
    <x v="3"/>
  </r>
  <r>
    <n v="27"/>
    <x v="0"/>
  </r>
  <r>
    <n v="40"/>
    <x v="1"/>
  </r>
  <r>
    <n v="21"/>
    <x v="0"/>
  </r>
  <r>
    <n v="17"/>
    <x v="3"/>
  </r>
  <r>
    <m/>
    <x v="3"/>
  </r>
  <r>
    <n v="40"/>
    <x v="1"/>
  </r>
  <r>
    <n v="34"/>
    <x v="0"/>
  </r>
  <r>
    <m/>
    <x v="3"/>
  </r>
  <r>
    <n v="11.5"/>
    <x v="3"/>
  </r>
  <r>
    <n v="61"/>
    <x v="2"/>
  </r>
  <r>
    <n v="8"/>
    <x v="3"/>
  </r>
  <r>
    <n v="33"/>
    <x v="0"/>
  </r>
  <r>
    <n v="6"/>
    <x v="3"/>
  </r>
  <r>
    <n v="18"/>
    <x v="3"/>
  </r>
  <r>
    <n v="23"/>
    <x v="0"/>
  </r>
  <r>
    <m/>
    <x v="3"/>
  </r>
  <r>
    <m/>
    <x v="3"/>
  </r>
  <r>
    <n v="0.33"/>
    <x v="3"/>
  </r>
  <r>
    <n v="47"/>
    <x v="1"/>
  </r>
  <r>
    <n v="8"/>
    <x v="3"/>
  </r>
  <r>
    <n v="25"/>
    <x v="0"/>
  </r>
  <r>
    <m/>
    <x v="3"/>
  </r>
  <r>
    <n v="35"/>
    <x v="0"/>
  </r>
  <r>
    <n v="24"/>
    <x v="0"/>
  </r>
  <r>
    <n v="33"/>
    <x v="0"/>
  </r>
  <r>
    <n v="25"/>
    <x v="0"/>
  </r>
  <r>
    <n v="32"/>
    <x v="0"/>
  </r>
  <r>
    <m/>
    <x v="3"/>
  </r>
  <r>
    <n v="17"/>
    <x v="3"/>
  </r>
  <r>
    <n v="60"/>
    <x v="2"/>
  </r>
  <r>
    <n v="38"/>
    <x v="0"/>
  </r>
  <r>
    <n v="42"/>
    <x v="1"/>
  </r>
  <r>
    <m/>
    <x v="3"/>
  </r>
  <r>
    <n v="57"/>
    <x v="1"/>
  </r>
  <r>
    <n v="50"/>
    <x v="1"/>
  </r>
  <r>
    <m/>
    <x v="3"/>
  </r>
  <r>
    <n v="30"/>
    <x v="0"/>
  </r>
  <r>
    <n v="21"/>
    <x v="0"/>
  </r>
  <r>
    <n v="22"/>
    <x v="0"/>
  </r>
  <r>
    <n v="21"/>
    <x v="0"/>
  </r>
  <r>
    <n v="53"/>
    <x v="1"/>
  </r>
  <r>
    <m/>
    <x v="3"/>
  </r>
  <r>
    <n v="23"/>
    <x v="0"/>
  </r>
  <r>
    <m/>
    <x v="3"/>
  </r>
  <r>
    <n v="40.5"/>
    <x v="1"/>
  </r>
  <r>
    <n v="36"/>
    <x v="0"/>
  </r>
  <r>
    <n v="14"/>
    <x v="3"/>
  </r>
  <r>
    <n v="21"/>
    <x v="0"/>
  </r>
  <r>
    <n v="21"/>
    <x v="0"/>
  </r>
  <r>
    <m/>
    <x v="3"/>
  </r>
  <r>
    <n v="39"/>
    <x v="0"/>
  </r>
  <r>
    <n v="20"/>
    <x v="0"/>
  </r>
  <r>
    <n v="64"/>
    <x v="2"/>
  </r>
  <r>
    <n v="20"/>
    <x v="0"/>
  </r>
  <r>
    <n v="18"/>
    <x v="3"/>
  </r>
  <r>
    <n v="48"/>
    <x v="1"/>
  </r>
  <r>
    <n v="55"/>
    <x v="1"/>
  </r>
  <r>
    <n v="45"/>
    <x v="1"/>
  </r>
  <r>
    <n v="45"/>
    <x v="1"/>
  </r>
  <r>
    <m/>
    <x v="3"/>
  </r>
  <r>
    <m/>
    <x v="3"/>
  </r>
  <r>
    <n v="41"/>
    <x v="1"/>
  </r>
  <r>
    <n v="22"/>
    <x v="0"/>
  </r>
  <r>
    <n v="42"/>
    <x v="1"/>
  </r>
  <r>
    <n v="29"/>
    <x v="0"/>
  </r>
  <r>
    <m/>
    <x v="3"/>
  </r>
  <r>
    <n v="0.92"/>
    <x v="3"/>
  </r>
  <r>
    <n v="20"/>
    <x v="0"/>
  </r>
  <r>
    <n v="27"/>
    <x v="0"/>
  </r>
  <r>
    <n v="24"/>
    <x v="0"/>
  </r>
  <r>
    <n v="32.5"/>
    <x v="0"/>
  </r>
  <r>
    <m/>
    <x v="3"/>
  </r>
  <r>
    <m/>
    <x v="3"/>
  </r>
  <r>
    <n v="28"/>
    <x v="0"/>
  </r>
  <r>
    <n v="19"/>
    <x v="3"/>
  </r>
  <r>
    <n v="21"/>
    <x v="0"/>
  </r>
  <r>
    <n v="36.5"/>
    <x v="0"/>
  </r>
  <r>
    <n v="21"/>
    <x v="0"/>
  </r>
  <r>
    <n v="29"/>
    <x v="0"/>
  </r>
  <r>
    <n v="1"/>
    <x v="3"/>
  </r>
  <r>
    <n v="30"/>
    <x v="0"/>
  </r>
  <r>
    <m/>
    <x v="3"/>
  </r>
  <r>
    <m/>
    <x v="3"/>
  </r>
  <r>
    <m/>
    <x v="3"/>
  </r>
  <r>
    <m/>
    <x v="3"/>
  </r>
  <r>
    <n v="17"/>
    <x v="3"/>
  </r>
  <r>
    <n v="46"/>
    <x v="1"/>
  </r>
  <r>
    <m/>
    <x v="3"/>
  </r>
  <r>
    <n v="26"/>
    <x v="0"/>
  </r>
  <r>
    <m/>
    <x v="3"/>
  </r>
  <r>
    <m/>
    <x v="3"/>
  </r>
  <r>
    <n v="20"/>
    <x v="0"/>
  </r>
  <r>
    <n v="28"/>
    <x v="0"/>
  </r>
  <r>
    <n v="40"/>
    <x v="1"/>
  </r>
  <r>
    <n v="30"/>
    <x v="0"/>
  </r>
  <r>
    <n v="22"/>
    <x v="0"/>
  </r>
  <r>
    <n v="23"/>
    <x v="0"/>
  </r>
  <r>
    <n v="0.75"/>
    <x v="3"/>
  </r>
  <r>
    <m/>
    <x v="3"/>
  </r>
  <r>
    <n v="9"/>
    <x v="3"/>
  </r>
  <r>
    <n v="2"/>
    <x v="3"/>
  </r>
  <r>
    <n v="36"/>
    <x v="0"/>
  </r>
  <r>
    <m/>
    <x v="3"/>
  </r>
  <r>
    <n v="24"/>
    <x v="0"/>
  </r>
  <r>
    <m/>
    <x v="3"/>
  </r>
  <r>
    <m/>
    <x v="3"/>
  </r>
  <r>
    <m/>
    <x v="3"/>
  </r>
  <r>
    <n v="30"/>
    <x v="0"/>
  </r>
  <r>
    <m/>
    <x v="3"/>
  </r>
  <r>
    <n v="53"/>
    <x v="1"/>
  </r>
  <r>
    <n v="36"/>
    <x v="0"/>
  </r>
  <r>
    <n v="26"/>
    <x v="0"/>
  </r>
  <r>
    <n v="1"/>
    <x v="3"/>
  </r>
  <r>
    <m/>
    <x v="3"/>
  </r>
  <r>
    <n v="30"/>
    <x v="0"/>
  </r>
  <r>
    <n v="29"/>
    <x v="0"/>
  </r>
  <r>
    <n v="32"/>
    <x v="0"/>
  </r>
  <r>
    <m/>
    <x v="3"/>
  </r>
  <r>
    <n v="43"/>
    <x v="1"/>
  </r>
  <r>
    <n v="24"/>
    <x v="0"/>
  </r>
  <r>
    <m/>
    <x v="3"/>
  </r>
  <r>
    <n v="64"/>
    <x v="2"/>
  </r>
  <r>
    <n v="30"/>
    <x v="0"/>
  </r>
  <r>
    <n v="0.83"/>
    <x v="3"/>
  </r>
  <r>
    <n v="55"/>
    <x v="1"/>
  </r>
  <r>
    <n v="45"/>
    <x v="1"/>
  </r>
  <r>
    <n v="18"/>
    <x v="3"/>
  </r>
  <r>
    <n v="22"/>
    <x v="0"/>
  </r>
  <r>
    <m/>
    <x v="3"/>
  </r>
  <r>
    <n v="37"/>
    <x v="0"/>
  </r>
  <r>
    <n v="55"/>
    <x v="1"/>
  </r>
  <r>
    <n v="17"/>
    <x v="3"/>
  </r>
  <r>
    <n v="57"/>
    <x v="1"/>
  </r>
  <r>
    <n v="19"/>
    <x v="3"/>
  </r>
  <r>
    <n v="27"/>
    <x v="0"/>
  </r>
  <r>
    <n v="22"/>
    <x v="0"/>
  </r>
  <r>
    <n v="26"/>
    <x v="0"/>
  </r>
  <r>
    <n v="25"/>
    <x v="0"/>
  </r>
  <r>
    <n v="26"/>
    <x v="0"/>
  </r>
  <r>
    <n v="33"/>
    <x v="0"/>
  </r>
  <r>
    <n v="39"/>
    <x v="0"/>
  </r>
  <r>
    <n v="23"/>
    <x v="0"/>
  </r>
  <r>
    <n v="12"/>
    <x v="3"/>
  </r>
  <r>
    <n v="46"/>
    <x v="1"/>
  </r>
  <r>
    <n v="29"/>
    <x v="0"/>
  </r>
  <r>
    <n v="21"/>
    <x v="0"/>
  </r>
  <r>
    <n v="48"/>
    <x v="1"/>
  </r>
  <r>
    <n v="39"/>
    <x v="0"/>
  </r>
  <r>
    <m/>
    <x v="3"/>
  </r>
  <r>
    <n v="19"/>
    <x v="3"/>
  </r>
  <r>
    <n v="27"/>
    <x v="0"/>
  </r>
  <r>
    <n v="30"/>
    <x v="0"/>
  </r>
  <r>
    <n v="32"/>
    <x v="0"/>
  </r>
  <r>
    <n v="39"/>
    <x v="0"/>
  </r>
  <r>
    <n v="25"/>
    <x v="0"/>
  </r>
  <r>
    <m/>
    <x v="3"/>
  </r>
  <r>
    <n v="18"/>
    <x v="3"/>
  </r>
  <r>
    <n v="32"/>
    <x v="0"/>
  </r>
  <r>
    <m/>
    <x v="3"/>
  </r>
  <r>
    <n v="58"/>
    <x v="1"/>
  </r>
  <r>
    <m/>
    <x v="3"/>
  </r>
  <r>
    <n v="16"/>
    <x v="3"/>
  </r>
  <r>
    <n v="26"/>
    <x v="0"/>
  </r>
  <r>
    <n v="38"/>
    <x v="0"/>
  </r>
  <r>
    <n v="24"/>
    <x v="0"/>
  </r>
  <r>
    <n v="31"/>
    <x v="0"/>
  </r>
  <r>
    <n v="45"/>
    <x v="1"/>
  </r>
  <r>
    <n v="25"/>
    <x v="0"/>
  </r>
  <r>
    <n v="18"/>
    <x v="3"/>
  </r>
  <r>
    <n v="49"/>
    <x v="1"/>
  </r>
  <r>
    <n v="0.17"/>
    <x v="3"/>
  </r>
  <r>
    <n v="50"/>
    <x v="1"/>
  </r>
  <r>
    <n v="59"/>
    <x v="1"/>
  </r>
  <r>
    <m/>
    <x v="3"/>
  </r>
  <r>
    <m/>
    <x v="3"/>
  </r>
  <r>
    <n v="30"/>
    <x v="0"/>
  </r>
  <r>
    <n v="14.5"/>
    <x v="3"/>
  </r>
  <r>
    <n v="24"/>
    <x v="0"/>
  </r>
  <r>
    <n v="31"/>
    <x v="0"/>
  </r>
  <r>
    <n v="27"/>
    <x v="0"/>
  </r>
  <r>
    <n v="25"/>
    <x v="0"/>
  </r>
  <r>
    <m/>
    <x v="3"/>
  </r>
  <r>
    <m/>
    <x v="3"/>
  </r>
  <r>
    <n v="22"/>
    <x v="0"/>
  </r>
  <r>
    <n v="45"/>
    <x v="1"/>
  </r>
  <r>
    <n v="29"/>
    <x v="0"/>
  </r>
  <r>
    <n v="21"/>
    <x v="0"/>
  </r>
  <r>
    <n v="31"/>
    <x v="0"/>
  </r>
  <r>
    <n v="49"/>
    <x v="1"/>
  </r>
  <r>
    <n v="44"/>
    <x v="1"/>
  </r>
  <r>
    <n v="54"/>
    <x v="1"/>
  </r>
  <r>
    <n v="45"/>
    <x v="1"/>
  </r>
  <r>
    <n v="22"/>
    <x v="0"/>
  </r>
  <r>
    <n v="21"/>
    <x v="0"/>
  </r>
  <r>
    <n v="55"/>
    <x v="1"/>
  </r>
  <r>
    <n v="5"/>
    <x v="3"/>
  </r>
  <r>
    <m/>
    <x v="3"/>
  </r>
  <r>
    <n v="26"/>
    <x v="0"/>
  </r>
  <r>
    <m/>
    <x v="3"/>
  </r>
  <r>
    <n v="19"/>
    <x v="3"/>
  </r>
  <r>
    <m/>
    <x v="3"/>
  </r>
  <r>
    <n v="24"/>
    <x v="0"/>
  </r>
  <r>
    <n v="24"/>
    <x v="0"/>
  </r>
  <r>
    <n v="57"/>
    <x v="1"/>
  </r>
  <r>
    <n v="21"/>
    <x v="0"/>
  </r>
  <r>
    <n v="6"/>
    <x v="3"/>
  </r>
  <r>
    <n v="23"/>
    <x v="0"/>
  </r>
  <r>
    <n v="51"/>
    <x v="1"/>
  </r>
  <r>
    <n v="13"/>
    <x v="3"/>
  </r>
  <r>
    <n v="47"/>
    <x v="1"/>
  </r>
  <r>
    <n v="29"/>
    <x v="0"/>
  </r>
  <r>
    <n v="18"/>
    <x v="3"/>
  </r>
  <r>
    <n v="24"/>
    <x v="0"/>
  </r>
  <r>
    <n v="48"/>
    <x v="1"/>
  </r>
  <r>
    <n v="22"/>
    <x v="0"/>
  </r>
  <r>
    <n v="31"/>
    <x v="0"/>
  </r>
  <r>
    <n v="30"/>
    <x v="0"/>
  </r>
  <r>
    <n v="38"/>
    <x v="0"/>
  </r>
  <r>
    <n v="22"/>
    <x v="0"/>
  </r>
  <r>
    <n v="17"/>
    <x v="3"/>
  </r>
  <r>
    <n v="43"/>
    <x v="1"/>
  </r>
  <r>
    <n v="20"/>
    <x v="0"/>
  </r>
  <r>
    <n v="23"/>
    <x v="0"/>
  </r>
  <r>
    <n v="50"/>
    <x v="1"/>
  </r>
  <r>
    <m/>
    <x v="3"/>
  </r>
  <r>
    <n v="3"/>
    <x v="3"/>
  </r>
  <r>
    <m/>
    <x v="3"/>
  </r>
  <r>
    <n v="37"/>
    <x v="0"/>
  </r>
  <r>
    <n v="28"/>
    <x v="0"/>
  </r>
  <r>
    <m/>
    <x v="3"/>
  </r>
  <r>
    <n v="39"/>
    <x v="0"/>
  </r>
  <r>
    <n v="38.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n v="0"/>
    <x v="0"/>
    <s v="Kelly, Mr. James"/>
    <x v="0"/>
    <n v="34.5"/>
    <n v="0"/>
    <n v="0"/>
    <n v="330911"/>
    <n v="7.8292000000000002"/>
    <m/>
    <s v="Q"/>
    <x v="0"/>
    <x v="0"/>
  </r>
  <r>
    <x v="1"/>
    <n v="1"/>
    <x v="0"/>
    <s v="Wilkes, Mrs. James (Ellen Needs)"/>
    <x v="1"/>
    <n v="47"/>
    <n v="1"/>
    <n v="0"/>
    <n v="363272"/>
    <n v="7"/>
    <m/>
    <s v="S"/>
    <x v="1"/>
    <x v="1"/>
  </r>
  <r>
    <x v="2"/>
    <n v="0"/>
    <x v="1"/>
    <s v="Myles, Mr. Thomas Francis"/>
    <x v="0"/>
    <n v="62"/>
    <n v="0"/>
    <n v="0"/>
    <n v="240276"/>
    <n v="9.6875"/>
    <m/>
    <s v="Q"/>
    <x v="0"/>
    <x v="2"/>
  </r>
  <r>
    <x v="3"/>
    <n v="0"/>
    <x v="0"/>
    <s v="Wirz, Mr. Albert"/>
    <x v="0"/>
    <n v="27"/>
    <n v="0"/>
    <n v="0"/>
    <n v="315154"/>
    <n v="8.6624999999999996"/>
    <m/>
    <s v="S"/>
    <x v="1"/>
    <x v="0"/>
  </r>
  <r>
    <x v="4"/>
    <n v="1"/>
    <x v="0"/>
    <s v="Hirvonen, Mrs. Alexander (Helga E Lindqvist)"/>
    <x v="1"/>
    <n v="22"/>
    <n v="1"/>
    <n v="1"/>
    <n v="3101298"/>
    <n v="12.2875"/>
    <m/>
    <s v="S"/>
    <x v="1"/>
    <x v="0"/>
  </r>
  <r>
    <x v="5"/>
    <n v="0"/>
    <x v="0"/>
    <s v="Svensson, Mr. Johan Cervin"/>
    <x v="0"/>
    <n v="14"/>
    <n v="0"/>
    <n v="0"/>
    <n v="7538"/>
    <n v="9.2249999999999996"/>
    <m/>
    <s v="S"/>
    <x v="1"/>
    <x v="3"/>
  </r>
  <r>
    <x v="6"/>
    <n v="1"/>
    <x v="0"/>
    <s v="Connolly, Miss. Kate"/>
    <x v="1"/>
    <n v="30"/>
    <n v="0"/>
    <n v="0"/>
    <n v="330972"/>
    <n v="7.6292"/>
    <m/>
    <s v="Q"/>
    <x v="0"/>
    <x v="0"/>
  </r>
  <r>
    <x v="7"/>
    <n v="0"/>
    <x v="1"/>
    <s v="Caldwell, Mr. Albert Francis"/>
    <x v="0"/>
    <n v="26"/>
    <n v="1"/>
    <n v="1"/>
    <n v="248738"/>
    <n v="29"/>
    <m/>
    <s v="S"/>
    <x v="1"/>
    <x v="0"/>
  </r>
  <r>
    <x v="8"/>
    <n v="1"/>
    <x v="0"/>
    <s v="Abrahim, Mrs. Joseph (Sophie Halaut Easu)"/>
    <x v="1"/>
    <n v="18"/>
    <n v="0"/>
    <n v="0"/>
    <n v="2657"/>
    <n v="7.2291999999999996"/>
    <m/>
    <s v="C"/>
    <x v="2"/>
    <x v="3"/>
  </r>
  <r>
    <x v="9"/>
    <n v="0"/>
    <x v="0"/>
    <s v="Davies, Mr. John Samuel"/>
    <x v="0"/>
    <n v="21"/>
    <n v="2"/>
    <n v="0"/>
    <s v="A/4 48871"/>
    <n v="24.15"/>
    <m/>
    <s v="S"/>
    <x v="1"/>
    <x v="0"/>
  </r>
  <r>
    <x v="10"/>
    <n v="0"/>
    <x v="0"/>
    <s v="Ilieff, Mr. Ylio"/>
    <x v="0"/>
    <m/>
    <n v="0"/>
    <n v="0"/>
    <n v="349220"/>
    <n v="7.8958000000000004"/>
    <m/>
    <s v="S"/>
    <x v="1"/>
    <x v="3"/>
  </r>
  <r>
    <x v="11"/>
    <n v="0"/>
    <x v="2"/>
    <s v="Jones, Mr. Charles Cresson"/>
    <x v="0"/>
    <n v="46"/>
    <n v="0"/>
    <n v="0"/>
    <n v="694"/>
    <n v="26"/>
    <m/>
    <s v="S"/>
    <x v="1"/>
    <x v="1"/>
  </r>
  <r>
    <x v="12"/>
    <n v="1"/>
    <x v="2"/>
    <s v="Snyder, Mrs. John Pillsbury (Nelle Stevenson)"/>
    <x v="1"/>
    <n v="23"/>
    <n v="1"/>
    <n v="0"/>
    <n v="21228"/>
    <n v="82.2667"/>
    <s v="B45"/>
    <s v="S"/>
    <x v="1"/>
    <x v="0"/>
  </r>
  <r>
    <x v="13"/>
    <n v="0"/>
    <x v="1"/>
    <s v="Howard, Mr. Benjamin"/>
    <x v="0"/>
    <n v="63"/>
    <n v="1"/>
    <n v="0"/>
    <n v="24065"/>
    <n v="26"/>
    <m/>
    <s v="S"/>
    <x v="1"/>
    <x v="2"/>
  </r>
  <r>
    <x v="14"/>
    <n v="1"/>
    <x v="2"/>
    <s v="Chaffee, Mrs. Herbert Fuller (Carrie Constance Toogood)"/>
    <x v="1"/>
    <n v="47"/>
    <n v="1"/>
    <n v="0"/>
    <s v="W.E.P. 5734"/>
    <n v="61.174999999999997"/>
    <s v="E31"/>
    <s v="S"/>
    <x v="1"/>
    <x v="1"/>
  </r>
  <r>
    <x v="15"/>
    <n v="1"/>
    <x v="1"/>
    <s v="del Carlo, Mrs. Sebastiano (Argenia Genovesi)"/>
    <x v="1"/>
    <n v="24"/>
    <n v="1"/>
    <n v="0"/>
    <s v="SC/PARIS 2167"/>
    <n v="27.720800000000001"/>
    <m/>
    <s v="C"/>
    <x v="2"/>
    <x v="0"/>
  </r>
  <r>
    <x v="16"/>
    <n v="0"/>
    <x v="1"/>
    <s v="Keane, Mr. Daniel"/>
    <x v="0"/>
    <n v="35"/>
    <n v="0"/>
    <n v="0"/>
    <n v="233734"/>
    <n v="12.35"/>
    <m/>
    <s v="Q"/>
    <x v="0"/>
    <x v="0"/>
  </r>
  <r>
    <x v="17"/>
    <n v="0"/>
    <x v="0"/>
    <s v="Assaf, Mr. Gerios"/>
    <x v="0"/>
    <n v="21"/>
    <n v="0"/>
    <n v="0"/>
    <n v="2692"/>
    <n v="7.2249999999999996"/>
    <m/>
    <s v="C"/>
    <x v="2"/>
    <x v="0"/>
  </r>
  <r>
    <x v="18"/>
    <n v="1"/>
    <x v="0"/>
    <s v="Ilmakangas, Miss. Ida Livija"/>
    <x v="1"/>
    <n v="27"/>
    <n v="1"/>
    <n v="0"/>
    <s v="STON/O2. 3101270"/>
    <n v="7.9249999999999998"/>
    <m/>
    <s v="S"/>
    <x v="1"/>
    <x v="0"/>
  </r>
  <r>
    <x v="19"/>
    <n v="1"/>
    <x v="0"/>
    <s v="Assaf Khalil, Mrs. Mariana (Miriam)"/>
    <x v="1"/>
    <n v="45"/>
    <n v="0"/>
    <n v="0"/>
    <n v="2696"/>
    <n v="7.2249999999999996"/>
    <m/>
    <s v="C"/>
    <x v="2"/>
    <x v="1"/>
  </r>
  <r>
    <x v="20"/>
    <n v="0"/>
    <x v="2"/>
    <s v="Rothschild, Mr. Martin"/>
    <x v="0"/>
    <n v="55"/>
    <n v="1"/>
    <n v="0"/>
    <s v="PC 17603"/>
    <n v="59.4"/>
    <m/>
    <s v="C"/>
    <x v="2"/>
    <x v="1"/>
  </r>
  <r>
    <x v="21"/>
    <n v="0"/>
    <x v="0"/>
    <s v="Olsen, Master. Artur Karl"/>
    <x v="0"/>
    <n v="9"/>
    <n v="0"/>
    <n v="1"/>
    <s v="C 17368"/>
    <n v="3.1707999999999998"/>
    <m/>
    <s v="S"/>
    <x v="1"/>
    <x v="3"/>
  </r>
  <r>
    <x v="22"/>
    <n v="1"/>
    <x v="2"/>
    <s v="Flegenheim, Mrs. Alfred (Antoinette)"/>
    <x v="1"/>
    <m/>
    <n v="0"/>
    <n v="0"/>
    <s v="PC 17598"/>
    <n v="31.683299999999999"/>
    <m/>
    <s v="S"/>
    <x v="1"/>
    <x v="3"/>
  </r>
  <r>
    <x v="23"/>
    <n v="0"/>
    <x v="2"/>
    <s v="Williams, Mr. Richard Norris II"/>
    <x v="0"/>
    <n v="21"/>
    <n v="0"/>
    <n v="1"/>
    <s v="PC 17597"/>
    <n v="61.379199999999997"/>
    <m/>
    <s v="C"/>
    <x v="2"/>
    <x v="0"/>
  </r>
  <r>
    <x v="24"/>
    <n v="1"/>
    <x v="2"/>
    <s v="Ryerson, Mrs. Arthur Larned (Emily Maria Borie)"/>
    <x v="1"/>
    <n v="48"/>
    <n v="1"/>
    <n v="3"/>
    <s v="PC 17608"/>
    <n v="262.375"/>
    <s v="B57 B59 B63 B66"/>
    <s v="C"/>
    <x v="2"/>
    <x v="1"/>
  </r>
  <r>
    <x v="25"/>
    <n v="0"/>
    <x v="0"/>
    <s v="Robins, Mr. Alexander A"/>
    <x v="0"/>
    <n v="50"/>
    <n v="1"/>
    <n v="0"/>
    <s v="A/5. 3337"/>
    <n v="14.5"/>
    <m/>
    <s v="S"/>
    <x v="1"/>
    <x v="1"/>
  </r>
  <r>
    <x v="26"/>
    <n v="1"/>
    <x v="2"/>
    <s v="Ostby, Miss. Helene Ragnhild"/>
    <x v="1"/>
    <n v="22"/>
    <n v="0"/>
    <n v="1"/>
    <n v="113509"/>
    <n v="61.979199999999999"/>
    <s v="B36"/>
    <s v="C"/>
    <x v="2"/>
    <x v="0"/>
  </r>
  <r>
    <x v="27"/>
    <n v="0"/>
    <x v="0"/>
    <s v="Daher, Mr. Shedid"/>
    <x v="0"/>
    <n v="22.5"/>
    <n v="0"/>
    <n v="0"/>
    <n v="2698"/>
    <n v="7.2249999999999996"/>
    <m/>
    <s v="C"/>
    <x v="2"/>
    <x v="0"/>
  </r>
  <r>
    <x v="28"/>
    <n v="0"/>
    <x v="2"/>
    <s v="Brady, Mr. John Bertram"/>
    <x v="0"/>
    <n v="41"/>
    <n v="0"/>
    <n v="0"/>
    <n v="113054"/>
    <n v="30.5"/>
    <s v="A21"/>
    <s v="S"/>
    <x v="1"/>
    <x v="1"/>
  </r>
  <r>
    <x v="29"/>
    <n v="0"/>
    <x v="0"/>
    <s v="Samaan, Mr. Elias"/>
    <x v="0"/>
    <m/>
    <n v="2"/>
    <n v="0"/>
    <n v="2662"/>
    <n v="21.679200000000002"/>
    <m/>
    <s v="C"/>
    <x v="2"/>
    <x v="3"/>
  </r>
  <r>
    <x v="30"/>
    <n v="0"/>
    <x v="1"/>
    <s v="Louch, Mr. Charles Alexander"/>
    <x v="0"/>
    <n v="50"/>
    <n v="1"/>
    <n v="0"/>
    <s v="SC/AH 3085"/>
    <n v="26"/>
    <m/>
    <s v="S"/>
    <x v="1"/>
    <x v="1"/>
  </r>
  <r>
    <x v="31"/>
    <n v="0"/>
    <x v="1"/>
    <s v="Jefferys, Mr. Clifford Thomas"/>
    <x v="0"/>
    <n v="24"/>
    <n v="2"/>
    <n v="0"/>
    <s v="C.A. 31029"/>
    <n v="31.5"/>
    <m/>
    <s v="S"/>
    <x v="1"/>
    <x v="0"/>
  </r>
  <r>
    <x v="32"/>
    <n v="1"/>
    <x v="0"/>
    <s v="Dean, Mrs. Bertram (Eva Georgetta Light)"/>
    <x v="1"/>
    <n v="33"/>
    <n v="1"/>
    <n v="2"/>
    <s v="C.A. 2315"/>
    <n v="20.574999999999999"/>
    <m/>
    <s v="S"/>
    <x v="1"/>
    <x v="0"/>
  </r>
  <r>
    <x v="33"/>
    <n v="1"/>
    <x v="0"/>
    <s v="Johnston, Mrs. Andrew G (Elizabeth Lily Watson)"/>
    <x v="1"/>
    <m/>
    <n v="1"/>
    <n v="2"/>
    <s v="W./C. 6607"/>
    <n v="23.45"/>
    <m/>
    <s v="S"/>
    <x v="1"/>
    <x v="3"/>
  </r>
  <r>
    <x v="34"/>
    <n v="0"/>
    <x v="2"/>
    <s v="Mock, Mr. Philipp Edmund"/>
    <x v="0"/>
    <n v="30"/>
    <n v="1"/>
    <n v="0"/>
    <n v="13236"/>
    <n v="57.75"/>
    <s v="C78"/>
    <s v="C"/>
    <x v="2"/>
    <x v="0"/>
  </r>
  <r>
    <x v="35"/>
    <n v="0"/>
    <x v="0"/>
    <s v="Katavelas, Mr. Vassilios (Catavelas Vassilios)"/>
    <x v="0"/>
    <n v="18.5"/>
    <n v="0"/>
    <n v="0"/>
    <n v="2682"/>
    <n v="7.2291999999999996"/>
    <m/>
    <s v="C"/>
    <x v="2"/>
    <x v="3"/>
  </r>
  <r>
    <x v="36"/>
    <n v="1"/>
    <x v="0"/>
    <s v="Roth, Miss. Sarah A"/>
    <x v="1"/>
    <m/>
    <n v="0"/>
    <n v="0"/>
    <n v="342712"/>
    <n v="8.0500000000000007"/>
    <m/>
    <s v="S"/>
    <x v="1"/>
    <x v="3"/>
  </r>
  <r>
    <x v="37"/>
    <n v="1"/>
    <x v="0"/>
    <s v="Cacic, Miss. Manda"/>
    <x v="1"/>
    <n v="21"/>
    <n v="0"/>
    <n v="0"/>
    <n v="315087"/>
    <n v="8.6624999999999996"/>
    <m/>
    <s v="S"/>
    <x v="1"/>
    <x v="0"/>
  </r>
  <r>
    <x v="38"/>
    <n v="0"/>
    <x v="0"/>
    <s v="Sap, Mr. Julius"/>
    <x v="0"/>
    <n v="25"/>
    <n v="0"/>
    <n v="0"/>
    <n v="345768"/>
    <n v="9.5"/>
    <m/>
    <s v="S"/>
    <x v="1"/>
    <x v="0"/>
  </r>
  <r>
    <x v="39"/>
    <n v="0"/>
    <x v="0"/>
    <s v="Hee, Mr. Ling"/>
    <x v="0"/>
    <m/>
    <n v="0"/>
    <n v="0"/>
    <n v="1601"/>
    <n v="56.495800000000003"/>
    <m/>
    <s v="S"/>
    <x v="1"/>
    <x v="3"/>
  </r>
  <r>
    <x v="40"/>
    <n v="0"/>
    <x v="0"/>
    <s v="Karun, Mr. Franz"/>
    <x v="0"/>
    <n v="39"/>
    <n v="0"/>
    <n v="1"/>
    <n v="349256"/>
    <n v="13.416700000000001"/>
    <m/>
    <s v="C"/>
    <x v="2"/>
    <x v="0"/>
  </r>
  <r>
    <x v="41"/>
    <n v="0"/>
    <x v="2"/>
    <s v="Franklin, Mr. Thomas Parham"/>
    <x v="0"/>
    <m/>
    <n v="0"/>
    <n v="0"/>
    <n v="113778"/>
    <n v="26.55"/>
    <s v="D34"/>
    <s v="S"/>
    <x v="1"/>
    <x v="3"/>
  </r>
  <r>
    <x v="42"/>
    <n v="0"/>
    <x v="0"/>
    <s v="Goldsmith, Mr. Nathan"/>
    <x v="0"/>
    <n v="41"/>
    <n v="0"/>
    <n v="0"/>
    <s v="SOTON/O.Q. 3101263"/>
    <n v="7.85"/>
    <m/>
    <s v="S"/>
    <x v="1"/>
    <x v="1"/>
  </r>
  <r>
    <x v="43"/>
    <n v="1"/>
    <x v="1"/>
    <s v="Corbett, Mrs. Walter H (Irene Colvin)"/>
    <x v="1"/>
    <n v="30"/>
    <n v="0"/>
    <n v="0"/>
    <n v="237249"/>
    <n v="13"/>
    <m/>
    <s v="S"/>
    <x v="1"/>
    <x v="0"/>
  </r>
  <r>
    <x v="44"/>
    <n v="1"/>
    <x v="2"/>
    <s v="Kimball, Mrs. Edwin Nelson Jr (Gertrude Parsons)"/>
    <x v="1"/>
    <n v="45"/>
    <n v="1"/>
    <n v="0"/>
    <n v="11753"/>
    <n v="52.554200000000002"/>
    <s v="D19"/>
    <s v="S"/>
    <x v="1"/>
    <x v="1"/>
  </r>
  <r>
    <x v="45"/>
    <n v="0"/>
    <x v="0"/>
    <s v="Peltomaki, Mr. Nikolai Johannes"/>
    <x v="0"/>
    <n v="25"/>
    <n v="0"/>
    <n v="0"/>
    <s v="STON/O 2. 3101291"/>
    <n v="7.9249999999999998"/>
    <m/>
    <s v="S"/>
    <x v="1"/>
    <x v="0"/>
  </r>
  <r>
    <x v="46"/>
    <n v="0"/>
    <x v="2"/>
    <s v="Chevre, Mr. Paul Romaine"/>
    <x v="0"/>
    <n v="45"/>
    <n v="0"/>
    <n v="0"/>
    <s v="PC 17594"/>
    <n v="29.7"/>
    <s v="A9"/>
    <s v="C"/>
    <x v="2"/>
    <x v="1"/>
  </r>
  <r>
    <x v="47"/>
    <n v="0"/>
    <x v="0"/>
    <s v="Shaughnessy, Mr. Patrick"/>
    <x v="0"/>
    <m/>
    <n v="0"/>
    <n v="0"/>
    <n v="370374"/>
    <n v="7.75"/>
    <m/>
    <s v="Q"/>
    <x v="0"/>
    <x v="3"/>
  </r>
  <r>
    <x v="48"/>
    <n v="1"/>
    <x v="2"/>
    <s v="Bucknell, Mrs. William Robert (Emma Eliza Ward)"/>
    <x v="1"/>
    <n v="60"/>
    <n v="0"/>
    <n v="0"/>
    <n v="11813"/>
    <n v="76.291700000000006"/>
    <s v="D15"/>
    <s v="C"/>
    <x v="2"/>
    <x v="2"/>
  </r>
  <r>
    <x v="49"/>
    <n v="1"/>
    <x v="0"/>
    <s v="Coutts, Mrs. William (Winnie Minnie Treanor)"/>
    <x v="1"/>
    <n v="36"/>
    <n v="0"/>
    <n v="2"/>
    <s v="C.A. 37671"/>
    <n v="15.9"/>
    <m/>
    <s v="S"/>
    <x v="1"/>
    <x v="0"/>
  </r>
  <r>
    <x v="50"/>
    <n v="0"/>
    <x v="2"/>
    <s v="Smith, Mr. Lucien Philip"/>
    <x v="0"/>
    <n v="24"/>
    <n v="1"/>
    <n v="0"/>
    <n v="13695"/>
    <n v="60"/>
    <s v="C31"/>
    <s v="S"/>
    <x v="1"/>
    <x v="0"/>
  </r>
  <r>
    <x v="51"/>
    <n v="0"/>
    <x v="1"/>
    <s v="Pulbaum, Mr. Franz"/>
    <x v="0"/>
    <n v="27"/>
    <n v="0"/>
    <n v="0"/>
    <s v="SC/PARIS 2168"/>
    <n v="15.033300000000001"/>
    <m/>
    <s v="C"/>
    <x v="2"/>
    <x v="0"/>
  </r>
  <r>
    <x v="52"/>
    <n v="1"/>
    <x v="1"/>
    <s v="Hocking, Miss. Ellen Nellie"/>
    <x v="1"/>
    <n v="20"/>
    <n v="2"/>
    <n v="1"/>
    <n v="29105"/>
    <n v="23"/>
    <m/>
    <s v="S"/>
    <x v="1"/>
    <x v="0"/>
  </r>
  <r>
    <x v="53"/>
    <n v="1"/>
    <x v="2"/>
    <s v="Fortune, Miss. Ethel Flora"/>
    <x v="1"/>
    <n v="28"/>
    <n v="3"/>
    <n v="2"/>
    <n v="19950"/>
    <n v="263"/>
    <s v="C23 C25 C27"/>
    <s v="S"/>
    <x v="1"/>
    <x v="0"/>
  </r>
  <r>
    <x v="54"/>
    <n v="0"/>
    <x v="1"/>
    <s v="Mangiavacchi, Mr. Serafino Emilio"/>
    <x v="0"/>
    <m/>
    <n v="0"/>
    <n v="0"/>
    <s v="SC/A.3 2861"/>
    <n v="15.5792"/>
    <m/>
    <s v="C"/>
    <x v="2"/>
    <x v="3"/>
  </r>
  <r>
    <x v="55"/>
    <n v="0"/>
    <x v="0"/>
    <s v="Rice, Master. Albert"/>
    <x v="0"/>
    <n v="10"/>
    <n v="4"/>
    <n v="1"/>
    <n v="382652"/>
    <n v="29.125"/>
    <m/>
    <s v="Q"/>
    <x v="0"/>
    <x v="3"/>
  </r>
  <r>
    <x v="56"/>
    <n v="0"/>
    <x v="0"/>
    <s v="Cor, Mr. Bartol"/>
    <x v="0"/>
    <n v="35"/>
    <n v="0"/>
    <n v="0"/>
    <n v="349230"/>
    <n v="7.8958000000000004"/>
    <m/>
    <s v="S"/>
    <x v="1"/>
    <x v="0"/>
  </r>
  <r>
    <x v="57"/>
    <n v="0"/>
    <x v="0"/>
    <s v="Abelseth, Mr. Olaus Jorgensen"/>
    <x v="0"/>
    <n v="25"/>
    <n v="0"/>
    <n v="0"/>
    <n v="348122"/>
    <n v="7.65"/>
    <s v="F G63"/>
    <s v="S"/>
    <x v="1"/>
    <x v="0"/>
  </r>
  <r>
    <x v="58"/>
    <n v="0"/>
    <x v="0"/>
    <s v="Davison, Mr. Thomas Henry"/>
    <x v="0"/>
    <m/>
    <n v="1"/>
    <n v="0"/>
    <n v="386525"/>
    <n v="16.100000000000001"/>
    <m/>
    <s v="S"/>
    <x v="1"/>
    <x v="3"/>
  </r>
  <r>
    <x v="59"/>
    <n v="1"/>
    <x v="2"/>
    <s v="Chaudanson, Miss. Victorine"/>
    <x v="1"/>
    <n v="36"/>
    <n v="0"/>
    <n v="0"/>
    <s v="PC 17608"/>
    <n v="262.375"/>
    <s v="B61"/>
    <s v="C"/>
    <x v="2"/>
    <x v="0"/>
  </r>
  <r>
    <x v="60"/>
    <n v="0"/>
    <x v="0"/>
    <s v="Dika, Mr. Mirko"/>
    <x v="0"/>
    <n v="17"/>
    <n v="0"/>
    <n v="0"/>
    <n v="349232"/>
    <n v="7.8958000000000004"/>
    <m/>
    <s v="S"/>
    <x v="1"/>
    <x v="3"/>
  </r>
  <r>
    <x v="61"/>
    <n v="0"/>
    <x v="1"/>
    <s v="McCrae, Mr. Arthur Gordon"/>
    <x v="0"/>
    <n v="32"/>
    <n v="0"/>
    <n v="0"/>
    <n v="237216"/>
    <n v="13.5"/>
    <m/>
    <s v="S"/>
    <x v="1"/>
    <x v="0"/>
  </r>
  <r>
    <x v="62"/>
    <n v="0"/>
    <x v="0"/>
    <s v="Bjorklund, Mr. Ernst Herbert"/>
    <x v="0"/>
    <n v="18"/>
    <n v="0"/>
    <n v="0"/>
    <n v="347090"/>
    <n v="7.75"/>
    <m/>
    <s v="S"/>
    <x v="1"/>
    <x v="3"/>
  </r>
  <r>
    <x v="63"/>
    <n v="1"/>
    <x v="0"/>
    <s v="Bradley, Miss. Bridget Delia"/>
    <x v="1"/>
    <n v="22"/>
    <n v="0"/>
    <n v="0"/>
    <n v="334914"/>
    <n v="7.7249999999999996"/>
    <m/>
    <s v="Q"/>
    <x v="0"/>
    <x v="0"/>
  </r>
  <r>
    <x v="64"/>
    <n v="0"/>
    <x v="2"/>
    <s v="Ryerson, Master. John Borie"/>
    <x v="0"/>
    <n v="13"/>
    <n v="2"/>
    <n v="2"/>
    <s v="PC 17608"/>
    <n v="262.375"/>
    <s v="B57 B59 B63 B66"/>
    <s v="C"/>
    <x v="2"/>
    <x v="3"/>
  </r>
  <r>
    <x v="65"/>
    <n v="1"/>
    <x v="1"/>
    <s v="Corey, Mrs. Percy C (Mary Phyllis Elizabeth Miller)"/>
    <x v="1"/>
    <m/>
    <n v="0"/>
    <n v="0"/>
    <s v="F.C.C. 13534"/>
    <n v="21"/>
    <m/>
    <s v="S"/>
    <x v="1"/>
    <x v="3"/>
  </r>
  <r>
    <x v="66"/>
    <n v="1"/>
    <x v="0"/>
    <s v="Burns, Miss. Mary Delia"/>
    <x v="1"/>
    <n v="18"/>
    <n v="0"/>
    <n v="0"/>
    <n v="330963"/>
    <n v="7.8792"/>
    <m/>
    <s v="Q"/>
    <x v="0"/>
    <x v="3"/>
  </r>
  <r>
    <x v="67"/>
    <n v="0"/>
    <x v="2"/>
    <s v="Moore, Mr. Clarence Bloomfield"/>
    <x v="0"/>
    <n v="47"/>
    <n v="0"/>
    <n v="0"/>
    <n v="113796"/>
    <n v="42.4"/>
    <m/>
    <s v="S"/>
    <x v="1"/>
    <x v="1"/>
  </r>
  <r>
    <x v="68"/>
    <n v="0"/>
    <x v="2"/>
    <s v="Tucker, Mr. Gilbert Milligan Jr"/>
    <x v="0"/>
    <n v="31"/>
    <n v="0"/>
    <n v="0"/>
    <n v="2543"/>
    <n v="28.537500000000001"/>
    <s v="C53"/>
    <s v="C"/>
    <x v="2"/>
    <x v="0"/>
  </r>
  <r>
    <x v="69"/>
    <n v="1"/>
    <x v="2"/>
    <s v="Fortune, Mrs. Mark (Mary McDougald)"/>
    <x v="1"/>
    <n v="60"/>
    <n v="1"/>
    <n v="4"/>
    <n v="19950"/>
    <n v="263"/>
    <s v="C23 C25 C27"/>
    <s v="S"/>
    <x v="1"/>
    <x v="2"/>
  </r>
  <r>
    <x v="70"/>
    <n v="1"/>
    <x v="0"/>
    <s v="Mulvihill, Miss. Bertha E"/>
    <x v="1"/>
    <n v="24"/>
    <n v="0"/>
    <n v="0"/>
    <n v="382653"/>
    <n v="7.75"/>
    <m/>
    <s v="Q"/>
    <x v="0"/>
    <x v="0"/>
  </r>
  <r>
    <x v="71"/>
    <n v="0"/>
    <x v="0"/>
    <s v="Minkoff, Mr. Lazar"/>
    <x v="0"/>
    <n v="21"/>
    <n v="0"/>
    <n v="0"/>
    <n v="349211"/>
    <n v="7.8958000000000004"/>
    <m/>
    <s v="S"/>
    <x v="1"/>
    <x v="0"/>
  </r>
  <r>
    <x v="72"/>
    <n v="1"/>
    <x v="0"/>
    <s v="Nieminen, Miss. Manta Josefina"/>
    <x v="1"/>
    <n v="29"/>
    <n v="0"/>
    <n v="0"/>
    <n v="3101297"/>
    <n v="7.9249999999999998"/>
    <m/>
    <s v="S"/>
    <x v="1"/>
    <x v="0"/>
  </r>
  <r>
    <x v="73"/>
    <n v="0"/>
    <x v="2"/>
    <s v="Ovies y Rodriguez, Mr. Servando"/>
    <x v="0"/>
    <n v="28.5"/>
    <n v="0"/>
    <n v="0"/>
    <s v="PC 17562"/>
    <n v="27.720800000000001"/>
    <s v="D43"/>
    <s v="C"/>
    <x v="2"/>
    <x v="0"/>
  </r>
  <r>
    <x v="74"/>
    <n v="1"/>
    <x v="2"/>
    <s v="Geiger, Miss. Amalie"/>
    <x v="1"/>
    <n v="35"/>
    <n v="0"/>
    <n v="0"/>
    <n v="113503"/>
    <n v="211.5"/>
    <s v="C130"/>
    <s v="C"/>
    <x v="2"/>
    <x v="0"/>
  </r>
  <r>
    <x v="75"/>
    <n v="0"/>
    <x v="2"/>
    <s v="Keeping, Mr. Edwin"/>
    <x v="0"/>
    <n v="32.5"/>
    <n v="0"/>
    <n v="0"/>
    <n v="113503"/>
    <n v="211.5"/>
    <s v="C132"/>
    <s v="C"/>
    <x v="2"/>
    <x v="0"/>
  </r>
  <r>
    <x v="76"/>
    <n v="0"/>
    <x v="0"/>
    <s v="Miles, Mr. Frank"/>
    <x v="0"/>
    <m/>
    <n v="0"/>
    <n v="0"/>
    <n v="359306"/>
    <n v="8.0500000000000007"/>
    <m/>
    <s v="S"/>
    <x v="1"/>
    <x v="3"/>
  </r>
  <r>
    <x v="77"/>
    <n v="1"/>
    <x v="2"/>
    <s v="Cornell, Mrs. Robert Clifford (Malvina Helen Lamson)"/>
    <x v="1"/>
    <n v="55"/>
    <n v="2"/>
    <n v="0"/>
    <n v="11770"/>
    <n v="25.7"/>
    <s v="C101"/>
    <s v="S"/>
    <x v="1"/>
    <x v="1"/>
  </r>
  <r>
    <x v="78"/>
    <n v="0"/>
    <x v="1"/>
    <s v="Aldworth, Mr. Charles Augustus"/>
    <x v="0"/>
    <n v="30"/>
    <n v="0"/>
    <n v="0"/>
    <n v="248744"/>
    <n v="13"/>
    <m/>
    <s v="S"/>
    <x v="1"/>
    <x v="0"/>
  </r>
  <r>
    <x v="79"/>
    <n v="1"/>
    <x v="0"/>
    <s v="Doyle, Miss. Elizabeth"/>
    <x v="1"/>
    <n v="24"/>
    <n v="0"/>
    <n v="0"/>
    <n v="368702"/>
    <n v="7.75"/>
    <m/>
    <s v="Q"/>
    <x v="0"/>
    <x v="0"/>
  </r>
  <r>
    <x v="80"/>
    <n v="0"/>
    <x v="0"/>
    <s v="Boulos, Master. Akar"/>
    <x v="0"/>
    <n v="6"/>
    <n v="1"/>
    <n v="1"/>
    <n v="2678"/>
    <n v="15.245799999999999"/>
    <m/>
    <s v="C"/>
    <x v="2"/>
    <x v="3"/>
  </r>
  <r>
    <x v="81"/>
    <n v="0"/>
    <x v="2"/>
    <s v="Straus, Mr. Isidor"/>
    <x v="0"/>
    <n v="67"/>
    <n v="1"/>
    <n v="0"/>
    <s v="PC 17483"/>
    <n v="221.7792"/>
    <s v="C55 C57"/>
    <s v="S"/>
    <x v="1"/>
    <x v="2"/>
  </r>
  <r>
    <x v="82"/>
    <n v="0"/>
    <x v="2"/>
    <s v="Case, Mr. Howard Brown"/>
    <x v="0"/>
    <n v="49"/>
    <n v="0"/>
    <n v="0"/>
    <n v="19924"/>
    <n v="26"/>
    <m/>
    <s v="S"/>
    <x v="1"/>
    <x v="1"/>
  </r>
  <r>
    <x v="83"/>
    <n v="0"/>
    <x v="0"/>
    <s v="Demetri, Mr. Marinko"/>
    <x v="0"/>
    <m/>
    <n v="0"/>
    <n v="0"/>
    <n v="349238"/>
    <n v="7.8958000000000004"/>
    <m/>
    <s v="S"/>
    <x v="1"/>
    <x v="3"/>
  </r>
  <r>
    <x v="84"/>
    <n v="0"/>
    <x v="1"/>
    <s v="Lamb, Mr. John Joseph"/>
    <x v="0"/>
    <m/>
    <n v="0"/>
    <n v="0"/>
    <n v="240261"/>
    <n v="10.708299999999999"/>
    <m/>
    <s v="Q"/>
    <x v="0"/>
    <x v="3"/>
  </r>
  <r>
    <x v="85"/>
    <n v="0"/>
    <x v="0"/>
    <s v="Khalil, Mr. Betros"/>
    <x v="0"/>
    <m/>
    <n v="1"/>
    <n v="0"/>
    <n v="2660"/>
    <n v="14.4542"/>
    <m/>
    <s v="C"/>
    <x v="2"/>
    <x v="3"/>
  </r>
  <r>
    <x v="86"/>
    <n v="1"/>
    <x v="0"/>
    <s v="Barry, Miss. Julia"/>
    <x v="1"/>
    <n v="27"/>
    <n v="0"/>
    <n v="0"/>
    <n v="330844"/>
    <n v="7.8792"/>
    <m/>
    <s v="Q"/>
    <x v="0"/>
    <x v="0"/>
  </r>
  <r>
    <x v="87"/>
    <n v="1"/>
    <x v="0"/>
    <s v="Badman, Miss. Emily Louisa"/>
    <x v="1"/>
    <n v="18"/>
    <n v="0"/>
    <n v="0"/>
    <s v="A/4 31416"/>
    <n v="8.0500000000000007"/>
    <m/>
    <s v="S"/>
    <x v="1"/>
    <x v="3"/>
  </r>
  <r>
    <x v="88"/>
    <n v="1"/>
    <x v="0"/>
    <s v="O'Donoghue, Ms. Bridget"/>
    <x v="1"/>
    <m/>
    <n v="0"/>
    <n v="0"/>
    <n v="364856"/>
    <n v="7.75"/>
    <m/>
    <s v="Q"/>
    <x v="0"/>
    <x v="3"/>
  </r>
  <r>
    <x v="89"/>
    <n v="0"/>
    <x v="1"/>
    <s v="Wells, Master. Ralph Lester"/>
    <x v="0"/>
    <n v="2"/>
    <n v="1"/>
    <n v="1"/>
    <n v="29103"/>
    <n v="23"/>
    <m/>
    <s v="S"/>
    <x v="1"/>
    <x v="3"/>
  </r>
  <r>
    <x v="90"/>
    <n v="1"/>
    <x v="0"/>
    <s v="Dyker, Mrs. Adolf Fredrik (Anna Elisabeth Judith Andersson)"/>
    <x v="1"/>
    <n v="22"/>
    <n v="1"/>
    <n v="0"/>
    <n v="347072"/>
    <n v="13.9"/>
    <m/>
    <s v="S"/>
    <x v="1"/>
    <x v="0"/>
  </r>
  <r>
    <x v="91"/>
    <n v="0"/>
    <x v="0"/>
    <s v="Pedersen, Mr. Olaf"/>
    <x v="0"/>
    <m/>
    <n v="0"/>
    <n v="0"/>
    <n v="345498"/>
    <n v="7.7750000000000004"/>
    <m/>
    <s v="S"/>
    <x v="1"/>
    <x v="3"/>
  </r>
  <r>
    <x v="92"/>
    <n v="1"/>
    <x v="2"/>
    <s v="Davidson, Mrs. Thornton (Orian Hays)"/>
    <x v="1"/>
    <n v="27"/>
    <n v="1"/>
    <n v="2"/>
    <s v="F.C. 12750"/>
    <n v="52"/>
    <s v="B71"/>
    <s v="S"/>
    <x v="1"/>
    <x v="0"/>
  </r>
  <r>
    <x v="93"/>
    <n v="0"/>
    <x v="0"/>
    <s v="Guest, Mr. Robert"/>
    <x v="0"/>
    <m/>
    <n v="0"/>
    <n v="0"/>
    <n v="376563"/>
    <n v="8.0500000000000007"/>
    <m/>
    <s v="S"/>
    <x v="1"/>
    <x v="3"/>
  </r>
  <r>
    <x v="94"/>
    <n v="0"/>
    <x v="2"/>
    <s v="Birnbaum, Mr. Jakob"/>
    <x v="0"/>
    <n v="25"/>
    <n v="0"/>
    <n v="0"/>
    <n v="13905"/>
    <n v="26"/>
    <m/>
    <s v="C"/>
    <x v="2"/>
    <x v="0"/>
  </r>
  <r>
    <x v="95"/>
    <n v="0"/>
    <x v="0"/>
    <s v="Tenglin, Mr. Gunnar Isidor"/>
    <x v="0"/>
    <n v="25"/>
    <n v="0"/>
    <n v="0"/>
    <n v="350033"/>
    <n v="7.7957999999999998"/>
    <m/>
    <s v="S"/>
    <x v="1"/>
    <x v="0"/>
  </r>
  <r>
    <x v="96"/>
    <n v="1"/>
    <x v="2"/>
    <s v="Cavendish, Mrs. Tyrell William (Julia Florence Siegel)"/>
    <x v="1"/>
    <n v="76"/>
    <n v="1"/>
    <n v="0"/>
    <n v="19877"/>
    <n v="78.849999999999994"/>
    <s v="C46"/>
    <s v="S"/>
    <x v="1"/>
    <x v="2"/>
  </r>
  <r>
    <x v="97"/>
    <n v="0"/>
    <x v="0"/>
    <s v="Makinen, Mr. Kalle Edvard"/>
    <x v="0"/>
    <n v="29"/>
    <n v="0"/>
    <n v="0"/>
    <s v="STON/O 2. 3101268"/>
    <n v="7.9249999999999998"/>
    <m/>
    <s v="S"/>
    <x v="1"/>
    <x v="0"/>
  </r>
  <r>
    <x v="98"/>
    <n v="1"/>
    <x v="0"/>
    <s v="Braf, Miss. Elin Ester Maria"/>
    <x v="1"/>
    <n v="20"/>
    <n v="0"/>
    <n v="0"/>
    <n v="347471"/>
    <n v="7.8541999999999996"/>
    <m/>
    <s v="S"/>
    <x v="1"/>
    <x v="0"/>
  </r>
  <r>
    <x v="99"/>
    <n v="0"/>
    <x v="0"/>
    <s v="Nancarrow, Mr. William Henry"/>
    <x v="0"/>
    <n v="33"/>
    <n v="0"/>
    <n v="0"/>
    <s v="A./5. 3338"/>
    <n v="8.0500000000000007"/>
    <m/>
    <s v="S"/>
    <x v="1"/>
    <x v="0"/>
  </r>
  <r>
    <x v="100"/>
    <n v="1"/>
    <x v="2"/>
    <s v="Stengel, Mrs. Charles Emil Henry (Annie May Morris)"/>
    <x v="1"/>
    <n v="43"/>
    <n v="1"/>
    <n v="0"/>
    <n v="11778"/>
    <n v="55.441699999999997"/>
    <s v="C116"/>
    <s v="C"/>
    <x v="2"/>
    <x v="1"/>
  </r>
  <r>
    <x v="101"/>
    <n v="0"/>
    <x v="1"/>
    <s v="Weisz, Mr. Leopold"/>
    <x v="0"/>
    <n v="27"/>
    <n v="1"/>
    <n v="0"/>
    <n v="228414"/>
    <n v="26"/>
    <m/>
    <s v="S"/>
    <x v="1"/>
    <x v="0"/>
  </r>
  <r>
    <x v="102"/>
    <n v="0"/>
    <x v="0"/>
    <s v="Foley, Mr. William"/>
    <x v="0"/>
    <m/>
    <n v="0"/>
    <n v="0"/>
    <n v="365235"/>
    <n v="7.75"/>
    <m/>
    <s v="Q"/>
    <x v="0"/>
    <x v="3"/>
  </r>
  <r>
    <x v="103"/>
    <n v="0"/>
    <x v="0"/>
    <s v="Johansson Palmquist, Mr. Oskar Leander"/>
    <x v="0"/>
    <n v="26"/>
    <n v="0"/>
    <n v="0"/>
    <n v="347070"/>
    <n v="7.7750000000000004"/>
    <m/>
    <s v="S"/>
    <x v="1"/>
    <x v="0"/>
  </r>
  <r>
    <x v="104"/>
    <n v="1"/>
    <x v="0"/>
    <s v="Thomas, Mrs. Alexander (Thamine Thelma)"/>
    <x v="1"/>
    <n v="16"/>
    <n v="1"/>
    <n v="1"/>
    <n v="2625"/>
    <n v="8.5167000000000002"/>
    <m/>
    <s v="C"/>
    <x v="2"/>
    <x v="3"/>
  </r>
  <r>
    <x v="105"/>
    <n v="0"/>
    <x v="0"/>
    <s v="Holthen, Mr. Johan Martin"/>
    <x v="0"/>
    <n v="28"/>
    <n v="0"/>
    <n v="0"/>
    <s v="C 4001"/>
    <n v="22.524999999999999"/>
    <m/>
    <s v="S"/>
    <x v="1"/>
    <x v="0"/>
  </r>
  <r>
    <x v="106"/>
    <n v="0"/>
    <x v="0"/>
    <s v="Buckley, Mr. Daniel"/>
    <x v="0"/>
    <n v="21"/>
    <n v="0"/>
    <n v="0"/>
    <n v="330920"/>
    <n v="7.8208000000000002"/>
    <m/>
    <s v="Q"/>
    <x v="0"/>
    <x v="0"/>
  </r>
  <r>
    <x v="107"/>
    <n v="0"/>
    <x v="0"/>
    <s v="Ryan, Mr. Edward"/>
    <x v="0"/>
    <m/>
    <n v="0"/>
    <n v="0"/>
    <n v="383162"/>
    <n v="7.75"/>
    <m/>
    <s v="Q"/>
    <x v="0"/>
    <x v="3"/>
  </r>
  <r>
    <x v="108"/>
    <n v="0"/>
    <x v="0"/>
    <s v="Willer, Mr. Aaron (Abi Weller)"/>
    <x v="0"/>
    <m/>
    <n v="0"/>
    <n v="0"/>
    <n v="3410"/>
    <n v="8.7125000000000004"/>
    <m/>
    <s v="S"/>
    <x v="1"/>
    <x v="3"/>
  </r>
  <r>
    <x v="109"/>
    <n v="0"/>
    <x v="1"/>
    <s v="Swane, Mr. George"/>
    <x v="0"/>
    <n v="18.5"/>
    <n v="0"/>
    <n v="0"/>
    <n v="248734"/>
    <n v="13"/>
    <s v="F"/>
    <s v="S"/>
    <x v="1"/>
    <x v="3"/>
  </r>
  <r>
    <x v="110"/>
    <n v="0"/>
    <x v="1"/>
    <s v="Stanton, Mr. Samuel Ward"/>
    <x v="0"/>
    <n v="41"/>
    <n v="0"/>
    <n v="0"/>
    <n v="237734"/>
    <n v="15.0458"/>
    <m/>
    <s v="C"/>
    <x v="2"/>
    <x v="1"/>
  </r>
  <r>
    <x v="111"/>
    <n v="1"/>
    <x v="0"/>
    <s v="Shine, Miss. Ellen Natalia"/>
    <x v="1"/>
    <m/>
    <n v="0"/>
    <n v="0"/>
    <n v="330968"/>
    <n v="7.7792000000000003"/>
    <m/>
    <s v="Q"/>
    <x v="0"/>
    <x v="3"/>
  </r>
  <r>
    <x v="112"/>
    <n v="1"/>
    <x v="2"/>
    <s v="Evans, Miss. Edith Corse"/>
    <x v="1"/>
    <n v="36"/>
    <n v="0"/>
    <n v="0"/>
    <s v="PC 17531"/>
    <n v="31.679200000000002"/>
    <s v="A29"/>
    <s v="C"/>
    <x v="2"/>
    <x v="0"/>
  </r>
  <r>
    <x v="113"/>
    <n v="1"/>
    <x v="0"/>
    <s v="Buckley, Miss. Katherine"/>
    <x v="1"/>
    <n v="18.5"/>
    <n v="0"/>
    <n v="0"/>
    <n v="329944"/>
    <n v="7.2832999999999997"/>
    <m/>
    <s v="Q"/>
    <x v="0"/>
    <x v="3"/>
  </r>
  <r>
    <x v="114"/>
    <n v="1"/>
    <x v="2"/>
    <s v="Straus, Mrs. Isidor (Rosalie Ida Blun)"/>
    <x v="1"/>
    <n v="63"/>
    <n v="1"/>
    <n v="0"/>
    <s v="PC 17483"/>
    <n v="221.7792"/>
    <s v="C55 C57"/>
    <s v="S"/>
    <x v="1"/>
    <x v="2"/>
  </r>
  <r>
    <x v="115"/>
    <n v="0"/>
    <x v="0"/>
    <s v="Chronopoulos, Mr. Demetrios"/>
    <x v="0"/>
    <n v="18"/>
    <n v="1"/>
    <n v="0"/>
    <n v="2680"/>
    <n v="14.4542"/>
    <m/>
    <s v="C"/>
    <x v="2"/>
    <x v="3"/>
  </r>
  <r>
    <x v="116"/>
    <n v="0"/>
    <x v="0"/>
    <s v="Thomas, Mr. John"/>
    <x v="0"/>
    <m/>
    <n v="0"/>
    <n v="0"/>
    <n v="2681"/>
    <n v="6.4375"/>
    <m/>
    <s v="C"/>
    <x v="2"/>
    <x v="3"/>
  </r>
  <r>
    <x v="117"/>
    <n v="1"/>
    <x v="0"/>
    <s v="Sandstrom, Miss. Beatrice Irene"/>
    <x v="1"/>
    <n v="1"/>
    <n v="1"/>
    <n v="1"/>
    <s v="PP 9549"/>
    <n v="16.7"/>
    <s v="G6"/>
    <s v="S"/>
    <x v="1"/>
    <x v="3"/>
  </r>
  <r>
    <x v="118"/>
    <n v="0"/>
    <x v="2"/>
    <s v="Beattie, Mr. Thomson"/>
    <x v="0"/>
    <n v="36"/>
    <n v="0"/>
    <n v="0"/>
    <n v="13050"/>
    <n v="75.241699999999994"/>
    <s v="C6"/>
    <s v="C"/>
    <x v="2"/>
    <x v="0"/>
  </r>
  <r>
    <x v="119"/>
    <n v="1"/>
    <x v="1"/>
    <s v="Chapman, Mrs. John Henry (Sara Elizabeth Lawry)"/>
    <x v="1"/>
    <n v="29"/>
    <n v="1"/>
    <n v="0"/>
    <s v="SC/AH 29037"/>
    <n v="26"/>
    <m/>
    <s v="S"/>
    <x v="1"/>
    <x v="0"/>
  </r>
  <r>
    <x v="120"/>
    <n v="1"/>
    <x v="1"/>
    <s v="Watt, Miss. Bertha J"/>
    <x v="1"/>
    <n v="12"/>
    <n v="0"/>
    <n v="0"/>
    <s v="C.A. 33595"/>
    <n v="15.75"/>
    <m/>
    <s v="S"/>
    <x v="1"/>
    <x v="3"/>
  </r>
  <r>
    <x v="121"/>
    <n v="0"/>
    <x v="0"/>
    <s v="Kiernan, Mr. John"/>
    <x v="0"/>
    <m/>
    <n v="1"/>
    <n v="0"/>
    <n v="367227"/>
    <n v="7.75"/>
    <m/>
    <s v="Q"/>
    <x v="0"/>
    <x v="3"/>
  </r>
  <r>
    <x v="122"/>
    <n v="1"/>
    <x v="2"/>
    <s v="Schabert, Mrs. Paul (Emma Mock)"/>
    <x v="1"/>
    <n v="35"/>
    <n v="1"/>
    <n v="0"/>
    <n v="13236"/>
    <n v="57.75"/>
    <s v="C28"/>
    <s v="C"/>
    <x v="2"/>
    <x v="0"/>
  </r>
  <r>
    <x v="123"/>
    <n v="0"/>
    <x v="0"/>
    <s v="Carver, Mr. Alfred John"/>
    <x v="0"/>
    <n v="28"/>
    <n v="0"/>
    <n v="0"/>
    <n v="392095"/>
    <n v="7.25"/>
    <m/>
    <s v="S"/>
    <x v="1"/>
    <x v="0"/>
  </r>
  <r>
    <x v="124"/>
    <n v="0"/>
    <x v="0"/>
    <s v="Kennedy, Mr. John"/>
    <x v="0"/>
    <m/>
    <n v="0"/>
    <n v="0"/>
    <n v="368783"/>
    <n v="7.75"/>
    <m/>
    <s v="Q"/>
    <x v="0"/>
    <x v="3"/>
  </r>
  <r>
    <x v="125"/>
    <n v="1"/>
    <x v="0"/>
    <s v="Cribb, Miss. Laura Alice"/>
    <x v="1"/>
    <n v="17"/>
    <n v="0"/>
    <n v="1"/>
    <n v="371362"/>
    <n v="16.100000000000001"/>
    <m/>
    <s v="S"/>
    <x v="1"/>
    <x v="3"/>
  </r>
  <r>
    <x v="126"/>
    <n v="0"/>
    <x v="0"/>
    <s v="Brobeck, Mr. Karl Rudolf"/>
    <x v="0"/>
    <n v="22"/>
    <n v="0"/>
    <n v="0"/>
    <n v="350045"/>
    <n v="7.7957999999999998"/>
    <m/>
    <s v="S"/>
    <x v="1"/>
    <x v="0"/>
  </r>
  <r>
    <x v="127"/>
    <n v="1"/>
    <x v="0"/>
    <s v="McCoy, Miss. Alicia"/>
    <x v="1"/>
    <m/>
    <n v="2"/>
    <n v="0"/>
    <n v="367226"/>
    <n v="23.25"/>
    <m/>
    <s v="Q"/>
    <x v="0"/>
    <x v="3"/>
  </r>
  <r>
    <x v="128"/>
    <n v="0"/>
    <x v="1"/>
    <s v="Bowenur, Mr. Solomon"/>
    <x v="0"/>
    <n v="42"/>
    <n v="0"/>
    <n v="0"/>
    <n v="211535"/>
    <n v="13"/>
    <m/>
    <s v="S"/>
    <x v="1"/>
    <x v="1"/>
  </r>
  <r>
    <x v="129"/>
    <n v="0"/>
    <x v="0"/>
    <s v="Petersen, Mr. Marius"/>
    <x v="0"/>
    <n v="24"/>
    <n v="0"/>
    <n v="0"/>
    <n v="342441"/>
    <n v="8.0500000000000007"/>
    <m/>
    <s v="S"/>
    <x v="1"/>
    <x v="0"/>
  </r>
  <r>
    <x v="130"/>
    <n v="0"/>
    <x v="0"/>
    <s v="Spinner, Mr. Henry John"/>
    <x v="0"/>
    <n v="32"/>
    <n v="0"/>
    <n v="0"/>
    <s v="STON/OQ. 369943"/>
    <n v="8.0500000000000007"/>
    <m/>
    <s v="S"/>
    <x v="1"/>
    <x v="0"/>
  </r>
  <r>
    <x v="131"/>
    <n v="0"/>
    <x v="2"/>
    <s v="Gracie, Col. Archibald IV"/>
    <x v="0"/>
    <n v="53"/>
    <n v="0"/>
    <n v="0"/>
    <n v="113780"/>
    <n v="28.5"/>
    <s v="C51"/>
    <s v="C"/>
    <x v="2"/>
    <x v="1"/>
  </r>
  <r>
    <x v="132"/>
    <n v="1"/>
    <x v="0"/>
    <s v="Lefebre, Mrs. Frank (Frances)"/>
    <x v="1"/>
    <m/>
    <n v="0"/>
    <n v="4"/>
    <n v="4133"/>
    <n v="25.466699999999999"/>
    <m/>
    <s v="S"/>
    <x v="1"/>
    <x v="3"/>
  </r>
  <r>
    <x v="133"/>
    <n v="0"/>
    <x v="0"/>
    <s v="Thomas, Mr. Charles P"/>
    <x v="0"/>
    <m/>
    <n v="1"/>
    <n v="0"/>
    <n v="2621"/>
    <n v="6.4375"/>
    <m/>
    <s v="C"/>
    <x v="2"/>
    <x v="3"/>
  </r>
  <r>
    <x v="134"/>
    <n v="0"/>
    <x v="0"/>
    <s v="Dintcheff, Mr. Valtcho"/>
    <x v="0"/>
    <n v="43"/>
    <n v="0"/>
    <n v="0"/>
    <n v="349226"/>
    <n v="7.8958000000000004"/>
    <m/>
    <s v="S"/>
    <x v="1"/>
    <x v="1"/>
  </r>
  <r>
    <x v="135"/>
    <n v="0"/>
    <x v="0"/>
    <s v="Carlsson, Mr. Carl Robert"/>
    <x v="0"/>
    <n v="24"/>
    <n v="0"/>
    <n v="0"/>
    <n v="350409"/>
    <n v="7.8541999999999996"/>
    <m/>
    <s v="S"/>
    <x v="1"/>
    <x v="0"/>
  </r>
  <r>
    <x v="136"/>
    <n v="0"/>
    <x v="0"/>
    <s v="Zakarian, Mr. Mapriededer"/>
    <x v="0"/>
    <n v="26.5"/>
    <n v="0"/>
    <n v="0"/>
    <n v="2656"/>
    <n v="7.2249999999999996"/>
    <m/>
    <s v="C"/>
    <x v="2"/>
    <x v="0"/>
  </r>
  <r>
    <x v="137"/>
    <n v="0"/>
    <x v="1"/>
    <s v="Schmidt, Mr. August"/>
    <x v="0"/>
    <n v="26"/>
    <n v="0"/>
    <n v="0"/>
    <n v="248659"/>
    <n v="13"/>
    <m/>
    <s v="S"/>
    <x v="1"/>
    <x v="0"/>
  </r>
  <r>
    <x v="138"/>
    <n v="1"/>
    <x v="0"/>
    <s v="Drapkin, Miss. Jennie"/>
    <x v="1"/>
    <n v="23"/>
    <n v="0"/>
    <n v="0"/>
    <s v="SOTON/OQ 392083"/>
    <n v="8.0500000000000007"/>
    <m/>
    <s v="S"/>
    <x v="1"/>
    <x v="0"/>
  </r>
  <r>
    <x v="139"/>
    <n v="0"/>
    <x v="0"/>
    <s v="Goodwin, Mr. Charles Frederick"/>
    <x v="0"/>
    <n v="40"/>
    <n v="1"/>
    <n v="6"/>
    <s v="CA 2144"/>
    <n v="46.9"/>
    <m/>
    <s v="S"/>
    <x v="1"/>
    <x v="1"/>
  </r>
  <r>
    <x v="140"/>
    <n v="1"/>
    <x v="0"/>
    <s v="Goodwin, Miss. Jessie Allis"/>
    <x v="1"/>
    <n v="10"/>
    <n v="5"/>
    <n v="2"/>
    <s v="CA 2144"/>
    <n v="46.9"/>
    <m/>
    <s v="S"/>
    <x v="1"/>
    <x v="3"/>
  </r>
  <r>
    <x v="141"/>
    <n v="1"/>
    <x v="2"/>
    <s v="Daniels, Miss. Sarah"/>
    <x v="1"/>
    <n v="33"/>
    <n v="0"/>
    <n v="0"/>
    <n v="113781"/>
    <n v="151.55000000000001"/>
    <m/>
    <s v="S"/>
    <x v="1"/>
    <x v="0"/>
  </r>
  <r>
    <x v="142"/>
    <n v="0"/>
    <x v="2"/>
    <s v="Ryerson, Mr. Arthur Larned"/>
    <x v="0"/>
    <n v="61"/>
    <n v="1"/>
    <n v="3"/>
    <s v="PC 17608"/>
    <n v="262.375"/>
    <s v="B57 B59 B63 B66"/>
    <s v="C"/>
    <x v="2"/>
    <x v="2"/>
  </r>
  <r>
    <x v="143"/>
    <n v="0"/>
    <x v="1"/>
    <s v="Beauchamp, Mr. Henry James"/>
    <x v="0"/>
    <n v="28"/>
    <n v="0"/>
    <n v="0"/>
    <n v="244358"/>
    <n v="26"/>
    <m/>
    <s v="S"/>
    <x v="1"/>
    <x v="0"/>
  </r>
  <r>
    <x v="144"/>
    <n v="0"/>
    <x v="2"/>
    <s v="Lindeberg-Lind, Mr. Erik Gustaf (Mr Edward Lingrey)"/>
    <x v="0"/>
    <n v="42"/>
    <n v="0"/>
    <n v="0"/>
    <n v="17475"/>
    <n v="26.55"/>
    <m/>
    <s v="S"/>
    <x v="1"/>
    <x v="1"/>
  </r>
  <r>
    <x v="145"/>
    <n v="0"/>
    <x v="0"/>
    <s v="Vander Planke, Mr. Julius"/>
    <x v="0"/>
    <n v="31"/>
    <n v="3"/>
    <n v="0"/>
    <n v="345763"/>
    <n v="18"/>
    <m/>
    <s v="S"/>
    <x v="1"/>
    <x v="0"/>
  </r>
  <r>
    <x v="146"/>
    <n v="0"/>
    <x v="2"/>
    <s v="Hilliard, Mr. Herbert Henry"/>
    <x v="0"/>
    <m/>
    <n v="0"/>
    <n v="0"/>
    <n v="17463"/>
    <n v="51.862499999999997"/>
    <s v="E46"/>
    <s v="S"/>
    <x v="1"/>
    <x v="3"/>
  </r>
  <r>
    <x v="147"/>
    <n v="0"/>
    <x v="0"/>
    <s v="Davies, Mr. Evan"/>
    <x v="0"/>
    <n v="22"/>
    <n v="0"/>
    <n v="0"/>
    <s v="SC/A4 23568"/>
    <n v="8.0500000000000007"/>
    <m/>
    <s v="S"/>
    <x v="1"/>
    <x v="0"/>
  </r>
  <r>
    <x v="148"/>
    <n v="0"/>
    <x v="2"/>
    <s v="Crafton, Mr. John Bertram"/>
    <x v="0"/>
    <m/>
    <n v="0"/>
    <n v="0"/>
    <n v="113791"/>
    <n v="26.55"/>
    <m/>
    <s v="S"/>
    <x v="1"/>
    <x v="3"/>
  </r>
  <r>
    <x v="149"/>
    <n v="0"/>
    <x v="1"/>
    <s v="Lahtinen, Rev. William"/>
    <x v="0"/>
    <n v="30"/>
    <n v="1"/>
    <n v="1"/>
    <n v="250651"/>
    <n v="26"/>
    <m/>
    <s v="S"/>
    <x v="1"/>
    <x v="0"/>
  </r>
  <r>
    <x v="150"/>
    <n v="1"/>
    <x v="2"/>
    <s v="Earnshaw, Mrs. Boulton (Olive Potter)"/>
    <x v="1"/>
    <n v="23"/>
    <n v="0"/>
    <n v="1"/>
    <n v="11767"/>
    <n v="83.158299999999997"/>
    <s v="C54"/>
    <s v="C"/>
    <x v="2"/>
    <x v="0"/>
  </r>
  <r>
    <x v="151"/>
    <n v="0"/>
    <x v="0"/>
    <s v="Matinoff, Mr. Nicola"/>
    <x v="0"/>
    <m/>
    <n v="0"/>
    <n v="0"/>
    <n v="349255"/>
    <n v="7.8958000000000004"/>
    <m/>
    <s v="C"/>
    <x v="2"/>
    <x v="3"/>
  </r>
  <r>
    <x v="152"/>
    <n v="0"/>
    <x v="0"/>
    <s v="Storey, Mr. Thomas"/>
    <x v="0"/>
    <n v="60.5"/>
    <n v="0"/>
    <n v="0"/>
    <n v="3701"/>
    <m/>
    <m/>
    <s v="S"/>
    <x v="1"/>
    <x v="2"/>
  </r>
  <r>
    <x v="153"/>
    <n v="1"/>
    <x v="0"/>
    <s v="Klasen, Mrs. (Hulda Kristina Eugenia Lofqvist)"/>
    <x v="1"/>
    <n v="36"/>
    <n v="0"/>
    <n v="2"/>
    <n v="350405"/>
    <n v="12.183299999999999"/>
    <m/>
    <s v="S"/>
    <x v="1"/>
    <x v="0"/>
  </r>
  <r>
    <x v="154"/>
    <n v="0"/>
    <x v="0"/>
    <s v="Asplund, Master. Filip Oscar"/>
    <x v="0"/>
    <n v="13"/>
    <n v="4"/>
    <n v="2"/>
    <n v="347077"/>
    <n v="31.387499999999999"/>
    <m/>
    <s v="S"/>
    <x v="1"/>
    <x v="3"/>
  </r>
  <r>
    <x v="155"/>
    <n v="0"/>
    <x v="0"/>
    <s v="Duquemin, Mr. Joseph"/>
    <x v="0"/>
    <n v="24"/>
    <n v="0"/>
    <n v="0"/>
    <s v="S.O./P.P. 752"/>
    <n v="7.55"/>
    <m/>
    <s v="S"/>
    <x v="1"/>
    <x v="0"/>
  </r>
  <r>
    <x v="156"/>
    <n v="1"/>
    <x v="2"/>
    <s v="Bird, Miss. Ellen"/>
    <x v="1"/>
    <n v="29"/>
    <n v="0"/>
    <n v="0"/>
    <s v="PC 17483"/>
    <n v="221.7792"/>
    <s v="C97"/>
    <s v="S"/>
    <x v="1"/>
    <x v="0"/>
  </r>
  <r>
    <x v="157"/>
    <n v="1"/>
    <x v="0"/>
    <s v="Lundin, Miss. Olga Elida"/>
    <x v="1"/>
    <n v="23"/>
    <n v="0"/>
    <n v="0"/>
    <n v="347469"/>
    <n v="7.8541999999999996"/>
    <m/>
    <s v="S"/>
    <x v="1"/>
    <x v="0"/>
  </r>
  <r>
    <x v="158"/>
    <n v="0"/>
    <x v="2"/>
    <s v="Borebank, Mr. John James"/>
    <x v="0"/>
    <n v="42"/>
    <n v="0"/>
    <n v="0"/>
    <n v="110489"/>
    <n v="26.55"/>
    <s v="D22"/>
    <s v="S"/>
    <x v="1"/>
    <x v="1"/>
  </r>
  <r>
    <x v="159"/>
    <n v="1"/>
    <x v="0"/>
    <s v="Peacock, Mrs. Benjamin (Edith Nile)"/>
    <x v="1"/>
    <n v="26"/>
    <n v="0"/>
    <n v="2"/>
    <s v="SOTON/O.Q. 3101315"/>
    <n v="13.775"/>
    <m/>
    <s v="S"/>
    <x v="1"/>
    <x v="0"/>
  </r>
  <r>
    <x v="160"/>
    <n v="1"/>
    <x v="0"/>
    <s v="Smyth, Miss. Julia"/>
    <x v="1"/>
    <m/>
    <n v="0"/>
    <n v="0"/>
    <n v="335432"/>
    <n v="7.7332999999999998"/>
    <m/>
    <s v="Q"/>
    <x v="0"/>
    <x v="3"/>
  </r>
  <r>
    <x v="161"/>
    <n v="0"/>
    <x v="0"/>
    <s v="Touma, Master. Georges Youssef"/>
    <x v="0"/>
    <n v="7"/>
    <n v="1"/>
    <n v="1"/>
    <n v="2650"/>
    <n v="15.245799999999999"/>
    <m/>
    <s v="C"/>
    <x v="2"/>
    <x v="3"/>
  </r>
  <r>
    <x v="162"/>
    <n v="1"/>
    <x v="1"/>
    <s v="Wright, Miss. Marion"/>
    <x v="1"/>
    <n v="26"/>
    <n v="0"/>
    <n v="0"/>
    <n v="220844"/>
    <n v="13.5"/>
    <m/>
    <s v="S"/>
    <x v="1"/>
    <x v="0"/>
  </r>
  <r>
    <x v="163"/>
    <n v="0"/>
    <x v="0"/>
    <s v="Pearce, Mr. Ernest"/>
    <x v="0"/>
    <m/>
    <n v="0"/>
    <n v="0"/>
    <n v="343271"/>
    <n v="7"/>
    <m/>
    <s v="S"/>
    <x v="1"/>
    <x v="3"/>
  </r>
  <r>
    <x v="164"/>
    <n v="0"/>
    <x v="1"/>
    <s v="Peruschitz, Rev. Joseph Maria"/>
    <x v="0"/>
    <n v="41"/>
    <n v="0"/>
    <n v="0"/>
    <n v="237393"/>
    <n v="13"/>
    <m/>
    <s v="S"/>
    <x v="1"/>
    <x v="1"/>
  </r>
  <r>
    <x v="165"/>
    <n v="1"/>
    <x v="0"/>
    <s v="Kink-Heilmann, Mrs. Anton (Luise Heilmann)"/>
    <x v="1"/>
    <n v="26"/>
    <n v="1"/>
    <n v="1"/>
    <n v="315153"/>
    <n v="22.024999999999999"/>
    <m/>
    <s v="S"/>
    <x v="1"/>
    <x v="0"/>
  </r>
  <r>
    <x v="166"/>
    <n v="0"/>
    <x v="2"/>
    <s v="Brandeis, Mr. Emil"/>
    <x v="0"/>
    <n v="48"/>
    <n v="0"/>
    <n v="0"/>
    <s v="PC 17591"/>
    <n v="50.495800000000003"/>
    <s v="B10"/>
    <s v="C"/>
    <x v="2"/>
    <x v="1"/>
  </r>
  <r>
    <x v="167"/>
    <n v="0"/>
    <x v="0"/>
    <s v="Ford, Mr. Edward Watson"/>
    <x v="0"/>
    <n v="18"/>
    <n v="2"/>
    <n v="2"/>
    <s v="W./C. 6608"/>
    <n v="34.375"/>
    <m/>
    <s v="S"/>
    <x v="1"/>
    <x v="3"/>
  </r>
  <r>
    <x v="168"/>
    <n v="1"/>
    <x v="2"/>
    <s v="Cassebeer, Mrs. Henry Arthur Jr (Eleanor Genevieve Fosdick)"/>
    <x v="1"/>
    <m/>
    <n v="0"/>
    <n v="0"/>
    <n v="17770"/>
    <n v="27.720800000000001"/>
    <m/>
    <s v="C"/>
    <x v="2"/>
    <x v="3"/>
  </r>
  <r>
    <x v="169"/>
    <n v="1"/>
    <x v="0"/>
    <s v="Hellstrom, Miss. Hilda Maria"/>
    <x v="1"/>
    <n v="22"/>
    <n v="0"/>
    <n v="0"/>
    <n v="7548"/>
    <n v="8.9625000000000004"/>
    <m/>
    <s v="S"/>
    <x v="1"/>
    <x v="0"/>
  </r>
  <r>
    <x v="170"/>
    <n v="0"/>
    <x v="0"/>
    <s v="Lithman, Mr. Simon"/>
    <x v="0"/>
    <m/>
    <n v="0"/>
    <n v="0"/>
    <s v="S.O./P.P. 251"/>
    <n v="7.55"/>
    <m/>
    <s v="S"/>
    <x v="1"/>
    <x v="3"/>
  </r>
  <r>
    <x v="171"/>
    <n v="0"/>
    <x v="0"/>
    <s v="Zakarian, Mr. Ortin"/>
    <x v="0"/>
    <n v="27"/>
    <n v="0"/>
    <n v="0"/>
    <n v="2670"/>
    <n v="7.2249999999999996"/>
    <m/>
    <s v="C"/>
    <x v="2"/>
    <x v="0"/>
  </r>
  <r>
    <x v="172"/>
    <n v="0"/>
    <x v="0"/>
    <s v="Dyker, Mr. Adolf Fredrik"/>
    <x v="0"/>
    <n v="23"/>
    <n v="1"/>
    <n v="0"/>
    <n v="347072"/>
    <n v="13.9"/>
    <m/>
    <s v="S"/>
    <x v="1"/>
    <x v="0"/>
  </r>
  <r>
    <x v="173"/>
    <n v="0"/>
    <x v="0"/>
    <s v="Torfa, Mr. Assad"/>
    <x v="0"/>
    <m/>
    <n v="0"/>
    <n v="0"/>
    <n v="2673"/>
    <n v="7.2291999999999996"/>
    <m/>
    <s v="C"/>
    <x v="2"/>
    <x v="3"/>
  </r>
  <r>
    <x v="174"/>
    <n v="0"/>
    <x v="0"/>
    <s v="Asplund, Mr. Carl Oscar Vilhelm Gustafsson"/>
    <x v="0"/>
    <n v="40"/>
    <n v="1"/>
    <n v="5"/>
    <n v="347077"/>
    <n v="31.387499999999999"/>
    <m/>
    <s v="S"/>
    <x v="1"/>
    <x v="1"/>
  </r>
  <r>
    <x v="175"/>
    <n v="1"/>
    <x v="1"/>
    <s v="Brown, Miss. Edith Eileen"/>
    <x v="1"/>
    <n v="15"/>
    <n v="0"/>
    <n v="2"/>
    <n v="29750"/>
    <n v="39"/>
    <m/>
    <s v="S"/>
    <x v="1"/>
    <x v="3"/>
  </r>
  <r>
    <x v="176"/>
    <n v="1"/>
    <x v="1"/>
    <s v="Sincock, Miss. Maude"/>
    <x v="1"/>
    <n v="20"/>
    <n v="0"/>
    <n v="0"/>
    <s v="C.A. 33112"/>
    <n v="36.75"/>
    <m/>
    <s v="S"/>
    <x v="1"/>
    <x v="0"/>
  </r>
  <r>
    <x v="177"/>
    <n v="0"/>
    <x v="2"/>
    <s v="Stengel, Mr. Charles Emil Henry"/>
    <x v="0"/>
    <n v="54"/>
    <n v="1"/>
    <n v="0"/>
    <n v="11778"/>
    <n v="55.441699999999997"/>
    <s v="C116"/>
    <s v="C"/>
    <x v="2"/>
    <x v="1"/>
  </r>
  <r>
    <x v="178"/>
    <n v="1"/>
    <x v="1"/>
    <s v="Becker, Mrs. Allen Oliver (Nellie E Baumgardner)"/>
    <x v="1"/>
    <n v="36"/>
    <n v="0"/>
    <n v="3"/>
    <n v="230136"/>
    <n v="39"/>
    <s v="F4"/>
    <s v="S"/>
    <x v="1"/>
    <x v="0"/>
  </r>
  <r>
    <x v="179"/>
    <n v="1"/>
    <x v="2"/>
    <s v="Compton, Mrs. Alexander Taylor (Mary Eliza Ingersoll)"/>
    <x v="1"/>
    <n v="64"/>
    <n v="0"/>
    <n v="2"/>
    <s v="PC 17756"/>
    <n v="83.158299999999997"/>
    <s v="E45"/>
    <s v="C"/>
    <x v="2"/>
    <x v="2"/>
  </r>
  <r>
    <x v="180"/>
    <n v="0"/>
    <x v="1"/>
    <s v="McCrie, Mr. James Matthew"/>
    <x v="0"/>
    <n v="30"/>
    <n v="0"/>
    <n v="0"/>
    <n v="233478"/>
    <n v="13"/>
    <m/>
    <s v="S"/>
    <x v="1"/>
    <x v="0"/>
  </r>
  <r>
    <x v="181"/>
    <n v="0"/>
    <x v="2"/>
    <s v="Compton, Mr. Alexander Taylor Jr"/>
    <x v="0"/>
    <n v="37"/>
    <n v="1"/>
    <n v="1"/>
    <s v="PC 17756"/>
    <n v="83.158299999999997"/>
    <s v="E52"/>
    <s v="C"/>
    <x v="2"/>
    <x v="0"/>
  </r>
  <r>
    <x v="182"/>
    <n v="1"/>
    <x v="2"/>
    <s v="Marvin, Mrs. Daniel Warner (Mary Graham Carmichael Farquarson)"/>
    <x v="1"/>
    <n v="18"/>
    <n v="1"/>
    <n v="0"/>
    <n v="113773"/>
    <n v="53.1"/>
    <s v="D30"/>
    <s v="S"/>
    <x v="1"/>
    <x v="3"/>
  </r>
  <r>
    <x v="183"/>
    <n v="0"/>
    <x v="0"/>
    <s v="Lane, Mr. Patrick"/>
    <x v="0"/>
    <m/>
    <n v="0"/>
    <n v="0"/>
    <n v="7935"/>
    <n v="7.75"/>
    <m/>
    <s v="Q"/>
    <x v="0"/>
    <x v="3"/>
  </r>
  <r>
    <x v="184"/>
    <n v="1"/>
    <x v="2"/>
    <s v="Douglas, Mrs. Frederick Charles (Mary Helene Baxter)"/>
    <x v="1"/>
    <n v="27"/>
    <n v="1"/>
    <n v="1"/>
    <s v="PC 17558"/>
    <n v="247.52080000000001"/>
    <s v="B58 B60"/>
    <s v="C"/>
    <x v="2"/>
    <x v="0"/>
  </r>
  <r>
    <x v="185"/>
    <n v="0"/>
    <x v="1"/>
    <s v="Maybery, Mr. Frank Hubert"/>
    <x v="0"/>
    <n v="40"/>
    <n v="0"/>
    <n v="0"/>
    <n v="239059"/>
    <n v="16"/>
    <m/>
    <s v="S"/>
    <x v="1"/>
    <x v="1"/>
  </r>
  <r>
    <x v="186"/>
    <n v="1"/>
    <x v="1"/>
    <s v="Phillips, Miss. Alice Frances Louisa"/>
    <x v="1"/>
    <n v="21"/>
    <n v="0"/>
    <n v="1"/>
    <s v="S.O./P.P. 2"/>
    <n v="21"/>
    <m/>
    <s v="S"/>
    <x v="1"/>
    <x v="0"/>
  </r>
  <r>
    <x v="187"/>
    <n v="0"/>
    <x v="0"/>
    <s v="Davies, Mr. Joseph"/>
    <x v="0"/>
    <n v="17"/>
    <n v="2"/>
    <n v="0"/>
    <s v="A/4 48873"/>
    <n v="8.0500000000000007"/>
    <m/>
    <s v="S"/>
    <x v="1"/>
    <x v="3"/>
  </r>
  <r>
    <x v="188"/>
    <n v="1"/>
    <x v="0"/>
    <s v="Sage, Miss. Ada"/>
    <x v="1"/>
    <m/>
    <n v="8"/>
    <n v="2"/>
    <s v="CA. 2343"/>
    <n v="69.55"/>
    <m/>
    <s v="S"/>
    <x v="1"/>
    <x v="3"/>
  </r>
  <r>
    <x v="189"/>
    <n v="0"/>
    <x v="1"/>
    <s v="Veal, Mr. James"/>
    <x v="0"/>
    <n v="40"/>
    <n v="0"/>
    <n v="0"/>
    <n v="28221"/>
    <n v="13"/>
    <m/>
    <s v="S"/>
    <x v="1"/>
    <x v="1"/>
  </r>
  <r>
    <x v="190"/>
    <n v="0"/>
    <x v="1"/>
    <s v="Angle, Mr. William A"/>
    <x v="0"/>
    <n v="34"/>
    <n v="1"/>
    <n v="0"/>
    <n v="226875"/>
    <n v="26"/>
    <m/>
    <s v="S"/>
    <x v="1"/>
    <x v="0"/>
  </r>
  <r>
    <x v="191"/>
    <n v="0"/>
    <x v="2"/>
    <s v="Salomon, Mr. Abraham L"/>
    <x v="0"/>
    <m/>
    <n v="0"/>
    <n v="0"/>
    <n v="111163"/>
    <n v="26"/>
    <m/>
    <s v="S"/>
    <x v="1"/>
    <x v="3"/>
  </r>
  <r>
    <x v="192"/>
    <n v="0"/>
    <x v="0"/>
    <s v="van Billiard, Master. Walter John"/>
    <x v="0"/>
    <n v="11.5"/>
    <n v="1"/>
    <n v="1"/>
    <s v="A/5. 851"/>
    <n v="14.5"/>
    <m/>
    <s v="S"/>
    <x v="1"/>
    <x v="3"/>
  </r>
  <r>
    <x v="193"/>
    <n v="0"/>
    <x v="1"/>
    <s v="Lingane, Mr. John"/>
    <x v="0"/>
    <n v="61"/>
    <n v="0"/>
    <n v="0"/>
    <n v="235509"/>
    <n v="12.35"/>
    <m/>
    <s v="Q"/>
    <x v="0"/>
    <x v="2"/>
  </r>
  <r>
    <x v="194"/>
    <n v="0"/>
    <x v="1"/>
    <s v="Drew, Master. Marshall Brines"/>
    <x v="0"/>
    <n v="8"/>
    <n v="0"/>
    <n v="2"/>
    <n v="28220"/>
    <n v="32.5"/>
    <m/>
    <s v="S"/>
    <x v="1"/>
    <x v="3"/>
  </r>
  <r>
    <x v="195"/>
    <n v="0"/>
    <x v="0"/>
    <s v="Karlsson, Mr. Julius Konrad Eugen"/>
    <x v="0"/>
    <n v="33"/>
    <n v="0"/>
    <n v="0"/>
    <n v="347465"/>
    <n v="7.8541999999999996"/>
    <m/>
    <s v="S"/>
    <x v="1"/>
    <x v="0"/>
  </r>
  <r>
    <x v="196"/>
    <n v="0"/>
    <x v="2"/>
    <s v="Spedden, Master. Robert Douglas"/>
    <x v="0"/>
    <n v="6"/>
    <n v="0"/>
    <n v="2"/>
    <n v="16966"/>
    <n v="134.5"/>
    <s v="E34"/>
    <s v="C"/>
    <x v="2"/>
    <x v="3"/>
  </r>
  <r>
    <x v="197"/>
    <n v="1"/>
    <x v="0"/>
    <s v="Nilsson, Miss. Berta Olivia"/>
    <x v="1"/>
    <n v="18"/>
    <n v="0"/>
    <n v="0"/>
    <n v="347066"/>
    <n v="7.7750000000000004"/>
    <m/>
    <s v="S"/>
    <x v="1"/>
    <x v="3"/>
  </r>
  <r>
    <x v="198"/>
    <n v="0"/>
    <x v="1"/>
    <s v="Baimbrigge, Mr. Charles Robert"/>
    <x v="0"/>
    <n v="23"/>
    <n v="0"/>
    <n v="0"/>
    <s v="C.A. 31030"/>
    <n v="10.5"/>
    <m/>
    <s v="S"/>
    <x v="1"/>
    <x v="0"/>
  </r>
  <r>
    <x v="199"/>
    <n v="1"/>
    <x v="0"/>
    <s v="Rasmussen, Mrs. (Lena Jacobsen Solvang)"/>
    <x v="1"/>
    <m/>
    <n v="0"/>
    <n v="0"/>
    <n v="65305"/>
    <n v="8.1125000000000007"/>
    <m/>
    <s v="S"/>
    <x v="1"/>
    <x v="3"/>
  </r>
  <r>
    <x v="200"/>
    <n v="1"/>
    <x v="0"/>
    <s v="Murphy, Miss. Nora"/>
    <x v="1"/>
    <m/>
    <n v="0"/>
    <n v="0"/>
    <n v="36568"/>
    <n v="15.5"/>
    <m/>
    <s v="Q"/>
    <x v="0"/>
    <x v="3"/>
  </r>
  <r>
    <x v="201"/>
    <n v="0"/>
    <x v="0"/>
    <s v="Danbom, Master. Gilbert Sigvard Emanuel"/>
    <x v="0"/>
    <n v="0.33"/>
    <n v="0"/>
    <n v="2"/>
    <n v="347080"/>
    <n v="14.4"/>
    <m/>
    <s v="S"/>
    <x v="1"/>
    <x v="3"/>
  </r>
  <r>
    <x v="202"/>
    <n v="0"/>
    <x v="2"/>
    <s v="Astor, Col. John Jacob"/>
    <x v="0"/>
    <n v="47"/>
    <n v="1"/>
    <n v="0"/>
    <s v="PC 17757"/>
    <n v="227.52500000000001"/>
    <s v="C62 C64"/>
    <s v="C"/>
    <x v="2"/>
    <x v="1"/>
  </r>
  <r>
    <x v="203"/>
    <n v="1"/>
    <x v="1"/>
    <s v="Quick, Miss. Winifred Vera"/>
    <x v="1"/>
    <n v="8"/>
    <n v="1"/>
    <n v="1"/>
    <n v="26360"/>
    <n v="26"/>
    <m/>
    <s v="S"/>
    <x v="1"/>
    <x v="3"/>
  </r>
  <r>
    <x v="204"/>
    <n v="0"/>
    <x v="1"/>
    <s v="Andrew, Mr. Frank Thomas"/>
    <x v="0"/>
    <n v="25"/>
    <n v="0"/>
    <n v="0"/>
    <s v="C.A. 34050"/>
    <n v="10.5"/>
    <m/>
    <s v="S"/>
    <x v="1"/>
    <x v="0"/>
  </r>
  <r>
    <x v="205"/>
    <n v="0"/>
    <x v="2"/>
    <s v="Omont, Mr. Alfred Fernand"/>
    <x v="0"/>
    <m/>
    <n v="0"/>
    <n v="0"/>
    <s v="F.C. 12998"/>
    <n v="25.741700000000002"/>
    <m/>
    <s v="C"/>
    <x v="2"/>
    <x v="3"/>
  </r>
  <r>
    <x v="206"/>
    <n v="1"/>
    <x v="0"/>
    <s v="McGowan, Miss. Katherine"/>
    <x v="1"/>
    <n v="35"/>
    <n v="0"/>
    <n v="0"/>
    <n v="9232"/>
    <n v="7.75"/>
    <m/>
    <s v="Q"/>
    <x v="0"/>
    <x v="0"/>
  </r>
  <r>
    <x v="207"/>
    <n v="0"/>
    <x v="1"/>
    <s v="Collett, Mr. Sidney C Stuart"/>
    <x v="0"/>
    <n v="24"/>
    <n v="0"/>
    <n v="0"/>
    <n v="28034"/>
    <n v="10.5"/>
    <m/>
    <s v="S"/>
    <x v="1"/>
    <x v="0"/>
  </r>
  <r>
    <x v="208"/>
    <n v="1"/>
    <x v="2"/>
    <s v="Rosenbaum, Miss. Edith Louise"/>
    <x v="1"/>
    <n v="33"/>
    <n v="0"/>
    <n v="0"/>
    <s v="PC 17613"/>
    <n v="27.720800000000001"/>
    <s v="A11"/>
    <s v="C"/>
    <x v="2"/>
    <x v="0"/>
  </r>
  <r>
    <x v="209"/>
    <n v="0"/>
    <x v="0"/>
    <s v="Delalic, Mr. Redjo"/>
    <x v="0"/>
    <n v="25"/>
    <n v="0"/>
    <n v="0"/>
    <n v="349250"/>
    <n v="7.8958000000000004"/>
    <m/>
    <s v="S"/>
    <x v="1"/>
    <x v="0"/>
  </r>
  <r>
    <x v="210"/>
    <n v="0"/>
    <x v="0"/>
    <s v="Andersen, Mr. Albert Karvin"/>
    <x v="0"/>
    <n v="32"/>
    <n v="0"/>
    <n v="0"/>
    <s v="C 4001"/>
    <n v="22.524999999999999"/>
    <m/>
    <s v="S"/>
    <x v="1"/>
    <x v="0"/>
  </r>
  <r>
    <x v="211"/>
    <n v="0"/>
    <x v="0"/>
    <s v="Finoli, Mr. Luigi"/>
    <x v="0"/>
    <m/>
    <n v="0"/>
    <n v="0"/>
    <s v="SOTON/O.Q. 3101308"/>
    <n v="7.05"/>
    <m/>
    <s v="S"/>
    <x v="1"/>
    <x v="3"/>
  </r>
  <r>
    <x v="212"/>
    <n v="0"/>
    <x v="1"/>
    <s v="Deacon, Mr. Percy William"/>
    <x v="0"/>
    <n v="17"/>
    <n v="0"/>
    <n v="0"/>
    <s v="S.O.C. 14879"/>
    <n v="73.5"/>
    <m/>
    <s v="S"/>
    <x v="1"/>
    <x v="3"/>
  </r>
  <r>
    <x v="213"/>
    <n v="1"/>
    <x v="1"/>
    <s v="Howard, Mrs. Benjamin (Ellen Truelove Arman)"/>
    <x v="1"/>
    <n v="60"/>
    <n v="1"/>
    <n v="0"/>
    <n v="24065"/>
    <n v="26"/>
    <m/>
    <s v="S"/>
    <x v="1"/>
    <x v="2"/>
  </r>
  <r>
    <x v="214"/>
    <n v="1"/>
    <x v="0"/>
    <s v="Andersson, Miss. Ida Augusta Margareta"/>
    <x v="1"/>
    <n v="38"/>
    <n v="4"/>
    <n v="2"/>
    <n v="347091"/>
    <n v="7.7750000000000004"/>
    <m/>
    <s v="S"/>
    <x v="1"/>
    <x v="0"/>
  </r>
  <r>
    <x v="215"/>
    <n v="0"/>
    <x v="2"/>
    <s v="Head, Mr. Christopher"/>
    <x v="0"/>
    <n v="42"/>
    <n v="0"/>
    <n v="0"/>
    <n v="113038"/>
    <n v="42.5"/>
    <s v="B11"/>
    <s v="S"/>
    <x v="1"/>
    <x v="1"/>
  </r>
  <r>
    <x v="216"/>
    <n v="1"/>
    <x v="0"/>
    <s v="Mahon, Miss. Bridget Delia"/>
    <x v="1"/>
    <m/>
    <n v="0"/>
    <n v="0"/>
    <n v="330924"/>
    <n v="7.8792"/>
    <m/>
    <s v="Q"/>
    <x v="0"/>
    <x v="3"/>
  </r>
  <r>
    <x v="217"/>
    <n v="0"/>
    <x v="2"/>
    <s v="Wick, Mr. George Dennick"/>
    <x v="0"/>
    <n v="57"/>
    <n v="1"/>
    <n v="1"/>
    <n v="36928"/>
    <n v="164.86670000000001"/>
    <m/>
    <s v="S"/>
    <x v="1"/>
    <x v="1"/>
  </r>
  <r>
    <x v="218"/>
    <n v="1"/>
    <x v="2"/>
    <s v="Widener, Mrs. George Dunton (Eleanor Elkins)"/>
    <x v="1"/>
    <n v="50"/>
    <n v="1"/>
    <n v="1"/>
    <n v="113503"/>
    <n v="211.5"/>
    <s v="C80"/>
    <s v="C"/>
    <x v="2"/>
    <x v="1"/>
  </r>
  <r>
    <x v="219"/>
    <n v="0"/>
    <x v="0"/>
    <s v="Thomson, Mr. Alexander Morrison"/>
    <x v="0"/>
    <m/>
    <n v="0"/>
    <n v="0"/>
    <n v="32302"/>
    <n v="8.0500000000000007"/>
    <m/>
    <s v="S"/>
    <x v="1"/>
    <x v="3"/>
  </r>
  <r>
    <x v="220"/>
    <n v="1"/>
    <x v="1"/>
    <s v="Duran y More, Miss. Florentina"/>
    <x v="1"/>
    <n v="30"/>
    <n v="1"/>
    <n v="0"/>
    <s v="SC/PARIS 2148"/>
    <n v="13.8583"/>
    <m/>
    <s v="C"/>
    <x v="2"/>
    <x v="0"/>
  </r>
  <r>
    <x v="221"/>
    <n v="0"/>
    <x v="0"/>
    <s v="Reynolds, Mr. Harold J"/>
    <x v="0"/>
    <n v="21"/>
    <n v="0"/>
    <n v="0"/>
    <n v="342684"/>
    <n v="8.0500000000000007"/>
    <m/>
    <s v="S"/>
    <x v="1"/>
    <x v="0"/>
  </r>
  <r>
    <x v="222"/>
    <n v="1"/>
    <x v="1"/>
    <s v="Cook, Mrs. (Selena Rogers)"/>
    <x v="1"/>
    <n v="22"/>
    <n v="0"/>
    <n v="0"/>
    <s v="W./C. 14266"/>
    <n v="10.5"/>
    <s v="F33"/>
    <s v="S"/>
    <x v="1"/>
    <x v="0"/>
  </r>
  <r>
    <x v="223"/>
    <n v="0"/>
    <x v="0"/>
    <s v="Karlsson, Mr. Einar Gervasius"/>
    <x v="0"/>
    <n v="21"/>
    <n v="0"/>
    <n v="0"/>
    <n v="350053"/>
    <n v="7.7957999999999998"/>
    <m/>
    <s v="S"/>
    <x v="1"/>
    <x v="0"/>
  </r>
  <r>
    <x v="224"/>
    <n v="1"/>
    <x v="2"/>
    <s v="Candee, Mrs. Edward (Helen Churchill Hungerford)"/>
    <x v="1"/>
    <n v="53"/>
    <n v="0"/>
    <n v="0"/>
    <s v="PC 17606"/>
    <n v="27.445799999999998"/>
    <m/>
    <s v="C"/>
    <x v="2"/>
    <x v="1"/>
  </r>
  <r>
    <x v="225"/>
    <n v="1"/>
    <x v="0"/>
    <s v="Moubarek, Mrs. George (Omine Amenia Alexander)"/>
    <x v="1"/>
    <m/>
    <n v="0"/>
    <n v="2"/>
    <n v="2661"/>
    <n v="15.245799999999999"/>
    <m/>
    <s v="C"/>
    <x v="2"/>
    <x v="3"/>
  </r>
  <r>
    <x v="226"/>
    <n v="0"/>
    <x v="0"/>
    <s v="Asplund, Mr. Johan Charles"/>
    <x v="0"/>
    <n v="23"/>
    <n v="0"/>
    <n v="0"/>
    <n v="350054"/>
    <n v="7.7957999999999998"/>
    <m/>
    <s v="S"/>
    <x v="1"/>
    <x v="0"/>
  </r>
  <r>
    <x v="227"/>
    <n v="1"/>
    <x v="0"/>
    <s v="McNeill, Miss. Bridget"/>
    <x v="1"/>
    <m/>
    <n v="0"/>
    <n v="0"/>
    <n v="370368"/>
    <n v="7.75"/>
    <m/>
    <s v="Q"/>
    <x v="0"/>
    <x v="3"/>
  </r>
  <r>
    <x v="228"/>
    <n v="0"/>
    <x v="0"/>
    <s v="Everett, Mr. Thomas James"/>
    <x v="0"/>
    <n v="40.5"/>
    <n v="0"/>
    <n v="0"/>
    <s v="C.A. 6212"/>
    <n v="15.1"/>
    <m/>
    <s v="S"/>
    <x v="1"/>
    <x v="1"/>
  </r>
  <r>
    <x v="229"/>
    <n v="0"/>
    <x v="1"/>
    <s v="Hocking, Mr. Samuel James Metcalfe"/>
    <x v="0"/>
    <n v="36"/>
    <n v="0"/>
    <n v="0"/>
    <n v="242963"/>
    <n v="13"/>
    <m/>
    <s v="S"/>
    <x v="1"/>
    <x v="0"/>
  </r>
  <r>
    <x v="230"/>
    <n v="0"/>
    <x v="1"/>
    <s v="Sweet, Mr. George Frederick"/>
    <x v="0"/>
    <n v="14"/>
    <n v="0"/>
    <n v="0"/>
    <n v="220845"/>
    <n v="65"/>
    <m/>
    <s v="S"/>
    <x v="1"/>
    <x v="3"/>
  </r>
  <r>
    <x v="231"/>
    <n v="1"/>
    <x v="2"/>
    <s v="Willard, Miss. Constance"/>
    <x v="1"/>
    <n v="21"/>
    <n v="0"/>
    <n v="0"/>
    <n v="113795"/>
    <n v="26.55"/>
    <m/>
    <s v="S"/>
    <x v="1"/>
    <x v="0"/>
  </r>
  <r>
    <x v="232"/>
    <n v="0"/>
    <x v="0"/>
    <s v="Wiklund, Mr. Karl Johan"/>
    <x v="0"/>
    <n v="21"/>
    <n v="1"/>
    <n v="0"/>
    <n v="3101266"/>
    <n v="6.4958"/>
    <m/>
    <s v="S"/>
    <x v="1"/>
    <x v="0"/>
  </r>
  <r>
    <x v="233"/>
    <n v="0"/>
    <x v="0"/>
    <s v="Linehan, Mr. Michael"/>
    <x v="0"/>
    <m/>
    <n v="0"/>
    <n v="0"/>
    <n v="330971"/>
    <n v="7.8792"/>
    <m/>
    <s v="Q"/>
    <x v="0"/>
    <x v="3"/>
  </r>
  <r>
    <x v="234"/>
    <n v="0"/>
    <x v="2"/>
    <s v="Cumings, Mr. John Bradley"/>
    <x v="0"/>
    <n v="39"/>
    <n v="1"/>
    <n v="0"/>
    <s v="PC 17599"/>
    <n v="71.283299999999997"/>
    <s v="C85"/>
    <s v="C"/>
    <x v="2"/>
    <x v="0"/>
  </r>
  <r>
    <x v="235"/>
    <n v="0"/>
    <x v="0"/>
    <s v="Vendel, Mr. Olof Edvin"/>
    <x v="0"/>
    <n v="20"/>
    <n v="0"/>
    <n v="0"/>
    <n v="350416"/>
    <n v="7.8541999999999996"/>
    <m/>
    <s v="S"/>
    <x v="1"/>
    <x v="0"/>
  </r>
  <r>
    <x v="236"/>
    <n v="0"/>
    <x v="2"/>
    <s v="Warren, Mr. Frank Manley"/>
    <x v="0"/>
    <n v="64"/>
    <n v="1"/>
    <n v="0"/>
    <n v="110813"/>
    <n v="75.25"/>
    <s v="D37"/>
    <s v="C"/>
    <x v="2"/>
    <x v="2"/>
  </r>
  <r>
    <x v="237"/>
    <n v="0"/>
    <x v="0"/>
    <s v="Baccos, Mr. Raffull"/>
    <x v="0"/>
    <n v="20"/>
    <n v="0"/>
    <n v="0"/>
    <n v="2679"/>
    <n v="7.2249999999999996"/>
    <m/>
    <s v="C"/>
    <x v="2"/>
    <x v="0"/>
  </r>
  <r>
    <x v="238"/>
    <n v="1"/>
    <x v="1"/>
    <s v="Hiltunen, Miss. Marta"/>
    <x v="1"/>
    <n v="18"/>
    <n v="1"/>
    <n v="1"/>
    <n v="250650"/>
    <n v="13"/>
    <m/>
    <s v="S"/>
    <x v="1"/>
    <x v="3"/>
  </r>
  <r>
    <x v="239"/>
    <n v="1"/>
    <x v="2"/>
    <s v="Douglas, Mrs. Walter Donald (Mahala Dutton)"/>
    <x v="1"/>
    <n v="48"/>
    <n v="1"/>
    <n v="0"/>
    <s v="PC 17761"/>
    <n v="106.425"/>
    <s v="C86"/>
    <s v="C"/>
    <x v="2"/>
    <x v="1"/>
  </r>
  <r>
    <x v="240"/>
    <n v="1"/>
    <x v="2"/>
    <s v="Lindstrom, Mrs. Carl Johan (Sigrid Posse)"/>
    <x v="1"/>
    <n v="55"/>
    <n v="0"/>
    <n v="0"/>
    <n v="112377"/>
    <n v="27.720800000000001"/>
    <m/>
    <s v="C"/>
    <x v="2"/>
    <x v="1"/>
  </r>
  <r>
    <x v="241"/>
    <n v="1"/>
    <x v="1"/>
    <s v="Christy, Mrs. (Alice Frances)"/>
    <x v="1"/>
    <n v="45"/>
    <n v="0"/>
    <n v="2"/>
    <n v="237789"/>
    <n v="30"/>
    <m/>
    <s v="S"/>
    <x v="1"/>
    <x v="1"/>
  </r>
  <r>
    <x v="242"/>
    <n v="0"/>
    <x v="2"/>
    <s v="Spedden, Mr. Frederic Oakley"/>
    <x v="0"/>
    <n v="45"/>
    <n v="1"/>
    <n v="1"/>
    <n v="16966"/>
    <n v="134.5"/>
    <s v="E34"/>
    <s v="C"/>
    <x v="2"/>
    <x v="1"/>
  </r>
  <r>
    <x v="243"/>
    <n v="0"/>
    <x v="0"/>
    <s v="Hyman, Mr. Abraham"/>
    <x v="0"/>
    <m/>
    <n v="0"/>
    <n v="0"/>
    <n v="3470"/>
    <n v="7.8875000000000002"/>
    <m/>
    <s v="S"/>
    <x v="1"/>
    <x v="3"/>
  </r>
  <r>
    <x v="244"/>
    <n v="0"/>
    <x v="0"/>
    <s v="Johnston, Master. William Arthur Willie"/>
    <x v="0"/>
    <m/>
    <n v="1"/>
    <n v="2"/>
    <s v="W./C. 6607"/>
    <n v="23.45"/>
    <m/>
    <s v="S"/>
    <x v="1"/>
    <x v="3"/>
  </r>
  <r>
    <x v="245"/>
    <n v="0"/>
    <x v="2"/>
    <s v="Kenyon, Mr. Frederick R"/>
    <x v="0"/>
    <n v="41"/>
    <n v="1"/>
    <n v="0"/>
    <n v="17464"/>
    <n v="51.862499999999997"/>
    <s v="D21"/>
    <s v="S"/>
    <x v="1"/>
    <x v="1"/>
  </r>
  <r>
    <x v="246"/>
    <n v="1"/>
    <x v="1"/>
    <s v="Karnes, Mrs. J Frank (Claire Bennett)"/>
    <x v="1"/>
    <n v="22"/>
    <n v="0"/>
    <n v="0"/>
    <s v="F.C.C. 13534"/>
    <n v="21"/>
    <m/>
    <s v="S"/>
    <x v="1"/>
    <x v="0"/>
  </r>
  <r>
    <x v="247"/>
    <n v="0"/>
    <x v="1"/>
    <s v="Drew, Mr. James Vivian"/>
    <x v="0"/>
    <n v="42"/>
    <n v="1"/>
    <n v="1"/>
    <n v="28220"/>
    <n v="32.5"/>
    <m/>
    <s v="S"/>
    <x v="1"/>
    <x v="1"/>
  </r>
  <r>
    <x v="248"/>
    <n v="1"/>
    <x v="1"/>
    <s v="Hold, Mrs. Stephen (Annie Margaret Hill)"/>
    <x v="1"/>
    <n v="29"/>
    <n v="1"/>
    <n v="0"/>
    <n v="26707"/>
    <n v="26"/>
    <m/>
    <s v="S"/>
    <x v="1"/>
    <x v="0"/>
  </r>
  <r>
    <x v="249"/>
    <n v="1"/>
    <x v="0"/>
    <s v="Khalil, Mrs. Betros (Zahie Maria Elias)"/>
    <x v="1"/>
    <m/>
    <n v="1"/>
    <n v="0"/>
    <n v="2660"/>
    <n v="14.4542"/>
    <m/>
    <s v="C"/>
    <x v="2"/>
    <x v="3"/>
  </r>
  <r>
    <x v="250"/>
    <n v="1"/>
    <x v="1"/>
    <s v="West, Miss. Barbara J"/>
    <x v="1"/>
    <n v="0.92"/>
    <n v="1"/>
    <n v="2"/>
    <s v="C.A. 34651"/>
    <n v="27.75"/>
    <m/>
    <s v="S"/>
    <x v="1"/>
    <x v="3"/>
  </r>
  <r>
    <x v="251"/>
    <n v="0"/>
    <x v="0"/>
    <s v="Abrahamsson, Mr. Abraham August Johannes"/>
    <x v="0"/>
    <n v="20"/>
    <n v="0"/>
    <n v="0"/>
    <s v="SOTON/O2 3101284"/>
    <n v="7.9249999999999998"/>
    <m/>
    <s v="S"/>
    <x v="1"/>
    <x v="0"/>
  </r>
  <r>
    <x v="252"/>
    <n v="0"/>
    <x v="2"/>
    <s v="Clark, Mr. Walter Miller"/>
    <x v="0"/>
    <n v="27"/>
    <n v="1"/>
    <n v="0"/>
    <n v="13508"/>
    <n v="136.7792"/>
    <s v="C89"/>
    <s v="C"/>
    <x v="2"/>
    <x v="0"/>
  </r>
  <r>
    <x v="253"/>
    <n v="0"/>
    <x v="0"/>
    <s v="Salander, Mr. Karl Johan"/>
    <x v="0"/>
    <n v="24"/>
    <n v="0"/>
    <n v="0"/>
    <n v="7266"/>
    <n v="9.3249999999999993"/>
    <m/>
    <s v="S"/>
    <x v="1"/>
    <x v="0"/>
  </r>
  <r>
    <x v="254"/>
    <n v="0"/>
    <x v="0"/>
    <s v="Wenzel, Mr. Linhart"/>
    <x v="0"/>
    <n v="32.5"/>
    <n v="0"/>
    <n v="0"/>
    <n v="345775"/>
    <n v="9.5"/>
    <m/>
    <s v="S"/>
    <x v="1"/>
    <x v="0"/>
  </r>
  <r>
    <x v="255"/>
    <n v="0"/>
    <x v="0"/>
    <s v="MacKay, Mr. George William"/>
    <x v="0"/>
    <m/>
    <n v="0"/>
    <n v="0"/>
    <s v="C.A. 42795"/>
    <n v="7.55"/>
    <m/>
    <s v="S"/>
    <x v="1"/>
    <x v="3"/>
  </r>
  <r>
    <x v="256"/>
    <n v="0"/>
    <x v="0"/>
    <s v="Mahon, Mr. John"/>
    <x v="0"/>
    <m/>
    <n v="0"/>
    <n v="0"/>
    <s v="AQ/4 3130"/>
    <n v="7.75"/>
    <m/>
    <s v="Q"/>
    <x v="0"/>
    <x v="3"/>
  </r>
  <r>
    <x v="257"/>
    <n v="0"/>
    <x v="0"/>
    <s v="Niklasson, Mr. Samuel"/>
    <x v="0"/>
    <n v="28"/>
    <n v="0"/>
    <n v="0"/>
    <n v="363611"/>
    <n v="8.0500000000000007"/>
    <m/>
    <s v="S"/>
    <x v="1"/>
    <x v="0"/>
  </r>
  <r>
    <x v="258"/>
    <n v="1"/>
    <x v="1"/>
    <s v="Bentham, Miss. Lilian W"/>
    <x v="1"/>
    <n v="19"/>
    <n v="0"/>
    <n v="0"/>
    <n v="28404"/>
    <n v="13"/>
    <m/>
    <s v="S"/>
    <x v="1"/>
    <x v="3"/>
  </r>
  <r>
    <x v="259"/>
    <n v="0"/>
    <x v="0"/>
    <s v="Midtsjo, Mr. Karl Albert"/>
    <x v="0"/>
    <n v="21"/>
    <n v="0"/>
    <n v="0"/>
    <n v="345501"/>
    <n v="7.7750000000000004"/>
    <m/>
    <s v="S"/>
    <x v="1"/>
    <x v="0"/>
  </r>
  <r>
    <x v="260"/>
    <n v="0"/>
    <x v="0"/>
    <s v="de Messemaeker, Mr. Guillaume Joseph"/>
    <x v="0"/>
    <n v="36.5"/>
    <n v="1"/>
    <n v="0"/>
    <n v="345572"/>
    <n v="17.399999999999999"/>
    <m/>
    <s v="S"/>
    <x v="1"/>
    <x v="0"/>
  </r>
  <r>
    <x v="261"/>
    <n v="0"/>
    <x v="0"/>
    <s v="Nilsson, Mr. August Ferdinand"/>
    <x v="0"/>
    <n v="21"/>
    <n v="0"/>
    <n v="0"/>
    <n v="350410"/>
    <n v="7.8541999999999996"/>
    <m/>
    <s v="S"/>
    <x v="1"/>
    <x v="0"/>
  </r>
  <r>
    <x v="262"/>
    <n v="1"/>
    <x v="1"/>
    <s v="Wells, Mrs. Arthur Henry (Addie Dart Trevaskis)"/>
    <x v="1"/>
    <n v="29"/>
    <n v="0"/>
    <n v="2"/>
    <n v="29103"/>
    <n v="23"/>
    <m/>
    <s v="S"/>
    <x v="1"/>
    <x v="0"/>
  </r>
  <r>
    <x v="263"/>
    <n v="1"/>
    <x v="0"/>
    <s v="Klasen, Miss. Gertrud Emilia"/>
    <x v="1"/>
    <n v="1"/>
    <n v="1"/>
    <n v="1"/>
    <n v="350405"/>
    <n v="12.183299999999999"/>
    <m/>
    <s v="S"/>
    <x v="1"/>
    <x v="3"/>
  </r>
  <r>
    <x v="264"/>
    <n v="0"/>
    <x v="1"/>
    <s v="Portaluppi, Mr. Emilio Ilario Giuseppe"/>
    <x v="0"/>
    <n v="30"/>
    <n v="0"/>
    <n v="0"/>
    <s v="C.A. 34644"/>
    <n v="12.737500000000001"/>
    <m/>
    <s v="C"/>
    <x v="2"/>
    <x v="0"/>
  </r>
  <r>
    <x v="265"/>
    <n v="0"/>
    <x v="0"/>
    <s v="Lyntakoff, Mr. Stanko"/>
    <x v="0"/>
    <m/>
    <n v="0"/>
    <n v="0"/>
    <n v="349235"/>
    <n v="7.8958000000000004"/>
    <m/>
    <s v="S"/>
    <x v="1"/>
    <x v="3"/>
  </r>
  <r>
    <x v="266"/>
    <n v="0"/>
    <x v="2"/>
    <s v="Chisholm, Mr. Roderick Robert Crispin"/>
    <x v="0"/>
    <m/>
    <n v="0"/>
    <n v="0"/>
    <n v="112051"/>
    <n v="0"/>
    <m/>
    <s v="S"/>
    <x v="1"/>
    <x v="3"/>
  </r>
  <r>
    <x v="267"/>
    <n v="0"/>
    <x v="0"/>
    <s v="Warren, Mr. Charles William"/>
    <x v="0"/>
    <m/>
    <n v="0"/>
    <n v="0"/>
    <s v="C.A. 49867"/>
    <n v="7.55"/>
    <m/>
    <s v="S"/>
    <x v="1"/>
    <x v="3"/>
  </r>
  <r>
    <x v="268"/>
    <n v="1"/>
    <x v="0"/>
    <s v="Howard, Miss. May Elizabeth"/>
    <x v="1"/>
    <m/>
    <n v="0"/>
    <n v="0"/>
    <s v="A. 2. 39186"/>
    <n v="8.0500000000000007"/>
    <m/>
    <s v="S"/>
    <x v="1"/>
    <x v="3"/>
  </r>
  <r>
    <x v="269"/>
    <n v="0"/>
    <x v="0"/>
    <s v="Pokrnic, Mr. Mate"/>
    <x v="0"/>
    <n v="17"/>
    <n v="0"/>
    <n v="0"/>
    <n v="315095"/>
    <n v="8.6624999999999996"/>
    <m/>
    <s v="S"/>
    <x v="1"/>
    <x v="3"/>
  </r>
  <r>
    <x v="270"/>
    <n v="0"/>
    <x v="2"/>
    <s v="McCaffry, Mr. Thomas Francis"/>
    <x v="0"/>
    <n v="46"/>
    <n v="0"/>
    <n v="0"/>
    <n v="13050"/>
    <n v="75.241699999999994"/>
    <s v="C6"/>
    <s v="C"/>
    <x v="2"/>
    <x v="1"/>
  </r>
  <r>
    <x v="271"/>
    <n v="0"/>
    <x v="0"/>
    <s v="Fox, Mr. Patrick"/>
    <x v="0"/>
    <m/>
    <n v="0"/>
    <n v="0"/>
    <n v="368573"/>
    <n v="7.75"/>
    <m/>
    <s v="Q"/>
    <x v="0"/>
    <x v="3"/>
  </r>
  <r>
    <x v="272"/>
    <n v="1"/>
    <x v="2"/>
    <s v="Clark, Mrs. Walter Miller (Virginia McDowell)"/>
    <x v="1"/>
    <n v="26"/>
    <n v="1"/>
    <n v="0"/>
    <n v="13508"/>
    <n v="136.7792"/>
    <s v="C89"/>
    <s v="C"/>
    <x v="2"/>
    <x v="0"/>
  </r>
  <r>
    <x v="273"/>
    <n v="1"/>
    <x v="0"/>
    <s v="Lennon, Miss. Mary"/>
    <x v="1"/>
    <m/>
    <n v="1"/>
    <n v="0"/>
    <n v="370371"/>
    <n v="15.5"/>
    <m/>
    <s v="Q"/>
    <x v="0"/>
    <x v="3"/>
  </r>
  <r>
    <x v="274"/>
    <n v="0"/>
    <x v="0"/>
    <s v="Saade, Mr. Jean Nassr"/>
    <x v="0"/>
    <m/>
    <n v="0"/>
    <n v="0"/>
    <n v="2676"/>
    <n v="7.2249999999999996"/>
    <m/>
    <s v="C"/>
    <x v="2"/>
    <x v="3"/>
  </r>
  <r>
    <x v="275"/>
    <n v="1"/>
    <x v="1"/>
    <s v="Bryhl, Miss. Dagmar Jenny Ingeborg "/>
    <x v="1"/>
    <n v="20"/>
    <n v="1"/>
    <n v="0"/>
    <n v="236853"/>
    <n v="26"/>
    <m/>
    <s v="S"/>
    <x v="1"/>
    <x v="0"/>
  </r>
  <r>
    <x v="276"/>
    <n v="0"/>
    <x v="1"/>
    <s v="Parker, Mr. Clifford Richard"/>
    <x v="0"/>
    <n v="28"/>
    <n v="0"/>
    <n v="0"/>
    <s v="SC 14888"/>
    <n v="10.5"/>
    <m/>
    <s v="S"/>
    <x v="1"/>
    <x v="0"/>
  </r>
  <r>
    <x v="277"/>
    <n v="0"/>
    <x v="1"/>
    <s v="Faunthorpe, Mr. Harry"/>
    <x v="0"/>
    <n v="40"/>
    <n v="1"/>
    <n v="0"/>
    <n v="2926"/>
    <n v="26"/>
    <m/>
    <s v="S"/>
    <x v="1"/>
    <x v="1"/>
  </r>
  <r>
    <x v="278"/>
    <n v="0"/>
    <x v="1"/>
    <s v="Ware, Mr. John James"/>
    <x v="0"/>
    <n v="30"/>
    <n v="1"/>
    <n v="0"/>
    <s v="CA 31352"/>
    <n v="21"/>
    <m/>
    <s v="S"/>
    <x v="1"/>
    <x v="0"/>
  </r>
  <r>
    <x v="279"/>
    <n v="0"/>
    <x v="1"/>
    <s v="Oxenham, Mr. Percy Thomas"/>
    <x v="0"/>
    <n v="22"/>
    <n v="0"/>
    <n v="0"/>
    <s v="W./C. 14260"/>
    <n v="10.5"/>
    <m/>
    <s v="S"/>
    <x v="1"/>
    <x v="0"/>
  </r>
  <r>
    <x v="280"/>
    <n v="1"/>
    <x v="0"/>
    <s v="Oreskovic, Miss. Jelka"/>
    <x v="1"/>
    <n v="23"/>
    <n v="0"/>
    <n v="0"/>
    <n v="315085"/>
    <n v="8.6624999999999996"/>
    <m/>
    <s v="S"/>
    <x v="1"/>
    <x v="0"/>
  </r>
  <r>
    <x v="281"/>
    <n v="0"/>
    <x v="0"/>
    <s v="Peacock, Master. Alfred Edward"/>
    <x v="0"/>
    <n v="0.75"/>
    <n v="1"/>
    <n v="1"/>
    <s v="SOTON/O.Q. 3101315"/>
    <n v="13.775"/>
    <m/>
    <s v="S"/>
    <x v="1"/>
    <x v="3"/>
  </r>
  <r>
    <x v="282"/>
    <n v="1"/>
    <x v="0"/>
    <s v="Fleming, Miss. Honora"/>
    <x v="1"/>
    <m/>
    <n v="0"/>
    <n v="0"/>
    <n v="364859"/>
    <n v="7.75"/>
    <m/>
    <s v="Q"/>
    <x v="0"/>
    <x v="3"/>
  </r>
  <r>
    <x v="283"/>
    <n v="1"/>
    <x v="0"/>
    <s v="Touma, Miss. Maria Youssef"/>
    <x v="1"/>
    <n v="9"/>
    <n v="1"/>
    <n v="1"/>
    <n v="2650"/>
    <n v="15.245799999999999"/>
    <m/>
    <s v="C"/>
    <x v="2"/>
    <x v="3"/>
  </r>
  <r>
    <x v="284"/>
    <n v="1"/>
    <x v="0"/>
    <s v="Rosblom, Miss. Salli Helena"/>
    <x v="1"/>
    <n v="2"/>
    <n v="1"/>
    <n v="1"/>
    <n v="370129"/>
    <n v="20.212499999999999"/>
    <m/>
    <s v="S"/>
    <x v="1"/>
    <x v="3"/>
  </r>
  <r>
    <x v="285"/>
    <n v="0"/>
    <x v="0"/>
    <s v="Dennis, Mr. William"/>
    <x v="0"/>
    <n v="36"/>
    <n v="0"/>
    <n v="0"/>
    <s v="A/5 21175"/>
    <n v="7.25"/>
    <m/>
    <s v="S"/>
    <x v="1"/>
    <x v="0"/>
  </r>
  <r>
    <x v="286"/>
    <n v="0"/>
    <x v="0"/>
    <s v="Franklin, Mr. Charles (Charles Fardon)"/>
    <x v="0"/>
    <m/>
    <n v="0"/>
    <n v="0"/>
    <s v="SOTON/O.Q. 3101314"/>
    <n v="7.25"/>
    <m/>
    <s v="S"/>
    <x v="1"/>
    <x v="3"/>
  </r>
  <r>
    <x v="287"/>
    <n v="0"/>
    <x v="2"/>
    <s v="Snyder, Mr. John Pillsbury"/>
    <x v="0"/>
    <n v="24"/>
    <n v="1"/>
    <n v="0"/>
    <n v="21228"/>
    <n v="82.2667"/>
    <s v="B45"/>
    <s v="S"/>
    <x v="1"/>
    <x v="0"/>
  </r>
  <r>
    <x v="288"/>
    <n v="0"/>
    <x v="0"/>
    <s v="Mardirosian, Mr. Sarkis"/>
    <x v="0"/>
    <m/>
    <n v="0"/>
    <n v="0"/>
    <n v="2655"/>
    <n v="7.2291999999999996"/>
    <s v="F E46"/>
    <s v="C"/>
    <x v="2"/>
    <x v="3"/>
  </r>
  <r>
    <x v="289"/>
    <n v="0"/>
    <x v="0"/>
    <s v="Ford, Mr. Arthur"/>
    <x v="0"/>
    <m/>
    <n v="0"/>
    <n v="0"/>
    <s v="A/5 1478"/>
    <n v="8.0500000000000007"/>
    <m/>
    <s v="S"/>
    <x v="1"/>
    <x v="3"/>
  </r>
  <r>
    <x v="290"/>
    <n v="0"/>
    <x v="2"/>
    <s v="Rheims, Mr. George Alexander Lucien"/>
    <x v="0"/>
    <m/>
    <n v="0"/>
    <n v="0"/>
    <s v="PC 17607"/>
    <n v="39.6"/>
    <m/>
    <s v="S"/>
    <x v="1"/>
    <x v="3"/>
  </r>
  <r>
    <x v="291"/>
    <n v="1"/>
    <x v="0"/>
    <s v="Daly, Miss. Margaret Marcella Maggie"/>
    <x v="1"/>
    <n v="30"/>
    <n v="0"/>
    <n v="0"/>
    <n v="382650"/>
    <n v="6.95"/>
    <m/>
    <s v="Q"/>
    <x v="0"/>
    <x v="0"/>
  </r>
  <r>
    <x v="292"/>
    <n v="0"/>
    <x v="0"/>
    <s v="Nasr, Mr. Mustafa"/>
    <x v="0"/>
    <m/>
    <n v="0"/>
    <n v="0"/>
    <n v="2652"/>
    <n v="7.2291999999999996"/>
    <m/>
    <s v="C"/>
    <x v="2"/>
    <x v="3"/>
  </r>
  <r>
    <x v="293"/>
    <n v="0"/>
    <x v="2"/>
    <s v="Dodge, Dr. Washington"/>
    <x v="0"/>
    <n v="53"/>
    <n v="1"/>
    <n v="1"/>
    <n v="33638"/>
    <n v="81.8583"/>
    <s v="A34"/>
    <s v="S"/>
    <x v="1"/>
    <x v="1"/>
  </r>
  <r>
    <x v="294"/>
    <n v="0"/>
    <x v="0"/>
    <s v="Wittevrongel, Mr. Camille"/>
    <x v="0"/>
    <n v="36"/>
    <n v="0"/>
    <n v="0"/>
    <n v="345771"/>
    <n v="9.5"/>
    <m/>
    <s v="S"/>
    <x v="1"/>
    <x v="0"/>
  </r>
  <r>
    <x v="295"/>
    <n v="0"/>
    <x v="0"/>
    <s v="Angheloff, Mr. Minko"/>
    <x v="0"/>
    <n v="26"/>
    <n v="0"/>
    <n v="0"/>
    <n v="349202"/>
    <n v="7.8958000000000004"/>
    <m/>
    <s v="S"/>
    <x v="1"/>
    <x v="0"/>
  </r>
  <r>
    <x v="296"/>
    <n v="1"/>
    <x v="1"/>
    <s v="Laroche, Miss. Louise"/>
    <x v="1"/>
    <n v="1"/>
    <n v="1"/>
    <n v="2"/>
    <s v="SC/Paris 2123"/>
    <n v="41.5792"/>
    <m/>
    <s v="C"/>
    <x v="2"/>
    <x v="3"/>
  </r>
  <r>
    <x v="297"/>
    <n v="0"/>
    <x v="0"/>
    <s v="Samaan, Mr. Hanna"/>
    <x v="0"/>
    <m/>
    <n v="2"/>
    <n v="0"/>
    <n v="2662"/>
    <n v="21.679200000000002"/>
    <m/>
    <s v="C"/>
    <x v="2"/>
    <x v="3"/>
  </r>
  <r>
    <x v="298"/>
    <n v="0"/>
    <x v="2"/>
    <s v="Loring, Mr. Joseph Holland"/>
    <x v="0"/>
    <n v="30"/>
    <n v="0"/>
    <n v="0"/>
    <n v="113801"/>
    <n v="45.5"/>
    <m/>
    <s v="S"/>
    <x v="1"/>
    <x v="0"/>
  </r>
  <r>
    <x v="299"/>
    <n v="0"/>
    <x v="0"/>
    <s v="Johansson, Mr. Nils"/>
    <x v="0"/>
    <n v="29"/>
    <n v="0"/>
    <n v="0"/>
    <n v="347467"/>
    <n v="7.8541999999999996"/>
    <m/>
    <s v="S"/>
    <x v="1"/>
    <x v="0"/>
  </r>
  <r>
    <x v="300"/>
    <n v="0"/>
    <x v="0"/>
    <s v="Olsson, Mr. Oscar Wilhelm"/>
    <x v="0"/>
    <n v="32"/>
    <n v="0"/>
    <n v="0"/>
    <n v="347079"/>
    <n v="7.7750000000000004"/>
    <m/>
    <s v="S"/>
    <x v="1"/>
    <x v="0"/>
  </r>
  <r>
    <x v="301"/>
    <n v="0"/>
    <x v="1"/>
    <s v="Malachard, Mr. Noel"/>
    <x v="0"/>
    <m/>
    <n v="0"/>
    <n v="0"/>
    <n v="237735"/>
    <n v="15.0458"/>
    <s v="D"/>
    <s v="C"/>
    <x v="2"/>
    <x v="3"/>
  </r>
  <r>
    <x v="302"/>
    <n v="0"/>
    <x v="1"/>
    <s v="Phillips, Mr. Escott Robert"/>
    <x v="0"/>
    <n v="43"/>
    <n v="0"/>
    <n v="1"/>
    <s v="S.O./P.P. 2"/>
    <n v="21"/>
    <m/>
    <s v="S"/>
    <x v="1"/>
    <x v="1"/>
  </r>
  <r>
    <x v="303"/>
    <n v="0"/>
    <x v="0"/>
    <s v="Pokrnic, Mr. Tome"/>
    <x v="0"/>
    <n v="24"/>
    <n v="0"/>
    <n v="0"/>
    <n v="315092"/>
    <n v="8.6624999999999996"/>
    <m/>
    <s v="S"/>
    <x v="1"/>
    <x v="0"/>
  </r>
  <r>
    <x v="304"/>
    <n v="1"/>
    <x v="0"/>
    <s v="McCarthy, Miss. Catherine Katie"/>
    <x v="1"/>
    <m/>
    <n v="0"/>
    <n v="0"/>
    <n v="383123"/>
    <n v="7.75"/>
    <m/>
    <s v="Q"/>
    <x v="0"/>
    <x v="3"/>
  </r>
  <r>
    <x v="305"/>
    <n v="1"/>
    <x v="2"/>
    <s v="Crosby, Mrs. Edward Gifford (Catherine Elizabeth Halstead)"/>
    <x v="1"/>
    <n v="64"/>
    <n v="1"/>
    <n v="1"/>
    <n v="112901"/>
    <n v="26.55"/>
    <s v="B26"/>
    <s v="S"/>
    <x v="1"/>
    <x v="2"/>
  </r>
  <r>
    <x v="306"/>
    <n v="0"/>
    <x v="2"/>
    <s v="Allison, Mr. Hudson Joshua Creighton"/>
    <x v="0"/>
    <n v="30"/>
    <n v="1"/>
    <n v="2"/>
    <n v="113781"/>
    <n v="151.55000000000001"/>
    <s v="C22 C26"/>
    <s v="S"/>
    <x v="1"/>
    <x v="0"/>
  </r>
  <r>
    <x v="307"/>
    <n v="0"/>
    <x v="0"/>
    <s v="Aks, Master. Philip Frank"/>
    <x v="0"/>
    <n v="0.83"/>
    <n v="0"/>
    <n v="1"/>
    <n v="392091"/>
    <n v="9.35"/>
    <m/>
    <s v="S"/>
    <x v="1"/>
    <x v="3"/>
  </r>
  <r>
    <x v="308"/>
    <n v="0"/>
    <x v="2"/>
    <s v="Hays, Mr. Charles Melville"/>
    <x v="0"/>
    <n v="55"/>
    <n v="1"/>
    <n v="1"/>
    <n v="12749"/>
    <n v="93.5"/>
    <s v="B69"/>
    <s v="S"/>
    <x v="1"/>
    <x v="1"/>
  </r>
  <r>
    <x v="309"/>
    <n v="1"/>
    <x v="0"/>
    <s v="Hansen, Mrs. Claus Peter (Jennie L Howard)"/>
    <x v="1"/>
    <n v="45"/>
    <n v="1"/>
    <n v="0"/>
    <n v="350026"/>
    <n v="14.1083"/>
    <m/>
    <s v="S"/>
    <x v="1"/>
    <x v="1"/>
  </r>
  <r>
    <x v="310"/>
    <n v="0"/>
    <x v="0"/>
    <s v="Cacic, Mr. Jego Grga"/>
    <x v="0"/>
    <n v="18"/>
    <n v="0"/>
    <n v="0"/>
    <n v="315091"/>
    <n v="8.6624999999999996"/>
    <m/>
    <s v="S"/>
    <x v="1"/>
    <x v="3"/>
  </r>
  <r>
    <x v="311"/>
    <n v="0"/>
    <x v="0"/>
    <s v="Vartanian, Mr. David"/>
    <x v="0"/>
    <n v="22"/>
    <n v="0"/>
    <n v="0"/>
    <n v="2658"/>
    <n v="7.2249999999999996"/>
    <m/>
    <s v="C"/>
    <x v="2"/>
    <x v="0"/>
  </r>
  <r>
    <x v="312"/>
    <n v="0"/>
    <x v="0"/>
    <s v="Sadowitz, Mr. Harry"/>
    <x v="0"/>
    <m/>
    <n v="0"/>
    <n v="0"/>
    <s v="LP 1588"/>
    <n v="7.5750000000000002"/>
    <m/>
    <s v="S"/>
    <x v="1"/>
    <x v="3"/>
  </r>
  <r>
    <x v="313"/>
    <n v="1"/>
    <x v="0"/>
    <s v="Carr, Miss. Jeannie"/>
    <x v="1"/>
    <n v="37"/>
    <n v="0"/>
    <n v="0"/>
    <n v="368364"/>
    <n v="7.75"/>
    <m/>
    <s v="Q"/>
    <x v="0"/>
    <x v="0"/>
  </r>
  <r>
    <x v="314"/>
    <n v="1"/>
    <x v="2"/>
    <s v="White, Mrs. John Stuart (Ella Holmes)"/>
    <x v="1"/>
    <n v="55"/>
    <n v="0"/>
    <n v="0"/>
    <s v="PC 17760"/>
    <n v="135.63329999999999"/>
    <s v="C32"/>
    <s v="C"/>
    <x v="2"/>
    <x v="1"/>
  </r>
  <r>
    <x v="315"/>
    <n v="1"/>
    <x v="0"/>
    <s v="Hagardon, Miss. Kate"/>
    <x v="1"/>
    <n v="17"/>
    <n v="0"/>
    <n v="0"/>
    <s v="AQ/3. 30631"/>
    <n v="7.7332999999999998"/>
    <m/>
    <s v="Q"/>
    <x v="0"/>
    <x v="3"/>
  </r>
  <r>
    <x v="316"/>
    <n v="0"/>
    <x v="2"/>
    <s v="Spencer, Mr. William Augustus"/>
    <x v="0"/>
    <n v="57"/>
    <n v="1"/>
    <n v="0"/>
    <s v="PC 17569"/>
    <n v="146.52080000000001"/>
    <s v="B78"/>
    <s v="C"/>
    <x v="2"/>
    <x v="1"/>
  </r>
  <r>
    <x v="317"/>
    <n v="0"/>
    <x v="1"/>
    <s v="Rogers, Mr. Reginald Harry"/>
    <x v="0"/>
    <n v="19"/>
    <n v="0"/>
    <n v="0"/>
    <n v="28004"/>
    <n v="10.5"/>
    <m/>
    <s v="S"/>
    <x v="1"/>
    <x v="3"/>
  </r>
  <r>
    <x v="318"/>
    <n v="0"/>
    <x v="0"/>
    <s v="Jonsson, Mr. Nils Hilding"/>
    <x v="0"/>
    <n v="27"/>
    <n v="0"/>
    <n v="0"/>
    <n v="350408"/>
    <n v="7.8541999999999996"/>
    <m/>
    <s v="S"/>
    <x v="1"/>
    <x v="0"/>
  </r>
  <r>
    <x v="319"/>
    <n v="0"/>
    <x v="1"/>
    <s v="Jefferys, Mr. Ernest Wilfred"/>
    <x v="0"/>
    <n v="22"/>
    <n v="2"/>
    <n v="0"/>
    <s v="C.A. 31029"/>
    <n v="31.5"/>
    <m/>
    <s v="S"/>
    <x v="1"/>
    <x v="0"/>
  </r>
  <r>
    <x v="320"/>
    <n v="0"/>
    <x v="0"/>
    <s v="Andersson, Mr. Johan Samuel"/>
    <x v="0"/>
    <n v="26"/>
    <n v="0"/>
    <n v="0"/>
    <n v="347075"/>
    <n v="7.7750000000000004"/>
    <m/>
    <s v="S"/>
    <x v="1"/>
    <x v="0"/>
  </r>
  <r>
    <x v="321"/>
    <n v="0"/>
    <x v="0"/>
    <s v="Krekorian, Mr. Neshan"/>
    <x v="0"/>
    <n v="25"/>
    <n v="0"/>
    <n v="0"/>
    <n v="2654"/>
    <n v="7.2291999999999996"/>
    <s v="F E57"/>
    <s v="C"/>
    <x v="2"/>
    <x v="0"/>
  </r>
  <r>
    <x v="322"/>
    <n v="0"/>
    <x v="1"/>
    <s v="Nesson, Mr. Israel"/>
    <x v="0"/>
    <n v="26"/>
    <n v="0"/>
    <n v="0"/>
    <n v="244368"/>
    <n v="13"/>
    <s v="F2"/>
    <s v="S"/>
    <x v="1"/>
    <x v="0"/>
  </r>
  <r>
    <x v="323"/>
    <n v="0"/>
    <x v="2"/>
    <s v="Rowe, Mr. Alfred G"/>
    <x v="0"/>
    <n v="33"/>
    <n v="0"/>
    <n v="0"/>
    <n v="113790"/>
    <n v="26.55"/>
    <m/>
    <s v="S"/>
    <x v="1"/>
    <x v="0"/>
  </r>
  <r>
    <x v="324"/>
    <n v="1"/>
    <x v="2"/>
    <s v="Kreuchen, Miss. Emilie"/>
    <x v="1"/>
    <n v="39"/>
    <n v="0"/>
    <n v="0"/>
    <n v="24160"/>
    <n v="211.33750000000001"/>
    <m/>
    <s v="S"/>
    <x v="1"/>
    <x v="0"/>
  </r>
  <r>
    <x v="325"/>
    <n v="0"/>
    <x v="0"/>
    <s v="Assam, Mr. Ali"/>
    <x v="0"/>
    <n v="23"/>
    <n v="0"/>
    <n v="0"/>
    <s v="SOTON/O.Q. 3101309"/>
    <n v="7.05"/>
    <m/>
    <s v="S"/>
    <x v="1"/>
    <x v="0"/>
  </r>
  <r>
    <x v="326"/>
    <n v="1"/>
    <x v="1"/>
    <s v="Becker, Miss. Ruth Elizabeth"/>
    <x v="1"/>
    <n v="12"/>
    <n v="2"/>
    <n v="1"/>
    <n v="230136"/>
    <n v="39"/>
    <s v="F4"/>
    <s v="S"/>
    <x v="1"/>
    <x v="3"/>
  </r>
  <r>
    <x v="327"/>
    <n v="0"/>
    <x v="2"/>
    <s v="Rosenshine, Mr. George (Mr George Thorne)"/>
    <x v="0"/>
    <n v="46"/>
    <n v="0"/>
    <n v="0"/>
    <s v="PC 17585"/>
    <n v="79.2"/>
    <m/>
    <s v="C"/>
    <x v="2"/>
    <x v="1"/>
  </r>
  <r>
    <x v="328"/>
    <n v="0"/>
    <x v="1"/>
    <s v="Clarke, Mr. Charles Valentine"/>
    <x v="0"/>
    <n v="29"/>
    <n v="1"/>
    <n v="0"/>
    <n v="2003"/>
    <n v="26"/>
    <m/>
    <s v="S"/>
    <x v="1"/>
    <x v="0"/>
  </r>
  <r>
    <x v="329"/>
    <n v="0"/>
    <x v="1"/>
    <s v="Enander, Mr. Ingvar"/>
    <x v="0"/>
    <n v="21"/>
    <n v="0"/>
    <n v="0"/>
    <n v="236854"/>
    <n v="13"/>
    <m/>
    <s v="S"/>
    <x v="1"/>
    <x v="0"/>
  </r>
  <r>
    <x v="330"/>
    <n v="1"/>
    <x v="1"/>
    <s v="Davies, Mrs. John Morgan (Elizabeth Agnes Mary White) "/>
    <x v="1"/>
    <n v="48"/>
    <n v="0"/>
    <n v="2"/>
    <s v="C.A. 33112"/>
    <n v="36.75"/>
    <m/>
    <s v="S"/>
    <x v="1"/>
    <x v="1"/>
  </r>
  <r>
    <x v="331"/>
    <n v="0"/>
    <x v="2"/>
    <s v="Dulles, Mr. William Crothers"/>
    <x v="0"/>
    <n v="39"/>
    <n v="0"/>
    <n v="0"/>
    <s v="PC 17580"/>
    <n v="29.7"/>
    <s v="A18"/>
    <s v="C"/>
    <x v="2"/>
    <x v="0"/>
  </r>
  <r>
    <x v="332"/>
    <n v="0"/>
    <x v="0"/>
    <s v="Thomas, Mr. Tannous"/>
    <x v="0"/>
    <m/>
    <n v="0"/>
    <n v="0"/>
    <n v="2684"/>
    <n v="7.2249999999999996"/>
    <m/>
    <s v="C"/>
    <x v="2"/>
    <x v="3"/>
  </r>
  <r>
    <x v="333"/>
    <n v="1"/>
    <x v="0"/>
    <s v="Nakid, Mrs. Said (Waika Mary Mowad)"/>
    <x v="1"/>
    <n v="19"/>
    <n v="1"/>
    <n v="1"/>
    <n v="2653"/>
    <n v="15.7417"/>
    <m/>
    <s v="C"/>
    <x v="2"/>
    <x v="3"/>
  </r>
  <r>
    <x v="334"/>
    <n v="0"/>
    <x v="0"/>
    <s v="Cor, Mr. Ivan"/>
    <x v="0"/>
    <n v="27"/>
    <n v="0"/>
    <n v="0"/>
    <n v="349229"/>
    <n v="7.8958000000000004"/>
    <m/>
    <s v="S"/>
    <x v="1"/>
    <x v="0"/>
  </r>
  <r>
    <x v="335"/>
    <n v="0"/>
    <x v="2"/>
    <s v="Maguire, Mr. John Edward"/>
    <x v="0"/>
    <n v="30"/>
    <n v="0"/>
    <n v="0"/>
    <n v="110469"/>
    <n v="26"/>
    <s v="C106"/>
    <s v="S"/>
    <x v="1"/>
    <x v="0"/>
  </r>
  <r>
    <x v="336"/>
    <n v="0"/>
    <x v="1"/>
    <s v="de Brito, Mr. Jose Joaquim"/>
    <x v="0"/>
    <n v="32"/>
    <n v="0"/>
    <n v="0"/>
    <n v="244360"/>
    <n v="13"/>
    <m/>
    <s v="S"/>
    <x v="1"/>
    <x v="0"/>
  </r>
  <r>
    <x v="337"/>
    <n v="0"/>
    <x v="0"/>
    <s v="Elias, Mr. Joseph"/>
    <x v="0"/>
    <n v="39"/>
    <n v="0"/>
    <n v="2"/>
    <n v="2675"/>
    <n v="7.2291999999999996"/>
    <m/>
    <s v="C"/>
    <x v="2"/>
    <x v="0"/>
  </r>
  <r>
    <x v="338"/>
    <n v="0"/>
    <x v="1"/>
    <s v="Denbury, Mr. Herbert"/>
    <x v="0"/>
    <n v="25"/>
    <n v="0"/>
    <n v="0"/>
    <s v="C.A. 31029"/>
    <n v="31.5"/>
    <m/>
    <s v="S"/>
    <x v="1"/>
    <x v="0"/>
  </r>
  <r>
    <x v="339"/>
    <n v="0"/>
    <x v="0"/>
    <s v="Betros, Master. Seman"/>
    <x v="0"/>
    <m/>
    <n v="0"/>
    <n v="0"/>
    <n v="2622"/>
    <n v="7.2291999999999996"/>
    <m/>
    <s v="C"/>
    <x v="2"/>
    <x v="3"/>
  </r>
  <r>
    <x v="340"/>
    <n v="0"/>
    <x v="1"/>
    <s v="Fillbrook, Mr. Joseph Charles"/>
    <x v="0"/>
    <n v="18"/>
    <n v="0"/>
    <n v="0"/>
    <s v="C.A. 15185"/>
    <n v="10.5"/>
    <m/>
    <s v="S"/>
    <x v="1"/>
    <x v="3"/>
  </r>
  <r>
    <x v="341"/>
    <n v="0"/>
    <x v="0"/>
    <s v="Lundstrom, Mr. Thure Edvin"/>
    <x v="0"/>
    <n v="32"/>
    <n v="0"/>
    <n v="0"/>
    <n v="350403"/>
    <n v="7.5792000000000002"/>
    <m/>
    <s v="S"/>
    <x v="1"/>
    <x v="0"/>
  </r>
  <r>
    <x v="342"/>
    <n v="0"/>
    <x v="0"/>
    <s v="Sage, Mr. John George"/>
    <x v="0"/>
    <m/>
    <n v="1"/>
    <n v="9"/>
    <s v="CA. 2343"/>
    <n v="69.55"/>
    <m/>
    <s v="S"/>
    <x v="1"/>
    <x v="3"/>
  </r>
  <r>
    <x v="343"/>
    <n v="1"/>
    <x v="2"/>
    <s v="Cardeza, Mrs. James Warburton Martinez (Charlotte Wardle Drake)"/>
    <x v="1"/>
    <n v="58"/>
    <n v="0"/>
    <n v="1"/>
    <s v="PC 17755"/>
    <n v="512.32920000000001"/>
    <s v="B51 B53 B55"/>
    <s v="C"/>
    <x v="2"/>
    <x v="1"/>
  </r>
  <r>
    <x v="344"/>
    <n v="0"/>
    <x v="0"/>
    <s v="van Billiard, Master. James William"/>
    <x v="0"/>
    <m/>
    <n v="1"/>
    <n v="1"/>
    <s v="A/5. 851"/>
    <n v="14.5"/>
    <m/>
    <s v="S"/>
    <x v="1"/>
    <x v="3"/>
  </r>
  <r>
    <x v="345"/>
    <n v="1"/>
    <x v="0"/>
    <s v="Abelseth, Miss. Karen Marie"/>
    <x v="1"/>
    <n v="16"/>
    <n v="0"/>
    <n v="0"/>
    <n v="348125"/>
    <n v="7.65"/>
    <m/>
    <s v="S"/>
    <x v="1"/>
    <x v="3"/>
  </r>
  <r>
    <x v="346"/>
    <n v="0"/>
    <x v="1"/>
    <s v="Botsford, Mr. William Hull"/>
    <x v="0"/>
    <n v="26"/>
    <n v="0"/>
    <n v="0"/>
    <n v="237670"/>
    <n v="13"/>
    <m/>
    <s v="S"/>
    <x v="1"/>
    <x v="0"/>
  </r>
  <r>
    <x v="347"/>
    <n v="1"/>
    <x v="0"/>
    <s v="Whabee, Mrs. George Joseph (Shawneene Abi-Saab)"/>
    <x v="1"/>
    <n v="38"/>
    <n v="0"/>
    <n v="0"/>
    <n v="2688"/>
    <n v="7.2291999999999996"/>
    <m/>
    <s v="C"/>
    <x v="2"/>
    <x v="0"/>
  </r>
  <r>
    <x v="348"/>
    <n v="0"/>
    <x v="1"/>
    <s v="Giles, Mr. Ralph"/>
    <x v="0"/>
    <n v="24"/>
    <n v="0"/>
    <n v="0"/>
    <n v="248726"/>
    <n v="13.5"/>
    <m/>
    <s v="S"/>
    <x v="1"/>
    <x v="0"/>
  </r>
  <r>
    <x v="349"/>
    <n v="1"/>
    <x v="1"/>
    <s v="Walcroft, Miss. Nellie"/>
    <x v="1"/>
    <n v="31"/>
    <n v="0"/>
    <n v="0"/>
    <s v="F.C.C. 13528"/>
    <n v="21"/>
    <m/>
    <s v="S"/>
    <x v="1"/>
    <x v="0"/>
  </r>
  <r>
    <x v="350"/>
    <n v="1"/>
    <x v="2"/>
    <s v="Greenfield, Mrs. Leo David (Blanche Strouse)"/>
    <x v="1"/>
    <n v="45"/>
    <n v="0"/>
    <n v="1"/>
    <s v="PC 17759"/>
    <n v="63.3583"/>
    <s v="D10 D12"/>
    <s v="C"/>
    <x v="2"/>
    <x v="1"/>
  </r>
  <r>
    <x v="351"/>
    <n v="0"/>
    <x v="1"/>
    <s v="Stokes, Mr. Philip Joseph"/>
    <x v="0"/>
    <n v="25"/>
    <n v="0"/>
    <n v="0"/>
    <s v="F.C.C. 13540"/>
    <n v="10.5"/>
    <m/>
    <s v="S"/>
    <x v="1"/>
    <x v="0"/>
  </r>
  <r>
    <x v="352"/>
    <n v="0"/>
    <x v="1"/>
    <s v="Dibden, Mr. William"/>
    <x v="0"/>
    <n v="18"/>
    <n v="0"/>
    <n v="0"/>
    <s v="S.O.C. 14879"/>
    <n v="73.5"/>
    <m/>
    <s v="S"/>
    <x v="1"/>
    <x v="3"/>
  </r>
  <r>
    <x v="353"/>
    <n v="0"/>
    <x v="1"/>
    <s v="Herman, Mr. Samuel"/>
    <x v="0"/>
    <n v="49"/>
    <n v="1"/>
    <n v="2"/>
    <n v="220845"/>
    <n v="65"/>
    <m/>
    <s v="S"/>
    <x v="1"/>
    <x v="1"/>
  </r>
  <r>
    <x v="354"/>
    <n v="1"/>
    <x v="0"/>
    <s v="Dean, Miss. Elizabeth Gladys Millvina"/>
    <x v="1"/>
    <n v="0.17"/>
    <n v="1"/>
    <n v="2"/>
    <s v="C.A. 2315"/>
    <n v="20.574999999999999"/>
    <m/>
    <s v="S"/>
    <x v="1"/>
    <x v="3"/>
  </r>
  <r>
    <x v="355"/>
    <n v="0"/>
    <x v="2"/>
    <s v="Julian, Mr. Henry Forbes"/>
    <x v="0"/>
    <n v="50"/>
    <n v="0"/>
    <n v="0"/>
    <n v="113044"/>
    <n v="26"/>
    <s v="E60"/>
    <s v="S"/>
    <x v="1"/>
    <x v="1"/>
  </r>
  <r>
    <x v="356"/>
    <n v="1"/>
    <x v="2"/>
    <s v="Brown, Mrs. John Murray (Caroline Lane Lamson)"/>
    <x v="1"/>
    <n v="59"/>
    <n v="2"/>
    <n v="0"/>
    <n v="11769"/>
    <n v="51.479199999999999"/>
    <s v="C101"/>
    <s v="S"/>
    <x v="1"/>
    <x v="1"/>
  </r>
  <r>
    <x v="357"/>
    <n v="0"/>
    <x v="0"/>
    <s v="Lockyer, Mr. Edward"/>
    <x v="0"/>
    <m/>
    <n v="0"/>
    <n v="0"/>
    <n v="1222"/>
    <n v="7.8792"/>
    <m/>
    <s v="S"/>
    <x v="1"/>
    <x v="3"/>
  </r>
  <r>
    <x v="358"/>
    <n v="0"/>
    <x v="0"/>
    <s v="O'Keefe, Mr. Patrick"/>
    <x v="0"/>
    <m/>
    <n v="0"/>
    <n v="0"/>
    <n v="368402"/>
    <n v="7.75"/>
    <m/>
    <s v="Q"/>
    <x v="0"/>
    <x v="3"/>
  </r>
  <r>
    <x v="359"/>
    <n v="1"/>
    <x v="0"/>
    <s v="Lindell, Mrs. Edvard Bengtsson (Elin Gerda Persson)"/>
    <x v="1"/>
    <n v="30"/>
    <n v="1"/>
    <n v="0"/>
    <n v="349910"/>
    <n v="15.55"/>
    <m/>
    <s v="S"/>
    <x v="1"/>
    <x v="0"/>
  </r>
  <r>
    <x v="360"/>
    <n v="0"/>
    <x v="0"/>
    <s v="Sage, Master. William Henry"/>
    <x v="0"/>
    <n v="14.5"/>
    <n v="8"/>
    <n v="2"/>
    <s v="CA. 2343"/>
    <n v="69.55"/>
    <m/>
    <s v="S"/>
    <x v="1"/>
    <x v="3"/>
  </r>
  <r>
    <x v="361"/>
    <n v="1"/>
    <x v="1"/>
    <s v="Mallet, Mrs. Albert (Antoinette Magnin)"/>
    <x v="1"/>
    <n v="24"/>
    <n v="1"/>
    <n v="1"/>
    <s v="S.C./PARIS 2079"/>
    <n v="37.004199999999997"/>
    <m/>
    <s v="C"/>
    <x v="2"/>
    <x v="0"/>
  </r>
  <r>
    <x v="362"/>
    <n v="1"/>
    <x v="1"/>
    <s v="Ware, Mrs. John James (Florence Louise Long)"/>
    <x v="1"/>
    <n v="31"/>
    <n v="0"/>
    <n v="0"/>
    <s v="CA 31352"/>
    <n v="21"/>
    <m/>
    <s v="S"/>
    <x v="1"/>
    <x v="0"/>
  </r>
  <r>
    <x v="363"/>
    <n v="0"/>
    <x v="0"/>
    <s v="Strilic, Mr. Ivan"/>
    <x v="0"/>
    <n v="27"/>
    <n v="0"/>
    <n v="0"/>
    <n v="315083"/>
    <n v="8.6624999999999996"/>
    <m/>
    <s v="S"/>
    <x v="1"/>
    <x v="0"/>
  </r>
  <r>
    <x v="364"/>
    <n v="1"/>
    <x v="2"/>
    <s v="Harder, Mrs. George Achilles (Dorothy Annan)"/>
    <x v="1"/>
    <n v="25"/>
    <n v="1"/>
    <n v="0"/>
    <n v="11765"/>
    <n v="55.441699999999997"/>
    <s v="E50"/>
    <s v="C"/>
    <x v="2"/>
    <x v="0"/>
  </r>
  <r>
    <x v="365"/>
    <n v="1"/>
    <x v="0"/>
    <s v="Sage, Mrs. John (Annie Bullen)"/>
    <x v="1"/>
    <m/>
    <n v="1"/>
    <n v="9"/>
    <s v="CA. 2343"/>
    <n v="69.55"/>
    <m/>
    <s v="S"/>
    <x v="1"/>
    <x v="3"/>
  </r>
  <r>
    <x v="366"/>
    <n v="0"/>
    <x v="0"/>
    <s v="Caram, Mr. Joseph"/>
    <x v="0"/>
    <m/>
    <n v="1"/>
    <n v="0"/>
    <n v="2689"/>
    <n v="14.458299999999999"/>
    <m/>
    <s v="C"/>
    <x v="2"/>
    <x v="3"/>
  </r>
  <r>
    <x v="367"/>
    <n v="1"/>
    <x v="0"/>
    <s v="Riihivouri, Miss. Susanna Juhantytar Sanni"/>
    <x v="1"/>
    <n v="22"/>
    <n v="0"/>
    <n v="0"/>
    <n v="3101295"/>
    <n v="39.6875"/>
    <m/>
    <s v="S"/>
    <x v="1"/>
    <x v="0"/>
  </r>
  <r>
    <x v="368"/>
    <n v="1"/>
    <x v="2"/>
    <s v="Gibson, Mrs. Leonard (Pauline C Boeson)"/>
    <x v="1"/>
    <n v="45"/>
    <n v="0"/>
    <n v="1"/>
    <n v="112378"/>
    <n v="59.4"/>
    <m/>
    <s v="C"/>
    <x v="2"/>
    <x v="1"/>
  </r>
  <r>
    <x v="369"/>
    <n v="0"/>
    <x v="1"/>
    <s v="Pallas y Castello, Mr. Emilio"/>
    <x v="0"/>
    <n v="29"/>
    <n v="0"/>
    <n v="0"/>
    <s v="SC/PARIS 2147"/>
    <n v="13.8583"/>
    <m/>
    <s v="C"/>
    <x v="2"/>
    <x v="0"/>
  </r>
  <r>
    <x v="370"/>
    <n v="0"/>
    <x v="1"/>
    <s v="Giles, Mr. Edgar"/>
    <x v="0"/>
    <n v="21"/>
    <n v="1"/>
    <n v="0"/>
    <n v="28133"/>
    <n v="11.5"/>
    <m/>
    <s v="S"/>
    <x v="1"/>
    <x v="0"/>
  </r>
  <r>
    <x v="371"/>
    <n v="1"/>
    <x v="2"/>
    <s v="Wilson, Miss. Helen Alice"/>
    <x v="1"/>
    <n v="31"/>
    <n v="0"/>
    <n v="0"/>
    <n v="16966"/>
    <n v="134.5"/>
    <s v="E39 E41"/>
    <s v="C"/>
    <x v="2"/>
    <x v="0"/>
  </r>
  <r>
    <x v="372"/>
    <n v="0"/>
    <x v="2"/>
    <s v="Ismay, Mr. Joseph Bruce"/>
    <x v="0"/>
    <n v="49"/>
    <n v="0"/>
    <n v="0"/>
    <n v="112058"/>
    <n v="0"/>
    <s v="B52 B54 B56"/>
    <s v="S"/>
    <x v="1"/>
    <x v="1"/>
  </r>
  <r>
    <x v="373"/>
    <n v="0"/>
    <x v="1"/>
    <s v="Harbeck, Mr. William H"/>
    <x v="0"/>
    <n v="44"/>
    <n v="0"/>
    <n v="0"/>
    <n v="248746"/>
    <n v="13"/>
    <m/>
    <s v="S"/>
    <x v="1"/>
    <x v="1"/>
  </r>
  <r>
    <x v="374"/>
    <n v="1"/>
    <x v="2"/>
    <s v="Dodge, Mrs. Washington (Ruth Vidaver)"/>
    <x v="1"/>
    <n v="54"/>
    <n v="1"/>
    <n v="1"/>
    <n v="33638"/>
    <n v="81.8583"/>
    <s v="A34"/>
    <s v="S"/>
    <x v="1"/>
    <x v="1"/>
  </r>
  <r>
    <x v="375"/>
    <n v="1"/>
    <x v="2"/>
    <s v="Bowen, Miss. Grace Scott"/>
    <x v="1"/>
    <n v="45"/>
    <n v="0"/>
    <n v="0"/>
    <s v="PC 17608"/>
    <n v="262.375"/>
    <m/>
    <s v="C"/>
    <x v="2"/>
    <x v="1"/>
  </r>
  <r>
    <x v="376"/>
    <n v="1"/>
    <x v="0"/>
    <s v="Kink, Miss. Maria"/>
    <x v="1"/>
    <n v="22"/>
    <n v="2"/>
    <n v="0"/>
    <n v="315152"/>
    <n v="8.6624999999999996"/>
    <m/>
    <s v="S"/>
    <x v="1"/>
    <x v="0"/>
  </r>
  <r>
    <x v="377"/>
    <n v="0"/>
    <x v="1"/>
    <s v="Cotterill, Mr. Henry Harry"/>
    <x v="0"/>
    <n v="21"/>
    <n v="0"/>
    <n v="0"/>
    <n v="29107"/>
    <n v="11.5"/>
    <m/>
    <s v="S"/>
    <x v="1"/>
    <x v="0"/>
  </r>
  <r>
    <x v="378"/>
    <n v="0"/>
    <x v="2"/>
    <s v="Hipkins, Mr. William Edward"/>
    <x v="0"/>
    <n v="55"/>
    <n v="0"/>
    <n v="0"/>
    <n v="680"/>
    <n v="50"/>
    <s v="C39"/>
    <s v="S"/>
    <x v="1"/>
    <x v="1"/>
  </r>
  <r>
    <x v="379"/>
    <n v="0"/>
    <x v="0"/>
    <s v="Asplund, Master. Carl Edgar"/>
    <x v="0"/>
    <n v="5"/>
    <n v="4"/>
    <n v="2"/>
    <n v="347077"/>
    <n v="31.387499999999999"/>
    <m/>
    <s v="S"/>
    <x v="1"/>
    <x v="3"/>
  </r>
  <r>
    <x v="380"/>
    <n v="0"/>
    <x v="0"/>
    <s v="O'Connor, Mr. Patrick"/>
    <x v="0"/>
    <m/>
    <n v="0"/>
    <n v="0"/>
    <n v="366713"/>
    <n v="7.75"/>
    <m/>
    <s v="Q"/>
    <x v="0"/>
    <x v="3"/>
  </r>
  <r>
    <x v="381"/>
    <n v="0"/>
    <x v="0"/>
    <s v="Foley, Mr. Joseph"/>
    <x v="0"/>
    <n v="26"/>
    <n v="0"/>
    <n v="0"/>
    <n v="330910"/>
    <n v="7.8792"/>
    <m/>
    <s v="Q"/>
    <x v="0"/>
    <x v="0"/>
  </r>
  <r>
    <x v="382"/>
    <n v="1"/>
    <x v="0"/>
    <s v="Risien, Mrs. Samuel (Emma)"/>
    <x v="1"/>
    <m/>
    <n v="0"/>
    <n v="0"/>
    <n v="364498"/>
    <n v="14.5"/>
    <m/>
    <s v="S"/>
    <x v="1"/>
    <x v="3"/>
  </r>
  <r>
    <x v="383"/>
    <n v="1"/>
    <x v="0"/>
    <s v="McNamee, Mrs. Neal (Eileen O'Leary)"/>
    <x v="1"/>
    <n v="19"/>
    <n v="1"/>
    <n v="0"/>
    <n v="376566"/>
    <n v="16.100000000000001"/>
    <m/>
    <s v="S"/>
    <x v="1"/>
    <x v="3"/>
  </r>
  <r>
    <x v="384"/>
    <n v="0"/>
    <x v="1"/>
    <s v="Wheeler, Mr. Edwin Frederick"/>
    <x v="0"/>
    <m/>
    <n v="0"/>
    <n v="0"/>
    <s v="SC/PARIS 2159"/>
    <n v="12.875"/>
    <m/>
    <s v="S"/>
    <x v="1"/>
    <x v="3"/>
  </r>
  <r>
    <x v="385"/>
    <n v="1"/>
    <x v="1"/>
    <s v="Herman, Miss. Kate"/>
    <x v="1"/>
    <n v="24"/>
    <n v="1"/>
    <n v="2"/>
    <n v="220845"/>
    <n v="65"/>
    <m/>
    <s v="S"/>
    <x v="1"/>
    <x v="0"/>
  </r>
  <r>
    <x v="386"/>
    <n v="0"/>
    <x v="0"/>
    <s v="Aronsson, Mr. Ernst Axel Algot"/>
    <x v="0"/>
    <n v="24"/>
    <n v="0"/>
    <n v="0"/>
    <n v="349911"/>
    <n v="7.7750000000000004"/>
    <m/>
    <s v="S"/>
    <x v="1"/>
    <x v="0"/>
  </r>
  <r>
    <x v="387"/>
    <n v="0"/>
    <x v="1"/>
    <s v="Ashby, Mr. John"/>
    <x v="0"/>
    <n v="57"/>
    <n v="0"/>
    <n v="0"/>
    <n v="244346"/>
    <n v="13"/>
    <m/>
    <s v="S"/>
    <x v="1"/>
    <x v="1"/>
  </r>
  <r>
    <x v="388"/>
    <n v="0"/>
    <x v="0"/>
    <s v="Canavan, Mr. Patrick"/>
    <x v="0"/>
    <n v="21"/>
    <n v="0"/>
    <n v="0"/>
    <n v="364858"/>
    <n v="7.75"/>
    <m/>
    <s v="Q"/>
    <x v="0"/>
    <x v="0"/>
  </r>
  <r>
    <x v="389"/>
    <n v="0"/>
    <x v="0"/>
    <s v="Palsson, Master. Paul Folke"/>
    <x v="0"/>
    <n v="6"/>
    <n v="3"/>
    <n v="1"/>
    <n v="349909"/>
    <n v="21.074999999999999"/>
    <m/>
    <s v="S"/>
    <x v="1"/>
    <x v="3"/>
  </r>
  <r>
    <x v="390"/>
    <n v="0"/>
    <x v="2"/>
    <s v="Payne, Mr. Vivian Ponsonby"/>
    <x v="0"/>
    <n v="23"/>
    <n v="0"/>
    <n v="0"/>
    <n v="12749"/>
    <n v="93.5"/>
    <s v="B24"/>
    <s v="S"/>
    <x v="1"/>
    <x v="0"/>
  </r>
  <r>
    <x v="391"/>
    <n v="1"/>
    <x v="2"/>
    <s v="Lines, Mrs. Ernest H (Elizabeth Lindsey James)"/>
    <x v="1"/>
    <n v="51"/>
    <n v="0"/>
    <n v="1"/>
    <s v="PC 17592"/>
    <n v="39.4"/>
    <s v="D28"/>
    <s v="S"/>
    <x v="1"/>
    <x v="1"/>
  </r>
  <r>
    <x v="392"/>
    <n v="0"/>
    <x v="0"/>
    <s v="Abbott, Master. Eugene Joseph"/>
    <x v="0"/>
    <n v="13"/>
    <n v="0"/>
    <n v="2"/>
    <s v="C.A. 2673"/>
    <n v="20.25"/>
    <m/>
    <s v="S"/>
    <x v="1"/>
    <x v="3"/>
  </r>
  <r>
    <x v="393"/>
    <n v="0"/>
    <x v="1"/>
    <s v="Gilbert, Mr. William"/>
    <x v="0"/>
    <n v="47"/>
    <n v="0"/>
    <n v="0"/>
    <s v="C.A. 30769"/>
    <n v="10.5"/>
    <m/>
    <s v="S"/>
    <x v="1"/>
    <x v="1"/>
  </r>
  <r>
    <x v="394"/>
    <n v="0"/>
    <x v="0"/>
    <s v="Kink-Heilmann, Mr. Anton"/>
    <x v="0"/>
    <n v="29"/>
    <n v="3"/>
    <n v="1"/>
    <n v="315153"/>
    <n v="22.024999999999999"/>
    <m/>
    <s v="S"/>
    <x v="1"/>
    <x v="0"/>
  </r>
  <r>
    <x v="395"/>
    <n v="1"/>
    <x v="2"/>
    <s v="Smith, Mrs. Lucien Philip (Mary Eloise Hughes)"/>
    <x v="1"/>
    <n v="18"/>
    <n v="1"/>
    <n v="0"/>
    <n v="13695"/>
    <n v="60"/>
    <s v="C31"/>
    <s v="S"/>
    <x v="1"/>
    <x v="3"/>
  </r>
  <r>
    <x v="396"/>
    <n v="0"/>
    <x v="0"/>
    <s v="Colbert, Mr. Patrick"/>
    <x v="0"/>
    <n v="24"/>
    <n v="0"/>
    <n v="0"/>
    <n v="371109"/>
    <n v="7.25"/>
    <m/>
    <s v="Q"/>
    <x v="0"/>
    <x v="0"/>
  </r>
  <r>
    <x v="397"/>
    <n v="1"/>
    <x v="2"/>
    <s v="Frolicher-Stehli, Mrs. Maxmillian (Margaretha Emerentia Stehli)"/>
    <x v="1"/>
    <n v="48"/>
    <n v="1"/>
    <n v="1"/>
    <n v="13567"/>
    <n v="79.2"/>
    <s v="B41"/>
    <s v="C"/>
    <x v="2"/>
    <x v="1"/>
  </r>
  <r>
    <x v="398"/>
    <n v="0"/>
    <x v="0"/>
    <s v="Larsson-Rondberg, Mr. Edvard A"/>
    <x v="0"/>
    <n v="22"/>
    <n v="0"/>
    <n v="0"/>
    <n v="347065"/>
    <n v="7.7750000000000004"/>
    <m/>
    <s v="S"/>
    <x v="1"/>
    <x v="0"/>
  </r>
  <r>
    <x v="399"/>
    <n v="0"/>
    <x v="0"/>
    <s v="Conlon, Mr. Thomas Henry"/>
    <x v="0"/>
    <n v="31"/>
    <n v="0"/>
    <n v="0"/>
    <n v="21332"/>
    <n v="7.7332999999999998"/>
    <m/>
    <s v="Q"/>
    <x v="0"/>
    <x v="0"/>
  </r>
  <r>
    <x v="400"/>
    <n v="1"/>
    <x v="2"/>
    <s v="Bonnell, Miss. Caroline"/>
    <x v="1"/>
    <n v="30"/>
    <n v="0"/>
    <n v="0"/>
    <n v="36928"/>
    <n v="164.86670000000001"/>
    <s v="C7"/>
    <s v="S"/>
    <x v="1"/>
    <x v="0"/>
  </r>
  <r>
    <x v="401"/>
    <n v="0"/>
    <x v="1"/>
    <s v="Gale, Mr. Harry"/>
    <x v="0"/>
    <n v="38"/>
    <n v="1"/>
    <n v="0"/>
    <n v="28664"/>
    <n v="21"/>
    <m/>
    <s v="S"/>
    <x v="1"/>
    <x v="0"/>
  </r>
  <r>
    <x v="402"/>
    <n v="1"/>
    <x v="2"/>
    <s v="Gibson, Miss. Dorothy Winifred"/>
    <x v="1"/>
    <n v="22"/>
    <n v="0"/>
    <n v="1"/>
    <n v="112378"/>
    <n v="59.4"/>
    <m/>
    <s v="C"/>
    <x v="2"/>
    <x v="0"/>
  </r>
  <r>
    <x v="403"/>
    <n v="0"/>
    <x v="2"/>
    <s v="Carrau, Mr. Jose Pedro"/>
    <x v="0"/>
    <n v="17"/>
    <n v="0"/>
    <n v="0"/>
    <n v="113059"/>
    <n v="47.1"/>
    <m/>
    <s v="S"/>
    <x v="1"/>
    <x v="3"/>
  </r>
  <r>
    <x v="404"/>
    <n v="0"/>
    <x v="2"/>
    <s v="Frauenthal, Mr. Isaac Gerald"/>
    <x v="0"/>
    <n v="43"/>
    <n v="1"/>
    <n v="0"/>
    <n v="17765"/>
    <n v="27.720800000000001"/>
    <s v="D40"/>
    <s v="C"/>
    <x v="2"/>
    <x v="1"/>
  </r>
  <r>
    <x v="405"/>
    <n v="0"/>
    <x v="1"/>
    <s v="Nourney, Mr. Alfred (Baron von Drachstedt)"/>
    <x v="0"/>
    <n v="20"/>
    <n v="0"/>
    <n v="0"/>
    <s v="SC/PARIS 2166"/>
    <n v="13.862500000000001"/>
    <s v="D38"/>
    <s v="C"/>
    <x v="2"/>
    <x v="0"/>
  </r>
  <r>
    <x v="406"/>
    <n v="0"/>
    <x v="1"/>
    <s v="Ware, Mr. William Jeffery"/>
    <x v="0"/>
    <n v="23"/>
    <n v="1"/>
    <n v="0"/>
    <n v="28666"/>
    <n v="10.5"/>
    <m/>
    <s v="S"/>
    <x v="1"/>
    <x v="0"/>
  </r>
  <r>
    <x v="407"/>
    <n v="0"/>
    <x v="2"/>
    <s v="Widener, Mr. George Dunton"/>
    <x v="0"/>
    <n v="50"/>
    <n v="1"/>
    <n v="1"/>
    <n v="113503"/>
    <n v="211.5"/>
    <s v="C80"/>
    <s v="C"/>
    <x v="2"/>
    <x v="1"/>
  </r>
  <r>
    <x v="408"/>
    <n v="1"/>
    <x v="0"/>
    <s v="Riordan, Miss. Johanna Hannah"/>
    <x v="1"/>
    <m/>
    <n v="0"/>
    <n v="0"/>
    <n v="334915"/>
    <n v="7.7207999999999997"/>
    <m/>
    <s v="Q"/>
    <x v="0"/>
    <x v="3"/>
  </r>
  <r>
    <x v="409"/>
    <n v="1"/>
    <x v="0"/>
    <s v="Peacock, Miss. Treasteall"/>
    <x v="1"/>
    <n v="3"/>
    <n v="1"/>
    <n v="1"/>
    <s v="SOTON/O.Q. 3101315"/>
    <n v="13.775"/>
    <m/>
    <s v="S"/>
    <x v="1"/>
    <x v="3"/>
  </r>
  <r>
    <x v="410"/>
    <n v="1"/>
    <x v="0"/>
    <s v="Naughton, Miss. Hannah"/>
    <x v="1"/>
    <m/>
    <n v="0"/>
    <n v="0"/>
    <n v="365237"/>
    <n v="7.75"/>
    <m/>
    <s v="Q"/>
    <x v="0"/>
    <x v="3"/>
  </r>
  <r>
    <x v="411"/>
    <n v="1"/>
    <x v="2"/>
    <s v="Minahan, Mrs. William Edward (Lillian E Thorpe)"/>
    <x v="1"/>
    <n v="37"/>
    <n v="1"/>
    <n v="0"/>
    <n v="19928"/>
    <n v="90"/>
    <s v="C78"/>
    <s v="Q"/>
    <x v="0"/>
    <x v="0"/>
  </r>
  <r>
    <x v="412"/>
    <n v="1"/>
    <x v="0"/>
    <s v="Henriksson, Miss. Jenny Lovisa"/>
    <x v="1"/>
    <n v="28"/>
    <n v="0"/>
    <n v="0"/>
    <n v="347086"/>
    <n v="7.7750000000000004"/>
    <m/>
    <s v="S"/>
    <x v="1"/>
    <x v="0"/>
  </r>
  <r>
    <x v="413"/>
    <n v="0"/>
    <x v="0"/>
    <s v="Spector, Mr. Woolf"/>
    <x v="0"/>
    <m/>
    <n v="0"/>
    <n v="0"/>
    <s v="A.5. 3236"/>
    <n v="8.0500000000000007"/>
    <m/>
    <s v="S"/>
    <x v="1"/>
    <x v="3"/>
  </r>
  <r>
    <x v="414"/>
    <n v="1"/>
    <x v="2"/>
    <s v="Oliva y Ocana, Dona. Fermina"/>
    <x v="1"/>
    <n v="39"/>
    <n v="0"/>
    <n v="0"/>
    <s v="PC 17758"/>
    <n v="108.9"/>
    <s v="C105"/>
    <s v="C"/>
    <x v="2"/>
    <x v="0"/>
  </r>
  <r>
    <x v="415"/>
    <n v="0"/>
    <x v="0"/>
    <s v="Saether, Mr. Simon Sivertsen"/>
    <x v="0"/>
    <n v="38.5"/>
    <n v="0"/>
    <n v="0"/>
    <s v="SOTON/O.Q. 3101262"/>
    <n v="7.25"/>
    <m/>
    <s v="S"/>
    <x v="1"/>
    <x v="0"/>
  </r>
  <r>
    <x v="416"/>
    <n v="0"/>
    <x v="0"/>
    <s v="Ware, Mr. Frederick"/>
    <x v="0"/>
    <m/>
    <n v="0"/>
    <n v="0"/>
    <n v="359309"/>
    <n v="8.0500000000000007"/>
    <m/>
    <s v="S"/>
    <x v="1"/>
    <x v="3"/>
  </r>
  <r>
    <x v="417"/>
    <n v="0"/>
    <x v="0"/>
    <s v="Peter, Master. Michael J"/>
    <x v="0"/>
    <m/>
    <n v="1"/>
    <n v="1"/>
    <n v="2668"/>
    <n v="22.3583"/>
    <m/>
    <s v="C"/>
    <x v="2"/>
    <x v="3"/>
  </r>
</pivotCacheRecords>
</file>

<file path=xl/pivotCache/pivotCacheRecords3.xml><?xml version="1.0" encoding="utf-8"?>
<pivotCacheRecords xmlns="http://schemas.openxmlformats.org/spreadsheetml/2006/main" xmlns:r="http://schemas.openxmlformats.org/officeDocument/2006/relationships" count="418">
  <r>
    <n v="892"/>
    <n v="0"/>
    <x v="0"/>
    <s v="Kelly, Mr. James"/>
    <x v="0"/>
    <n v="34.5"/>
    <n v="0"/>
    <n v="0"/>
    <n v="330911"/>
    <n v="7.8292000000000002"/>
    <m/>
    <s v="Q"/>
    <x v="0"/>
    <s v="Youths"/>
  </r>
  <r>
    <n v="893"/>
    <n v="1"/>
    <x v="0"/>
    <s v="Wilkes, Mrs. James (Ellen Needs)"/>
    <x v="1"/>
    <n v="47"/>
    <n v="1"/>
    <n v="0"/>
    <n v="363272"/>
    <n v="7"/>
    <m/>
    <s v="S"/>
    <x v="1"/>
    <s v="Adults"/>
  </r>
  <r>
    <n v="894"/>
    <n v="0"/>
    <x v="1"/>
    <s v="Myles, Mr. Thomas Francis"/>
    <x v="0"/>
    <n v="62"/>
    <n v="0"/>
    <n v="0"/>
    <n v="240276"/>
    <n v="9.6875"/>
    <m/>
    <s v="Q"/>
    <x v="0"/>
    <s v="Elders"/>
  </r>
  <r>
    <n v="895"/>
    <n v="0"/>
    <x v="0"/>
    <s v="Wirz, Mr. Albert"/>
    <x v="0"/>
    <n v="27"/>
    <n v="0"/>
    <n v="0"/>
    <n v="315154"/>
    <n v="8.6624999999999996"/>
    <m/>
    <s v="S"/>
    <x v="1"/>
    <s v="Youths"/>
  </r>
  <r>
    <n v="896"/>
    <n v="1"/>
    <x v="0"/>
    <s v="Hirvonen, Mrs. Alexander (Helga E Lindqvist)"/>
    <x v="1"/>
    <n v="22"/>
    <n v="1"/>
    <n v="1"/>
    <n v="3101298"/>
    <n v="12.2875"/>
    <m/>
    <s v="S"/>
    <x v="1"/>
    <s v="Youths"/>
  </r>
  <r>
    <n v="897"/>
    <n v="0"/>
    <x v="0"/>
    <s v="Svensson, Mr. Johan Cervin"/>
    <x v="0"/>
    <n v="14"/>
    <n v="0"/>
    <n v="0"/>
    <n v="7538"/>
    <n v="9.2249999999999996"/>
    <m/>
    <s v="S"/>
    <x v="1"/>
    <s v="Teenagers"/>
  </r>
  <r>
    <n v="898"/>
    <n v="1"/>
    <x v="0"/>
    <s v="Connolly, Miss. Kate"/>
    <x v="1"/>
    <n v="30"/>
    <n v="0"/>
    <n v="0"/>
    <n v="330972"/>
    <n v="7.6292"/>
    <m/>
    <s v="Q"/>
    <x v="0"/>
    <s v="Youths"/>
  </r>
  <r>
    <n v="899"/>
    <n v="0"/>
    <x v="1"/>
    <s v="Caldwell, Mr. Albert Francis"/>
    <x v="0"/>
    <n v="26"/>
    <n v="1"/>
    <n v="1"/>
    <n v="248738"/>
    <n v="29"/>
    <m/>
    <s v="S"/>
    <x v="1"/>
    <s v="Youths"/>
  </r>
  <r>
    <n v="900"/>
    <n v="1"/>
    <x v="0"/>
    <s v="Abrahim, Mrs. Joseph (Sophie Halaut Easu)"/>
    <x v="1"/>
    <n v="18"/>
    <n v="0"/>
    <n v="0"/>
    <n v="2657"/>
    <n v="7.2291999999999996"/>
    <m/>
    <s v="C"/>
    <x v="2"/>
    <s v="Teenagers"/>
  </r>
  <r>
    <n v="901"/>
    <n v="0"/>
    <x v="0"/>
    <s v="Davies, Mr. John Samuel"/>
    <x v="0"/>
    <n v="21"/>
    <n v="2"/>
    <n v="0"/>
    <s v="A/4 48871"/>
    <n v="24.15"/>
    <m/>
    <s v="S"/>
    <x v="1"/>
    <s v="Youths"/>
  </r>
  <r>
    <n v="902"/>
    <n v="0"/>
    <x v="0"/>
    <s v="Ilieff, Mr. Ylio"/>
    <x v="0"/>
    <m/>
    <n v="0"/>
    <n v="0"/>
    <n v="349220"/>
    <n v="7.8958000000000004"/>
    <m/>
    <s v="S"/>
    <x v="1"/>
    <s v="Teenagers"/>
  </r>
  <r>
    <n v="903"/>
    <n v="0"/>
    <x v="2"/>
    <s v="Jones, Mr. Charles Cresson"/>
    <x v="0"/>
    <n v="46"/>
    <n v="0"/>
    <n v="0"/>
    <n v="694"/>
    <n v="26"/>
    <m/>
    <s v="S"/>
    <x v="1"/>
    <s v="Adults"/>
  </r>
  <r>
    <n v="904"/>
    <n v="1"/>
    <x v="2"/>
    <s v="Snyder, Mrs. John Pillsbury (Nelle Stevenson)"/>
    <x v="1"/>
    <n v="23"/>
    <n v="1"/>
    <n v="0"/>
    <n v="21228"/>
    <n v="82.2667"/>
    <s v="B45"/>
    <s v="S"/>
    <x v="1"/>
    <s v="Youths"/>
  </r>
  <r>
    <n v="905"/>
    <n v="0"/>
    <x v="1"/>
    <s v="Howard, Mr. Benjamin"/>
    <x v="0"/>
    <n v="63"/>
    <n v="1"/>
    <n v="0"/>
    <n v="24065"/>
    <n v="26"/>
    <m/>
    <s v="S"/>
    <x v="1"/>
    <s v="Elders"/>
  </r>
  <r>
    <n v="906"/>
    <n v="1"/>
    <x v="2"/>
    <s v="Chaffee, Mrs. Herbert Fuller (Carrie Constance Toogood)"/>
    <x v="1"/>
    <n v="47"/>
    <n v="1"/>
    <n v="0"/>
    <s v="W.E.P. 5734"/>
    <n v="61.174999999999997"/>
    <s v="E31"/>
    <s v="S"/>
    <x v="1"/>
    <s v="Adults"/>
  </r>
  <r>
    <n v="907"/>
    <n v="1"/>
    <x v="1"/>
    <s v="del Carlo, Mrs. Sebastiano (Argenia Genovesi)"/>
    <x v="1"/>
    <n v="24"/>
    <n v="1"/>
    <n v="0"/>
    <s v="SC/PARIS 2167"/>
    <n v="27.720800000000001"/>
    <m/>
    <s v="C"/>
    <x v="2"/>
    <s v="Youths"/>
  </r>
  <r>
    <n v="908"/>
    <n v="0"/>
    <x v="1"/>
    <s v="Keane, Mr. Daniel"/>
    <x v="0"/>
    <n v="35"/>
    <n v="0"/>
    <n v="0"/>
    <n v="233734"/>
    <n v="12.35"/>
    <m/>
    <s v="Q"/>
    <x v="0"/>
    <s v="Youths"/>
  </r>
  <r>
    <n v="909"/>
    <n v="0"/>
    <x v="0"/>
    <s v="Assaf, Mr. Gerios"/>
    <x v="0"/>
    <n v="21"/>
    <n v="0"/>
    <n v="0"/>
    <n v="2692"/>
    <n v="7.2249999999999996"/>
    <m/>
    <s v="C"/>
    <x v="2"/>
    <s v="Youths"/>
  </r>
  <r>
    <n v="910"/>
    <n v="1"/>
    <x v="0"/>
    <s v="Ilmakangas, Miss. Ida Livija"/>
    <x v="1"/>
    <n v="27"/>
    <n v="1"/>
    <n v="0"/>
    <s v="STON/O2. 3101270"/>
    <n v="7.9249999999999998"/>
    <m/>
    <s v="S"/>
    <x v="1"/>
    <s v="Youths"/>
  </r>
  <r>
    <n v="911"/>
    <n v="1"/>
    <x v="0"/>
    <s v="Assaf Khalil, Mrs. Mariana (Miriam)"/>
    <x v="1"/>
    <n v="45"/>
    <n v="0"/>
    <n v="0"/>
    <n v="2696"/>
    <n v="7.2249999999999996"/>
    <m/>
    <s v="C"/>
    <x v="2"/>
    <s v="Adults"/>
  </r>
  <r>
    <n v="912"/>
    <n v="0"/>
    <x v="2"/>
    <s v="Rothschild, Mr. Martin"/>
    <x v="0"/>
    <n v="55"/>
    <n v="1"/>
    <n v="0"/>
    <s v="PC 17603"/>
    <n v="59.4"/>
    <m/>
    <s v="C"/>
    <x v="2"/>
    <s v="Adults"/>
  </r>
  <r>
    <n v="913"/>
    <n v="0"/>
    <x v="0"/>
    <s v="Olsen, Master. Artur Karl"/>
    <x v="0"/>
    <n v="9"/>
    <n v="0"/>
    <n v="1"/>
    <s v="C 17368"/>
    <n v="3.1707999999999998"/>
    <m/>
    <s v="S"/>
    <x v="1"/>
    <s v="Teenagers"/>
  </r>
  <r>
    <n v="914"/>
    <n v="1"/>
    <x v="2"/>
    <s v="Flegenheim, Mrs. Alfred (Antoinette)"/>
    <x v="1"/>
    <m/>
    <n v="0"/>
    <n v="0"/>
    <s v="PC 17598"/>
    <n v="31.683299999999999"/>
    <m/>
    <s v="S"/>
    <x v="1"/>
    <s v="Teenagers"/>
  </r>
  <r>
    <n v="915"/>
    <n v="0"/>
    <x v="2"/>
    <s v="Williams, Mr. Richard Norris II"/>
    <x v="0"/>
    <n v="21"/>
    <n v="0"/>
    <n v="1"/>
    <s v="PC 17597"/>
    <n v="61.379199999999997"/>
    <m/>
    <s v="C"/>
    <x v="2"/>
    <s v="Youths"/>
  </r>
  <r>
    <n v="916"/>
    <n v="1"/>
    <x v="2"/>
    <s v="Ryerson, Mrs. Arthur Larned (Emily Maria Borie)"/>
    <x v="1"/>
    <n v="48"/>
    <n v="1"/>
    <n v="3"/>
    <s v="PC 17608"/>
    <n v="262.375"/>
    <s v="B57 B59 B63 B66"/>
    <s v="C"/>
    <x v="2"/>
    <s v="Adults"/>
  </r>
  <r>
    <n v="917"/>
    <n v="0"/>
    <x v="0"/>
    <s v="Robins, Mr. Alexander A"/>
    <x v="0"/>
    <n v="50"/>
    <n v="1"/>
    <n v="0"/>
    <s v="A/5. 3337"/>
    <n v="14.5"/>
    <m/>
    <s v="S"/>
    <x v="1"/>
    <s v="Adults"/>
  </r>
  <r>
    <n v="918"/>
    <n v="1"/>
    <x v="2"/>
    <s v="Ostby, Miss. Helene Ragnhild"/>
    <x v="1"/>
    <n v="22"/>
    <n v="0"/>
    <n v="1"/>
    <n v="113509"/>
    <n v="61.979199999999999"/>
    <s v="B36"/>
    <s v="C"/>
    <x v="2"/>
    <s v="Youths"/>
  </r>
  <r>
    <n v="919"/>
    <n v="0"/>
    <x v="0"/>
    <s v="Daher, Mr. Shedid"/>
    <x v="0"/>
    <n v="22.5"/>
    <n v="0"/>
    <n v="0"/>
    <n v="2698"/>
    <n v="7.2249999999999996"/>
    <m/>
    <s v="C"/>
    <x v="2"/>
    <s v="Youths"/>
  </r>
  <r>
    <n v="920"/>
    <n v="0"/>
    <x v="2"/>
    <s v="Brady, Mr. John Bertram"/>
    <x v="0"/>
    <n v="41"/>
    <n v="0"/>
    <n v="0"/>
    <n v="113054"/>
    <n v="30.5"/>
    <s v="A21"/>
    <s v="S"/>
    <x v="1"/>
    <s v="Adults"/>
  </r>
  <r>
    <n v="921"/>
    <n v="0"/>
    <x v="0"/>
    <s v="Samaan, Mr. Elias"/>
    <x v="0"/>
    <m/>
    <n v="2"/>
    <n v="0"/>
    <n v="2662"/>
    <n v="21.679200000000002"/>
    <m/>
    <s v="C"/>
    <x v="2"/>
    <s v="Teenagers"/>
  </r>
  <r>
    <n v="922"/>
    <n v="0"/>
    <x v="1"/>
    <s v="Louch, Mr. Charles Alexander"/>
    <x v="0"/>
    <n v="50"/>
    <n v="1"/>
    <n v="0"/>
    <s v="SC/AH 3085"/>
    <n v="26"/>
    <m/>
    <s v="S"/>
    <x v="1"/>
    <s v="Adults"/>
  </r>
  <r>
    <n v="923"/>
    <n v="0"/>
    <x v="1"/>
    <s v="Jefferys, Mr. Clifford Thomas"/>
    <x v="0"/>
    <n v="24"/>
    <n v="2"/>
    <n v="0"/>
    <s v="C.A. 31029"/>
    <n v="31.5"/>
    <m/>
    <s v="S"/>
    <x v="1"/>
    <s v="Youths"/>
  </r>
  <r>
    <n v="924"/>
    <n v="1"/>
    <x v="0"/>
    <s v="Dean, Mrs. Bertram (Eva Georgetta Light)"/>
    <x v="1"/>
    <n v="33"/>
    <n v="1"/>
    <n v="2"/>
    <s v="C.A. 2315"/>
    <n v="20.574999999999999"/>
    <m/>
    <s v="S"/>
    <x v="1"/>
    <s v="Youths"/>
  </r>
  <r>
    <n v="925"/>
    <n v="1"/>
    <x v="0"/>
    <s v="Johnston, Mrs. Andrew G (Elizabeth Lily Watson)"/>
    <x v="1"/>
    <m/>
    <n v="1"/>
    <n v="2"/>
    <s v="W./C. 6607"/>
    <n v="23.45"/>
    <m/>
    <s v="S"/>
    <x v="1"/>
    <s v="Teenagers"/>
  </r>
  <r>
    <n v="926"/>
    <n v="0"/>
    <x v="2"/>
    <s v="Mock, Mr. Philipp Edmund"/>
    <x v="0"/>
    <n v="30"/>
    <n v="1"/>
    <n v="0"/>
    <n v="13236"/>
    <n v="57.75"/>
    <s v="C78"/>
    <s v="C"/>
    <x v="2"/>
    <s v="Youths"/>
  </r>
  <r>
    <n v="927"/>
    <n v="0"/>
    <x v="0"/>
    <s v="Katavelas, Mr. Vassilios (Catavelas Vassilios)"/>
    <x v="0"/>
    <n v="18.5"/>
    <n v="0"/>
    <n v="0"/>
    <n v="2682"/>
    <n v="7.2291999999999996"/>
    <m/>
    <s v="C"/>
    <x v="2"/>
    <s v="Teenagers"/>
  </r>
  <r>
    <n v="928"/>
    <n v="1"/>
    <x v="0"/>
    <s v="Roth, Miss. Sarah A"/>
    <x v="1"/>
    <m/>
    <n v="0"/>
    <n v="0"/>
    <n v="342712"/>
    <n v="8.0500000000000007"/>
    <m/>
    <s v="S"/>
    <x v="1"/>
    <s v="Teenagers"/>
  </r>
  <r>
    <n v="929"/>
    <n v="1"/>
    <x v="0"/>
    <s v="Cacic, Miss. Manda"/>
    <x v="1"/>
    <n v="21"/>
    <n v="0"/>
    <n v="0"/>
    <n v="315087"/>
    <n v="8.6624999999999996"/>
    <m/>
    <s v="S"/>
    <x v="1"/>
    <s v="Youths"/>
  </r>
  <r>
    <n v="930"/>
    <n v="0"/>
    <x v="0"/>
    <s v="Sap, Mr. Julius"/>
    <x v="0"/>
    <n v="25"/>
    <n v="0"/>
    <n v="0"/>
    <n v="345768"/>
    <n v="9.5"/>
    <m/>
    <s v="S"/>
    <x v="1"/>
    <s v="Youths"/>
  </r>
  <r>
    <n v="931"/>
    <n v="0"/>
    <x v="0"/>
    <s v="Hee, Mr. Ling"/>
    <x v="0"/>
    <m/>
    <n v="0"/>
    <n v="0"/>
    <n v="1601"/>
    <n v="56.495800000000003"/>
    <m/>
    <s v="S"/>
    <x v="1"/>
    <s v="Teenagers"/>
  </r>
  <r>
    <n v="932"/>
    <n v="0"/>
    <x v="0"/>
    <s v="Karun, Mr. Franz"/>
    <x v="0"/>
    <n v="39"/>
    <n v="0"/>
    <n v="1"/>
    <n v="349256"/>
    <n v="13.416700000000001"/>
    <m/>
    <s v="C"/>
    <x v="2"/>
    <s v="Youths"/>
  </r>
  <r>
    <n v="933"/>
    <n v="0"/>
    <x v="2"/>
    <s v="Franklin, Mr. Thomas Parham"/>
    <x v="0"/>
    <m/>
    <n v="0"/>
    <n v="0"/>
    <n v="113778"/>
    <n v="26.55"/>
    <s v="D34"/>
    <s v="S"/>
    <x v="1"/>
    <s v="Teenagers"/>
  </r>
  <r>
    <n v="934"/>
    <n v="0"/>
    <x v="0"/>
    <s v="Goldsmith, Mr. Nathan"/>
    <x v="0"/>
    <n v="41"/>
    <n v="0"/>
    <n v="0"/>
    <s v="SOTON/O.Q. 3101263"/>
    <n v="7.85"/>
    <m/>
    <s v="S"/>
    <x v="1"/>
    <s v="Adults"/>
  </r>
  <r>
    <n v="935"/>
    <n v="1"/>
    <x v="1"/>
    <s v="Corbett, Mrs. Walter H (Irene Colvin)"/>
    <x v="1"/>
    <n v="30"/>
    <n v="0"/>
    <n v="0"/>
    <n v="237249"/>
    <n v="13"/>
    <m/>
    <s v="S"/>
    <x v="1"/>
    <s v="Youths"/>
  </r>
  <r>
    <n v="936"/>
    <n v="1"/>
    <x v="2"/>
    <s v="Kimball, Mrs. Edwin Nelson Jr (Gertrude Parsons)"/>
    <x v="1"/>
    <n v="45"/>
    <n v="1"/>
    <n v="0"/>
    <n v="11753"/>
    <n v="52.554200000000002"/>
    <s v="D19"/>
    <s v="S"/>
    <x v="1"/>
    <s v="Adults"/>
  </r>
  <r>
    <n v="937"/>
    <n v="0"/>
    <x v="0"/>
    <s v="Peltomaki, Mr. Nikolai Johannes"/>
    <x v="0"/>
    <n v="25"/>
    <n v="0"/>
    <n v="0"/>
    <s v="STON/O 2. 3101291"/>
    <n v="7.9249999999999998"/>
    <m/>
    <s v="S"/>
    <x v="1"/>
    <s v="Youths"/>
  </r>
  <r>
    <n v="938"/>
    <n v="0"/>
    <x v="2"/>
    <s v="Chevre, Mr. Paul Romaine"/>
    <x v="0"/>
    <n v="45"/>
    <n v="0"/>
    <n v="0"/>
    <s v="PC 17594"/>
    <n v="29.7"/>
    <s v="A9"/>
    <s v="C"/>
    <x v="2"/>
    <s v="Adults"/>
  </r>
  <r>
    <n v="939"/>
    <n v="0"/>
    <x v="0"/>
    <s v="Shaughnessy, Mr. Patrick"/>
    <x v="0"/>
    <m/>
    <n v="0"/>
    <n v="0"/>
    <n v="370374"/>
    <n v="7.75"/>
    <m/>
    <s v="Q"/>
    <x v="0"/>
    <s v="Teenagers"/>
  </r>
  <r>
    <n v="940"/>
    <n v="1"/>
    <x v="2"/>
    <s v="Bucknell, Mrs. William Robert (Emma Eliza Ward)"/>
    <x v="1"/>
    <n v="60"/>
    <n v="0"/>
    <n v="0"/>
    <n v="11813"/>
    <n v="76.291700000000006"/>
    <s v="D15"/>
    <s v="C"/>
    <x v="2"/>
    <s v="Elders"/>
  </r>
  <r>
    <n v="941"/>
    <n v="1"/>
    <x v="0"/>
    <s v="Coutts, Mrs. William (Winnie Minnie Treanor)"/>
    <x v="1"/>
    <n v="36"/>
    <n v="0"/>
    <n v="2"/>
    <s v="C.A. 37671"/>
    <n v="15.9"/>
    <m/>
    <s v="S"/>
    <x v="1"/>
    <s v="Youths"/>
  </r>
  <r>
    <n v="942"/>
    <n v="0"/>
    <x v="2"/>
    <s v="Smith, Mr. Lucien Philip"/>
    <x v="0"/>
    <n v="24"/>
    <n v="1"/>
    <n v="0"/>
    <n v="13695"/>
    <n v="60"/>
    <s v="C31"/>
    <s v="S"/>
    <x v="1"/>
    <s v="Youths"/>
  </r>
  <r>
    <n v="943"/>
    <n v="0"/>
    <x v="1"/>
    <s v="Pulbaum, Mr. Franz"/>
    <x v="0"/>
    <n v="27"/>
    <n v="0"/>
    <n v="0"/>
    <s v="SC/PARIS 2168"/>
    <n v="15.033300000000001"/>
    <m/>
    <s v="C"/>
    <x v="2"/>
    <s v="Youths"/>
  </r>
  <r>
    <n v="944"/>
    <n v="1"/>
    <x v="1"/>
    <s v="Hocking, Miss. Ellen Nellie"/>
    <x v="1"/>
    <n v="20"/>
    <n v="2"/>
    <n v="1"/>
    <n v="29105"/>
    <n v="23"/>
    <m/>
    <s v="S"/>
    <x v="1"/>
    <s v="Youths"/>
  </r>
  <r>
    <n v="945"/>
    <n v="1"/>
    <x v="2"/>
    <s v="Fortune, Miss. Ethel Flora"/>
    <x v="1"/>
    <n v="28"/>
    <n v="3"/>
    <n v="2"/>
    <n v="19950"/>
    <n v="263"/>
    <s v="C23 C25 C27"/>
    <s v="S"/>
    <x v="1"/>
    <s v="Youths"/>
  </r>
  <r>
    <n v="946"/>
    <n v="0"/>
    <x v="1"/>
    <s v="Mangiavacchi, Mr. Serafino Emilio"/>
    <x v="0"/>
    <m/>
    <n v="0"/>
    <n v="0"/>
    <s v="SC/A.3 2861"/>
    <n v="15.5792"/>
    <m/>
    <s v="C"/>
    <x v="2"/>
    <s v="Teenagers"/>
  </r>
  <r>
    <n v="947"/>
    <n v="0"/>
    <x v="0"/>
    <s v="Rice, Master. Albert"/>
    <x v="0"/>
    <n v="10"/>
    <n v="4"/>
    <n v="1"/>
    <n v="382652"/>
    <n v="29.125"/>
    <m/>
    <s v="Q"/>
    <x v="0"/>
    <s v="Teenagers"/>
  </r>
  <r>
    <n v="948"/>
    <n v="0"/>
    <x v="0"/>
    <s v="Cor, Mr. Bartol"/>
    <x v="0"/>
    <n v="35"/>
    <n v="0"/>
    <n v="0"/>
    <n v="349230"/>
    <n v="7.8958000000000004"/>
    <m/>
    <s v="S"/>
    <x v="1"/>
    <s v="Youths"/>
  </r>
  <r>
    <n v="949"/>
    <n v="0"/>
    <x v="0"/>
    <s v="Abelseth, Mr. Olaus Jorgensen"/>
    <x v="0"/>
    <n v="25"/>
    <n v="0"/>
    <n v="0"/>
    <n v="348122"/>
    <n v="7.65"/>
    <s v="F G63"/>
    <s v="S"/>
    <x v="1"/>
    <s v="Youths"/>
  </r>
  <r>
    <n v="950"/>
    <n v="0"/>
    <x v="0"/>
    <s v="Davison, Mr. Thomas Henry"/>
    <x v="0"/>
    <m/>
    <n v="1"/>
    <n v="0"/>
    <n v="386525"/>
    <n v="16.100000000000001"/>
    <m/>
    <s v="S"/>
    <x v="1"/>
    <s v="Teenagers"/>
  </r>
  <r>
    <n v="951"/>
    <n v="1"/>
    <x v="2"/>
    <s v="Chaudanson, Miss. Victorine"/>
    <x v="1"/>
    <n v="36"/>
    <n v="0"/>
    <n v="0"/>
    <s v="PC 17608"/>
    <n v="262.375"/>
    <s v="B61"/>
    <s v="C"/>
    <x v="2"/>
    <s v="Youths"/>
  </r>
  <r>
    <n v="952"/>
    <n v="0"/>
    <x v="0"/>
    <s v="Dika, Mr. Mirko"/>
    <x v="0"/>
    <n v="17"/>
    <n v="0"/>
    <n v="0"/>
    <n v="349232"/>
    <n v="7.8958000000000004"/>
    <m/>
    <s v="S"/>
    <x v="1"/>
    <s v="Teenagers"/>
  </r>
  <r>
    <n v="953"/>
    <n v="0"/>
    <x v="1"/>
    <s v="McCrae, Mr. Arthur Gordon"/>
    <x v="0"/>
    <n v="32"/>
    <n v="0"/>
    <n v="0"/>
    <n v="237216"/>
    <n v="13.5"/>
    <m/>
    <s v="S"/>
    <x v="1"/>
    <s v="Youths"/>
  </r>
  <r>
    <n v="954"/>
    <n v="0"/>
    <x v="0"/>
    <s v="Bjorklund, Mr. Ernst Herbert"/>
    <x v="0"/>
    <n v="18"/>
    <n v="0"/>
    <n v="0"/>
    <n v="347090"/>
    <n v="7.75"/>
    <m/>
    <s v="S"/>
    <x v="1"/>
    <s v="Teenagers"/>
  </r>
  <r>
    <n v="955"/>
    <n v="1"/>
    <x v="0"/>
    <s v="Bradley, Miss. Bridget Delia"/>
    <x v="1"/>
    <n v="22"/>
    <n v="0"/>
    <n v="0"/>
    <n v="334914"/>
    <n v="7.7249999999999996"/>
    <m/>
    <s v="Q"/>
    <x v="0"/>
    <s v="Youths"/>
  </r>
  <r>
    <n v="956"/>
    <n v="0"/>
    <x v="2"/>
    <s v="Ryerson, Master. John Borie"/>
    <x v="0"/>
    <n v="13"/>
    <n v="2"/>
    <n v="2"/>
    <s v="PC 17608"/>
    <n v="262.375"/>
    <s v="B57 B59 B63 B66"/>
    <s v="C"/>
    <x v="2"/>
    <s v="Teenagers"/>
  </r>
  <r>
    <n v="957"/>
    <n v="1"/>
    <x v="1"/>
    <s v="Corey, Mrs. Percy C (Mary Phyllis Elizabeth Miller)"/>
    <x v="1"/>
    <m/>
    <n v="0"/>
    <n v="0"/>
    <s v="F.C.C. 13534"/>
    <n v="21"/>
    <m/>
    <s v="S"/>
    <x v="1"/>
    <s v="Teenagers"/>
  </r>
  <r>
    <n v="958"/>
    <n v="1"/>
    <x v="0"/>
    <s v="Burns, Miss. Mary Delia"/>
    <x v="1"/>
    <n v="18"/>
    <n v="0"/>
    <n v="0"/>
    <n v="330963"/>
    <n v="7.8792"/>
    <m/>
    <s v="Q"/>
    <x v="0"/>
    <s v="Teenagers"/>
  </r>
  <r>
    <n v="959"/>
    <n v="0"/>
    <x v="2"/>
    <s v="Moore, Mr. Clarence Bloomfield"/>
    <x v="0"/>
    <n v="47"/>
    <n v="0"/>
    <n v="0"/>
    <n v="113796"/>
    <n v="42.4"/>
    <m/>
    <s v="S"/>
    <x v="1"/>
    <s v="Adults"/>
  </r>
  <r>
    <n v="960"/>
    <n v="0"/>
    <x v="2"/>
    <s v="Tucker, Mr. Gilbert Milligan Jr"/>
    <x v="0"/>
    <n v="31"/>
    <n v="0"/>
    <n v="0"/>
    <n v="2543"/>
    <n v="28.537500000000001"/>
    <s v="C53"/>
    <s v="C"/>
    <x v="2"/>
    <s v="Youths"/>
  </r>
  <r>
    <n v="961"/>
    <n v="1"/>
    <x v="2"/>
    <s v="Fortune, Mrs. Mark (Mary McDougald)"/>
    <x v="1"/>
    <n v="60"/>
    <n v="1"/>
    <n v="4"/>
    <n v="19950"/>
    <n v="263"/>
    <s v="C23 C25 C27"/>
    <s v="S"/>
    <x v="1"/>
    <s v="Elders"/>
  </r>
  <r>
    <n v="962"/>
    <n v="1"/>
    <x v="0"/>
    <s v="Mulvihill, Miss. Bertha E"/>
    <x v="1"/>
    <n v="24"/>
    <n v="0"/>
    <n v="0"/>
    <n v="382653"/>
    <n v="7.75"/>
    <m/>
    <s v="Q"/>
    <x v="0"/>
    <s v="Youths"/>
  </r>
  <r>
    <n v="963"/>
    <n v="0"/>
    <x v="0"/>
    <s v="Minkoff, Mr. Lazar"/>
    <x v="0"/>
    <n v="21"/>
    <n v="0"/>
    <n v="0"/>
    <n v="349211"/>
    <n v="7.8958000000000004"/>
    <m/>
    <s v="S"/>
    <x v="1"/>
    <s v="Youths"/>
  </r>
  <r>
    <n v="964"/>
    <n v="1"/>
    <x v="0"/>
    <s v="Nieminen, Miss. Manta Josefina"/>
    <x v="1"/>
    <n v="29"/>
    <n v="0"/>
    <n v="0"/>
    <n v="3101297"/>
    <n v="7.9249999999999998"/>
    <m/>
    <s v="S"/>
    <x v="1"/>
    <s v="Youths"/>
  </r>
  <r>
    <n v="965"/>
    <n v="0"/>
    <x v="2"/>
    <s v="Ovies y Rodriguez, Mr. Servando"/>
    <x v="0"/>
    <n v="28.5"/>
    <n v="0"/>
    <n v="0"/>
    <s v="PC 17562"/>
    <n v="27.720800000000001"/>
    <s v="D43"/>
    <s v="C"/>
    <x v="2"/>
    <s v="Youths"/>
  </r>
  <r>
    <n v="966"/>
    <n v="1"/>
    <x v="2"/>
    <s v="Geiger, Miss. Amalie"/>
    <x v="1"/>
    <n v="35"/>
    <n v="0"/>
    <n v="0"/>
    <n v="113503"/>
    <n v="211.5"/>
    <s v="C130"/>
    <s v="C"/>
    <x v="2"/>
    <s v="Youths"/>
  </r>
  <r>
    <n v="967"/>
    <n v="0"/>
    <x v="2"/>
    <s v="Keeping, Mr. Edwin"/>
    <x v="0"/>
    <n v="32.5"/>
    <n v="0"/>
    <n v="0"/>
    <n v="113503"/>
    <n v="211.5"/>
    <s v="C132"/>
    <s v="C"/>
    <x v="2"/>
    <s v="Youths"/>
  </r>
  <r>
    <n v="968"/>
    <n v="0"/>
    <x v="0"/>
    <s v="Miles, Mr. Frank"/>
    <x v="0"/>
    <m/>
    <n v="0"/>
    <n v="0"/>
    <n v="359306"/>
    <n v="8.0500000000000007"/>
    <m/>
    <s v="S"/>
    <x v="1"/>
    <s v="Teenagers"/>
  </r>
  <r>
    <n v="969"/>
    <n v="1"/>
    <x v="2"/>
    <s v="Cornell, Mrs. Robert Clifford (Malvina Helen Lamson)"/>
    <x v="1"/>
    <n v="55"/>
    <n v="2"/>
    <n v="0"/>
    <n v="11770"/>
    <n v="25.7"/>
    <s v="C101"/>
    <s v="S"/>
    <x v="1"/>
    <s v="Adults"/>
  </r>
  <r>
    <n v="970"/>
    <n v="0"/>
    <x v="1"/>
    <s v="Aldworth, Mr. Charles Augustus"/>
    <x v="0"/>
    <n v="30"/>
    <n v="0"/>
    <n v="0"/>
    <n v="248744"/>
    <n v="13"/>
    <m/>
    <s v="S"/>
    <x v="1"/>
    <s v="Youths"/>
  </r>
  <r>
    <n v="971"/>
    <n v="1"/>
    <x v="0"/>
    <s v="Doyle, Miss. Elizabeth"/>
    <x v="1"/>
    <n v="24"/>
    <n v="0"/>
    <n v="0"/>
    <n v="368702"/>
    <n v="7.75"/>
    <m/>
    <s v="Q"/>
    <x v="0"/>
    <s v="Youths"/>
  </r>
  <r>
    <n v="972"/>
    <n v="0"/>
    <x v="0"/>
    <s v="Boulos, Master. Akar"/>
    <x v="0"/>
    <n v="6"/>
    <n v="1"/>
    <n v="1"/>
    <n v="2678"/>
    <n v="15.245799999999999"/>
    <m/>
    <s v="C"/>
    <x v="2"/>
    <s v="Teenagers"/>
  </r>
  <r>
    <n v="973"/>
    <n v="0"/>
    <x v="2"/>
    <s v="Straus, Mr. Isidor"/>
    <x v="0"/>
    <n v="67"/>
    <n v="1"/>
    <n v="0"/>
    <s v="PC 17483"/>
    <n v="221.7792"/>
    <s v="C55 C57"/>
    <s v="S"/>
    <x v="1"/>
    <s v="Elders"/>
  </r>
  <r>
    <n v="974"/>
    <n v="0"/>
    <x v="2"/>
    <s v="Case, Mr. Howard Brown"/>
    <x v="0"/>
    <n v="49"/>
    <n v="0"/>
    <n v="0"/>
    <n v="19924"/>
    <n v="26"/>
    <m/>
    <s v="S"/>
    <x v="1"/>
    <s v="Adults"/>
  </r>
  <r>
    <n v="975"/>
    <n v="0"/>
    <x v="0"/>
    <s v="Demetri, Mr. Marinko"/>
    <x v="0"/>
    <m/>
    <n v="0"/>
    <n v="0"/>
    <n v="349238"/>
    <n v="7.8958000000000004"/>
    <m/>
    <s v="S"/>
    <x v="1"/>
    <s v="Teenagers"/>
  </r>
  <r>
    <n v="976"/>
    <n v="0"/>
    <x v="1"/>
    <s v="Lamb, Mr. John Joseph"/>
    <x v="0"/>
    <m/>
    <n v="0"/>
    <n v="0"/>
    <n v="240261"/>
    <n v="10.708299999999999"/>
    <m/>
    <s v="Q"/>
    <x v="0"/>
    <s v="Teenagers"/>
  </r>
  <r>
    <n v="977"/>
    <n v="0"/>
    <x v="0"/>
    <s v="Khalil, Mr. Betros"/>
    <x v="0"/>
    <m/>
    <n v="1"/>
    <n v="0"/>
    <n v="2660"/>
    <n v="14.4542"/>
    <m/>
    <s v="C"/>
    <x v="2"/>
    <s v="Teenagers"/>
  </r>
  <r>
    <n v="978"/>
    <n v="1"/>
    <x v="0"/>
    <s v="Barry, Miss. Julia"/>
    <x v="1"/>
    <n v="27"/>
    <n v="0"/>
    <n v="0"/>
    <n v="330844"/>
    <n v="7.8792"/>
    <m/>
    <s v="Q"/>
    <x v="0"/>
    <s v="Youths"/>
  </r>
  <r>
    <n v="979"/>
    <n v="1"/>
    <x v="0"/>
    <s v="Badman, Miss. Emily Louisa"/>
    <x v="1"/>
    <n v="18"/>
    <n v="0"/>
    <n v="0"/>
    <s v="A/4 31416"/>
    <n v="8.0500000000000007"/>
    <m/>
    <s v="S"/>
    <x v="1"/>
    <s v="Teenagers"/>
  </r>
  <r>
    <n v="980"/>
    <n v="1"/>
    <x v="0"/>
    <s v="O'Donoghue, Ms. Bridget"/>
    <x v="1"/>
    <m/>
    <n v="0"/>
    <n v="0"/>
    <n v="364856"/>
    <n v="7.75"/>
    <m/>
    <s v="Q"/>
    <x v="0"/>
    <s v="Teenagers"/>
  </r>
  <r>
    <n v="981"/>
    <n v="0"/>
    <x v="1"/>
    <s v="Wells, Master. Ralph Lester"/>
    <x v="0"/>
    <n v="2"/>
    <n v="1"/>
    <n v="1"/>
    <n v="29103"/>
    <n v="23"/>
    <m/>
    <s v="S"/>
    <x v="1"/>
    <s v="Teenagers"/>
  </r>
  <r>
    <n v="982"/>
    <n v="1"/>
    <x v="0"/>
    <s v="Dyker, Mrs. Adolf Fredrik (Anna Elisabeth Judith Andersson)"/>
    <x v="1"/>
    <n v="22"/>
    <n v="1"/>
    <n v="0"/>
    <n v="347072"/>
    <n v="13.9"/>
    <m/>
    <s v="S"/>
    <x v="1"/>
    <s v="Youths"/>
  </r>
  <r>
    <n v="983"/>
    <n v="0"/>
    <x v="0"/>
    <s v="Pedersen, Mr. Olaf"/>
    <x v="0"/>
    <m/>
    <n v="0"/>
    <n v="0"/>
    <n v="345498"/>
    <n v="7.7750000000000004"/>
    <m/>
    <s v="S"/>
    <x v="1"/>
    <s v="Teenagers"/>
  </r>
  <r>
    <n v="984"/>
    <n v="1"/>
    <x v="2"/>
    <s v="Davidson, Mrs. Thornton (Orian Hays)"/>
    <x v="1"/>
    <n v="27"/>
    <n v="1"/>
    <n v="2"/>
    <s v="F.C. 12750"/>
    <n v="52"/>
    <s v="B71"/>
    <s v="S"/>
    <x v="1"/>
    <s v="Youths"/>
  </r>
  <r>
    <n v="985"/>
    <n v="0"/>
    <x v="0"/>
    <s v="Guest, Mr. Robert"/>
    <x v="0"/>
    <m/>
    <n v="0"/>
    <n v="0"/>
    <n v="376563"/>
    <n v="8.0500000000000007"/>
    <m/>
    <s v="S"/>
    <x v="1"/>
    <s v="Teenagers"/>
  </r>
  <r>
    <n v="986"/>
    <n v="0"/>
    <x v="2"/>
    <s v="Birnbaum, Mr. Jakob"/>
    <x v="0"/>
    <n v="25"/>
    <n v="0"/>
    <n v="0"/>
    <n v="13905"/>
    <n v="26"/>
    <m/>
    <s v="C"/>
    <x v="2"/>
    <s v="Youths"/>
  </r>
  <r>
    <n v="987"/>
    <n v="0"/>
    <x v="0"/>
    <s v="Tenglin, Mr. Gunnar Isidor"/>
    <x v="0"/>
    <n v="25"/>
    <n v="0"/>
    <n v="0"/>
    <n v="350033"/>
    <n v="7.7957999999999998"/>
    <m/>
    <s v="S"/>
    <x v="1"/>
    <s v="Youths"/>
  </r>
  <r>
    <n v="988"/>
    <n v="1"/>
    <x v="2"/>
    <s v="Cavendish, Mrs. Tyrell William (Julia Florence Siegel)"/>
    <x v="1"/>
    <n v="76"/>
    <n v="1"/>
    <n v="0"/>
    <n v="19877"/>
    <n v="78.849999999999994"/>
    <s v="C46"/>
    <s v="S"/>
    <x v="1"/>
    <s v="Elders"/>
  </r>
  <r>
    <n v="989"/>
    <n v="0"/>
    <x v="0"/>
    <s v="Makinen, Mr. Kalle Edvard"/>
    <x v="0"/>
    <n v="29"/>
    <n v="0"/>
    <n v="0"/>
    <s v="STON/O 2. 3101268"/>
    <n v="7.9249999999999998"/>
    <m/>
    <s v="S"/>
    <x v="1"/>
    <s v="Youths"/>
  </r>
  <r>
    <n v="990"/>
    <n v="1"/>
    <x v="0"/>
    <s v="Braf, Miss. Elin Ester Maria"/>
    <x v="1"/>
    <n v="20"/>
    <n v="0"/>
    <n v="0"/>
    <n v="347471"/>
    <n v="7.8541999999999996"/>
    <m/>
    <s v="S"/>
    <x v="1"/>
    <s v="Youths"/>
  </r>
  <r>
    <n v="991"/>
    <n v="0"/>
    <x v="0"/>
    <s v="Nancarrow, Mr. William Henry"/>
    <x v="0"/>
    <n v="33"/>
    <n v="0"/>
    <n v="0"/>
    <s v="A./5. 3338"/>
    <n v="8.0500000000000007"/>
    <m/>
    <s v="S"/>
    <x v="1"/>
    <s v="Youths"/>
  </r>
  <r>
    <n v="992"/>
    <n v="1"/>
    <x v="2"/>
    <s v="Stengel, Mrs. Charles Emil Henry (Annie May Morris)"/>
    <x v="1"/>
    <n v="43"/>
    <n v="1"/>
    <n v="0"/>
    <n v="11778"/>
    <n v="55.441699999999997"/>
    <s v="C116"/>
    <s v="C"/>
    <x v="2"/>
    <s v="Adults"/>
  </r>
  <r>
    <n v="993"/>
    <n v="0"/>
    <x v="1"/>
    <s v="Weisz, Mr. Leopold"/>
    <x v="0"/>
    <n v="27"/>
    <n v="1"/>
    <n v="0"/>
    <n v="228414"/>
    <n v="26"/>
    <m/>
    <s v="S"/>
    <x v="1"/>
    <s v="Youths"/>
  </r>
  <r>
    <n v="994"/>
    <n v="0"/>
    <x v="0"/>
    <s v="Foley, Mr. William"/>
    <x v="0"/>
    <m/>
    <n v="0"/>
    <n v="0"/>
    <n v="365235"/>
    <n v="7.75"/>
    <m/>
    <s v="Q"/>
    <x v="0"/>
    <s v="Teenagers"/>
  </r>
  <r>
    <n v="995"/>
    <n v="0"/>
    <x v="0"/>
    <s v="Johansson Palmquist, Mr. Oskar Leander"/>
    <x v="0"/>
    <n v="26"/>
    <n v="0"/>
    <n v="0"/>
    <n v="347070"/>
    <n v="7.7750000000000004"/>
    <m/>
    <s v="S"/>
    <x v="1"/>
    <s v="Youths"/>
  </r>
  <r>
    <n v="996"/>
    <n v="1"/>
    <x v="0"/>
    <s v="Thomas, Mrs. Alexander (Thamine Thelma)"/>
    <x v="1"/>
    <n v="16"/>
    <n v="1"/>
    <n v="1"/>
    <n v="2625"/>
    <n v="8.5167000000000002"/>
    <m/>
    <s v="C"/>
    <x v="2"/>
    <s v="Teenagers"/>
  </r>
  <r>
    <n v="997"/>
    <n v="0"/>
    <x v="0"/>
    <s v="Holthen, Mr. Johan Martin"/>
    <x v="0"/>
    <n v="28"/>
    <n v="0"/>
    <n v="0"/>
    <s v="C 4001"/>
    <n v="22.524999999999999"/>
    <m/>
    <s v="S"/>
    <x v="1"/>
    <s v="Youths"/>
  </r>
  <r>
    <n v="998"/>
    <n v="0"/>
    <x v="0"/>
    <s v="Buckley, Mr. Daniel"/>
    <x v="0"/>
    <n v="21"/>
    <n v="0"/>
    <n v="0"/>
    <n v="330920"/>
    <n v="7.8208000000000002"/>
    <m/>
    <s v="Q"/>
    <x v="0"/>
    <s v="Youths"/>
  </r>
  <r>
    <n v="999"/>
    <n v="0"/>
    <x v="0"/>
    <s v="Ryan, Mr. Edward"/>
    <x v="0"/>
    <m/>
    <n v="0"/>
    <n v="0"/>
    <n v="383162"/>
    <n v="7.75"/>
    <m/>
    <s v="Q"/>
    <x v="0"/>
    <s v="Teenagers"/>
  </r>
  <r>
    <n v="1000"/>
    <n v="0"/>
    <x v="0"/>
    <s v="Willer, Mr. Aaron (Abi Weller)"/>
    <x v="0"/>
    <m/>
    <n v="0"/>
    <n v="0"/>
    <n v="3410"/>
    <n v="8.7125000000000004"/>
    <m/>
    <s v="S"/>
    <x v="1"/>
    <s v="Teenagers"/>
  </r>
  <r>
    <n v="1001"/>
    <n v="0"/>
    <x v="1"/>
    <s v="Swane, Mr. George"/>
    <x v="0"/>
    <n v="18.5"/>
    <n v="0"/>
    <n v="0"/>
    <n v="248734"/>
    <n v="13"/>
    <s v="F"/>
    <s v="S"/>
    <x v="1"/>
    <s v="Teenagers"/>
  </r>
  <r>
    <n v="1002"/>
    <n v="0"/>
    <x v="1"/>
    <s v="Stanton, Mr. Samuel Ward"/>
    <x v="0"/>
    <n v="41"/>
    <n v="0"/>
    <n v="0"/>
    <n v="237734"/>
    <n v="15.0458"/>
    <m/>
    <s v="C"/>
    <x v="2"/>
    <s v="Adults"/>
  </r>
  <r>
    <n v="1003"/>
    <n v="1"/>
    <x v="0"/>
    <s v="Shine, Miss. Ellen Natalia"/>
    <x v="1"/>
    <m/>
    <n v="0"/>
    <n v="0"/>
    <n v="330968"/>
    <n v="7.7792000000000003"/>
    <m/>
    <s v="Q"/>
    <x v="0"/>
    <s v="Teenagers"/>
  </r>
  <r>
    <n v="1004"/>
    <n v="1"/>
    <x v="2"/>
    <s v="Evans, Miss. Edith Corse"/>
    <x v="1"/>
    <n v="36"/>
    <n v="0"/>
    <n v="0"/>
    <s v="PC 17531"/>
    <n v="31.679200000000002"/>
    <s v="A29"/>
    <s v="C"/>
    <x v="2"/>
    <s v="Youths"/>
  </r>
  <r>
    <n v="1005"/>
    <n v="1"/>
    <x v="0"/>
    <s v="Buckley, Miss. Katherine"/>
    <x v="1"/>
    <n v="18.5"/>
    <n v="0"/>
    <n v="0"/>
    <n v="329944"/>
    <n v="7.2832999999999997"/>
    <m/>
    <s v="Q"/>
    <x v="0"/>
    <s v="Teenagers"/>
  </r>
  <r>
    <n v="1006"/>
    <n v="1"/>
    <x v="2"/>
    <s v="Straus, Mrs. Isidor (Rosalie Ida Blun)"/>
    <x v="1"/>
    <n v="63"/>
    <n v="1"/>
    <n v="0"/>
    <s v="PC 17483"/>
    <n v="221.7792"/>
    <s v="C55 C57"/>
    <s v="S"/>
    <x v="1"/>
    <s v="Elders"/>
  </r>
  <r>
    <n v="1007"/>
    <n v="0"/>
    <x v="0"/>
    <s v="Chronopoulos, Mr. Demetrios"/>
    <x v="0"/>
    <n v="18"/>
    <n v="1"/>
    <n v="0"/>
    <n v="2680"/>
    <n v="14.4542"/>
    <m/>
    <s v="C"/>
    <x v="2"/>
    <s v="Teenagers"/>
  </r>
  <r>
    <n v="1008"/>
    <n v="0"/>
    <x v="0"/>
    <s v="Thomas, Mr. John"/>
    <x v="0"/>
    <m/>
    <n v="0"/>
    <n v="0"/>
    <n v="2681"/>
    <n v="6.4375"/>
    <m/>
    <s v="C"/>
    <x v="2"/>
    <s v="Teenagers"/>
  </r>
  <r>
    <n v="1009"/>
    <n v="1"/>
    <x v="0"/>
    <s v="Sandstrom, Miss. Beatrice Irene"/>
    <x v="1"/>
    <n v="1"/>
    <n v="1"/>
    <n v="1"/>
    <s v="PP 9549"/>
    <n v="16.7"/>
    <s v="G6"/>
    <s v="S"/>
    <x v="1"/>
    <s v="Teenagers"/>
  </r>
  <r>
    <n v="1010"/>
    <n v="0"/>
    <x v="2"/>
    <s v="Beattie, Mr. Thomson"/>
    <x v="0"/>
    <n v="36"/>
    <n v="0"/>
    <n v="0"/>
    <n v="13050"/>
    <n v="75.241699999999994"/>
    <s v="C6"/>
    <s v="C"/>
    <x v="2"/>
    <s v="Youths"/>
  </r>
  <r>
    <n v="1011"/>
    <n v="1"/>
    <x v="1"/>
    <s v="Chapman, Mrs. John Henry (Sara Elizabeth Lawry)"/>
    <x v="1"/>
    <n v="29"/>
    <n v="1"/>
    <n v="0"/>
    <s v="SC/AH 29037"/>
    <n v="26"/>
    <m/>
    <s v="S"/>
    <x v="1"/>
    <s v="Youths"/>
  </r>
  <r>
    <n v="1012"/>
    <n v="1"/>
    <x v="1"/>
    <s v="Watt, Miss. Bertha J"/>
    <x v="1"/>
    <n v="12"/>
    <n v="0"/>
    <n v="0"/>
    <s v="C.A. 33595"/>
    <n v="15.75"/>
    <m/>
    <s v="S"/>
    <x v="1"/>
    <s v="Teenagers"/>
  </r>
  <r>
    <n v="1013"/>
    <n v="0"/>
    <x v="0"/>
    <s v="Kiernan, Mr. John"/>
    <x v="0"/>
    <m/>
    <n v="1"/>
    <n v="0"/>
    <n v="367227"/>
    <n v="7.75"/>
    <m/>
    <s v="Q"/>
    <x v="0"/>
    <s v="Teenagers"/>
  </r>
  <r>
    <n v="1014"/>
    <n v="1"/>
    <x v="2"/>
    <s v="Schabert, Mrs. Paul (Emma Mock)"/>
    <x v="1"/>
    <n v="35"/>
    <n v="1"/>
    <n v="0"/>
    <n v="13236"/>
    <n v="57.75"/>
    <s v="C28"/>
    <s v="C"/>
    <x v="2"/>
    <s v="Youths"/>
  </r>
  <r>
    <n v="1015"/>
    <n v="0"/>
    <x v="0"/>
    <s v="Carver, Mr. Alfred John"/>
    <x v="0"/>
    <n v="28"/>
    <n v="0"/>
    <n v="0"/>
    <n v="392095"/>
    <n v="7.25"/>
    <m/>
    <s v="S"/>
    <x v="1"/>
    <s v="Youths"/>
  </r>
  <r>
    <n v="1016"/>
    <n v="0"/>
    <x v="0"/>
    <s v="Kennedy, Mr. John"/>
    <x v="0"/>
    <m/>
    <n v="0"/>
    <n v="0"/>
    <n v="368783"/>
    <n v="7.75"/>
    <m/>
    <s v="Q"/>
    <x v="0"/>
    <s v="Teenagers"/>
  </r>
  <r>
    <n v="1017"/>
    <n v="1"/>
    <x v="0"/>
    <s v="Cribb, Miss. Laura Alice"/>
    <x v="1"/>
    <n v="17"/>
    <n v="0"/>
    <n v="1"/>
    <n v="371362"/>
    <n v="16.100000000000001"/>
    <m/>
    <s v="S"/>
    <x v="1"/>
    <s v="Teenagers"/>
  </r>
  <r>
    <n v="1018"/>
    <n v="0"/>
    <x v="0"/>
    <s v="Brobeck, Mr. Karl Rudolf"/>
    <x v="0"/>
    <n v="22"/>
    <n v="0"/>
    <n v="0"/>
    <n v="350045"/>
    <n v="7.7957999999999998"/>
    <m/>
    <s v="S"/>
    <x v="1"/>
    <s v="Youths"/>
  </r>
  <r>
    <n v="1019"/>
    <n v="1"/>
    <x v="0"/>
    <s v="McCoy, Miss. Alicia"/>
    <x v="1"/>
    <m/>
    <n v="2"/>
    <n v="0"/>
    <n v="367226"/>
    <n v="23.25"/>
    <m/>
    <s v="Q"/>
    <x v="0"/>
    <s v="Teenagers"/>
  </r>
  <r>
    <n v="1020"/>
    <n v="0"/>
    <x v="1"/>
    <s v="Bowenur, Mr. Solomon"/>
    <x v="0"/>
    <n v="42"/>
    <n v="0"/>
    <n v="0"/>
    <n v="211535"/>
    <n v="13"/>
    <m/>
    <s v="S"/>
    <x v="1"/>
    <s v="Adults"/>
  </r>
  <r>
    <n v="1021"/>
    <n v="0"/>
    <x v="0"/>
    <s v="Petersen, Mr. Marius"/>
    <x v="0"/>
    <n v="24"/>
    <n v="0"/>
    <n v="0"/>
    <n v="342441"/>
    <n v="8.0500000000000007"/>
    <m/>
    <s v="S"/>
    <x v="1"/>
    <s v="Youths"/>
  </r>
  <r>
    <n v="1022"/>
    <n v="0"/>
    <x v="0"/>
    <s v="Spinner, Mr. Henry John"/>
    <x v="0"/>
    <n v="32"/>
    <n v="0"/>
    <n v="0"/>
    <s v="STON/OQ. 369943"/>
    <n v="8.0500000000000007"/>
    <m/>
    <s v="S"/>
    <x v="1"/>
    <s v="Youths"/>
  </r>
  <r>
    <n v="1023"/>
    <n v="0"/>
    <x v="2"/>
    <s v="Gracie, Col. Archibald IV"/>
    <x v="0"/>
    <n v="53"/>
    <n v="0"/>
    <n v="0"/>
    <n v="113780"/>
    <n v="28.5"/>
    <s v="C51"/>
    <s v="C"/>
    <x v="2"/>
    <s v="Adults"/>
  </r>
  <r>
    <n v="1024"/>
    <n v="1"/>
    <x v="0"/>
    <s v="Lefebre, Mrs. Frank (Frances)"/>
    <x v="1"/>
    <m/>
    <n v="0"/>
    <n v="4"/>
    <n v="4133"/>
    <n v="25.466699999999999"/>
    <m/>
    <s v="S"/>
    <x v="1"/>
    <s v="Teenagers"/>
  </r>
  <r>
    <n v="1025"/>
    <n v="0"/>
    <x v="0"/>
    <s v="Thomas, Mr. Charles P"/>
    <x v="0"/>
    <m/>
    <n v="1"/>
    <n v="0"/>
    <n v="2621"/>
    <n v="6.4375"/>
    <m/>
    <s v="C"/>
    <x v="2"/>
    <s v="Teenagers"/>
  </r>
  <r>
    <n v="1026"/>
    <n v="0"/>
    <x v="0"/>
    <s v="Dintcheff, Mr. Valtcho"/>
    <x v="0"/>
    <n v="43"/>
    <n v="0"/>
    <n v="0"/>
    <n v="349226"/>
    <n v="7.8958000000000004"/>
    <m/>
    <s v="S"/>
    <x v="1"/>
    <s v="Adults"/>
  </r>
  <r>
    <n v="1027"/>
    <n v="0"/>
    <x v="0"/>
    <s v="Carlsson, Mr. Carl Robert"/>
    <x v="0"/>
    <n v="24"/>
    <n v="0"/>
    <n v="0"/>
    <n v="350409"/>
    <n v="7.8541999999999996"/>
    <m/>
    <s v="S"/>
    <x v="1"/>
    <s v="Youths"/>
  </r>
  <r>
    <n v="1028"/>
    <n v="0"/>
    <x v="0"/>
    <s v="Zakarian, Mr. Mapriededer"/>
    <x v="0"/>
    <n v="26.5"/>
    <n v="0"/>
    <n v="0"/>
    <n v="2656"/>
    <n v="7.2249999999999996"/>
    <m/>
    <s v="C"/>
    <x v="2"/>
    <s v="Youths"/>
  </r>
  <r>
    <n v="1029"/>
    <n v="0"/>
    <x v="1"/>
    <s v="Schmidt, Mr. August"/>
    <x v="0"/>
    <n v="26"/>
    <n v="0"/>
    <n v="0"/>
    <n v="248659"/>
    <n v="13"/>
    <m/>
    <s v="S"/>
    <x v="1"/>
    <s v="Youths"/>
  </r>
  <r>
    <n v="1030"/>
    <n v="1"/>
    <x v="0"/>
    <s v="Drapkin, Miss. Jennie"/>
    <x v="1"/>
    <n v="23"/>
    <n v="0"/>
    <n v="0"/>
    <s v="SOTON/OQ 392083"/>
    <n v="8.0500000000000007"/>
    <m/>
    <s v="S"/>
    <x v="1"/>
    <s v="Youths"/>
  </r>
  <r>
    <n v="1031"/>
    <n v="0"/>
    <x v="0"/>
    <s v="Goodwin, Mr. Charles Frederick"/>
    <x v="0"/>
    <n v="40"/>
    <n v="1"/>
    <n v="6"/>
    <s v="CA 2144"/>
    <n v="46.9"/>
    <m/>
    <s v="S"/>
    <x v="1"/>
    <s v="Adults"/>
  </r>
  <r>
    <n v="1032"/>
    <n v="1"/>
    <x v="0"/>
    <s v="Goodwin, Miss. Jessie Allis"/>
    <x v="1"/>
    <n v="10"/>
    <n v="5"/>
    <n v="2"/>
    <s v="CA 2144"/>
    <n v="46.9"/>
    <m/>
    <s v="S"/>
    <x v="1"/>
    <s v="Teenagers"/>
  </r>
  <r>
    <n v="1033"/>
    <n v="1"/>
    <x v="2"/>
    <s v="Daniels, Miss. Sarah"/>
    <x v="1"/>
    <n v="33"/>
    <n v="0"/>
    <n v="0"/>
    <n v="113781"/>
    <n v="151.55000000000001"/>
    <m/>
    <s v="S"/>
    <x v="1"/>
    <s v="Youths"/>
  </r>
  <r>
    <n v="1034"/>
    <n v="0"/>
    <x v="2"/>
    <s v="Ryerson, Mr. Arthur Larned"/>
    <x v="0"/>
    <n v="61"/>
    <n v="1"/>
    <n v="3"/>
    <s v="PC 17608"/>
    <n v="262.375"/>
    <s v="B57 B59 B63 B66"/>
    <s v="C"/>
    <x v="2"/>
    <s v="Elders"/>
  </r>
  <r>
    <n v="1035"/>
    <n v="0"/>
    <x v="1"/>
    <s v="Beauchamp, Mr. Henry James"/>
    <x v="0"/>
    <n v="28"/>
    <n v="0"/>
    <n v="0"/>
    <n v="244358"/>
    <n v="26"/>
    <m/>
    <s v="S"/>
    <x v="1"/>
    <s v="Youths"/>
  </r>
  <r>
    <n v="1036"/>
    <n v="0"/>
    <x v="2"/>
    <s v="Lindeberg-Lind, Mr. Erik Gustaf (Mr Edward Lingrey)"/>
    <x v="0"/>
    <n v="42"/>
    <n v="0"/>
    <n v="0"/>
    <n v="17475"/>
    <n v="26.55"/>
    <m/>
    <s v="S"/>
    <x v="1"/>
    <s v="Adults"/>
  </r>
  <r>
    <n v="1037"/>
    <n v="0"/>
    <x v="0"/>
    <s v="Vander Planke, Mr. Julius"/>
    <x v="0"/>
    <n v="31"/>
    <n v="3"/>
    <n v="0"/>
    <n v="345763"/>
    <n v="18"/>
    <m/>
    <s v="S"/>
    <x v="1"/>
    <s v="Youths"/>
  </r>
  <r>
    <n v="1038"/>
    <n v="0"/>
    <x v="2"/>
    <s v="Hilliard, Mr. Herbert Henry"/>
    <x v="0"/>
    <m/>
    <n v="0"/>
    <n v="0"/>
    <n v="17463"/>
    <n v="51.862499999999997"/>
    <s v="E46"/>
    <s v="S"/>
    <x v="1"/>
    <s v="Teenagers"/>
  </r>
  <r>
    <n v="1039"/>
    <n v="0"/>
    <x v="0"/>
    <s v="Davies, Mr. Evan"/>
    <x v="0"/>
    <n v="22"/>
    <n v="0"/>
    <n v="0"/>
    <s v="SC/A4 23568"/>
    <n v="8.0500000000000007"/>
    <m/>
    <s v="S"/>
    <x v="1"/>
    <s v="Youths"/>
  </r>
  <r>
    <n v="1040"/>
    <n v="0"/>
    <x v="2"/>
    <s v="Crafton, Mr. John Bertram"/>
    <x v="0"/>
    <m/>
    <n v="0"/>
    <n v="0"/>
    <n v="113791"/>
    <n v="26.55"/>
    <m/>
    <s v="S"/>
    <x v="1"/>
    <s v="Teenagers"/>
  </r>
  <r>
    <n v="1041"/>
    <n v="0"/>
    <x v="1"/>
    <s v="Lahtinen, Rev. William"/>
    <x v="0"/>
    <n v="30"/>
    <n v="1"/>
    <n v="1"/>
    <n v="250651"/>
    <n v="26"/>
    <m/>
    <s v="S"/>
    <x v="1"/>
    <s v="Youths"/>
  </r>
  <r>
    <n v="1042"/>
    <n v="1"/>
    <x v="2"/>
    <s v="Earnshaw, Mrs. Boulton (Olive Potter)"/>
    <x v="1"/>
    <n v="23"/>
    <n v="0"/>
    <n v="1"/>
    <n v="11767"/>
    <n v="83.158299999999997"/>
    <s v="C54"/>
    <s v="C"/>
    <x v="2"/>
    <s v="Youths"/>
  </r>
  <r>
    <n v="1043"/>
    <n v="0"/>
    <x v="0"/>
    <s v="Matinoff, Mr. Nicola"/>
    <x v="0"/>
    <m/>
    <n v="0"/>
    <n v="0"/>
    <n v="349255"/>
    <n v="7.8958000000000004"/>
    <m/>
    <s v="C"/>
    <x v="2"/>
    <s v="Teenagers"/>
  </r>
  <r>
    <n v="1044"/>
    <n v="0"/>
    <x v="0"/>
    <s v="Storey, Mr. Thomas"/>
    <x v="0"/>
    <n v="60.5"/>
    <n v="0"/>
    <n v="0"/>
    <n v="3701"/>
    <m/>
    <m/>
    <s v="S"/>
    <x v="1"/>
    <s v="Elders"/>
  </r>
  <r>
    <n v="1045"/>
    <n v="1"/>
    <x v="0"/>
    <s v="Klasen, Mrs. (Hulda Kristina Eugenia Lofqvist)"/>
    <x v="1"/>
    <n v="36"/>
    <n v="0"/>
    <n v="2"/>
    <n v="350405"/>
    <n v="12.183299999999999"/>
    <m/>
    <s v="S"/>
    <x v="1"/>
    <s v="Youths"/>
  </r>
  <r>
    <n v="1046"/>
    <n v="0"/>
    <x v="0"/>
    <s v="Asplund, Master. Filip Oscar"/>
    <x v="0"/>
    <n v="13"/>
    <n v="4"/>
    <n v="2"/>
    <n v="347077"/>
    <n v="31.387499999999999"/>
    <m/>
    <s v="S"/>
    <x v="1"/>
    <s v="Teenagers"/>
  </r>
  <r>
    <n v="1047"/>
    <n v="0"/>
    <x v="0"/>
    <s v="Duquemin, Mr. Joseph"/>
    <x v="0"/>
    <n v="24"/>
    <n v="0"/>
    <n v="0"/>
    <s v="S.O./P.P. 752"/>
    <n v="7.55"/>
    <m/>
    <s v="S"/>
    <x v="1"/>
    <s v="Youths"/>
  </r>
  <r>
    <n v="1048"/>
    <n v="1"/>
    <x v="2"/>
    <s v="Bird, Miss. Ellen"/>
    <x v="1"/>
    <n v="29"/>
    <n v="0"/>
    <n v="0"/>
    <s v="PC 17483"/>
    <n v="221.7792"/>
    <s v="C97"/>
    <s v="S"/>
    <x v="1"/>
    <s v="Youths"/>
  </r>
  <r>
    <n v="1049"/>
    <n v="1"/>
    <x v="0"/>
    <s v="Lundin, Miss. Olga Elida"/>
    <x v="1"/>
    <n v="23"/>
    <n v="0"/>
    <n v="0"/>
    <n v="347469"/>
    <n v="7.8541999999999996"/>
    <m/>
    <s v="S"/>
    <x v="1"/>
    <s v="Youths"/>
  </r>
  <r>
    <n v="1050"/>
    <n v="0"/>
    <x v="2"/>
    <s v="Borebank, Mr. John James"/>
    <x v="0"/>
    <n v="42"/>
    <n v="0"/>
    <n v="0"/>
    <n v="110489"/>
    <n v="26.55"/>
    <s v="D22"/>
    <s v="S"/>
    <x v="1"/>
    <s v="Adults"/>
  </r>
  <r>
    <n v="1051"/>
    <n v="1"/>
    <x v="0"/>
    <s v="Peacock, Mrs. Benjamin (Edith Nile)"/>
    <x v="1"/>
    <n v="26"/>
    <n v="0"/>
    <n v="2"/>
    <s v="SOTON/O.Q. 3101315"/>
    <n v="13.775"/>
    <m/>
    <s v="S"/>
    <x v="1"/>
    <s v="Youths"/>
  </r>
  <r>
    <n v="1052"/>
    <n v="1"/>
    <x v="0"/>
    <s v="Smyth, Miss. Julia"/>
    <x v="1"/>
    <m/>
    <n v="0"/>
    <n v="0"/>
    <n v="335432"/>
    <n v="7.7332999999999998"/>
    <m/>
    <s v="Q"/>
    <x v="0"/>
    <s v="Teenagers"/>
  </r>
  <r>
    <n v="1053"/>
    <n v="0"/>
    <x v="0"/>
    <s v="Touma, Master. Georges Youssef"/>
    <x v="0"/>
    <n v="7"/>
    <n v="1"/>
    <n v="1"/>
    <n v="2650"/>
    <n v="15.245799999999999"/>
    <m/>
    <s v="C"/>
    <x v="2"/>
    <s v="Teenagers"/>
  </r>
  <r>
    <n v="1054"/>
    <n v="1"/>
    <x v="1"/>
    <s v="Wright, Miss. Marion"/>
    <x v="1"/>
    <n v="26"/>
    <n v="0"/>
    <n v="0"/>
    <n v="220844"/>
    <n v="13.5"/>
    <m/>
    <s v="S"/>
    <x v="1"/>
    <s v="Youths"/>
  </r>
  <r>
    <n v="1055"/>
    <n v="0"/>
    <x v="0"/>
    <s v="Pearce, Mr. Ernest"/>
    <x v="0"/>
    <m/>
    <n v="0"/>
    <n v="0"/>
    <n v="343271"/>
    <n v="7"/>
    <m/>
    <s v="S"/>
    <x v="1"/>
    <s v="Teenagers"/>
  </r>
  <r>
    <n v="1056"/>
    <n v="0"/>
    <x v="1"/>
    <s v="Peruschitz, Rev. Joseph Maria"/>
    <x v="0"/>
    <n v="41"/>
    <n v="0"/>
    <n v="0"/>
    <n v="237393"/>
    <n v="13"/>
    <m/>
    <s v="S"/>
    <x v="1"/>
    <s v="Adults"/>
  </r>
  <r>
    <n v="1057"/>
    <n v="1"/>
    <x v="0"/>
    <s v="Kink-Heilmann, Mrs. Anton (Luise Heilmann)"/>
    <x v="1"/>
    <n v="26"/>
    <n v="1"/>
    <n v="1"/>
    <n v="315153"/>
    <n v="22.024999999999999"/>
    <m/>
    <s v="S"/>
    <x v="1"/>
    <s v="Youths"/>
  </r>
  <r>
    <n v="1058"/>
    <n v="0"/>
    <x v="2"/>
    <s v="Brandeis, Mr. Emil"/>
    <x v="0"/>
    <n v="48"/>
    <n v="0"/>
    <n v="0"/>
    <s v="PC 17591"/>
    <n v="50.495800000000003"/>
    <s v="B10"/>
    <s v="C"/>
    <x v="2"/>
    <s v="Adults"/>
  </r>
  <r>
    <n v="1059"/>
    <n v="0"/>
    <x v="0"/>
    <s v="Ford, Mr. Edward Watson"/>
    <x v="0"/>
    <n v="18"/>
    <n v="2"/>
    <n v="2"/>
    <s v="W./C. 6608"/>
    <n v="34.375"/>
    <m/>
    <s v="S"/>
    <x v="1"/>
    <s v="Teenagers"/>
  </r>
  <r>
    <n v="1060"/>
    <n v="1"/>
    <x v="2"/>
    <s v="Cassebeer, Mrs. Henry Arthur Jr (Eleanor Genevieve Fosdick)"/>
    <x v="1"/>
    <m/>
    <n v="0"/>
    <n v="0"/>
    <n v="17770"/>
    <n v="27.720800000000001"/>
    <m/>
    <s v="C"/>
    <x v="2"/>
    <s v="Teenagers"/>
  </r>
  <r>
    <n v="1061"/>
    <n v="1"/>
    <x v="0"/>
    <s v="Hellstrom, Miss. Hilda Maria"/>
    <x v="1"/>
    <n v="22"/>
    <n v="0"/>
    <n v="0"/>
    <n v="7548"/>
    <n v="8.9625000000000004"/>
    <m/>
    <s v="S"/>
    <x v="1"/>
    <s v="Youths"/>
  </r>
  <r>
    <n v="1062"/>
    <n v="0"/>
    <x v="0"/>
    <s v="Lithman, Mr. Simon"/>
    <x v="0"/>
    <m/>
    <n v="0"/>
    <n v="0"/>
    <s v="S.O./P.P. 251"/>
    <n v="7.55"/>
    <m/>
    <s v="S"/>
    <x v="1"/>
    <s v="Teenagers"/>
  </r>
  <r>
    <n v="1063"/>
    <n v="0"/>
    <x v="0"/>
    <s v="Zakarian, Mr. Ortin"/>
    <x v="0"/>
    <n v="27"/>
    <n v="0"/>
    <n v="0"/>
    <n v="2670"/>
    <n v="7.2249999999999996"/>
    <m/>
    <s v="C"/>
    <x v="2"/>
    <s v="Youths"/>
  </r>
  <r>
    <n v="1064"/>
    <n v="0"/>
    <x v="0"/>
    <s v="Dyker, Mr. Adolf Fredrik"/>
    <x v="0"/>
    <n v="23"/>
    <n v="1"/>
    <n v="0"/>
    <n v="347072"/>
    <n v="13.9"/>
    <m/>
    <s v="S"/>
    <x v="1"/>
    <s v="Youths"/>
  </r>
  <r>
    <n v="1065"/>
    <n v="0"/>
    <x v="0"/>
    <s v="Torfa, Mr. Assad"/>
    <x v="0"/>
    <m/>
    <n v="0"/>
    <n v="0"/>
    <n v="2673"/>
    <n v="7.2291999999999996"/>
    <m/>
    <s v="C"/>
    <x v="2"/>
    <s v="Teenagers"/>
  </r>
  <r>
    <n v="1066"/>
    <n v="0"/>
    <x v="0"/>
    <s v="Asplund, Mr. Carl Oscar Vilhelm Gustafsson"/>
    <x v="0"/>
    <n v="40"/>
    <n v="1"/>
    <n v="5"/>
    <n v="347077"/>
    <n v="31.387499999999999"/>
    <m/>
    <s v="S"/>
    <x v="1"/>
    <s v="Adults"/>
  </r>
  <r>
    <n v="1067"/>
    <n v="1"/>
    <x v="1"/>
    <s v="Brown, Miss. Edith Eileen"/>
    <x v="1"/>
    <n v="15"/>
    <n v="0"/>
    <n v="2"/>
    <n v="29750"/>
    <n v="39"/>
    <m/>
    <s v="S"/>
    <x v="1"/>
    <s v="Teenagers"/>
  </r>
  <r>
    <n v="1068"/>
    <n v="1"/>
    <x v="1"/>
    <s v="Sincock, Miss. Maude"/>
    <x v="1"/>
    <n v="20"/>
    <n v="0"/>
    <n v="0"/>
    <s v="C.A. 33112"/>
    <n v="36.75"/>
    <m/>
    <s v="S"/>
    <x v="1"/>
    <s v="Youths"/>
  </r>
  <r>
    <n v="1069"/>
    <n v="0"/>
    <x v="2"/>
    <s v="Stengel, Mr. Charles Emil Henry"/>
    <x v="0"/>
    <n v="54"/>
    <n v="1"/>
    <n v="0"/>
    <n v="11778"/>
    <n v="55.441699999999997"/>
    <s v="C116"/>
    <s v="C"/>
    <x v="2"/>
    <s v="Adults"/>
  </r>
  <r>
    <n v="1070"/>
    <n v="1"/>
    <x v="1"/>
    <s v="Becker, Mrs. Allen Oliver (Nellie E Baumgardner)"/>
    <x v="1"/>
    <n v="36"/>
    <n v="0"/>
    <n v="3"/>
    <n v="230136"/>
    <n v="39"/>
    <s v="F4"/>
    <s v="S"/>
    <x v="1"/>
    <s v="Youths"/>
  </r>
  <r>
    <n v="1071"/>
    <n v="1"/>
    <x v="2"/>
    <s v="Compton, Mrs. Alexander Taylor (Mary Eliza Ingersoll)"/>
    <x v="1"/>
    <n v="64"/>
    <n v="0"/>
    <n v="2"/>
    <s v="PC 17756"/>
    <n v="83.158299999999997"/>
    <s v="E45"/>
    <s v="C"/>
    <x v="2"/>
    <s v="Elders"/>
  </r>
  <r>
    <n v="1072"/>
    <n v="0"/>
    <x v="1"/>
    <s v="McCrie, Mr. James Matthew"/>
    <x v="0"/>
    <n v="30"/>
    <n v="0"/>
    <n v="0"/>
    <n v="233478"/>
    <n v="13"/>
    <m/>
    <s v="S"/>
    <x v="1"/>
    <s v="Youths"/>
  </r>
  <r>
    <n v="1073"/>
    <n v="0"/>
    <x v="2"/>
    <s v="Compton, Mr. Alexander Taylor Jr"/>
    <x v="0"/>
    <n v="37"/>
    <n v="1"/>
    <n v="1"/>
    <s v="PC 17756"/>
    <n v="83.158299999999997"/>
    <s v="E52"/>
    <s v="C"/>
    <x v="2"/>
    <s v="Youths"/>
  </r>
  <r>
    <n v="1074"/>
    <n v="1"/>
    <x v="2"/>
    <s v="Marvin, Mrs. Daniel Warner (Mary Graham Carmichael Farquarson)"/>
    <x v="1"/>
    <n v="18"/>
    <n v="1"/>
    <n v="0"/>
    <n v="113773"/>
    <n v="53.1"/>
    <s v="D30"/>
    <s v="S"/>
    <x v="1"/>
    <s v="Teenagers"/>
  </r>
  <r>
    <n v="1075"/>
    <n v="0"/>
    <x v="0"/>
    <s v="Lane, Mr. Patrick"/>
    <x v="0"/>
    <m/>
    <n v="0"/>
    <n v="0"/>
    <n v="7935"/>
    <n v="7.75"/>
    <m/>
    <s v="Q"/>
    <x v="0"/>
    <s v="Teenagers"/>
  </r>
  <r>
    <n v="1076"/>
    <n v="1"/>
    <x v="2"/>
    <s v="Douglas, Mrs. Frederick Charles (Mary Helene Baxter)"/>
    <x v="1"/>
    <n v="27"/>
    <n v="1"/>
    <n v="1"/>
    <s v="PC 17558"/>
    <n v="247.52080000000001"/>
    <s v="B58 B60"/>
    <s v="C"/>
    <x v="2"/>
    <s v="Youths"/>
  </r>
  <r>
    <n v="1077"/>
    <n v="0"/>
    <x v="1"/>
    <s v="Maybery, Mr. Frank Hubert"/>
    <x v="0"/>
    <n v="40"/>
    <n v="0"/>
    <n v="0"/>
    <n v="239059"/>
    <n v="16"/>
    <m/>
    <s v="S"/>
    <x v="1"/>
    <s v="Adults"/>
  </r>
  <r>
    <n v="1078"/>
    <n v="1"/>
    <x v="1"/>
    <s v="Phillips, Miss. Alice Frances Louisa"/>
    <x v="1"/>
    <n v="21"/>
    <n v="0"/>
    <n v="1"/>
    <s v="S.O./P.P. 2"/>
    <n v="21"/>
    <m/>
    <s v="S"/>
    <x v="1"/>
    <s v="Youths"/>
  </r>
  <r>
    <n v="1079"/>
    <n v="0"/>
    <x v="0"/>
    <s v="Davies, Mr. Joseph"/>
    <x v="0"/>
    <n v="17"/>
    <n v="2"/>
    <n v="0"/>
    <s v="A/4 48873"/>
    <n v="8.0500000000000007"/>
    <m/>
    <s v="S"/>
    <x v="1"/>
    <s v="Teenagers"/>
  </r>
  <r>
    <n v="1080"/>
    <n v="1"/>
    <x v="0"/>
    <s v="Sage, Miss. Ada"/>
    <x v="1"/>
    <m/>
    <n v="8"/>
    <n v="2"/>
    <s v="CA. 2343"/>
    <n v="69.55"/>
    <m/>
    <s v="S"/>
    <x v="1"/>
    <s v="Teenagers"/>
  </r>
  <r>
    <n v="1081"/>
    <n v="0"/>
    <x v="1"/>
    <s v="Veal, Mr. James"/>
    <x v="0"/>
    <n v="40"/>
    <n v="0"/>
    <n v="0"/>
    <n v="28221"/>
    <n v="13"/>
    <m/>
    <s v="S"/>
    <x v="1"/>
    <s v="Adults"/>
  </r>
  <r>
    <n v="1082"/>
    <n v="0"/>
    <x v="1"/>
    <s v="Angle, Mr. William A"/>
    <x v="0"/>
    <n v="34"/>
    <n v="1"/>
    <n v="0"/>
    <n v="226875"/>
    <n v="26"/>
    <m/>
    <s v="S"/>
    <x v="1"/>
    <s v="Youths"/>
  </r>
  <r>
    <n v="1083"/>
    <n v="0"/>
    <x v="2"/>
    <s v="Salomon, Mr. Abraham L"/>
    <x v="0"/>
    <m/>
    <n v="0"/>
    <n v="0"/>
    <n v="111163"/>
    <n v="26"/>
    <m/>
    <s v="S"/>
    <x v="1"/>
    <s v="Teenagers"/>
  </r>
  <r>
    <n v="1084"/>
    <n v="0"/>
    <x v="0"/>
    <s v="van Billiard, Master. Walter John"/>
    <x v="0"/>
    <n v="11.5"/>
    <n v="1"/>
    <n v="1"/>
    <s v="A/5. 851"/>
    <n v="14.5"/>
    <m/>
    <s v="S"/>
    <x v="1"/>
    <s v="Teenagers"/>
  </r>
  <r>
    <n v="1085"/>
    <n v="0"/>
    <x v="1"/>
    <s v="Lingane, Mr. John"/>
    <x v="0"/>
    <n v="61"/>
    <n v="0"/>
    <n v="0"/>
    <n v="235509"/>
    <n v="12.35"/>
    <m/>
    <s v="Q"/>
    <x v="0"/>
    <s v="Elders"/>
  </r>
  <r>
    <n v="1086"/>
    <n v="0"/>
    <x v="1"/>
    <s v="Drew, Master. Marshall Brines"/>
    <x v="0"/>
    <n v="8"/>
    <n v="0"/>
    <n v="2"/>
    <n v="28220"/>
    <n v="32.5"/>
    <m/>
    <s v="S"/>
    <x v="1"/>
    <s v="Teenagers"/>
  </r>
  <r>
    <n v="1087"/>
    <n v="0"/>
    <x v="0"/>
    <s v="Karlsson, Mr. Julius Konrad Eugen"/>
    <x v="0"/>
    <n v="33"/>
    <n v="0"/>
    <n v="0"/>
    <n v="347465"/>
    <n v="7.8541999999999996"/>
    <m/>
    <s v="S"/>
    <x v="1"/>
    <s v="Youths"/>
  </r>
  <r>
    <n v="1088"/>
    <n v="0"/>
    <x v="2"/>
    <s v="Spedden, Master. Robert Douglas"/>
    <x v="0"/>
    <n v="6"/>
    <n v="0"/>
    <n v="2"/>
    <n v="16966"/>
    <n v="134.5"/>
    <s v="E34"/>
    <s v="C"/>
    <x v="2"/>
    <s v="Teenagers"/>
  </r>
  <r>
    <n v="1089"/>
    <n v="1"/>
    <x v="0"/>
    <s v="Nilsson, Miss. Berta Olivia"/>
    <x v="1"/>
    <n v="18"/>
    <n v="0"/>
    <n v="0"/>
    <n v="347066"/>
    <n v="7.7750000000000004"/>
    <m/>
    <s v="S"/>
    <x v="1"/>
    <s v="Teenagers"/>
  </r>
  <r>
    <n v="1090"/>
    <n v="0"/>
    <x v="1"/>
    <s v="Baimbrigge, Mr. Charles Robert"/>
    <x v="0"/>
    <n v="23"/>
    <n v="0"/>
    <n v="0"/>
    <s v="C.A. 31030"/>
    <n v="10.5"/>
    <m/>
    <s v="S"/>
    <x v="1"/>
    <s v="Youths"/>
  </r>
  <r>
    <n v="1091"/>
    <n v="1"/>
    <x v="0"/>
    <s v="Rasmussen, Mrs. (Lena Jacobsen Solvang)"/>
    <x v="1"/>
    <m/>
    <n v="0"/>
    <n v="0"/>
    <n v="65305"/>
    <n v="8.1125000000000007"/>
    <m/>
    <s v="S"/>
    <x v="1"/>
    <s v="Teenagers"/>
  </r>
  <r>
    <n v="1092"/>
    <n v="1"/>
    <x v="0"/>
    <s v="Murphy, Miss. Nora"/>
    <x v="1"/>
    <m/>
    <n v="0"/>
    <n v="0"/>
    <n v="36568"/>
    <n v="15.5"/>
    <m/>
    <s v="Q"/>
    <x v="0"/>
    <s v="Teenagers"/>
  </r>
  <r>
    <n v="1093"/>
    <n v="0"/>
    <x v="0"/>
    <s v="Danbom, Master. Gilbert Sigvard Emanuel"/>
    <x v="0"/>
    <n v="0.33"/>
    <n v="0"/>
    <n v="2"/>
    <n v="347080"/>
    <n v="14.4"/>
    <m/>
    <s v="S"/>
    <x v="1"/>
    <s v="Teenagers"/>
  </r>
  <r>
    <n v="1094"/>
    <n v="0"/>
    <x v="2"/>
    <s v="Astor, Col. John Jacob"/>
    <x v="0"/>
    <n v="47"/>
    <n v="1"/>
    <n v="0"/>
    <s v="PC 17757"/>
    <n v="227.52500000000001"/>
    <s v="C62 C64"/>
    <s v="C"/>
    <x v="2"/>
    <s v="Adults"/>
  </r>
  <r>
    <n v="1095"/>
    <n v="1"/>
    <x v="1"/>
    <s v="Quick, Miss. Winifred Vera"/>
    <x v="1"/>
    <n v="8"/>
    <n v="1"/>
    <n v="1"/>
    <n v="26360"/>
    <n v="26"/>
    <m/>
    <s v="S"/>
    <x v="1"/>
    <s v="Teenagers"/>
  </r>
  <r>
    <n v="1096"/>
    <n v="0"/>
    <x v="1"/>
    <s v="Andrew, Mr. Frank Thomas"/>
    <x v="0"/>
    <n v="25"/>
    <n v="0"/>
    <n v="0"/>
    <s v="C.A. 34050"/>
    <n v="10.5"/>
    <m/>
    <s v="S"/>
    <x v="1"/>
    <s v="Youths"/>
  </r>
  <r>
    <n v="1097"/>
    <n v="0"/>
    <x v="2"/>
    <s v="Omont, Mr. Alfred Fernand"/>
    <x v="0"/>
    <m/>
    <n v="0"/>
    <n v="0"/>
    <s v="F.C. 12998"/>
    <n v="25.741700000000002"/>
    <m/>
    <s v="C"/>
    <x v="2"/>
    <s v="Teenagers"/>
  </r>
  <r>
    <n v="1098"/>
    <n v="1"/>
    <x v="0"/>
    <s v="McGowan, Miss. Katherine"/>
    <x v="1"/>
    <n v="35"/>
    <n v="0"/>
    <n v="0"/>
    <n v="9232"/>
    <n v="7.75"/>
    <m/>
    <s v="Q"/>
    <x v="0"/>
    <s v="Youths"/>
  </r>
  <r>
    <n v="1099"/>
    <n v="0"/>
    <x v="1"/>
    <s v="Collett, Mr. Sidney C Stuart"/>
    <x v="0"/>
    <n v="24"/>
    <n v="0"/>
    <n v="0"/>
    <n v="28034"/>
    <n v="10.5"/>
    <m/>
    <s v="S"/>
    <x v="1"/>
    <s v="Youths"/>
  </r>
  <r>
    <n v="1100"/>
    <n v="1"/>
    <x v="2"/>
    <s v="Rosenbaum, Miss. Edith Louise"/>
    <x v="1"/>
    <n v="33"/>
    <n v="0"/>
    <n v="0"/>
    <s v="PC 17613"/>
    <n v="27.720800000000001"/>
    <s v="A11"/>
    <s v="C"/>
    <x v="2"/>
    <s v="Youths"/>
  </r>
  <r>
    <n v="1101"/>
    <n v="0"/>
    <x v="0"/>
    <s v="Delalic, Mr. Redjo"/>
    <x v="0"/>
    <n v="25"/>
    <n v="0"/>
    <n v="0"/>
    <n v="349250"/>
    <n v="7.8958000000000004"/>
    <m/>
    <s v="S"/>
    <x v="1"/>
    <s v="Youths"/>
  </r>
  <r>
    <n v="1102"/>
    <n v="0"/>
    <x v="0"/>
    <s v="Andersen, Mr. Albert Karvin"/>
    <x v="0"/>
    <n v="32"/>
    <n v="0"/>
    <n v="0"/>
    <s v="C 4001"/>
    <n v="22.524999999999999"/>
    <m/>
    <s v="S"/>
    <x v="1"/>
    <s v="Youths"/>
  </r>
  <r>
    <n v="1103"/>
    <n v="0"/>
    <x v="0"/>
    <s v="Finoli, Mr. Luigi"/>
    <x v="0"/>
    <m/>
    <n v="0"/>
    <n v="0"/>
    <s v="SOTON/O.Q. 3101308"/>
    <n v="7.05"/>
    <m/>
    <s v="S"/>
    <x v="1"/>
    <s v="Teenagers"/>
  </r>
  <r>
    <n v="1104"/>
    <n v="0"/>
    <x v="1"/>
    <s v="Deacon, Mr. Percy William"/>
    <x v="0"/>
    <n v="17"/>
    <n v="0"/>
    <n v="0"/>
    <s v="S.O.C. 14879"/>
    <n v="73.5"/>
    <m/>
    <s v="S"/>
    <x v="1"/>
    <s v="Teenagers"/>
  </r>
  <r>
    <n v="1105"/>
    <n v="1"/>
    <x v="1"/>
    <s v="Howard, Mrs. Benjamin (Ellen Truelove Arman)"/>
    <x v="1"/>
    <n v="60"/>
    <n v="1"/>
    <n v="0"/>
    <n v="24065"/>
    <n v="26"/>
    <m/>
    <s v="S"/>
    <x v="1"/>
    <s v="Elders"/>
  </r>
  <r>
    <n v="1106"/>
    <n v="1"/>
    <x v="0"/>
    <s v="Andersson, Miss. Ida Augusta Margareta"/>
    <x v="1"/>
    <n v="38"/>
    <n v="4"/>
    <n v="2"/>
    <n v="347091"/>
    <n v="7.7750000000000004"/>
    <m/>
    <s v="S"/>
    <x v="1"/>
    <s v="Youths"/>
  </r>
  <r>
    <n v="1107"/>
    <n v="0"/>
    <x v="2"/>
    <s v="Head, Mr. Christopher"/>
    <x v="0"/>
    <n v="42"/>
    <n v="0"/>
    <n v="0"/>
    <n v="113038"/>
    <n v="42.5"/>
    <s v="B11"/>
    <s v="S"/>
    <x v="1"/>
    <s v="Adults"/>
  </r>
  <r>
    <n v="1108"/>
    <n v="1"/>
    <x v="0"/>
    <s v="Mahon, Miss. Bridget Delia"/>
    <x v="1"/>
    <m/>
    <n v="0"/>
    <n v="0"/>
    <n v="330924"/>
    <n v="7.8792"/>
    <m/>
    <s v="Q"/>
    <x v="0"/>
    <s v="Teenagers"/>
  </r>
  <r>
    <n v="1109"/>
    <n v="0"/>
    <x v="2"/>
    <s v="Wick, Mr. George Dennick"/>
    <x v="0"/>
    <n v="57"/>
    <n v="1"/>
    <n v="1"/>
    <n v="36928"/>
    <n v="164.86670000000001"/>
    <m/>
    <s v="S"/>
    <x v="1"/>
    <s v="Adults"/>
  </r>
  <r>
    <n v="1110"/>
    <n v="1"/>
    <x v="2"/>
    <s v="Widener, Mrs. George Dunton (Eleanor Elkins)"/>
    <x v="1"/>
    <n v="50"/>
    <n v="1"/>
    <n v="1"/>
    <n v="113503"/>
    <n v="211.5"/>
    <s v="C80"/>
    <s v="C"/>
    <x v="2"/>
    <s v="Adults"/>
  </r>
  <r>
    <n v="1111"/>
    <n v="0"/>
    <x v="0"/>
    <s v="Thomson, Mr. Alexander Morrison"/>
    <x v="0"/>
    <m/>
    <n v="0"/>
    <n v="0"/>
    <n v="32302"/>
    <n v="8.0500000000000007"/>
    <m/>
    <s v="S"/>
    <x v="1"/>
    <s v="Teenagers"/>
  </r>
  <r>
    <n v="1112"/>
    <n v="1"/>
    <x v="1"/>
    <s v="Duran y More, Miss. Florentina"/>
    <x v="1"/>
    <n v="30"/>
    <n v="1"/>
    <n v="0"/>
    <s v="SC/PARIS 2148"/>
    <n v="13.8583"/>
    <m/>
    <s v="C"/>
    <x v="2"/>
    <s v="Youths"/>
  </r>
  <r>
    <n v="1113"/>
    <n v="0"/>
    <x v="0"/>
    <s v="Reynolds, Mr. Harold J"/>
    <x v="0"/>
    <n v="21"/>
    <n v="0"/>
    <n v="0"/>
    <n v="342684"/>
    <n v="8.0500000000000007"/>
    <m/>
    <s v="S"/>
    <x v="1"/>
    <s v="Youths"/>
  </r>
  <r>
    <n v="1114"/>
    <n v="1"/>
    <x v="1"/>
    <s v="Cook, Mrs. (Selena Rogers)"/>
    <x v="1"/>
    <n v="22"/>
    <n v="0"/>
    <n v="0"/>
    <s v="W./C. 14266"/>
    <n v="10.5"/>
    <s v="F33"/>
    <s v="S"/>
    <x v="1"/>
    <s v="Youths"/>
  </r>
  <r>
    <n v="1115"/>
    <n v="0"/>
    <x v="0"/>
    <s v="Karlsson, Mr. Einar Gervasius"/>
    <x v="0"/>
    <n v="21"/>
    <n v="0"/>
    <n v="0"/>
    <n v="350053"/>
    <n v="7.7957999999999998"/>
    <m/>
    <s v="S"/>
    <x v="1"/>
    <s v="Youths"/>
  </r>
  <r>
    <n v="1116"/>
    <n v="1"/>
    <x v="2"/>
    <s v="Candee, Mrs. Edward (Helen Churchill Hungerford)"/>
    <x v="1"/>
    <n v="53"/>
    <n v="0"/>
    <n v="0"/>
    <s v="PC 17606"/>
    <n v="27.445799999999998"/>
    <m/>
    <s v="C"/>
    <x v="2"/>
    <s v="Adults"/>
  </r>
  <r>
    <n v="1117"/>
    <n v="1"/>
    <x v="0"/>
    <s v="Moubarek, Mrs. George (Omine Amenia Alexander)"/>
    <x v="1"/>
    <m/>
    <n v="0"/>
    <n v="2"/>
    <n v="2661"/>
    <n v="15.245799999999999"/>
    <m/>
    <s v="C"/>
    <x v="2"/>
    <s v="Teenagers"/>
  </r>
  <r>
    <n v="1118"/>
    <n v="0"/>
    <x v="0"/>
    <s v="Asplund, Mr. Johan Charles"/>
    <x v="0"/>
    <n v="23"/>
    <n v="0"/>
    <n v="0"/>
    <n v="350054"/>
    <n v="7.7957999999999998"/>
    <m/>
    <s v="S"/>
    <x v="1"/>
    <s v="Youths"/>
  </r>
  <r>
    <n v="1119"/>
    <n v="1"/>
    <x v="0"/>
    <s v="McNeill, Miss. Bridget"/>
    <x v="1"/>
    <m/>
    <n v="0"/>
    <n v="0"/>
    <n v="370368"/>
    <n v="7.75"/>
    <m/>
    <s v="Q"/>
    <x v="0"/>
    <s v="Teenagers"/>
  </r>
  <r>
    <n v="1120"/>
    <n v="0"/>
    <x v="0"/>
    <s v="Everett, Mr. Thomas James"/>
    <x v="0"/>
    <n v="40.5"/>
    <n v="0"/>
    <n v="0"/>
    <s v="C.A. 6212"/>
    <n v="15.1"/>
    <m/>
    <s v="S"/>
    <x v="1"/>
    <s v="Adults"/>
  </r>
  <r>
    <n v="1121"/>
    <n v="0"/>
    <x v="1"/>
    <s v="Hocking, Mr. Samuel James Metcalfe"/>
    <x v="0"/>
    <n v="36"/>
    <n v="0"/>
    <n v="0"/>
    <n v="242963"/>
    <n v="13"/>
    <m/>
    <s v="S"/>
    <x v="1"/>
    <s v="Youths"/>
  </r>
  <r>
    <n v="1122"/>
    <n v="0"/>
    <x v="1"/>
    <s v="Sweet, Mr. George Frederick"/>
    <x v="0"/>
    <n v="14"/>
    <n v="0"/>
    <n v="0"/>
    <n v="220845"/>
    <n v="65"/>
    <m/>
    <s v="S"/>
    <x v="1"/>
    <s v="Teenagers"/>
  </r>
  <r>
    <n v="1123"/>
    <n v="1"/>
    <x v="2"/>
    <s v="Willard, Miss. Constance"/>
    <x v="1"/>
    <n v="21"/>
    <n v="0"/>
    <n v="0"/>
    <n v="113795"/>
    <n v="26.55"/>
    <m/>
    <s v="S"/>
    <x v="1"/>
    <s v="Youths"/>
  </r>
  <r>
    <n v="1124"/>
    <n v="0"/>
    <x v="0"/>
    <s v="Wiklund, Mr. Karl Johan"/>
    <x v="0"/>
    <n v="21"/>
    <n v="1"/>
    <n v="0"/>
    <n v="3101266"/>
    <n v="6.4958"/>
    <m/>
    <s v="S"/>
    <x v="1"/>
    <s v="Youths"/>
  </r>
  <r>
    <n v="1125"/>
    <n v="0"/>
    <x v="0"/>
    <s v="Linehan, Mr. Michael"/>
    <x v="0"/>
    <m/>
    <n v="0"/>
    <n v="0"/>
    <n v="330971"/>
    <n v="7.8792"/>
    <m/>
    <s v="Q"/>
    <x v="0"/>
    <s v="Teenagers"/>
  </r>
  <r>
    <n v="1126"/>
    <n v="0"/>
    <x v="2"/>
    <s v="Cumings, Mr. John Bradley"/>
    <x v="0"/>
    <n v="39"/>
    <n v="1"/>
    <n v="0"/>
    <s v="PC 17599"/>
    <n v="71.283299999999997"/>
    <s v="C85"/>
    <s v="C"/>
    <x v="2"/>
    <s v="Youths"/>
  </r>
  <r>
    <n v="1127"/>
    <n v="0"/>
    <x v="0"/>
    <s v="Vendel, Mr. Olof Edvin"/>
    <x v="0"/>
    <n v="20"/>
    <n v="0"/>
    <n v="0"/>
    <n v="350416"/>
    <n v="7.8541999999999996"/>
    <m/>
    <s v="S"/>
    <x v="1"/>
    <s v="Youths"/>
  </r>
  <r>
    <n v="1128"/>
    <n v="0"/>
    <x v="2"/>
    <s v="Warren, Mr. Frank Manley"/>
    <x v="0"/>
    <n v="64"/>
    <n v="1"/>
    <n v="0"/>
    <n v="110813"/>
    <n v="75.25"/>
    <s v="D37"/>
    <s v="C"/>
    <x v="2"/>
    <s v="Elders"/>
  </r>
  <r>
    <n v="1129"/>
    <n v="0"/>
    <x v="0"/>
    <s v="Baccos, Mr. Raffull"/>
    <x v="0"/>
    <n v="20"/>
    <n v="0"/>
    <n v="0"/>
    <n v="2679"/>
    <n v="7.2249999999999996"/>
    <m/>
    <s v="C"/>
    <x v="2"/>
    <s v="Youths"/>
  </r>
  <r>
    <n v="1130"/>
    <n v="1"/>
    <x v="1"/>
    <s v="Hiltunen, Miss. Marta"/>
    <x v="1"/>
    <n v="18"/>
    <n v="1"/>
    <n v="1"/>
    <n v="250650"/>
    <n v="13"/>
    <m/>
    <s v="S"/>
    <x v="1"/>
    <s v="Teenagers"/>
  </r>
  <r>
    <n v="1131"/>
    <n v="1"/>
    <x v="2"/>
    <s v="Douglas, Mrs. Walter Donald (Mahala Dutton)"/>
    <x v="1"/>
    <n v="48"/>
    <n v="1"/>
    <n v="0"/>
    <s v="PC 17761"/>
    <n v="106.425"/>
    <s v="C86"/>
    <s v="C"/>
    <x v="2"/>
    <s v="Adults"/>
  </r>
  <r>
    <n v="1132"/>
    <n v="1"/>
    <x v="2"/>
    <s v="Lindstrom, Mrs. Carl Johan (Sigrid Posse)"/>
    <x v="1"/>
    <n v="55"/>
    <n v="0"/>
    <n v="0"/>
    <n v="112377"/>
    <n v="27.720800000000001"/>
    <m/>
    <s v="C"/>
    <x v="2"/>
    <s v="Adults"/>
  </r>
  <r>
    <n v="1133"/>
    <n v="1"/>
    <x v="1"/>
    <s v="Christy, Mrs. (Alice Frances)"/>
    <x v="1"/>
    <n v="45"/>
    <n v="0"/>
    <n v="2"/>
    <n v="237789"/>
    <n v="30"/>
    <m/>
    <s v="S"/>
    <x v="1"/>
    <s v="Adults"/>
  </r>
  <r>
    <n v="1134"/>
    <n v="0"/>
    <x v="2"/>
    <s v="Spedden, Mr. Frederic Oakley"/>
    <x v="0"/>
    <n v="45"/>
    <n v="1"/>
    <n v="1"/>
    <n v="16966"/>
    <n v="134.5"/>
    <s v="E34"/>
    <s v="C"/>
    <x v="2"/>
    <s v="Adults"/>
  </r>
  <r>
    <n v="1135"/>
    <n v="0"/>
    <x v="0"/>
    <s v="Hyman, Mr. Abraham"/>
    <x v="0"/>
    <m/>
    <n v="0"/>
    <n v="0"/>
    <n v="3470"/>
    <n v="7.8875000000000002"/>
    <m/>
    <s v="S"/>
    <x v="1"/>
    <s v="Teenagers"/>
  </r>
  <r>
    <n v="1136"/>
    <n v="0"/>
    <x v="0"/>
    <s v="Johnston, Master. William Arthur Willie"/>
    <x v="0"/>
    <m/>
    <n v="1"/>
    <n v="2"/>
    <s v="W./C. 6607"/>
    <n v="23.45"/>
    <m/>
    <s v="S"/>
    <x v="1"/>
    <s v="Teenagers"/>
  </r>
  <r>
    <n v="1137"/>
    <n v="0"/>
    <x v="2"/>
    <s v="Kenyon, Mr. Frederick R"/>
    <x v="0"/>
    <n v="41"/>
    <n v="1"/>
    <n v="0"/>
    <n v="17464"/>
    <n v="51.862499999999997"/>
    <s v="D21"/>
    <s v="S"/>
    <x v="1"/>
    <s v="Adults"/>
  </r>
  <r>
    <n v="1138"/>
    <n v="1"/>
    <x v="1"/>
    <s v="Karnes, Mrs. J Frank (Claire Bennett)"/>
    <x v="1"/>
    <n v="22"/>
    <n v="0"/>
    <n v="0"/>
    <s v="F.C.C. 13534"/>
    <n v="21"/>
    <m/>
    <s v="S"/>
    <x v="1"/>
    <s v="Youths"/>
  </r>
  <r>
    <n v="1139"/>
    <n v="0"/>
    <x v="1"/>
    <s v="Drew, Mr. James Vivian"/>
    <x v="0"/>
    <n v="42"/>
    <n v="1"/>
    <n v="1"/>
    <n v="28220"/>
    <n v="32.5"/>
    <m/>
    <s v="S"/>
    <x v="1"/>
    <s v="Adults"/>
  </r>
  <r>
    <n v="1140"/>
    <n v="1"/>
    <x v="1"/>
    <s v="Hold, Mrs. Stephen (Annie Margaret Hill)"/>
    <x v="1"/>
    <n v="29"/>
    <n v="1"/>
    <n v="0"/>
    <n v="26707"/>
    <n v="26"/>
    <m/>
    <s v="S"/>
    <x v="1"/>
    <s v="Youths"/>
  </r>
  <r>
    <n v="1141"/>
    <n v="1"/>
    <x v="0"/>
    <s v="Khalil, Mrs. Betros (Zahie Maria Elias)"/>
    <x v="1"/>
    <m/>
    <n v="1"/>
    <n v="0"/>
    <n v="2660"/>
    <n v="14.4542"/>
    <m/>
    <s v="C"/>
    <x v="2"/>
    <s v="Teenagers"/>
  </r>
  <r>
    <n v="1142"/>
    <n v="1"/>
    <x v="1"/>
    <s v="West, Miss. Barbara J"/>
    <x v="1"/>
    <n v="0.92"/>
    <n v="1"/>
    <n v="2"/>
    <s v="C.A. 34651"/>
    <n v="27.75"/>
    <m/>
    <s v="S"/>
    <x v="1"/>
    <s v="Teenagers"/>
  </r>
  <r>
    <n v="1143"/>
    <n v="0"/>
    <x v="0"/>
    <s v="Abrahamsson, Mr. Abraham August Johannes"/>
    <x v="0"/>
    <n v="20"/>
    <n v="0"/>
    <n v="0"/>
    <s v="SOTON/O2 3101284"/>
    <n v="7.9249999999999998"/>
    <m/>
    <s v="S"/>
    <x v="1"/>
    <s v="Youths"/>
  </r>
  <r>
    <n v="1144"/>
    <n v="0"/>
    <x v="2"/>
    <s v="Clark, Mr. Walter Miller"/>
    <x v="0"/>
    <n v="27"/>
    <n v="1"/>
    <n v="0"/>
    <n v="13508"/>
    <n v="136.7792"/>
    <s v="C89"/>
    <s v="C"/>
    <x v="2"/>
    <s v="Youths"/>
  </r>
  <r>
    <n v="1145"/>
    <n v="0"/>
    <x v="0"/>
    <s v="Salander, Mr. Karl Johan"/>
    <x v="0"/>
    <n v="24"/>
    <n v="0"/>
    <n v="0"/>
    <n v="7266"/>
    <n v="9.3249999999999993"/>
    <m/>
    <s v="S"/>
    <x v="1"/>
    <s v="Youths"/>
  </r>
  <r>
    <n v="1146"/>
    <n v="0"/>
    <x v="0"/>
    <s v="Wenzel, Mr. Linhart"/>
    <x v="0"/>
    <n v="32.5"/>
    <n v="0"/>
    <n v="0"/>
    <n v="345775"/>
    <n v="9.5"/>
    <m/>
    <s v="S"/>
    <x v="1"/>
    <s v="Youths"/>
  </r>
  <r>
    <n v="1147"/>
    <n v="0"/>
    <x v="0"/>
    <s v="MacKay, Mr. George William"/>
    <x v="0"/>
    <m/>
    <n v="0"/>
    <n v="0"/>
    <s v="C.A. 42795"/>
    <n v="7.55"/>
    <m/>
    <s v="S"/>
    <x v="1"/>
    <s v="Teenagers"/>
  </r>
  <r>
    <n v="1148"/>
    <n v="0"/>
    <x v="0"/>
    <s v="Mahon, Mr. John"/>
    <x v="0"/>
    <m/>
    <n v="0"/>
    <n v="0"/>
    <s v="AQ/4 3130"/>
    <n v="7.75"/>
    <m/>
    <s v="Q"/>
    <x v="0"/>
    <s v="Teenagers"/>
  </r>
  <r>
    <n v="1149"/>
    <n v="0"/>
    <x v="0"/>
    <s v="Niklasson, Mr. Samuel"/>
    <x v="0"/>
    <n v="28"/>
    <n v="0"/>
    <n v="0"/>
    <n v="363611"/>
    <n v="8.0500000000000007"/>
    <m/>
    <s v="S"/>
    <x v="1"/>
    <s v="Youths"/>
  </r>
  <r>
    <n v="1150"/>
    <n v="1"/>
    <x v="1"/>
    <s v="Bentham, Miss. Lilian W"/>
    <x v="1"/>
    <n v="19"/>
    <n v="0"/>
    <n v="0"/>
    <n v="28404"/>
    <n v="13"/>
    <m/>
    <s v="S"/>
    <x v="1"/>
    <s v="Teenagers"/>
  </r>
  <r>
    <n v="1151"/>
    <n v="0"/>
    <x v="0"/>
    <s v="Midtsjo, Mr. Karl Albert"/>
    <x v="0"/>
    <n v="21"/>
    <n v="0"/>
    <n v="0"/>
    <n v="345501"/>
    <n v="7.7750000000000004"/>
    <m/>
    <s v="S"/>
    <x v="1"/>
    <s v="Youths"/>
  </r>
  <r>
    <n v="1152"/>
    <n v="0"/>
    <x v="0"/>
    <s v="de Messemaeker, Mr. Guillaume Joseph"/>
    <x v="0"/>
    <n v="36.5"/>
    <n v="1"/>
    <n v="0"/>
    <n v="345572"/>
    <n v="17.399999999999999"/>
    <m/>
    <s v="S"/>
    <x v="1"/>
    <s v="Youths"/>
  </r>
  <r>
    <n v="1153"/>
    <n v="0"/>
    <x v="0"/>
    <s v="Nilsson, Mr. August Ferdinand"/>
    <x v="0"/>
    <n v="21"/>
    <n v="0"/>
    <n v="0"/>
    <n v="350410"/>
    <n v="7.8541999999999996"/>
    <m/>
    <s v="S"/>
    <x v="1"/>
    <s v="Youths"/>
  </r>
  <r>
    <n v="1154"/>
    <n v="1"/>
    <x v="1"/>
    <s v="Wells, Mrs. Arthur Henry (Addie Dart Trevaskis)"/>
    <x v="1"/>
    <n v="29"/>
    <n v="0"/>
    <n v="2"/>
    <n v="29103"/>
    <n v="23"/>
    <m/>
    <s v="S"/>
    <x v="1"/>
    <s v="Youths"/>
  </r>
  <r>
    <n v="1155"/>
    <n v="1"/>
    <x v="0"/>
    <s v="Klasen, Miss. Gertrud Emilia"/>
    <x v="1"/>
    <n v="1"/>
    <n v="1"/>
    <n v="1"/>
    <n v="350405"/>
    <n v="12.183299999999999"/>
    <m/>
    <s v="S"/>
    <x v="1"/>
    <s v="Teenagers"/>
  </r>
  <r>
    <n v="1156"/>
    <n v="0"/>
    <x v="1"/>
    <s v="Portaluppi, Mr. Emilio Ilario Giuseppe"/>
    <x v="0"/>
    <n v="30"/>
    <n v="0"/>
    <n v="0"/>
    <s v="C.A. 34644"/>
    <n v="12.737500000000001"/>
    <m/>
    <s v="C"/>
    <x v="2"/>
    <s v="Youths"/>
  </r>
  <r>
    <n v="1157"/>
    <n v="0"/>
    <x v="0"/>
    <s v="Lyntakoff, Mr. Stanko"/>
    <x v="0"/>
    <m/>
    <n v="0"/>
    <n v="0"/>
    <n v="349235"/>
    <n v="7.8958000000000004"/>
    <m/>
    <s v="S"/>
    <x v="1"/>
    <s v="Teenagers"/>
  </r>
  <r>
    <n v="1158"/>
    <n v="0"/>
    <x v="2"/>
    <s v="Chisholm, Mr. Roderick Robert Crispin"/>
    <x v="0"/>
    <m/>
    <n v="0"/>
    <n v="0"/>
    <n v="112051"/>
    <n v="0"/>
    <m/>
    <s v="S"/>
    <x v="1"/>
    <s v="Teenagers"/>
  </r>
  <r>
    <n v="1159"/>
    <n v="0"/>
    <x v="0"/>
    <s v="Warren, Mr. Charles William"/>
    <x v="0"/>
    <m/>
    <n v="0"/>
    <n v="0"/>
    <s v="C.A. 49867"/>
    <n v="7.55"/>
    <m/>
    <s v="S"/>
    <x v="1"/>
    <s v="Teenagers"/>
  </r>
  <r>
    <n v="1160"/>
    <n v="1"/>
    <x v="0"/>
    <s v="Howard, Miss. May Elizabeth"/>
    <x v="1"/>
    <m/>
    <n v="0"/>
    <n v="0"/>
    <s v="A. 2. 39186"/>
    <n v="8.0500000000000007"/>
    <m/>
    <s v="S"/>
    <x v="1"/>
    <s v="Teenagers"/>
  </r>
  <r>
    <n v="1161"/>
    <n v="0"/>
    <x v="0"/>
    <s v="Pokrnic, Mr. Mate"/>
    <x v="0"/>
    <n v="17"/>
    <n v="0"/>
    <n v="0"/>
    <n v="315095"/>
    <n v="8.6624999999999996"/>
    <m/>
    <s v="S"/>
    <x v="1"/>
    <s v="Teenagers"/>
  </r>
  <r>
    <n v="1162"/>
    <n v="0"/>
    <x v="2"/>
    <s v="McCaffry, Mr. Thomas Francis"/>
    <x v="0"/>
    <n v="46"/>
    <n v="0"/>
    <n v="0"/>
    <n v="13050"/>
    <n v="75.241699999999994"/>
    <s v="C6"/>
    <s v="C"/>
    <x v="2"/>
    <s v="Adults"/>
  </r>
  <r>
    <n v="1163"/>
    <n v="0"/>
    <x v="0"/>
    <s v="Fox, Mr. Patrick"/>
    <x v="0"/>
    <m/>
    <n v="0"/>
    <n v="0"/>
    <n v="368573"/>
    <n v="7.75"/>
    <m/>
    <s v="Q"/>
    <x v="0"/>
    <s v="Teenagers"/>
  </r>
  <r>
    <n v="1164"/>
    <n v="1"/>
    <x v="2"/>
    <s v="Clark, Mrs. Walter Miller (Virginia McDowell)"/>
    <x v="1"/>
    <n v="26"/>
    <n v="1"/>
    <n v="0"/>
    <n v="13508"/>
    <n v="136.7792"/>
    <s v="C89"/>
    <s v="C"/>
    <x v="2"/>
    <s v="Youths"/>
  </r>
  <r>
    <n v="1165"/>
    <n v="1"/>
    <x v="0"/>
    <s v="Lennon, Miss. Mary"/>
    <x v="1"/>
    <m/>
    <n v="1"/>
    <n v="0"/>
    <n v="370371"/>
    <n v="15.5"/>
    <m/>
    <s v="Q"/>
    <x v="0"/>
    <s v="Teenagers"/>
  </r>
  <r>
    <n v="1166"/>
    <n v="0"/>
    <x v="0"/>
    <s v="Saade, Mr. Jean Nassr"/>
    <x v="0"/>
    <m/>
    <n v="0"/>
    <n v="0"/>
    <n v="2676"/>
    <n v="7.2249999999999996"/>
    <m/>
    <s v="C"/>
    <x v="2"/>
    <s v="Teenagers"/>
  </r>
  <r>
    <n v="1167"/>
    <n v="1"/>
    <x v="1"/>
    <s v="Bryhl, Miss. Dagmar Jenny Ingeborg "/>
    <x v="1"/>
    <n v="20"/>
    <n v="1"/>
    <n v="0"/>
    <n v="236853"/>
    <n v="26"/>
    <m/>
    <s v="S"/>
    <x v="1"/>
    <s v="Youths"/>
  </r>
  <r>
    <n v="1168"/>
    <n v="0"/>
    <x v="1"/>
    <s v="Parker, Mr. Clifford Richard"/>
    <x v="0"/>
    <n v="28"/>
    <n v="0"/>
    <n v="0"/>
    <s v="SC 14888"/>
    <n v="10.5"/>
    <m/>
    <s v="S"/>
    <x v="1"/>
    <s v="Youths"/>
  </r>
  <r>
    <n v="1169"/>
    <n v="0"/>
    <x v="1"/>
    <s v="Faunthorpe, Mr. Harry"/>
    <x v="0"/>
    <n v="40"/>
    <n v="1"/>
    <n v="0"/>
    <n v="2926"/>
    <n v="26"/>
    <m/>
    <s v="S"/>
    <x v="1"/>
    <s v="Adults"/>
  </r>
  <r>
    <n v="1170"/>
    <n v="0"/>
    <x v="1"/>
    <s v="Ware, Mr. John James"/>
    <x v="0"/>
    <n v="30"/>
    <n v="1"/>
    <n v="0"/>
    <s v="CA 31352"/>
    <n v="21"/>
    <m/>
    <s v="S"/>
    <x v="1"/>
    <s v="Youths"/>
  </r>
  <r>
    <n v="1171"/>
    <n v="0"/>
    <x v="1"/>
    <s v="Oxenham, Mr. Percy Thomas"/>
    <x v="0"/>
    <n v="22"/>
    <n v="0"/>
    <n v="0"/>
    <s v="W./C. 14260"/>
    <n v="10.5"/>
    <m/>
    <s v="S"/>
    <x v="1"/>
    <s v="Youths"/>
  </r>
  <r>
    <n v="1172"/>
    <n v="1"/>
    <x v="0"/>
    <s v="Oreskovic, Miss. Jelka"/>
    <x v="1"/>
    <n v="23"/>
    <n v="0"/>
    <n v="0"/>
    <n v="315085"/>
    <n v="8.6624999999999996"/>
    <m/>
    <s v="S"/>
    <x v="1"/>
    <s v="Youths"/>
  </r>
  <r>
    <n v="1173"/>
    <n v="0"/>
    <x v="0"/>
    <s v="Peacock, Master. Alfred Edward"/>
    <x v="0"/>
    <n v="0.75"/>
    <n v="1"/>
    <n v="1"/>
    <s v="SOTON/O.Q. 3101315"/>
    <n v="13.775"/>
    <m/>
    <s v="S"/>
    <x v="1"/>
    <s v="Teenagers"/>
  </r>
  <r>
    <n v="1174"/>
    <n v="1"/>
    <x v="0"/>
    <s v="Fleming, Miss. Honora"/>
    <x v="1"/>
    <m/>
    <n v="0"/>
    <n v="0"/>
    <n v="364859"/>
    <n v="7.75"/>
    <m/>
    <s v="Q"/>
    <x v="0"/>
    <s v="Teenagers"/>
  </r>
  <r>
    <n v="1175"/>
    <n v="1"/>
    <x v="0"/>
    <s v="Touma, Miss. Maria Youssef"/>
    <x v="1"/>
    <n v="9"/>
    <n v="1"/>
    <n v="1"/>
    <n v="2650"/>
    <n v="15.245799999999999"/>
    <m/>
    <s v="C"/>
    <x v="2"/>
    <s v="Teenagers"/>
  </r>
  <r>
    <n v="1176"/>
    <n v="1"/>
    <x v="0"/>
    <s v="Rosblom, Miss. Salli Helena"/>
    <x v="1"/>
    <n v="2"/>
    <n v="1"/>
    <n v="1"/>
    <n v="370129"/>
    <n v="20.212499999999999"/>
    <m/>
    <s v="S"/>
    <x v="1"/>
    <s v="Teenagers"/>
  </r>
  <r>
    <n v="1177"/>
    <n v="0"/>
    <x v="0"/>
    <s v="Dennis, Mr. William"/>
    <x v="0"/>
    <n v="36"/>
    <n v="0"/>
    <n v="0"/>
    <s v="A/5 21175"/>
    <n v="7.25"/>
    <m/>
    <s v="S"/>
    <x v="1"/>
    <s v="Youths"/>
  </r>
  <r>
    <n v="1178"/>
    <n v="0"/>
    <x v="0"/>
    <s v="Franklin, Mr. Charles (Charles Fardon)"/>
    <x v="0"/>
    <m/>
    <n v="0"/>
    <n v="0"/>
    <s v="SOTON/O.Q. 3101314"/>
    <n v="7.25"/>
    <m/>
    <s v="S"/>
    <x v="1"/>
    <s v="Teenagers"/>
  </r>
  <r>
    <n v="1179"/>
    <n v="0"/>
    <x v="2"/>
    <s v="Snyder, Mr. John Pillsbury"/>
    <x v="0"/>
    <n v="24"/>
    <n v="1"/>
    <n v="0"/>
    <n v="21228"/>
    <n v="82.2667"/>
    <s v="B45"/>
    <s v="S"/>
    <x v="1"/>
    <s v="Youths"/>
  </r>
  <r>
    <n v="1180"/>
    <n v="0"/>
    <x v="0"/>
    <s v="Mardirosian, Mr. Sarkis"/>
    <x v="0"/>
    <m/>
    <n v="0"/>
    <n v="0"/>
    <n v="2655"/>
    <n v="7.2291999999999996"/>
    <s v="F E46"/>
    <s v="C"/>
    <x v="2"/>
    <s v="Teenagers"/>
  </r>
  <r>
    <n v="1181"/>
    <n v="0"/>
    <x v="0"/>
    <s v="Ford, Mr. Arthur"/>
    <x v="0"/>
    <m/>
    <n v="0"/>
    <n v="0"/>
    <s v="A/5 1478"/>
    <n v="8.0500000000000007"/>
    <m/>
    <s v="S"/>
    <x v="1"/>
    <s v="Teenagers"/>
  </r>
  <r>
    <n v="1182"/>
    <n v="0"/>
    <x v="2"/>
    <s v="Rheims, Mr. George Alexander Lucien"/>
    <x v="0"/>
    <m/>
    <n v="0"/>
    <n v="0"/>
    <s v="PC 17607"/>
    <n v="39.6"/>
    <m/>
    <s v="S"/>
    <x v="1"/>
    <s v="Teenagers"/>
  </r>
  <r>
    <n v="1183"/>
    <n v="1"/>
    <x v="0"/>
    <s v="Daly, Miss. Margaret Marcella Maggie"/>
    <x v="1"/>
    <n v="30"/>
    <n v="0"/>
    <n v="0"/>
    <n v="382650"/>
    <n v="6.95"/>
    <m/>
    <s v="Q"/>
    <x v="0"/>
    <s v="Youths"/>
  </r>
  <r>
    <n v="1184"/>
    <n v="0"/>
    <x v="0"/>
    <s v="Nasr, Mr. Mustafa"/>
    <x v="0"/>
    <m/>
    <n v="0"/>
    <n v="0"/>
    <n v="2652"/>
    <n v="7.2291999999999996"/>
    <m/>
    <s v="C"/>
    <x v="2"/>
    <s v="Teenagers"/>
  </r>
  <r>
    <n v="1185"/>
    <n v="0"/>
    <x v="2"/>
    <s v="Dodge, Dr. Washington"/>
    <x v="0"/>
    <n v="53"/>
    <n v="1"/>
    <n v="1"/>
    <n v="33638"/>
    <n v="81.8583"/>
    <s v="A34"/>
    <s v="S"/>
    <x v="1"/>
    <s v="Adults"/>
  </r>
  <r>
    <n v="1186"/>
    <n v="0"/>
    <x v="0"/>
    <s v="Wittevrongel, Mr. Camille"/>
    <x v="0"/>
    <n v="36"/>
    <n v="0"/>
    <n v="0"/>
    <n v="345771"/>
    <n v="9.5"/>
    <m/>
    <s v="S"/>
    <x v="1"/>
    <s v="Youths"/>
  </r>
  <r>
    <n v="1187"/>
    <n v="0"/>
    <x v="0"/>
    <s v="Angheloff, Mr. Minko"/>
    <x v="0"/>
    <n v="26"/>
    <n v="0"/>
    <n v="0"/>
    <n v="349202"/>
    <n v="7.8958000000000004"/>
    <m/>
    <s v="S"/>
    <x v="1"/>
    <s v="Youths"/>
  </r>
  <r>
    <n v="1188"/>
    <n v="1"/>
    <x v="1"/>
    <s v="Laroche, Miss. Louise"/>
    <x v="1"/>
    <n v="1"/>
    <n v="1"/>
    <n v="2"/>
    <s v="SC/Paris 2123"/>
    <n v="41.5792"/>
    <m/>
    <s v="C"/>
    <x v="2"/>
    <s v="Teenagers"/>
  </r>
  <r>
    <n v="1189"/>
    <n v="0"/>
    <x v="0"/>
    <s v="Samaan, Mr. Hanna"/>
    <x v="0"/>
    <m/>
    <n v="2"/>
    <n v="0"/>
    <n v="2662"/>
    <n v="21.679200000000002"/>
    <m/>
    <s v="C"/>
    <x v="2"/>
    <s v="Teenagers"/>
  </r>
  <r>
    <n v="1190"/>
    <n v="0"/>
    <x v="2"/>
    <s v="Loring, Mr. Joseph Holland"/>
    <x v="0"/>
    <n v="30"/>
    <n v="0"/>
    <n v="0"/>
    <n v="113801"/>
    <n v="45.5"/>
    <m/>
    <s v="S"/>
    <x v="1"/>
    <s v="Youths"/>
  </r>
  <r>
    <n v="1191"/>
    <n v="0"/>
    <x v="0"/>
    <s v="Johansson, Mr. Nils"/>
    <x v="0"/>
    <n v="29"/>
    <n v="0"/>
    <n v="0"/>
    <n v="347467"/>
    <n v="7.8541999999999996"/>
    <m/>
    <s v="S"/>
    <x v="1"/>
    <s v="Youths"/>
  </r>
  <r>
    <n v="1192"/>
    <n v="0"/>
    <x v="0"/>
    <s v="Olsson, Mr. Oscar Wilhelm"/>
    <x v="0"/>
    <n v="32"/>
    <n v="0"/>
    <n v="0"/>
    <n v="347079"/>
    <n v="7.7750000000000004"/>
    <m/>
    <s v="S"/>
    <x v="1"/>
    <s v="Youths"/>
  </r>
  <r>
    <n v="1193"/>
    <n v="0"/>
    <x v="1"/>
    <s v="Malachard, Mr. Noel"/>
    <x v="0"/>
    <m/>
    <n v="0"/>
    <n v="0"/>
    <n v="237735"/>
    <n v="15.0458"/>
    <s v="D"/>
    <s v="C"/>
    <x v="2"/>
    <s v="Teenagers"/>
  </r>
  <r>
    <n v="1194"/>
    <n v="0"/>
    <x v="1"/>
    <s v="Phillips, Mr. Escott Robert"/>
    <x v="0"/>
    <n v="43"/>
    <n v="0"/>
    <n v="1"/>
    <s v="S.O./P.P. 2"/>
    <n v="21"/>
    <m/>
    <s v="S"/>
    <x v="1"/>
    <s v="Adults"/>
  </r>
  <r>
    <n v="1195"/>
    <n v="0"/>
    <x v="0"/>
    <s v="Pokrnic, Mr. Tome"/>
    <x v="0"/>
    <n v="24"/>
    <n v="0"/>
    <n v="0"/>
    <n v="315092"/>
    <n v="8.6624999999999996"/>
    <m/>
    <s v="S"/>
    <x v="1"/>
    <s v="Youths"/>
  </r>
  <r>
    <n v="1196"/>
    <n v="1"/>
    <x v="0"/>
    <s v="McCarthy, Miss. Catherine Katie"/>
    <x v="1"/>
    <m/>
    <n v="0"/>
    <n v="0"/>
    <n v="383123"/>
    <n v="7.75"/>
    <m/>
    <s v="Q"/>
    <x v="0"/>
    <s v="Teenagers"/>
  </r>
  <r>
    <n v="1197"/>
    <n v="1"/>
    <x v="2"/>
    <s v="Crosby, Mrs. Edward Gifford (Catherine Elizabeth Halstead)"/>
    <x v="1"/>
    <n v="64"/>
    <n v="1"/>
    <n v="1"/>
    <n v="112901"/>
    <n v="26.55"/>
    <s v="B26"/>
    <s v="S"/>
    <x v="1"/>
    <s v="Elders"/>
  </r>
  <r>
    <n v="1198"/>
    <n v="0"/>
    <x v="2"/>
    <s v="Allison, Mr. Hudson Joshua Creighton"/>
    <x v="0"/>
    <n v="30"/>
    <n v="1"/>
    <n v="2"/>
    <n v="113781"/>
    <n v="151.55000000000001"/>
    <s v="C22 C26"/>
    <s v="S"/>
    <x v="1"/>
    <s v="Youths"/>
  </r>
  <r>
    <n v="1199"/>
    <n v="0"/>
    <x v="0"/>
    <s v="Aks, Master. Philip Frank"/>
    <x v="0"/>
    <n v="0.83"/>
    <n v="0"/>
    <n v="1"/>
    <n v="392091"/>
    <n v="9.35"/>
    <m/>
    <s v="S"/>
    <x v="1"/>
    <s v="Teenagers"/>
  </r>
  <r>
    <n v="1200"/>
    <n v="0"/>
    <x v="2"/>
    <s v="Hays, Mr. Charles Melville"/>
    <x v="0"/>
    <n v="55"/>
    <n v="1"/>
    <n v="1"/>
    <n v="12749"/>
    <n v="93.5"/>
    <s v="B69"/>
    <s v="S"/>
    <x v="1"/>
    <s v="Adults"/>
  </r>
  <r>
    <n v="1201"/>
    <n v="1"/>
    <x v="0"/>
    <s v="Hansen, Mrs. Claus Peter (Jennie L Howard)"/>
    <x v="1"/>
    <n v="45"/>
    <n v="1"/>
    <n v="0"/>
    <n v="350026"/>
    <n v="14.1083"/>
    <m/>
    <s v="S"/>
    <x v="1"/>
    <s v="Adults"/>
  </r>
  <r>
    <n v="1202"/>
    <n v="0"/>
    <x v="0"/>
    <s v="Cacic, Mr. Jego Grga"/>
    <x v="0"/>
    <n v="18"/>
    <n v="0"/>
    <n v="0"/>
    <n v="315091"/>
    <n v="8.6624999999999996"/>
    <m/>
    <s v="S"/>
    <x v="1"/>
    <s v="Teenagers"/>
  </r>
  <r>
    <n v="1203"/>
    <n v="0"/>
    <x v="0"/>
    <s v="Vartanian, Mr. David"/>
    <x v="0"/>
    <n v="22"/>
    <n v="0"/>
    <n v="0"/>
    <n v="2658"/>
    <n v="7.2249999999999996"/>
    <m/>
    <s v="C"/>
    <x v="2"/>
    <s v="Youths"/>
  </r>
  <r>
    <n v="1204"/>
    <n v="0"/>
    <x v="0"/>
    <s v="Sadowitz, Mr. Harry"/>
    <x v="0"/>
    <m/>
    <n v="0"/>
    <n v="0"/>
    <s v="LP 1588"/>
    <n v="7.5750000000000002"/>
    <m/>
    <s v="S"/>
    <x v="1"/>
    <s v="Teenagers"/>
  </r>
  <r>
    <n v="1205"/>
    <n v="1"/>
    <x v="0"/>
    <s v="Carr, Miss. Jeannie"/>
    <x v="1"/>
    <n v="37"/>
    <n v="0"/>
    <n v="0"/>
    <n v="368364"/>
    <n v="7.75"/>
    <m/>
    <s v="Q"/>
    <x v="0"/>
    <s v="Youths"/>
  </r>
  <r>
    <n v="1206"/>
    <n v="1"/>
    <x v="2"/>
    <s v="White, Mrs. John Stuart (Ella Holmes)"/>
    <x v="1"/>
    <n v="55"/>
    <n v="0"/>
    <n v="0"/>
    <s v="PC 17760"/>
    <n v="135.63329999999999"/>
    <s v="C32"/>
    <s v="C"/>
    <x v="2"/>
    <s v="Adults"/>
  </r>
  <r>
    <n v="1207"/>
    <n v="1"/>
    <x v="0"/>
    <s v="Hagardon, Miss. Kate"/>
    <x v="1"/>
    <n v="17"/>
    <n v="0"/>
    <n v="0"/>
    <s v="AQ/3. 30631"/>
    <n v="7.7332999999999998"/>
    <m/>
    <s v="Q"/>
    <x v="0"/>
    <s v="Teenagers"/>
  </r>
  <r>
    <n v="1208"/>
    <n v="0"/>
    <x v="2"/>
    <s v="Spencer, Mr. William Augustus"/>
    <x v="0"/>
    <n v="57"/>
    <n v="1"/>
    <n v="0"/>
    <s v="PC 17569"/>
    <n v="146.52080000000001"/>
    <s v="B78"/>
    <s v="C"/>
    <x v="2"/>
    <s v="Adults"/>
  </r>
  <r>
    <n v="1209"/>
    <n v="0"/>
    <x v="1"/>
    <s v="Rogers, Mr. Reginald Harry"/>
    <x v="0"/>
    <n v="19"/>
    <n v="0"/>
    <n v="0"/>
    <n v="28004"/>
    <n v="10.5"/>
    <m/>
    <s v="S"/>
    <x v="1"/>
    <s v="Teenagers"/>
  </r>
  <r>
    <n v="1210"/>
    <n v="0"/>
    <x v="0"/>
    <s v="Jonsson, Mr. Nils Hilding"/>
    <x v="0"/>
    <n v="27"/>
    <n v="0"/>
    <n v="0"/>
    <n v="350408"/>
    <n v="7.8541999999999996"/>
    <m/>
    <s v="S"/>
    <x v="1"/>
    <s v="Youths"/>
  </r>
  <r>
    <n v="1211"/>
    <n v="0"/>
    <x v="1"/>
    <s v="Jefferys, Mr. Ernest Wilfred"/>
    <x v="0"/>
    <n v="22"/>
    <n v="2"/>
    <n v="0"/>
    <s v="C.A. 31029"/>
    <n v="31.5"/>
    <m/>
    <s v="S"/>
    <x v="1"/>
    <s v="Youths"/>
  </r>
  <r>
    <n v="1212"/>
    <n v="0"/>
    <x v="0"/>
    <s v="Andersson, Mr. Johan Samuel"/>
    <x v="0"/>
    <n v="26"/>
    <n v="0"/>
    <n v="0"/>
    <n v="347075"/>
    <n v="7.7750000000000004"/>
    <m/>
    <s v="S"/>
    <x v="1"/>
    <s v="Youths"/>
  </r>
  <r>
    <n v="1213"/>
    <n v="0"/>
    <x v="0"/>
    <s v="Krekorian, Mr. Neshan"/>
    <x v="0"/>
    <n v="25"/>
    <n v="0"/>
    <n v="0"/>
    <n v="2654"/>
    <n v="7.2291999999999996"/>
    <s v="F E57"/>
    <s v="C"/>
    <x v="2"/>
    <s v="Youths"/>
  </r>
  <r>
    <n v="1214"/>
    <n v="0"/>
    <x v="1"/>
    <s v="Nesson, Mr. Israel"/>
    <x v="0"/>
    <n v="26"/>
    <n v="0"/>
    <n v="0"/>
    <n v="244368"/>
    <n v="13"/>
    <s v="F2"/>
    <s v="S"/>
    <x v="1"/>
    <s v="Youths"/>
  </r>
  <r>
    <n v="1215"/>
    <n v="0"/>
    <x v="2"/>
    <s v="Rowe, Mr. Alfred G"/>
    <x v="0"/>
    <n v="33"/>
    <n v="0"/>
    <n v="0"/>
    <n v="113790"/>
    <n v="26.55"/>
    <m/>
    <s v="S"/>
    <x v="1"/>
    <s v="Youths"/>
  </r>
  <r>
    <n v="1216"/>
    <n v="1"/>
    <x v="2"/>
    <s v="Kreuchen, Miss. Emilie"/>
    <x v="1"/>
    <n v="39"/>
    <n v="0"/>
    <n v="0"/>
    <n v="24160"/>
    <n v="211.33750000000001"/>
    <m/>
    <s v="S"/>
    <x v="1"/>
    <s v="Youths"/>
  </r>
  <r>
    <n v="1217"/>
    <n v="0"/>
    <x v="0"/>
    <s v="Assam, Mr. Ali"/>
    <x v="0"/>
    <n v="23"/>
    <n v="0"/>
    <n v="0"/>
    <s v="SOTON/O.Q. 3101309"/>
    <n v="7.05"/>
    <m/>
    <s v="S"/>
    <x v="1"/>
    <s v="Youths"/>
  </r>
  <r>
    <n v="1218"/>
    <n v="1"/>
    <x v="1"/>
    <s v="Becker, Miss. Ruth Elizabeth"/>
    <x v="1"/>
    <n v="12"/>
    <n v="2"/>
    <n v="1"/>
    <n v="230136"/>
    <n v="39"/>
    <s v="F4"/>
    <s v="S"/>
    <x v="1"/>
    <s v="Teenagers"/>
  </r>
  <r>
    <n v="1219"/>
    <n v="0"/>
    <x v="2"/>
    <s v="Rosenshine, Mr. George (Mr George Thorne)"/>
    <x v="0"/>
    <n v="46"/>
    <n v="0"/>
    <n v="0"/>
    <s v="PC 17585"/>
    <n v="79.2"/>
    <m/>
    <s v="C"/>
    <x v="2"/>
    <s v="Adults"/>
  </r>
  <r>
    <n v="1220"/>
    <n v="0"/>
    <x v="1"/>
    <s v="Clarke, Mr. Charles Valentine"/>
    <x v="0"/>
    <n v="29"/>
    <n v="1"/>
    <n v="0"/>
    <n v="2003"/>
    <n v="26"/>
    <m/>
    <s v="S"/>
    <x v="1"/>
    <s v="Youths"/>
  </r>
  <r>
    <n v="1221"/>
    <n v="0"/>
    <x v="1"/>
    <s v="Enander, Mr. Ingvar"/>
    <x v="0"/>
    <n v="21"/>
    <n v="0"/>
    <n v="0"/>
    <n v="236854"/>
    <n v="13"/>
    <m/>
    <s v="S"/>
    <x v="1"/>
    <s v="Youths"/>
  </r>
  <r>
    <n v="1222"/>
    <n v="1"/>
    <x v="1"/>
    <s v="Davies, Mrs. John Morgan (Elizabeth Agnes Mary White) "/>
    <x v="1"/>
    <n v="48"/>
    <n v="0"/>
    <n v="2"/>
    <s v="C.A. 33112"/>
    <n v="36.75"/>
    <m/>
    <s v="S"/>
    <x v="1"/>
    <s v="Adults"/>
  </r>
  <r>
    <n v="1223"/>
    <n v="0"/>
    <x v="2"/>
    <s v="Dulles, Mr. William Crothers"/>
    <x v="0"/>
    <n v="39"/>
    <n v="0"/>
    <n v="0"/>
    <s v="PC 17580"/>
    <n v="29.7"/>
    <s v="A18"/>
    <s v="C"/>
    <x v="2"/>
    <s v="Youths"/>
  </r>
  <r>
    <n v="1224"/>
    <n v="0"/>
    <x v="0"/>
    <s v="Thomas, Mr. Tannous"/>
    <x v="0"/>
    <m/>
    <n v="0"/>
    <n v="0"/>
    <n v="2684"/>
    <n v="7.2249999999999996"/>
    <m/>
    <s v="C"/>
    <x v="2"/>
    <s v="Teenagers"/>
  </r>
  <r>
    <n v="1225"/>
    <n v="1"/>
    <x v="0"/>
    <s v="Nakid, Mrs. Said (Waika Mary Mowad)"/>
    <x v="1"/>
    <n v="19"/>
    <n v="1"/>
    <n v="1"/>
    <n v="2653"/>
    <n v="15.7417"/>
    <m/>
    <s v="C"/>
    <x v="2"/>
    <s v="Teenagers"/>
  </r>
  <r>
    <n v="1226"/>
    <n v="0"/>
    <x v="0"/>
    <s v="Cor, Mr. Ivan"/>
    <x v="0"/>
    <n v="27"/>
    <n v="0"/>
    <n v="0"/>
    <n v="349229"/>
    <n v="7.8958000000000004"/>
    <m/>
    <s v="S"/>
    <x v="1"/>
    <s v="Youths"/>
  </r>
  <r>
    <n v="1227"/>
    <n v="0"/>
    <x v="2"/>
    <s v="Maguire, Mr. John Edward"/>
    <x v="0"/>
    <n v="30"/>
    <n v="0"/>
    <n v="0"/>
    <n v="110469"/>
    <n v="26"/>
    <s v="C106"/>
    <s v="S"/>
    <x v="1"/>
    <s v="Youths"/>
  </r>
  <r>
    <n v="1228"/>
    <n v="0"/>
    <x v="1"/>
    <s v="de Brito, Mr. Jose Joaquim"/>
    <x v="0"/>
    <n v="32"/>
    <n v="0"/>
    <n v="0"/>
    <n v="244360"/>
    <n v="13"/>
    <m/>
    <s v="S"/>
    <x v="1"/>
    <s v="Youths"/>
  </r>
  <r>
    <n v="1229"/>
    <n v="0"/>
    <x v="0"/>
    <s v="Elias, Mr. Joseph"/>
    <x v="0"/>
    <n v="39"/>
    <n v="0"/>
    <n v="2"/>
    <n v="2675"/>
    <n v="7.2291999999999996"/>
    <m/>
    <s v="C"/>
    <x v="2"/>
    <s v="Youths"/>
  </r>
  <r>
    <n v="1230"/>
    <n v="0"/>
    <x v="1"/>
    <s v="Denbury, Mr. Herbert"/>
    <x v="0"/>
    <n v="25"/>
    <n v="0"/>
    <n v="0"/>
    <s v="C.A. 31029"/>
    <n v="31.5"/>
    <m/>
    <s v="S"/>
    <x v="1"/>
    <s v="Youths"/>
  </r>
  <r>
    <n v="1231"/>
    <n v="0"/>
    <x v="0"/>
    <s v="Betros, Master. Seman"/>
    <x v="0"/>
    <m/>
    <n v="0"/>
    <n v="0"/>
    <n v="2622"/>
    <n v="7.2291999999999996"/>
    <m/>
    <s v="C"/>
    <x v="2"/>
    <s v="Teenagers"/>
  </r>
  <r>
    <n v="1232"/>
    <n v="0"/>
    <x v="1"/>
    <s v="Fillbrook, Mr. Joseph Charles"/>
    <x v="0"/>
    <n v="18"/>
    <n v="0"/>
    <n v="0"/>
    <s v="C.A. 15185"/>
    <n v="10.5"/>
    <m/>
    <s v="S"/>
    <x v="1"/>
    <s v="Teenagers"/>
  </r>
  <r>
    <n v="1233"/>
    <n v="0"/>
    <x v="0"/>
    <s v="Lundstrom, Mr. Thure Edvin"/>
    <x v="0"/>
    <n v="32"/>
    <n v="0"/>
    <n v="0"/>
    <n v="350403"/>
    <n v="7.5792000000000002"/>
    <m/>
    <s v="S"/>
    <x v="1"/>
    <s v="Youths"/>
  </r>
  <r>
    <n v="1234"/>
    <n v="0"/>
    <x v="0"/>
    <s v="Sage, Mr. John George"/>
    <x v="0"/>
    <m/>
    <n v="1"/>
    <n v="9"/>
    <s v="CA. 2343"/>
    <n v="69.55"/>
    <m/>
    <s v="S"/>
    <x v="1"/>
    <s v="Teenagers"/>
  </r>
  <r>
    <n v="1235"/>
    <n v="1"/>
    <x v="2"/>
    <s v="Cardeza, Mrs. James Warburton Martinez (Charlotte Wardle Drake)"/>
    <x v="1"/>
    <n v="58"/>
    <n v="0"/>
    <n v="1"/>
    <s v="PC 17755"/>
    <n v="512.32920000000001"/>
    <s v="B51 B53 B55"/>
    <s v="C"/>
    <x v="2"/>
    <s v="Adults"/>
  </r>
  <r>
    <n v="1236"/>
    <n v="0"/>
    <x v="0"/>
    <s v="van Billiard, Master. James William"/>
    <x v="0"/>
    <m/>
    <n v="1"/>
    <n v="1"/>
    <s v="A/5. 851"/>
    <n v="14.5"/>
    <m/>
    <s v="S"/>
    <x v="1"/>
    <s v="Teenagers"/>
  </r>
  <r>
    <n v="1237"/>
    <n v="1"/>
    <x v="0"/>
    <s v="Abelseth, Miss. Karen Marie"/>
    <x v="1"/>
    <n v="16"/>
    <n v="0"/>
    <n v="0"/>
    <n v="348125"/>
    <n v="7.65"/>
    <m/>
    <s v="S"/>
    <x v="1"/>
    <s v="Teenagers"/>
  </r>
  <r>
    <n v="1238"/>
    <n v="0"/>
    <x v="1"/>
    <s v="Botsford, Mr. William Hull"/>
    <x v="0"/>
    <n v="26"/>
    <n v="0"/>
    <n v="0"/>
    <n v="237670"/>
    <n v="13"/>
    <m/>
    <s v="S"/>
    <x v="1"/>
    <s v="Youths"/>
  </r>
  <r>
    <n v="1239"/>
    <n v="1"/>
    <x v="0"/>
    <s v="Whabee, Mrs. George Joseph (Shawneene Abi-Saab)"/>
    <x v="1"/>
    <n v="38"/>
    <n v="0"/>
    <n v="0"/>
    <n v="2688"/>
    <n v="7.2291999999999996"/>
    <m/>
    <s v="C"/>
    <x v="2"/>
    <s v="Youths"/>
  </r>
  <r>
    <n v="1240"/>
    <n v="0"/>
    <x v="1"/>
    <s v="Giles, Mr. Ralph"/>
    <x v="0"/>
    <n v="24"/>
    <n v="0"/>
    <n v="0"/>
    <n v="248726"/>
    <n v="13.5"/>
    <m/>
    <s v="S"/>
    <x v="1"/>
    <s v="Youths"/>
  </r>
  <r>
    <n v="1241"/>
    <n v="1"/>
    <x v="1"/>
    <s v="Walcroft, Miss. Nellie"/>
    <x v="1"/>
    <n v="31"/>
    <n v="0"/>
    <n v="0"/>
    <s v="F.C.C. 13528"/>
    <n v="21"/>
    <m/>
    <s v="S"/>
    <x v="1"/>
    <s v="Youths"/>
  </r>
  <r>
    <n v="1242"/>
    <n v="1"/>
    <x v="2"/>
    <s v="Greenfield, Mrs. Leo David (Blanche Strouse)"/>
    <x v="1"/>
    <n v="45"/>
    <n v="0"/>
    <n v="1"/>
    <s v="PC 17759"/>
    <n v="63.3583"/>
    <s v="D10 D12"/>
    <s v="C"/>
    <x v="2"/>
    <s v="Adults"/>
  </r>
  <r>
    <n v="1243"/>
    <n v="0"/>
    <x v="1"/>
    <s v="Stokes, Mr. Philip Joseph"/>
    <x v="0"/>
    <n v="25"/>
    <n v="0"/>
    <n v="0"/>
    <s v="F.C.C. 13540"/>
    <n v="10.5"/>
    <m/>
    <s v="S"/>
    <x v="1"/>
    <s v="Youths"/>
  </r>
  <r>
    <n v="1244"/>
    <n v="0"/>
    <x v="1"/>
    <s v="Dibden, Mr. William"/>
    <x v="0"/>
    <n v="18"/>
    <n v="0"/>
    <n v="0"/>
    <s v="S.O.C. 14879"/>
    <n v="73.5"/>
    <m/>
    <s v="S"/>
    <x v="1"/>
    <s v="Teenagers"/>
  </r>
  <r>
    <n v="1245"/>
    <n v="0"/>
    <x v="1"/>
    <s v="Herman, Mr. Samuel"/>
    <x v="0"/>
    <n v="49"/>
    <n v="1"/>
    <n v="2"/>
    <n v="220845"/>
    <n v="65"/>
    <m/>
    <s v="S"/>
    <x v="1"/>
    <s v="Adults"/>
  </r>
  <r>
    <n v="1246"/>
    <n v="1"/>
    <x v="0"/>
    <s v="Dean, Miss. Elizabeth Gladys Millvina"/>
    <x v="1"/>
    <n v="0.17"/>
    <n v="1"/>
    <n v="2"/>
    <s v="C.A. 2315"/>
    <n v="20.574999999999999"/>
    <m/>
    <s v="S"/>
    <x v="1"/>
    <s v="Teenagers"/>
  </r>
  <r>
    <n v="1247"/>
    <n v="0"/>
    <x v="2"/>
    <s v="Julian, Mr. Henry Forbes"/>
    <x v="0"/>
    <n v="50"/>
    <n v="0"/>
    <n v="0"/>
    <n v="113044"/>
    <n v="26"/>
    <s v="E60"/>
    <s v="S"/>
    <x v="1"/>
    <s v="Adults"/>
  </r>
  <r>
    <n v="1248"/>
    <n v="1"/>
    <x v="2"/>
    <s v="Brown, Mrs. John Murray (Caroline Lane Lamson)"/>
    <x v="1"/>
    <n v="59"/>
    <n v="2"/>
    <n v="0"/>
    <n v="11769"/>
    <n v="51.479199999999999"/>
    <s v="C101"/>
    <s v="S"/>
    <x v="1"/>
    <s v="Adults"/>
  </r>
  <r>
    <n v="1249"/>
    <n v="0"/>
    <x v="0"/>
    <s v="Lockyer, Mr. Edward"/>
    <x v="0"/>
    <m/>
    <n v="0"/>
    <n v="0"/>
    <n v="1222"/>
    <n v="7.8792"/>
    <m/>
    <s v="S"/>
    <x v="1"/>
    <s v="Teenagers"/>
  </r>
  <r>
    <n v="1250"/>
    <n v="0"/>
    <x v="0"/>
    <s v="O'Keefe, Mr. Patrick"/>
    <x v="0"/>
    <m/>
    <n v="0"/>
    <n v="0"/>
    <n v="368402"/>
    <n v="7.75"/>
    <m/>
    <s v="Q"/>
    <x v="0"/>
    <s v="Teenagers"/>
  </r>
  <r>
    <n v="1251"/>
    <n v="1"/>
    <x v="0"/>
    <s v="Lindell, Mrs. Edvard Bengtsson (Elin Gerda Persson)"/>
    <x v="1"/>
    <n v="30"/>
    <n v="1"/>
    <n v="0"/>
    <n v="349910"/>
    <n v="15.55"/>
    <m/>
    <s v="S"/>
    <x v="1"/>
    <s v="Youths"/>
  </r>
  <r>
    <n v="1252"/>
    <n v="0"/>
    <x v="0"/>
    <s v="Sage, Master. William Henry"/>
    <x v="0"/>
    <n v="14.5"/>
    <n v="8"/>
    <n v="2"/>
    <s v="CA. 2343"/>
    <n v="69.55"/>
    <m/>
    <s v="S"/>
    <x v="1"/>
    <s v="Teenagers"/>
  </r>
  <r>
    <n v="1253"/>
    <n v="1"/>
    <x v="1"/>
    <s v="Mallet, Mrs. Albert (Antoinette Magnin)"/>
    <x v="1"/>
    <n v="24"/>
    <n v="1"/>
    <n v="1"/>
    <s v="S.C./PARIS 2079"/>
    <n v="37.004199999999997"/>
    <m/>
    <s v="C"/>
    <x v="2"/>
    <s v="Youths"/>
  </r>
  <r>
    <n v="1254"/>
    <n v="1"/>
    <x v="1"/>
    <s v="Ware, Mrs. John James (Florence Louise Long)"/>
    <x v="1"/>
    <n v="31"/>
    <n v="0"/>
    <n v="0"/>
    <s v="CA 31352"/>
    <n v="21"/>
    <m/>
    <s v="S"/>
    <x v="1"/>
    <s v="Youths"/>
  </r>
  <r>
    <n v="1255"/>
    <n v="0"/>
    <x v="0"/>
    <s v="Strilic, Mr. Ivan"/>
    <x v="0"/>
    <n v="27"/>
    <n v="0"/>
    <n v="0"/>
    <n v="315083"/>
    <n v="8.6624999999999996"/>
    <m/>
    <s v="S"/>
    <x v="1"/>
    <s v="Youths"/>
  </r>
  <r>
    <n v="1256"/>
    <n v="1"/>
    <x v="2"/>
    <s v="Harder, Mrs. George Achilles (Dorothy Annan)"/>
    <x v="1"/>
    <n v="25"/>
    <n v="1"/>
    <n v="0"/>
    <n v="11765"/>
    <n v="55.441699999999997"/>
    <s v="E50"/>
    <s v="C"/>
    <x v="2"/>
    <s v="Youths"/>
  </r>
  <r>
    <n v="1257"/>
    <n v="1"/>
    <x v="0"/>
    <s v="Sage, Mrs. John (Annie Bullen)"/>
    <x v="1"/>
    <m/>
    <n v="1"/>
    <n v="9"/>
    <s v="CA. 2343"/>
    <n v="69.55"/>
    <m/>
    <s v="S"/>
    <x v="1"/>
    <s v="Teenagers"/>
  </r>
  <r>
    <n v="1258"/>
    <n v="0"/>
    <x v="0"/>
    <s v="Caram, Mr. Joseph"/>
    <x v="0"/>
    <m/>
    <n v="1"/>
    <n v="0"/>
    <n v="2689"/>
    <n v="14.458299999999999"/>
    <m/>
    <s v="C"/>
    <x v="2"/>
    <s v="Teenagers"/>
  </r>
  <r>
    <n v="1259"/>
    <n v="1"/>
    <x v="0"/>
    <s v="Riihivouri, Miss. Susanna Juhantytar Sanni"/>
    <x v="1"/>
    <n v="22"/>
    <n v="0"/>
    <n v="0"/>
    <n v="3101295"/>
    <n v="39.6875"/>
    <m/>
    <s v="S"/>
    <x v="1"/>
    <s v="Youths"/>
  </r>
  <r>
    <n v="1260"/>
    <n v="1"/>
    <x v="2"/>
    <s v="Gibson, Mrs. Leonard (Pauline C Boeson)"/>
    <x v="1"/>
    <n v="45"/>
    <n v="0"/>
    <n v="1"/>
    <n v="112378"/>
    <n v="59.4"/>
    <m/>
    <s v="C"/>
    <x v="2"/>
    <s v="Adults"/>
  </r>
  <r>
    <n v="1261"/>
    <n v="0"/>
    <x v="1"/>
    <s v="Pallas y Castello, Mr. Emilio"/>
    <x v="0"/>
    <n v="29"/>
    <n v="0"/>
    <n v="0"/>
    <s v="SC/PARIS 2147"/>
    <n v="13.8583"/>
    <m/>
    <s v="C"/>
    <x v="2"/>
    <s v="Youths"/>
  </r>
  <r>
    <n v="1262"/>
    <n v="0"/>
    <x v="1"/>
    <s v="Giles, Mr. Edgar"/>
    <x v="0"/>
    <n v="21"/>
    <n v="1"/>
    <n v="0"/>
    <n v="28133"/>
    <n v="11.5"/>
    <m/>
    <s v="S"/>
    <x v="1"/>
    <s v="Youths"/>
  </r>
  <r>
    <n v="1263"/>
    <n v="1"/>
    <x v="2"/>
    <s v="Wilson, Miss. Helen Alice"/>
    <x v="1"/>
    <n v="31"/>
    <n v="0"/>
    <n v="0"/>
    <n v="16966"/>
    <n v="134.5"/>
    <s v="E39 E41"/>
    <s v="C"/>
    <x v="2"/>
    <s v="Youths"/>
  </r>
  <r>
    <n v="1264"/>
    <n v="0"/>
    <x v="2"/>
    <s v="Ismay, Mr. Joseph Bruce"/>
    <x v="0"/>
    <n v="49"/>
    <n v="0"/>
    <n v="0"/>
    <n v="112058"/>
    <n v="0"/>
    <s v="B52 B54 B56"/>
    <s v="S"/>
    <x v="1"/>
    <s v="Adults"/>
  </r>
  <r>
    <n v="1265"/>
    <n v="0"/>
    <x v="1"/>
    <s v="Harbeck, Mr. William H"/>
    <x v="0"/>
    <n v="44"/>
    <n v="0"/>
    <n v="0"/>
    <n v="248746"/>
    <n v="13"/>
    <m/>
    <s v="S"/>
    <x v="1"/>
    <s v="Adults"/>
  </r>
  <r>
    <n v="1266"/>
    <n v="1"/>
    <x v="2"/>
    <s v="Dodge, Mrs. Washington (Ruth Vidaver)"/>
    <x v="1"/>
    <n v="54"/>
    <n v="1"/>
    <n v="1"/>
    <n v="33638"/>
    <n v="81.8583"/>
    <s v="A34"/>
    <s v="S"/>
    <x v="1"/>
    <s v="Adults"/>
  </r>
  <r>
    <n v="1267"/>
    <n v="1"/>
    <x v="2"/>
    <s v="Bowen, Miss. Grace Scott"/>
    <x v="1"/>
    <n v="45"/>
    <n v="0"/>
    <n v="0"/>
    <s v="PC 17608"/>
    <n v="262.375"/>
    <m/>
    <s v="C"/>
    <x v="2"/>
    <s v="Adults"/>
  </r>
  <r>
    <n v="1268"/>
    <n v="1"/>
    <x v="0"/>
    <s v="Kink, Miss. Maria"/>
    <x v="1"/>
    <n v="22"/>
    <n v="2"/>
    <n v="0"/>
    <n v="315152"/>
    <n v="8.6624999999999996"/>
    <m/>
    <s v="S"/>
    <x v="1"/>
    <s v="Youths"/>
  </r>
  <r>
    <n v="1269"/>
    <n v="0"/>
    <x v="1"/>
    <s v="Cotterill, Mr. Henry Harry"/>
    <x v="0"/>
    <n v="21"/>
    <n v="0"/>
    <n v="0"/>
    <n v="29107"/>
    <n v="11.5"/>
    <m/>
    <s v="S"/>
    <x v="1"/>
    <s v="Youths"/>
  </r>
  <r>
    <n v="1270"/>
    <n v="0"/>
    <x v="2"/>
    <s v="Hipkins, Mr. William Edward"/>
    <x v="0"/>
    <n v="55"/>
    <n v="0"/>
    <n v="0"/>
    <n v="680"/>
    <n v="50"/>
    <s v="C39"/>
    <s v="S"/>
    <x v="1"/>
    <s v="Adults"/>
  </r>
  <r>
    <n v="1271"/>
    <n v="0"/>
    <x v="0"/>
    <s v="Asplund, Master. Carl Edgar"/>
    <x v="0"/>
    <n v="5"/>
    <n v="4"/>
    <n v="2"/>
    <n v="347077"/>
    <n v="31.387499999999999"/>
    <m/>
    <s v="S"/>
    <x v="1"/>
    <s v="Teenagers"/>
  </r>
  <r>
    <n v="1272"/>
    <n v="0"/>
    <x v="0"/>
    <s v="O'Connor, Mr. Patrick"/>
    <x v="0"/>
    <m/>
    <n v="0"/>
    <n v="0"/>
    <n v="366713"/>
    <n v="7.75"/>
    <m/>
    <s v="Q"/>
    <x v="0"/>
    <s v="Teenagers"/>
  </r>
  <r>
    <n v="1273"/>
    <n v="0"/>
    <x v="0"/>
    <s v="Foley, Mr. Joseph"/>
    <x v="0"/>
    <n v="26"/>
    <n v="0"/>
    <n v="0"/>
    <n v="330910"/>
    <n v="7.8792"/>
    <m/>
    <s v="Q"/>
    <x v="0"/>
    <s v="Youths"/>
  </r>
  <r>
    <n v="1274"/>
    <n v="1"/>
    <x v="0"/>
    <s v="Risien, Mrs. Samuel (Emma)"/>
    <x v="1"/>
    <m/>
    <n v="0"/>
    <n v="0"/>
    <n v="364498"/>
    <n v="14.5"/>
    <m/>
    <s v="S"/>
    <x v="1"/>
    <s v="Teenagers"/>
  </r>
  <r>
    <n v="1275"/>
    <n v="1"/>
    <x v="0"/>
    <s v="McNamee, Mrs. Neal (Eileen O'Leary)"/>
    <x v="1"/>
    <n v="19"/>
    <n v="1"/>
    <n v="0"/>
    <n v="376566"/>
    <n v="16.100000000000001"/>
    <m/>
    <s v="S"/>
    <x v="1"/>
    <s v="Teenagers"/>
  </r>
  <r>
    <n v="1276"/>
    <n v="0"/>
    <x v="1"/>
    <s v="Wheeler, Mr. Edwin Frederick"/>
    <x v="0"/>
    <m/>
    <n v="0"/>
    <n v="0"/>
    <s v="SC/PARIS 2159"/>
    <n v="12.875"/>
    <m/>
    <s v="S"/>
    <x v="1"/>
    <s v="Teenagers"/>
  </r>
  <r>
    <n v="1277"/>
    <n v="1"/>
    <x v="1"/>
    <s v="Herman, Miss. Kate"/>
    <x v="1"/>
    <n v="24"/>
    <n v="1"/>
    <n v="2"/>
    <n v="220845"/>
    <n v="65"/>
    <m/>
    <s v="S"/>
    <x v="1"/>
    <s v="Youths"/>
  </r>
  <r>
    <n v="1278"/>
    <n v="0"/>
    <x v="0"/>
    <s v="Aronsson, Mr. Ernst Axel Algot"/>
    <x v="0"/>
    <n v="24"/>
    <n v="0"/>
    <n v="0"/>
    <n v="349911"/>
    <n v="7.7750000000000004"/>
    <m/>
    <s v="S"/>
    <x v="1"/>
    <s v="Youths"/>
  </r>
  <r>
    <n v="1279"/>
    <n v="0"/>
    <x v="1"/>
    <s v="Ashby, Mr. John"/>
    <x v="0"/>
    <n v="57"/>
    <n v="0"/>
    <n v="0"/>
    <n v="244346"/>
    <n v="13"/>
    <m/>
    <s v="S"/>
    <x v="1"/>
    <s v="Adults"/>
  </r>
  <r>
    <n v="1280"/>
    <n v="0"/>
    <x v="0"/>
    <s v="Canavan, Mr. Patrick"/>
    <x v="0"/>
    <n v="21"/>
    <n v="0"/>
    <n v="0"/>
    <n v="364858"/>
    <n v="7.75"/>
    <m/>
    <s v="Q"/>
    <x v="0"/>
    <s v="Youths"/>
  </r>
  <r>
    <n v="1281"/>
    <n v="0"/>
    <x v="0"/>
    <s v="Palsson, Master. Paul Folke"/>
    <x v="0"/>
    <n v="6"/>
    <n v="3"/>
    <n v="1"/>
    <n v="349909"/>
    <n v="21.074999999999999"/>
    <m/>
    <s v="S"/>
    <x v="1"/>
    <s v="Teenagers"/>
  </r>
  <r>
    <n v="1282"/>
    <n v="0"/>
    <x v="2"/>
    <s v="Payne, Mr. Vivian Ponsonby"/>
    <x v="0"/>
    <n v="23"/>
    <n v="0"/>
    <n v="0"/>
    <n v="12749"/>
    <n v="93.5"/>
    <s v="B24"/>
    <s v="S"/>
    <x v="1"/>
    <s v="Youths"/>
  </r>
  <r>
    <n v="1283"/>
    <n v="1"/>
    <x v="2"/>
    <s v="Lines, Mrs. Ernest H (Elizabeth Lindsey James)"/>
    <x v="1"/>
    <n v="51"/>
    <n v="0"/>
    <n v="1"/>
    <s v="PC 17592"/>
    <n v="39.4"/>
    <s v="D28"/>
    <s v="S"/>
    <x v="1"/>
    <s v="Adults"/>
  </r>
  <r>
    <n v="1284"/>
    <n v="0"/>
    <x v="0"/>
    <s v="Abbott, Master. Eugene Joseph"/>
    <x v="0"/>
    <n v="13"/>
    <n v="0"/>
    <n v="2"/>
    <s v="C.A. 2673"/>
    <n v="20.25"/>
    <m/>
    <s v="S"/>
    <x v="1"/>
    <s v="Teenagers"/>
  </r>
  <r>
    <n v="1285"/>
    <n v="0"/>
    <x v="1"/>
    <s v="Gilbert, Mr. William"/>
    <x v="0"/>
    <n v="47"/>
    <n v="0"/>
    <n v="0"/>
    <s v="C.A. 30769"/>
    <n v="10.5"/>
    <m/>
    <s v="S"/>
    <x v="1"/>
    <s v="Adults"/>
  </r>
  <r>
    <n v="1286"/>
    <n v="0"/>
    <x v="0"/>
    <s v="Kink-Heilmann, Mr. Anton"/>
    <x v="0"/>
    <n v="29"/>
    <n v="3"/>
    <n v="1"/>
    <n v="315153"/>
    <n v="22.024999999999999"/>
    <m/>
    <s v="S"/>
    <x v="1"/>
    <s v="Youths"/>
  </r>
  <r>
    <n v="1287"/>
    <n v="1"/>
    <x v="2"/>
    <s v="Smith, Mrs. Lucien Philip (Mary Eloise Hughes)"/>
    <x v="1"/>
    <n v="18"/>
    <n v="1"/>
    <n v="0"/>
    <n v="13695"/>
    <n v="60"/>
    <s v="C31"/>
    <s v="S"/>
    <x v="1"/>
    <s v="Teenagers"/>
  </r>
  <r>
    <n v="1288"/>
    <n v="0"/>
    <x v="0"/>
    <s v="Colbert, Mr. Patrick"/>
    <x v="0"/>
    <n v="24"/>
    <n v="0"/>
    <n v="0"/>
    <n v="371109"/>
    <n v="7.25"/>
    <m/>
    <s v="Q"/>
    <x v="0"/>
    <s v="Youths"/>
  </r>
  <r>
    <n v="1289"/>
    <n v="1"/>
    <x v="2"/>
    <s v="Frolicher-Stehli, Mrs. Maxmillian (Margaretha Emerentia Stehli)"/>
    <x v="1"/>
    <n v="48"/>
    <n v="1"/>
    <n v="1"/>
    <n v="13567"/>
    <n v="79.2"/>
    <s v="B41"/>
    <s v="C"/>
    <x v="2"/>
    <s v="Adults"/>
  </r>
  <r>
    <n v="1290"/>
    <n v="0"/>
    <x v="0"/>
    <s v="Larsson-Rondberg, Mr. Edvard A"/>
    <x v="0"/>
    <n v="22"/>
    <n v="0"/>
    <n v="0"/>
    <n v="347065"/>
    <n v="7.7750000000000004"/>
    <m/>
    <s v="S"/>
    <x v="1"/>
    <s v="Youths"/>
  </r>
  <r>
    <n v="1291"/>
    <n v="0"/>
    <x v="0"/>
    <s v="Conlon, Mr. Thomas Henry"/>
    <x v="0"/>
    <n v="31"/>
    <n v="0"/>
    <n v="0"/>
    <n v="21332"/>
    <n v="7.7332999999999998"/>
    <m/>
    <s v="Q"/>
    <x v="0"/>
    <s v="Youths"/>
  </r>
  <r>
    <n v="1292"/>
    <n v="1"/>
    <x v="2"/>
    <s v="Bonnell, Miss. Caroline"/>
    <x v="1"/>
    <n v="30"/>
    <n v="0"/>
    <n v="0"/>
    <n v="36928"/>
    <n v="164.86670000000001"/>
    <s v="C7"/>
    <s v="S"/>
    <x v="1"/>
    <s v="Youths"/>
  </r>
  <r>
    <n v="1293"/>
    <n v="0"/>
    <x v="1"/>
    <s v="Gale, Mr. Harry"/>
    <x v="0"/>
    <n v="38"/>
    <n v="1"/>
    <n v="0"/>
    <n v="28664"/>
    <n v="21"/>
    <m/>
    <s v="S"/>
    <x v="1"/>
    <s v="Youths"/>
  </r>
  <r>
    <n v="1294"/>
    <n v="1"/>
    <x v="2"/>
    <s v="Gibson, Miss. Dorothy Winifred"/>
    <x v="1"/>
    <n v="22"/>
    <n v="0"/>
    <n v="1"/>
    <n v="112378"/>
    <n v="59.4"/>
    <m/>
    <s v="C"/>
    <x v="2"/>
    <s v="Youths"/>
  </r>
  <r>
    <n v="1295"/>
    <n v="0"/>
    <x v="2"/>
    <s v="Carrau, Mr. Jose Pedro"/>
    <x v="0"/>
    <n v="17"/>
    <n v="0"/>
    <n v="0"/>
    <n v="113059"/>
    <n v="47.1"/>
    <m/>
    <s v="S"/>
    <x v="1"/>
    <s v="Teenagers"/>
  </r>
  <r>
    <n v="1296"/>
    <n v="0"/>
    <x v="2"/>
    <s v="Frauenthal, Mr. Isaac Gerald"/>
    <x v="0"/>
    <n v="43"/>
    <n v="1"/>
    <n v="0"/>
    <n v="17765"/>
    <n v="27.720800000000001"/>
    <s v="D40"/>
    <s v="C"/>
    <x v="2"/>
    <s v="Adults"/>
  </r>
  <r>
    <n v="1297"/>
    <n v="0"/>
    <x v="1"/>
    <s v="Nourney, Mr. Alfred (Baron von Drachstedt)"/>
    <x v="0"/>
    <n v="20"/>
    <n v="0"/>
    <n v="0"/>
    <s v="SC/PARIS 2166"/>
    <n v="13.862500000000001"/>
    <s v="D38"/>
    <s v="C"/>
    <x v="2"/>
    <s v="Youths"/>
  </r>
  <r>
    <n v="1298"/>
    <n v="0"/>
    <x v="1"/>
    <s v="Ware, Mr. William Jeffery"/>
    <x v="0"/>
    <n v="23"/>
    <n v="1"/>
    <n v="0"/>
    <n v="28666"/>
    <n v="10.5"/>
    <m/>
    <s v="S"/>
    <x v="1"/>
    <s v="Youths"/>
  </r>
  <r>
    <n v="1299"/>
    <n v="0"/>
    <x v="2"/>
    <s v="Widener, Mr. George Dunton"/>
    <x v="0"/>
    <n v="50"/>
    <n v="1"/>
    <n v="1"/>
    <n v="113503"/>
    <n v="211.5"/>
    <s v="C80"/>
    <s v="C"/>
    <x v="2"/>
    <s v="Adults"/>
  </r>
  <r>
    <n v="1300"/>
    <n v="1"/>
    <x v="0"/>
    <s v="Riordan, Miss. Johanna Hannah"/>
    <x v="1"/>
    <m/>
    <n v="0"/>
    <n v="0"/>
    <n v="334915"/>
    <n v="7.7207999999999997"/>
    <m/>
    <s v="Q"/>
    <x v="0"/>
    <s v="Teenagers"/>
  </r>
  <r>
    <n v="1301"/>
    <n v="1"/>
    <x v="0"/>
    <s v="Peacock, Miss. Treasteall"/>
    <x v="1"/>
    <n v="3"/>
    <n v="1"/>
    <n v="1"/>
    <s v="SOTON/O.Q. 3101315"/>
    <n v="13.775"/>
    <m/>
    <s v="S"/>
    <x v="1"/>
    <s v="Teenagers"/>
  </r>
  <r>
    <n v="1302"/>
    <n v="1"/>
    <x v="0"/>
    <s v="Naughton, Miss. Hannah"/>
    <x v="1"/>
    <m/>
    <n v="0"/>
    <n v="0"/>
    <n v="365237"/>
    <n v="7.75"/>
    <m/>
    <s v="Q"/>
    <x v="0"/>
    <s v="Teenagers"/>
  </r>
  <r>
    <n v="1303"/>
    <n v="1"/>
    <x v="2"/>
    <s v="Minahan, Mrs. William Edward (Lillian E Thorpe)"/>
    <x v="1"/>
    <n v="37"/>
    <n v="1"/>
    <n v="0"/>
    <n v="19928"/>
    <n v="90"/>
    <s v="C78"/>
    <s v="Q"/>
    <x v="0"/>
    <s v="Youths"/>
  </r>
  <r>
    <n v="1304"/>
    <n v="1"/>
    <x v="0"/>
    <s v="Henriksson, Miss. Jenny Lovisa"/>
    <x v="1"/>
    <n v="28"/>
    <n v="0"/>
    <n v="0"/>
    <n v="347086"/>
    <n v="7.7750000000000004"/>
    <m/>
    <s v="S"/>
    <x v="1"/>
    <s v="Youths"/>
  </r>
  <r>
    <n v="1305"/>
    <n v="0"/>
    <x v="0"/>
    <s v="Spector, Mr. Woolf"/>
    <x v="0"/>
    <m/>
    <n v="0"/>
    <n v="0"/>
    <s v="A.5. 3236"/>
    <n v="8.0500000000000007"/>
    <m/>
    <s v="S"/>
    <x v="1"/>
    <s v="Teenagers"/>
  </r>
  <r>
    <n v="1306"/>
    <n v="1"/>
    <x v="2"/>
    <s v="Oliva y Ocana, Dona. Fermina"/>
    <x v="1"/>
    <n v="39"/>
    <n v="0"/>
    <n v="0"/>
    <s v="PC 17758"/>
    <n v="108.9"/>
    <s v="C105"/>
    <s v="C"/>
    <x v="2"/>
    <s v="Youths"/>
  </r>
  <r>
    <n v="1307"/>
    <n v="0"/>
    <x v="0"/>
    <s v="Saether, Mr. Simon Sivertsen"/>
    <x v="0"/>
    <n v="38.5"/>
    <n v="0"/>
    <n v="0"/>
    <s v="SOTON/O.Q. 3101262"/>
    <n v="7.25"/>
    <m/>
    <s v="S"/>
    <x v="1"/>
    <s v="Youths"/>
  </r>
  <r>
    <n v="1308"/>
    <n v="0"/>
    <x v="0"/>
    <s v="Ware, Mr. Frederick"/>
    <x v="0"/>
    <m/>
    <n v="0"/>
    <n v="0"/>
    <n v="359309"/>
    <n v="8.0500000000000007"/>
    <m/>
    <s v="S"/>
    <x v="1"/>
    <s v="Teenagers"/>
  </r>
  <r>
    <n v="1309"/>
    <n v="0"/>
    <x v="0"/>
    <s v="Peter, Master. Michael J"/>
    <x v="0"/>
    <m/>
    <n v="1"/>
    <n v="1"/>
    <n v="2668"/>
    <n v="22.3583"/>
    <m/>
    <s v="C"/>
    <x v="2"/>
    <s v="Teenager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8" firstHeaderRow="1" firstDataRow="2" firstDataCol="1"/>
  <pivotFields count="14">
    <pivotField showAll="0"/>
    <pivotField dataField="1" showAll="0"/>
    <pivotField axis="axisRow"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Average of Survived"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25:O30" firstHeaderRow="1" firstDataRow="1" firstDataCol="1"/>
  <pivotFields count="2">
    <pivotField dataField="1" showAll="0"/>
    <pivotField axis="axisRow" showAll="0" sortType="ascending">
      <items count="5">
        <item x="1"/>
        <item x="2"/>
        <item x="3"/>
        <item x="0"/>
        <item t="default"/>
      </items>
    </pivotField>
  </pivotFields>
  <rowFields count="1">
    <field x="1"/>
  </rowFields>
  <rowItems count="5">
    <i>
      <x/>
    </i>
    <i>
      <x v="1"/>
    </i>
    <i>
      <x v="2"/>
    </i>
    <i>
      <x v="3"/>
    </i>
    <i t="grand">
      <x/>
    </i>
  </rowItems>
  <colItems count="1">
    <i/>
  </colItems>
  <dataFields count="1">
    <dataField name="Count of Age" fld="0" subtotal="count"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4"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6">
  <location ref="A35:B39" firstHeaderRow="1" firstDataRow="1" firstDataCol="1"/>
  <pivotFields count="14">
    <pivotField numFmtId="49" showAll="0"/>
    <pivotField dataField="1" showAll="0"/>
    <pivotField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items count="5">
        <item x="1"/>
        <item x="2"/>
        <item x="3"/>
        <item x="0"/>
        <item t="default"/>
      </items>
    </pivotField>
  </pivotFields>
  <rowFields count="1">
    <field x="12"/>
  </rowFields>
  <rowItems count="4">
    <i>
      <x/>
    </i>
    <i>
      <x v="1"/>
    </i>
    <i>
      <x v="2"/>
    </i>
    <i t="grand">
      <x/>
    </i>
  </rowItems>
  <colItems count="1">
    <i/>
  </colItems>
  <dataFields count="1">
    <dataField name="Sum of Survived" fld="1"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2" count="1" selected="0">
            <x v="2"/>
          </reference>
        </references>
      </pivotArea>
    </chartFormat>
    <chartFormat chart="3" format="2">
      <pivotArea type="data" outline="0" fieldPosition="0">
        <references count="2">
          <reference field="4294967294" count="1" selected="0">
            <x v="0"/>
          </reference>
          <reference field="12" count="1" selected="0">
            <x v="1"/>
          </reference>
        </references>
      </pivotArea>
    </chartFormat>
    <chartFormat chart="3" format="3">
      <pivotArea type="data" outline="0" fieldPosition="0">
        <references count="2">
          <reference field="4294967294" count="1" selected="0">
            <x v="0"/>
          </reference>
          <reference field="12"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2" count="1" selected="0">
            <x v="0"/>
          </reference>
        </references>
      </pivotArea>
    </chartFormat>
    <chartFormat chart="5" format="10">
      <pivotArea type="data" outline="0" fieldPosition="0">
        <references count="2">
          <reference field="4294967294" count="1" selected="0">
            <x v="0"/>
          </reference>
          <reference field="12" count="1" selected="0">
            <x v="1"/>
          </reference>
        </references>
      </pivotArea>
    </chartFormat>
    <chartFormat chart="5"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3">
  <location ref="A26:B31" firstHeaderRow="1" firstDataRow="1" firstDataCol="1"/>
  <pivotFields count="14">
    <pivotField numFmtId="49" showAll="0"/>
    <pivotField dataField="1" showAll="0"/>
    <pivotField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5">
        <item x="1"/>
        <item x="2"/>
        <item x="3"/>
        <item x="0"/>
        <item t="default"/>
      </items>
    </pivotField>
  </pivotFields>
  <rowFields count="1">
    <field x="13"/>
  </rowFields>
  <rowItems count="5">
    <i>
      <x/>
    </i>
    <i>
      <x v="1"/>
    </i>
    <i>
      <x v="2"/>
    </i>
    <i>
      <x v="3"/>
    </i>
    <i t="grand">
      <x/>
    </i>
  </rowItems>
  <colItems count="1">
    <i/>
  </colItems>
  <dataFields count="1">
    <dataField name="Sum of Survived" fld="1"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3" count="1" selected="0">
            <x v="0"/>
          </reference>
        </references>
      </pivotArea>
    </chartFormat>
    <chartFormat chart="2" format="8">
      <pivotArea type="data" outline="0" fieldPosition="0">
        <references count="2">
          <reference field="4294967294" count="1" selected="0">
            <x v="0"/>
          </reference>
          <reference field="13" count="1" selected="0">
            <x v="1"/>
          </reference>
        </references>
      </pivotArea>
    </chartFormat>
    <chartFormat chart="2" format="9">
      <pivotArea type="data" outline="0" fieldPosition="0">
        <references count="2">
          <reference field="4294967294" count="1" selected="0">
            <x v="0"/>
          </reference>
          <reference field="13" count="1" selected="0">
            <x v="2"/>
          </reference>
        </references>
      </pivotArea>
    </chartFormat>
    <chartFormat chart="2" format="10">
      <pivotArea type="data" outline="0" fieldPosition="0">
        <references count="2">
          <reference field="4294967294" count="1" selected="0">
            <x v="0"/>
          </reference>
          <reference field="13" count="1" selected="0">
            <x v="3"/>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0" format="4">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3">
  <location ref="A18:B22" firstHeaderRow="1" firstDataRow="1" firstDataCol="1"/>
  <pivotFields count="14">
    <pivotField numFmtId="49" showAll="0"/>
    <pivotField dataField="1" showAll="0"/>
    <pivotField axis="axisRow"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2"/>
  </rowFields>
  <rowItems count="4">
    <i>
      <x/>
    </i>
    <i>
      <x v="1"/>
    </i>
    <i>
      <x v="2"/>
    </i>
    <i t="grand">
      <x/>
    </i>
  </rowItems>
  <colItems count="1">
    <i/>
  </colItems>
  <dataFields count="1">
    <dataField name="Sum of Survived"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5:D50" firstHeaderRow="1" firstDataRow="2" firstDataCol="1"/>
  <pivotFields count="14">
    <pivotField showAll="0"/>
    <pivotField dataField="1" showAll="0"/>
    <pivotField axis="axisRow"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Average of Survived" fld="1" subtotal="average" baseField="0" baseItem="0" numFmtId="9"/>
  </dataFields>
  <formats count="6">
    <format dxfId="12">
      <pivotArea type="all" dataOnly="0" outline="0" fieldPosition="0"/>
    </format>
    <format dxfId="11">
      <pivotArea outline="0" collapsedLevelsAreSubtotals="1"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fieldPosition="0">
        <references count="1">
          <reference field="4" count="0"/>
        </references>
      </pivotArea>
    </format>
    <format dxfId="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3">
  <location ref="A10:B13" firstHeaderRow="1" firstDataRow="1" firstDataCol="1"/>
  <pivotFields count="14">
    <pivotField numFmtId="49" showAll="0"/>
    <pivotField dataField="1" showAll="0"/>
    <pivotField numFmtId="49" showAll="0">
      <items count="4">
        <item x="2"/>
        <item x="1"/>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4"/>
  </rowFields>
  <rowItems count="3">
    <i>
      <x/>
    </i>
    <i>
      <x v="1"/>
    </i>
    <i t="grand">
      <x/>
    </i>
  </rowItems>
  <colItems count="1">
    <i/>
  </colItems>
  <dataFields count="1">
    <dataField name="Sum of Survived" fld="1"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1"/>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4" count="1" selected="0">
            <x v="0"/>
          </reference>
        </references>
      </pivotArea>
    </chartFormat>
    <chartFormat chart="12" format="7">
      <pivotArea type="data" outline="0" fieldPosition="0">
        <references count="2">
          <reference field="4294967294" count="1" selected="0">
            <x v="0"/>
          </reference>
          <reference field="4" count="1" selected="0">
            <x v="1"/>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6"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56:D62" firstHeaderRow="1" firstDataRow="2" firstDataCol="1"/>
  <pivotFields count="14">
    <pivotField numFmtId="49" showAll="0"/>
    <pivotField dataField="1" showAll="0"/>
    <pivotField numFmtId="49"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items count="4">
        <item x="2"/>
        <item x="0"/>
        <item x="1"/>
        <item t="default"/>
      </items>
    </pivotField>
    <pivotField axis="axisRow" showAll="0">
      <items count="5">
        <item x="1"/>
        <item x="2"/>
        <item x="3"/>
        <item x="0"/>
        <item t="default"/>
      </items>
    </pivotField>
  </pivotFields>
  <rowFields count="1">
    <field x="13"/>
  </rowFields>
  <rowItems count="5">
    <i>
      <x/>
    </i>
    <i>
      <x v="1"/>
    </i>
    <i>
      <x v="2"/>
    </i>
    <i>
      <x v="3"/>
    </i>
    <i t="grand">
      <x/>
    </i>
  </rowItems>
  <colFields count="1">
    <field x="4"/>
  </colFields>
  <colItems count="3">
    <i>
      <x/>
    </i>
    <i>
      <x v="1"/>
    </i>
    <i t="grand">
      <x/>
    </i>
  </colItems>
  <dataFields count="1">
    <dataField name="Average of Survived" fld="1" subtotal="average" baseField="0" baseItem="0"/>
  </dataFields>
  <formats count="2">
    <format dxfId="14">
      <pivotArea grandRow="1" outline="0" collapsedLevelsAreSubtotals="1" fieldPosition="0"/>
    </format>
    <format dxfId="13">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24"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39:D45" firstHeaderRow="1" firstDataRow="2" firstDataCol="1"/>
  <pivotFields count="14">
    <pivotField numFmtId="49" showAll="0"/>
    <pivotField dataField="1" showAll="0"/>
    <pivotField numFmtId="49"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items count="4">
        <item x="2"/>
        <item x="0"/>
        <item x="1"/>
        <item t="default"/>
      </items>
    </pivotField>
    <pivotField axis="axisRow" showAll="0">
      <items count="5">
        <item x="1"/>
        <item x="2"/>
        <item x="3"/>
        <item x="0"/>
        <item t="default"/>
      </items>
    </pivotField>
  </pivotFields>
  <rowFields count="1">
    <field x="13"/>
  </rowFields>
  <rowItems count="5">
    <i>
      <x/>
    </i>
    <i>
      <x v="1"/>
    </i>
    <i>
      <x v="2"/>
    </i>
    <i>
      <x v="3"/>
    </i>
    <i t="grand">
      <x/>
    </i>
  </rowItems>
  <colFields count="1">
    <field x="4"/>
  </colFields>
  <colItems count="3">
    <i>
      <x/>
    </i>
    <i>
      <x v="1"/>
    </i>
    <i t="grand">
      <x/>
    </i>
  </colItems>
  <dataFields count="1">
    <dataField name="Average of Survived" fld="1" subtotal="average" baseField="0" baseItem="0"/>
  </dataFields>
  <formats count="2">
    <format dxfId="1">
      <pivotArea grandRow="1" outline="0" collapsedLevelsAreSubtotals="1" fieldPosition="0"/>
    </format>
    <format dxfId="0">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9">
  <location ref="A66:D71" firstHeaderRow="1" firstDataRow="2" firstDataCol="1"/>
  <pivotFields count="14">
    <pivotField dataField="1" numFmtId="49" showAl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t="default"/>
      </items>
    </pivotField>
    <pivotField showAll="0"/>
    <pivotField numFmtId="49"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items count="5">
        <item x="1"/>
        <item x="2"/>
        <item x="3"/>
        <item x="0"/>
        <item t="default"/>
      </items>
    </pivotField>
  </pivotFields>
  <rowFields count="1">
    <field x="12"/>
  </rowFields>
  <rowItems count="4">
    <i>
      <x/>
    </i>
    <i>
      <x v="1"/>
    </i>
    <i>
      <x v="2"/>
    </i>
    <i t="grand">
      <x/>
    </i>
  </rowItems>
  <colFields count="1">
    <field x="4"/>
  </colFields>
  <colItems count="3">
    <i>
      <x/>
    </i>
    <i>
      <x v="1"/>
    </i>
    <i t="grand">
      <x/>
    </i>
  </colItems>
  <dataFields count="1">
    <dataField name="Count of PassengerId" fld="0" subtotal="count" baseField="0" baseItem="0"/>
  </dataFields>
  <formats count="1">
    <format dxfId="2">
      <pivotArea grandRow="1" outline="0" collapsedLevelsAreSubtotals="1" fieldPosition="0"/>
    </format>
  </formats>
  <chartFormats count="6">
    <chartFormat chart="6" format="2" series="1">
      <pivotArea type="data" outline="0" fieldPosition="0">
        <references count="1">
          <reference field="4" count="1" selected="0">
            <x v="0"/>
          </reference>
        </references>
      </pivotArea>
    </chartFormat>
    <chartFormat chart="6" format="3" series="1">
      <pivotArea type="data" outline="0" fieldPosition="0">
        <references count="1">
          <reference field="4" count="1" selected="0">
            <x v="1"/>
          </reference>
        </references>
      </pivotArea>
    </chartFormat>
    <chartFormat chart="6" format="4" series="1">
      <pivotArea type="data" outline="0" fieldPosition="0">
        <references count="2">
          <reference field="4294967294" count="1" selected="0">
            <x v="0"/>
          </reference>
          <reference field="4" count="1" selected="0">
            <x v="1"/>
          </reference>
        </references>
      </pivotArea>
    </chartFormat>
    <chartFormat chart="6" format="5" series="1">
      <pivotArea type="data" outline="0" fieldPosition="0">
        <references count="2">
          <reference field="4294967294" count="1" selected="0">
            <x v="0"/>
          </reference>
          <reference field="4" count="1" selected="0">
            <x v="0"/>
          </reference>
        </references>
      </pivotArea>
    </chartFormat>
    <chartFormat chart="8" format="8" series="1">
      <pivotArea type="data" outline="0" fieldPosition="0">
        <references count="2">
          <reference field="4294967294" count="1" selected="0">
            <x v="0"/>
          </reference>
          <reference field="4" count="1" selected="0">
            <x v="0"/>
          </reference>
        </references>
      </pivotArea>
    </chartFormat>
    <chartFormat chart="8"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29:I34" firstHeaderRow="1" firstDataRow="2" firstDataCol="1"/>
  <pivotFields count="14">
    <pivotField dataField="1" showAll="0"/>
    <pivotField showAll="0"/>
    <pivotField axis="axisRow"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Count of PassengerId" fld="0" subtotal="count" baseField="0" baseItem="0"/>
  </dataFields>
  <chartFormats count="6">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0"/>
          </reference>
        </references>
      </pivotArea>
    </chartFormat>
    <chartFormat chart="2" format="3" series="1">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2">
          <reference field="4294967294" count="1" selected="0">
            <x v="0"/>
          </reference>
          <reference field="4" count="1" selected="0">
            <x v="0"/>
          </reference>
        </references>
      </pivotArea>
    </chartFormat>
    <chartFormat chart="4"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2"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E8:F11" firstHeaderRow="1" firstDataRow="1" firstDataCol="1"/>
  <pivotFields count="14">
    <pivotField numFmtId="49" showAll="0"/>
    <pivotField dataField="1" showAll="0"/>
    <pivotField numFmtId="49" showAll="0">
      <items count="4">
        <item x="2"/>
        <item x="1"/>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4"/>
  </rowFields>
  <rowItems count="3">
    <i>
      <x/>
    </i>
    <i>
      <x v="1"/>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16:B21" firstHeaderRow="1" firstDataRow="1" firstDataCol="1"/>
  <pivotFields count="14">
    <pivotField numFmtId="49" showAll="0"/>
    <pivotField dataField="1" showAll="0"/>
    <pivotField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5">
        <item x="1"/>
        <item x="2"/>
        <item x="3"/>
        <item x="0"/>
        <item t="default"/>
      </items>
    </pivotField>
  </pivotFields>
  <rowFields count="1">
    <field x="13"/>
  </rowFields>
  <rowItems count="5">
    <i>
      <x/>
    </i>
    <i>
      <x v="1"/>
    </i>
    <i>
      <x v="2"/>
    </i>
    <i>
      <x v="3"/>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21"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30:D35" firstHeaderRow="1" firstDataRow="2" firstDataCol="1"/>
  <pivotFields count="14">
    <pivotField numFmtId="49" showAll="0"/>
    <pivotField dataField="1" showAll="0"/>
    <pivotField axis="axisRow" numFmtId="49"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items count="5">
        <item x="1"/>
        <item x="2"/>
        <item x="3"/>
        <item x="0"/>
        <item t="default"/>
      </items>
    </pivotField>
  </pivotFields>
  <rowFields count="1">
    <field x="2"/>
  </rowFields>
  <rowItems count="4">
    <i>
      <x/>
    </i>
    <i>
      <x v="1"/>
    </i>
    <i>
      <x v="2"/>
    </i>
    <i t="grand">
      <x/>
    </i>
  </rowItems>
  <colFields count="1">
    <field x="4"/>
  </colFields>
  <colItems count="3">
    <i>
      <x/>
    </i>
    <i>
      <x v="1"/>
    </i>
    <i t="grand">
      <x/>
    </i>
  </colItems>
  <dataFields count="1">
    <dataField name="Average of Survived" fld="1" subtotal="average" baseField="0" baseItem="0"/>
  </dataFields>
  <formats count="3">
    <format dxfId="5">
      <pivotArea collapsedLevelsAreSubtotals="1" fieldPosition="0">
        <references count="1">
          <reference field="4" count="1">
            <x v="0"/>
          </reference>
        </references>
      </pivotArea>
    </format>
    <format dxfId="4">
      <pivotArea grandRow="1" outline="0" collapsedLevelsAreSubtotals="1" fieldPosition="0"/>
    </format>
    <format dxfId="3">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9:B13" firstHeaderRow="1" firstDataRow="1" firstDataCol="1"/>
  <pivotFields count="14">
    <pivotField numFmtId="49" showAll="0"/>
    <pivotField dataField="1" showAll="0"/>
    <pivotField axis="axisRow"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2"/>
  </rowFields>
  <rowItems count="4">
    <i>
      <x/>
    </i>
    <i>
      <x v="1"/>
    </i>
    <i>
      <x v="2"/>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E3:F6" firstHeaderRow="1" firstDataRow="1" firstDataCol="1"/>
  <pivotFields count="14">
    <pivotField numFmtId="49" showAll="0"/>
    <pivotField dataField="1" showAll="0"/>
    <pivotField numFmtId="49" showAll="0">
      <items count="4">
        <item x="2"/>
        <item x="1"/>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4"/>
  </rowFields>
  <rowItems count="3">
    <i>
      <x/>
    </i>
    <i>
      <x v="1"/>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3:B6" firstHeaderRow="1" firstDataRow="1" firstDataCol="1"/>
  <pivotFields count="14">
    <pivotField numFmtId="49" showAll="0"/>
    <pivotField dataField="1" showAll="0"/>
    <pivotField numFmtId="49" showAll="0">
      <items count="4">
        <item x="2"/>
        <item x="1"/>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items count="5">
        <item x="1"/>
        <item x="2"/>
        <item x="3"/>
        <item x="0"/>
        <item t="default"/>
      </items>
    </pivotField>
  </pivotFields>
  <rowFields count="1">
    <field x="4"/>
  </rowFields>
  <rowItems count="3">
    <i>
      <x/>
    </i>
    <i>
      <x v="1"/>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6">
  <location ref="A58:D64" firstHeaderRow="1" firstDataRow="2" firstDataCol="1"/>
  <pivotFields count="14">
    <pivotField dataField="1" numFmtId="49" showAl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t="default"/>
      </items>
    </pivotField>
    <pivotField showAll="0"/>
    <pivotField numFmtId="49" showAll="0">
      <items count="4">
        <item x="2"/>
        <item x="1"/>
        <item x="0"/>
        <item t="default"/>
      </items>
    </pivotField>
    <pivotField showAll="0"/>
    <pivotField axis="axisCol" showAll="0">
      <items count="3">
        <item x="1"/>
        <item x="0"/>
        <item t="default"/>
      </items>
    </pivotField>
    <pivotField showAll="0"/>
    <pivotField showAll="0"/>
    <pivotField showAll="0"/>
    <pivotField showAll="0"/>
    <pivotField showAll="0"/>
    <pivotField showAll="0"/>
    <pivotField showAll="0"/>
    <pivotField showAll="0">
      <items count="4">
        <item x="2"/>
        <item x="0"/>
        <item x="1"/>
        <item t="default"/>
      </items>
    </pivotField>
    <pivotField axis="axisRow" showAll="0">
      <items count="5">
        <item x="1"/>
        <item x="2"/>
        <item x="3"/>
        <item x="0"/>
        <item t="default"/>
      </items>
    </pivotField>
  </pivotFields>
  <rowFields count="1">
    <field x="13"/>
  </rowFields>
  <rowItems count="5">
    <i>
      <x/>
    </i>
    <i>
      <x v="1"/>
    </i>
    <i>
      <x v="2"/>
    </i>
    <i>
      <x v="3"/>
    </i>
    <i t="grand">
      <x/>
    </i>
  </rowItems>
  <colFields count="1">
    <field x="4"/>
  </colFields>
  <colItems count="3">
    <i>
      <x/>
    </i>
    <i>
      <x v="1"/>
    </i>
    <i t="grand">
      <x/>
    </i>
  </colItems>
  <dataFields count="1">
    <dataField name="Count of PassengerId" fld="0" subtotal="count" baseField="0" baseItem="0"/>
  </dataFields>
  <formats count="1">
    <format dxfId="6">
      <pivotArea grandRow="1" outline="0" collapsedLevelsAreSubtotals="1" fieldPosition="0"/>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4:F18"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s>
  <rowFields count="1">
    <field x="12"/>
  </rowFields>
  <rowItems count="4">
    <i>
      <x/>
    </i>
    <i>
      <x v="1"/>
    </i>
    <i>
      <x v="2"/>
    </i>
    <i t="grand">
      <x/>
    </i>
  </rowItems>
  <colItems count="1">
    <i/>
  </colItems>
  <dataFields count="1">
    <dataField name="Count of Passenger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3" cacheId="2"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23:B27" firstHeaderRow="1" firstDataRow="1" firstDataCol="1"/>
  <pivotFields count="14">
    <pivotField numFmtId="49" showAll="0"/>
    <pivotField dataField="1" showAll="0"/>
    <pivotField numFmtId="49" showAll="0">
      <items count="4">
        <item x="2"/>
        <item x="1"/>
        <item x="0"/>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items count="5">
        <item x="1"/>
        <item x="2"/>
        <item x="3"/>
        <item x="0"/>
        <item t="default"/>
      </items>
    </pivotField>
  </pivotFields>
  <rowFields count="1">
    <field x="12"/>
  </rowFields>
  <rowItems count="4">
    <i>
      <x/>
    </i>
    <i>
      <x v="1"/>
    </i>
    <i>
      <x v="2"/>
    </i>
    <i t="grand">
      <x/>
    </i>
  </rowItems>
  <colItems count="1">
    <i/>
  </colItems>
  <dataFields count="1">
    <dataField name="Sum of Surviv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1:F25"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s>
  <rowFields count="1">
    <field x="12"/>
  </rowFields>
  <rowItems count="4">
    <i>
      <x/>
    </i>
    <i>
      <x v="1"/>
    </i>
    <i>
      <x v="2"/>
    </i>
    <i t="grand">
      <x/>
    </i>
  </rowItems>
  <colItems count="1">
    <i/>
  </colItems>
  <dataFields count="1">
    <dataField name="Count of Passenger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5">
    <queryTableFields count="14">
      <queryTableField id="1" name="PassengerId" tableColumnId="1"/>
      <queryTableField id="2" name="Survived" tableColumnId="2"/>
      <queryTableField id="3" name="PClass" tableColumnId="3"/>
      <queryTableField id="4" name="Name" tableColumnId="4"/>
      <queryTableField id="5" name="Sex" tableColumnId="5"/>
      <queryTableField id="6" name="Age" tableColumnId="6"/>
      <queryTableField id="7" name="SibSp" tableColumnId="7"/>
      <queryTableField id="8" name="Parch" tableColumnId="8"/>
      <queryTableField id="9" name="Ticket" tableColumnId="9"/>
      <queryTableField id="10" name="Fare" tableColumnId="10"/>
      <queryTableField id="11" name="Cabin" tableColumnId="11"/>
      <queryTableField id="12" name="Embarked" tableColumnId="12"/>
      <queryTableField id="13" name="Embarked full" tableColumnId="13"/>
      <queryTableField id="14" name="Age Group"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x" sourceName="Sex">
  <pivotTables>
    <pivotTable tabId="3" name="PivotTable14"/>
    <pivotTable tabId="5" name="PivotTable13"/>
    <pivotTable tabId="5" name="PivotTable2"/>
    <pivotTable tabId="5" name="PivotTable21"/>
    <pivotTable tabId="5" name="PivotTable24"/>
    <pivotTable tabId="5" name="PivotTable3"/>
    <pivotTable tabId="5" name="PivotTable5"/>
    <pivotTable tabId="5" name="PivotTable6"/>
    <pivotTable tabId="5" name="PivotTable9"/>
    <pivotTable tabId="3" name="PivotTable10"/>
    <pivotTable tabId="3" name="PivotTable26"/>
    <pivotTable tabId="3" name="PivotTable4"/>
    <pivotTable tabId="3" name="PivotTable6"/>
    <pivotTable tabId="5" name="PivotTable8"/>
    <pivotTable tabId="5" name="PivotTable12"/>
  </pivotTables>
  <data>
    <tabular pivotCacheId="35876613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 sourceName="Age Group">
  <pivotTables>
    <pivotTable tabId="5" name="PivotTable3"/>
    <pivotTable tabId="5" name="PivotTable8"/>
    <pivotTable tabId="5" name="PivotTable12"/>
    <pivotTable tabId="5" name="PivotTable13"/>
    <pivotTable tabId="5" name="PivotTable2"/>
    <pivotTable tabId="5" name="PivotTable21"/>
    <pivotTable tabId="5" name="PivotTable24"/>
    <pivotTable tabId="5" name="PivotTable5"/>
    <pivotTable tabId="5" name="PivotTable6"/>
    <pivotTable tabId="5" name="PivotTable9"/>
    <pivotTable tabId="3" name="PivotTable10"/>
    <pivotTable tabId="3" name="PivotTable14"/>
    <pivotTable tabId="3" name="PivotTable26"/>
    <pivotTable tabId="3" name="PivotTable4"/>
    <pivotTable tabId="3" name="PivotTable6"/>
  </pivotTables>
  <data>
    <tabular pivotCacheId="358766136">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class" sourceName="Pclass">
  <pivotTables>
    <pivotTable tabId="3" name="PivotTable14"/>
    <pivotTable tabId="5" name="PivotTable12"/>
    <pivotTable tabId="5" name="PivotTable13"/>
    <pivotTable tabId="5" name="PivotTable2"/>
    <pivotTable tabId="5" name="PivotTable21"/>
    <pivotTable tabId="5" name="PivotTable24"/>
    <pivotTable tabId="5" name="PivotTable3"/>
    <pivotTable tabId="5" name="PivotTable5"/>
    <pivotTable tabId="5" name="PivotTable6"/>
    <pivotTable tabId="5" name="PivotTable8"/>
    <pivotTable tabId="5" name="PivotTable9"/>
    <pivotTable tabId="3" name="PivotTable10"/>
    <pivotTable tabId="3" name="PivotTable26"/>
    <pivotTable tabId="3" name="PivotTable4"/>
    <pivotTable tabId="3" name="PivotTable6"/>
  </pivotTables>
  <data>
    <tabular pivotCacheId="35876613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class" cache="Slicer_Pclass" caption="Pclass"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Sex" cache="Slicer_Sex" caption="Sex" columnCount="2" showCaption="0" style="SlicerStyleOther1" rowHeight="365760"/>
  <slicer name="Age Group" cache="Slicer_Age_Group" caption="Age Group" columnCount="4" showCaption="0" style="SlicerStyleOther1" rowHeight="365760"/>
  <slicer name="Pclass 1" cache="Slicer_Pclass" caption="Pclass" columnCount="3" style="SlicerStyleOther1"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Titanic_2" displayName="Titanic_2" ref="A1:N419" tableType="queryTable" totalsRowShown="0">
  <autoFilter ref="A1:N419"/>
  <tableColumns count="14">
    <tableColumn id="1" uniqueName="1" name="PassengerId" queryTableFieldId="1"/>
    <tableColumn id="2" uniqueName="2" name="Survived" queryTableFieldId="2"/>
    <tableColumn id="3" uniqueName="3" name="PClass" queryTableFieldId="3" dataDxfId="22"/>
    <tableColumn id="4" uniqueName="4" name="Name" queryTableFieldId="4" dataDxfId="21"/>
    <tableColumn id="5" uniqueName="5" name="Sex" queryTableFieldId="5" dataDxfId="20"/>
    <tableColumn id="6" uniqueName="6" name="Age" queryTableFieldId="6"/>
    <tableColumn id="7" uniqueName="7" name="SibSp" queryTableFieldId="7"/>
    <tableColumn id="8" uniqueName="8" name="Parch" queryTableFieldId="8"/>
    <tableColumn id="9" uniqueName="9" name="Ticket" queryTableFieldId="9"/>
    <tableColumn id="10" uniqueName="10" name="Fare" queryTableFieldId="10"/>
    <tableColumn id="11" uniqueName="11" name="Cabin" queryTableFieldId="11" dataDxfId="19"/>
    <tableColumn id="12" uniqueName="12" name="Embarked" queryTableFieldId="12" dataDxfId="18"/>
    <tableColumn id="13" uniqueName="13" name="Embarked full" queryTableFieldId="13" dataDxfId="17"/>
    <tableColumn id="14" uniqueName="14" name="Age Group" queryTableFieldId="14" dataDxfId="16"/>
  </tableColumns>
  <tableStyleInfo showFirstColumn="0" showLastColumn="0" showRowStripes="1" showColumnStripes="0"/>
</table>
</file>

<file path=xl/tables/table2.xml><?xml version="1.0" encoding="utf-8"?>
<table xmlns="http://schemas.openxmlformats.org/spreadsheetml/2006/main" id="2" name="Table2" displayName="Table2" ref="D18:E434" totalsRowShown="0">
  <autoFilter ref="D18:E434"/>
  <tableColumns count="2">
    <tableColumn id="1" name="Age" dataDxfId="15"/>
    <tableColumn id="2" name="Bins">
      <calculatedColumnFormula array="1">_xlfn.IFS(D19&lt;=19,"Teenagers",D19&lt;=39,"Youths",D19&lt;=59,"Adults",D19&gt;=60,"Elders")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5.xml"/><Relationship Id="rId7"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6.xml"/><Relationship Id="rId13" Type="http://schemas.openxmlformats.org/officeDocument/2006/relationships/pivotTable" Target="../pivotTables/pivotTable21.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openxmlformats.org/officeDocument/2006/relationships/pivotTable" Target="../pivotTables/pivotTable20.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pivotTable" Target="../pivotTables/pivotTable19.xml"/><Relationship Id="rId5" Type="http://schemas.openxmlformats.org/officeDocument/2006/relationships/pivotTable" Target="../pivotTables/pivotTable13.xml"/><Relationship Id="rId15" Type="http://schemas.openxmlformats.org/officeDocument/2006/relationships/drawing" Target="../drawings/drawing3.xml"/><Relationship Id="rId10" Type="http://schemas.openxmlformats.org/officeDocument/2006/relationships/pivotTable" Target="../pivotTables/pivotTable18.xml"/><Relationship Id="rId4" Type="http://schemas.openxmlformats.org/officeDocument/2006/relationships/pivotTable" Target="../pivotTables/pivotTable12.xml"/><Relationship Id="rId9" Type="http://schemas.openxmlformats.org/officeDocument/2006/relationships/pivotTable" Target="../pivotTables/pivotTable17.xml"/><Relationship Id="rId1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A3" sqref="A3:D8"/>
      <pivotSelection pane="bottomRight" activeRow="2" previousRow="2" click="1" r:id="rId1">
        <pivotArea type="all" dataOnly="0" outline="0" fieldPosition="0"/>
      </pivotSelection>
    </sheetView>
  </sheetViews>
  <sheetFormatPr defaultRowHeight="12.75" x14ac:dyDescent="0.2"/>
  <cols>
    <col min="1" max="1" width="19.7109375" bestFit="1" customWidth="1"/>
    <col min="2" max="2" width="17" bestFit="1" customWidth="1"/>
    <col min="3" max="3" width="5.5703125" customWidth="1"/>
    <col min="4" max="4" width="12" bestFit="1" customWidth="1"/>
  </cols>
  <sheetData>
    <row r="3" spans="1:4" x14ac:dyDescent="0.2">
      <c r="A3" s="5" t="s">
        <v>664</v>
      </c>
      <c r="B3" s="5" t="s">
        <v>663</v>
      </c>
    </row>
    <row r="4" spans="1:4" x14ac:dyDescent="0.2">
      <c r="A4" s="5" t="s">
        <v>642</v>
      </c>
      <c r="B4" t="s">
        <v>15</v>
      </c>
      <c r="C4" t="s">
        <v>12</v>
      </c>
      <c r="D4" t="s">
        <v>643</v>
      </c>
    </row>
    <row r="5" spans="1:4" x14ac:dyDescent="0.2">
      <c r="A5" s="6" t="s">
        <v>673</v>
      </c>
      <c r="B5" s="7">
        <v>1</v>
      </c>
      <c r="C5" s="7">
        <v>0</v>
      </c>
      <c r="D5" s="7">
        <v>0.46728971962616822</v>
      </c>
    </row>
    <row r="6" spans="1:4" x14ac:dyDescent="0.2">
      <c r="A6" s="6" t="s">
        <v>671</v>
      </c>
      <c r="B6" s="7">
        <v>1</v>
      </c>
      <c r="C6" s="7">
        <v>0</v>
      </c>
      <c r="D6" s="7">
        <v>0.32258064516129031</v>
      </c>
    </row>
    <row r="7" spans="1:4" x14ac:dyDescent="0.2">
      <c r="A7" s="6" t="s">
        <v>670</v>
      </c>
      <c r="B7" s="7">
        <v>1</v>
      </c>
      <c r="C7" s="7">
        <v>0</v>
      </c>
      <c r="D7" s="7">
        <v>0.33027522935779818</v>
      </c>
    </row>
    <row r="8" spans="1:4" x14ac:dyDescent="0.2">
      <c r="A8" s="6" t="s">
        <v>643</v>
      </c>
      <c r="B8" s="7">
        <v>1</v>
      </c>
      <c r="C8" s="7">
        <v>0</v>
      </c>
      <c r="D8" s="7">
        <v>0.36363636363636365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9"/>
  <sheetViews>
    <sheetView topLeftCell="A2" workbookViewId="0">
      <selection sqref="A1:N419"/>
    </sheetView>
  </sheetViews>
  <sheetFormatPr defaultRowHeight="12.75" x14ac:dyDescent="0.2"/>
  <cols>
    <col min="1" max="1" width="14.42578125" bestFit="1" customWidth="1"/>
    <col min="2" max="2" width="11.28515625" bestFit="1" customWidth="1"/>
    <col min="3" max="3" width="9.28515625" bestFit="1" customWidth="1"/>
    <col min="4" max="4" width="58.140625" bestFit="1" customWidth="1"/>
    <col min="5" max="6" width="6.85546875" bestFit="1" customWidth="1"/>
    <col min="7" max="7" width="8.7109375" bestFit="1" customWidth="1"/>
    <col min="8" max="8" width="8.5703125" bestFit="1" customWidth="1"/>
    <col min="9" max="9" width="19.85546875" bestFit="1" customWidth="1"/>
    <col min="10" max="10" width="9" bestFit="1" customWidth="1"/>
    <col min="11" max="11" width="16" bestFit="1" customWidth="1"/>
    <col min="12" max="12" width="12.42578125" bestFit="1" customWidth="1"/>
    <col min="13" max="13" width="16" bestFit="1" customWidth="1"/>
    <col min="14" max="14" width="13" bestFit="1" customWidth="1"/>
  </cols>
  <sheetData>
    <row r="1" spans="1:14" x14ac:dyDescent="0.2">
      <c r="A1" t="s">
        <v>0</v>
      </c>
      <c r="B1" t="s">
        <v>1</v>
      </c>
      <c r="C1" t="s">
        <v>672</v>
      </c>
      <c r="D1" t="s">
        <v>2</v>
      </c>
      <c r="E1" t="s">
        <v>3</v>
      </c>
      <c r="F1" t="s">
        <v>4</v>
      </c>
      <c r="G1" t="s">
        <v>5</v>
      </c>
      <c r="H1" t="s">
        <v>6</v>
      </c>
      <c r="I1" t="s">
        <v>7</v>
      </c>
      <c r="J1" t="s">
        <v>8</v>
      </c>
      <c r="K1" t="s">
        <v>9</v>
      </c>
      <c r="L1" t="s">
        <v>10</v>
      </c>
      <c r="M1" t="s">
        <v>659</v>
      </c>
      <c r="N1" t="s">
        <v>660</v>
      </c>
    </row>
    <row r="2" spans="1:14" x14ac:dyDescent="0.2">
      <c r="A2">
        <v>892</v>
      </c>
      <c r="B2">
        <v>0</v>
      </c>
      <c r="C2" s="7" t="s">
        <v>670</v>
      </c>
      <c r="D2" s="7" t="s">
        <v>11</v>
      </c>
      <c r="E2" s="7" t="s">
        <v>12</v>
      </c>
      <c r="F2">
        <v>34.5</v>
      </c>
      <c r="G2">
        <v>0</v>
      </c>
      <c r="H2">
        <v>0</v>
      </c>
      <c r="I2">
        <v>330911</v>
      </c>
      <c r="J2">
        <v>7.8292000000000002</v>
      </c>
      <c r="K2" s="7"/>
      <c r="L2" s="7" t="s">
        <v>13</v>
      </c>
      <c r="M2" s="7" t="s">
        <v>605</v>
      </c>
      <c r="N2" s="7" t="s">
        <v>648</v>
      </c>
    </row>
    <row r="3" spans="1:14" x14ac:dyDescent="0.2">
      <c r="A3">
        <v>893</v>
      </c>
      <c r="B3">
        <v>1</v>
      </c>
      <c r="C3" s="7" t="s">
        <v>670</v>
      </c>
      <c r="D3" s="7" t="s">
        <v>14</v>
      </c>
      <c r="E3" s="7" t="s">
        <v>15</v>
      </c>
      <c r="F3">
        <v>47</v>
      </c>
      <c r="G3">
        <v>1</v>
      </c>
      <c r="H3">
        <v>0</v>
      </c>
      <c r="I3">
        <v>363272</v>
      </c>
      <c r="J3">
        <v>7</v>
      </c>
      <c r="K3" s="7"/>
      <c r="L3" s="7" t="s">
        <v>16</v>
      </c>
      <c r="M3" s="7" t="s">
        <v>606</v>
      </c>
      <c r="N3" s="7" t="s">
        <v>645</v>
      </c>
    </row>
    <row r="4" spans="1:14" x14ac:dyDescent="0.2">
      <c r="A4">
        <v>894</v>
      </c>
      <c r="B4">
        <v>0</v>
      </c>
      <c r="C4" s="7" t="s">
        <v>671</v>
      </c>
      <c r="D4" s="7" t="s">
        <v>17</v>
      </c>
      <c r="E4" s="7" t="s">
        <v>12</v>
      </c>
      <c r="F4">
        <v>62</v>
      </c>
      <c r="G4">
        <v>0</v>
      </c>
      <c r="H4">
        <v>0</v>
      </c>
      <c r="I4">
        <v>240276</v>
      </c>
      <c r="J4">
        <v>9.6875</v>
      </c>
      <c r="K4" s="7"/>
      <c r="L4" s="7" t="s">
        <v>13</v>
      </c>
      <c r="M4" s="7" t="s">
        <v>605</v>
      </c>
      <c r="N4" s="7" t="s">
        <v>646</v>
      </c>
    </row>
    <row r="5" spans="1:14" x14ac:dyDescent="0.2">
      <c r="A5">
        <v>895</v>
      </c>
      <c r="B5">
        <v>0</v>
      </c>
      <c r="C5" s="7" t="s">
        <v>670</v>
      </c>
      <c r="D5" s="7" t="s">
        <v>18</v>
      </c>
      <c r="E5" s="7" t="s">
        <v>12</v>
      </c>
      <c r="F5">
        <v>27</v>
      </c>
      <c r="G5">
        <v>0</v>
      </c>
      <c r="H5">
        <v>0</v>
      </c>
      <c r="I5">
        <v>315154</v>
      </c>
      <c r="J5">
        <v>8.6624999999999996</v>
      </c>
      <c r="K5" s="7"/>
      <c r="L5" s="7" t="s">
        <v>16</v>
      </c>
      <c r="M5" s="7" t="s">
        <v>606</v>
      </c>
      <c r="N5" s="7" t="s">
        <v>648</v>
      </c>
    </row>
    <row r="6" spans="1:14" x14ac:dyDescent="0.2">
      <c r="A6">
        <v>896</v>
      </c>
      <c r="B6">
        <v>1</v>
      </c>
      <c r="C6" s="7" t="s">
        <v>670</v>
      </c>
      <c r="D6" s="7" t="s">
        <v>19</v>
      </c>
      <c r="E6" s="7" t="s">
        <v>15</v>
      </c>
      <c r="F6">
        <v>22</v>
      </c>
      <c r="G6">
        <v>1</v>
      </c>
      <c r="H6">
        <v>1</v>
      </c>
      <c r="I6">
        <v>3101298</v>
      </c>
      <c r="J6">
        <v>12.2875</v>
      </c>
      <c r="K6" s="7"/>
      <c r="L6" s="7" t="s">
        <v>16</v>
      </c>
      <c r="M6" s="7" t="s">
        <v>606</v>
      </c>
      <c r="N6" s="7" t="s">
        <v>648</v>
      </c>
    </row>
    <row r="7" spans="1:14" x14ac:dyDescent="0.2">
      <c r="A7">
        <v>897</v>
      </c>
      <c r="B7">
        <v>0</v>
      </c>
      <c r="C7" s="7" t="s">
        <v>670</v>
      </c>
      <c r="D7" s="7" t="s">
        <v>20</v>
      </c>
      <c r="E7" s="7" t="s">
        <v>12</v>
      </c>
      <c r="F7">
        <v>14</v>
      </c>
      <c r="G7">
        <v>0</v>
      </c>
      <c r="H7">
        <v>0</v>
      </c>
      <c r="I7">
        <v>7538</v>
      </c>
      <c r="J7">
        <v>9.2249999999999996</v>
      </c>
      <c r="K7" s="7"/>
      <c r="L7" s="7" t="s">
        <v>16</v>
      </c>
      <c r="M7" s="7" t="s">
        <v>606</v>
      </c>
      <c r="N7" s="7" t="s">
        <v>647</v>
      </c>
    </row>
    <row r="8" spans="1:14" x14ac:dyDescent="0.2">
      <c r="A8">
        <v>898</v>
      </c>
      <c r="B8">
        <v>1</v>
      </c>
      <c r="C8" s="7" t="s">
        <v>670</v>
      </c>
      <c r="D8" s="7" t="s">
        <v>21</v>
      </c>
      <c r="E8" s="7" t="s">
        <v>15</v>
      </c>
      <c r="F8">
        <v>30</v>
      </c>
      <c r="G8">
        <v>0</v>
      </c>
      <c r="H8">
        <v>0</v>
      </c>
      <c r="I8">
        <v>330972</v>
      </c>
      <c r="J8">
        <v>7.6292</v>
      </c>
      <c r="K8" s="7"/>
      <c r="L8" s="7" t="s">
        <v>13</v>
      </c>
      <c r="M8" s="7" t="s">
        <v>605</v>
      </c>
      <c r="N8" s="7" t="s">
        <v>648</v>
      </c>
    </row>
    <row r="9" spans="1:14" x14ac:dyDescent="0.2">
      <c r="A9">
        <v>899</v>
      </c>
      <c r="B9">
        <v>0</v>
      </c>
      <c r="C9" s="7" t="s">
        <v>671</v>
      </c>
      <c r="D9" s="7" t="s">
        <v>22</v>
      </c>
      <c r="E9" s="7" t="s">
        <v>12</v>
      </c>
      <c r="F9">
        <v>26</v>
      </c>
      <c r="G9">
        <v>1</v>
      </c>
      <c r="H9">
        <v>1</v>
      </c>
      <c r="I9">
        <v>248738</v>
      </c>
      <c r="J9">
        <v>29</v>
      </c>
      <c r="K9" s="7"/>
      <c r="L9" s="7" t="s">
        <v>16</v>
      </c>
      <c r="M9" s="7" t="s">
        <v>606</v>
      </c>
      <c r="N9" s="7" t="s">
        <v>648</v>
      </c>
    </row>
    <row r="10" spans="1:14" x14ac:dyDescent="0.2">
      <c r="A10">
        <v>900</v>
      </c>
      <c r="B10">
        <v>1</v>
      </c>
      <c r="C10" s="7" t="s">
        <v>670</v>
      </c>
      <c r="D10" s="7" t="s">
        <v>23</v>
      </c>
      <c r="E10" s="7" t="s">
        <v>15</v>
      </c>
      <c r="F10">
        <v>18</v>
      </c>
      <c r="G10">
        <v>0</v>
      </c>
      <c r="H10">
        <v>0</v>
      </c>
      <c r="I10">
        <v>2657</v>
      </c>
      <c r="J10">
        <v>7.2291999999999996</v>
      </c>
      <c r="K10" s="7"/>
      <c r="L10" s="7" t="s">
        <v>24</v>
      </c>
      <c r="M10" s="7" t="s">
        <v>604</v>
      </c>
      <c r="N10" s="7" t="s">
        <v>647</v>
      </c>
    </row>
    <row r="11" spans="1:14" x14ac:dyDescent="0.2">
      <c r="A11">
        <v>901</v>
      </c>
      <c r="B11">
        <v>0</v>
      </c>
      <c r="C11" s="7" t="s">
        <v>670</v>
      </c>
      <c r="D11" s="7" t="s">
        <v>25</v>
      </c>
      <c r="E11" s="7" t="s">
        <v>12</v>
      </c>
      <c r="F11">
        <v>21</v>
      </c>
      <c r="G11">
        <v>2</v>
      </c>
      <c r="H11">
        <v>0</v>
      </c>
      <c r="I11" t="s">
        <v>26</v>
      </c>
      <c r="J11">
        <v>24.15</v>
      </c>
      <c r="K11" s="7"/>
      <c r="L11" s="7" t="s">
        <v>16</v>
      </c>
      <c r="M11" s="7" t="s">
        <v>606</v>
      </c>
      <c r="N11" s="7" t="s">
        <v>648</v>
      </c>
    </row>
    <row r="12" spans="1:14" x14ac:dyDescent="0.2">
      <c r="A12">
        <v>902</v>
      </c>
      <c r="B12">
        <v>0</v>
      </c>
      <c r="C12" s="7" t="s">
        <v>670</v>
      </c>
      <c r="D12" s="7" t="s">
        <v>27</v>
      </c>
      <c r="E12" s="7" t="s">
        <v>12</v>
      </c>
      <c r="G12">
        <v>0</v>
      </c>
      <c r="H12">
        <v>0</v>
      </c>
      <c r="I12">
        <v>349220</v>
      </c>
      <c r="J12">
        <v>7.8958000000000004</v>
      </c>
      <c r="K12" s="7"/>
      <c r="L12" s="7" t="s">
        <v>16</v>
      </c>
      <c r="M12" s="7" t="s">
        <v>606</v>
      </c>
      <c r="N12" s="7" t="s">
        <v>647</v>
      </c>
    </row>
    <row r="13" spans="1:14" x14ac:dyDescent="0.2">
      <c r="A13">
        <v>903</v>
      </c>
      <c r="B13">
        <v>0</v>
      </c>
      <c r="C13" s="7" t="s">
        <v>673</v>
      </c>
      <c r="D13" s="7" t="s">
        <v>28</v>
      </c>
      <c r="E13" s="7" t="s">
        <v>12</v>
      </c>
      <c r="F13">
        <v>46</v>
      </c>
      <c r="G13">
        <v>0</v>
      </c>
      <c r="H13">
        <v>0</v>
      </c>
      <c r="I13">
        <v>694</v>
      </c>
      <c r="J13">
        <v>26</v>
      </c>
      <c r="K13" s="7"/>
      <c r="L13" s="7" t="s">
        <v>16</v>
      </c>
      <c r="M13" s="7" t="s">
        <v>606</v>
      </c>
      <c r="N13" s="7" t="s">
        <v>645</v>
      </c>
    </row>
    <row r="14" spans="1:14" x14ac:dyDescent="0.2">
      <c r="A14">
        <v>904</v>
      </c>
      <c r="B14">
        <v>1</v>
      </c>
      <c r="C14" s="7" t="s">
        <v>673</v>
      </c>
      <c r="D14" s="7" t="s">
        <v>29</v>
      </c>
      <c r="E14" s="7" t="s">
        <v>15</v>
      </c>
      <c r="F14">
        <v>23</v>
      </c>
      <c r="G14">
        <v>1</v>
      </c>
      <c r="H14">
        <v>0</v>
      </c>
      <c r="I14">
        <v>21228</v>
      </c>
      <c r="J14">
        <v>82.2667</v>
      </c>
      <c r="K14" s="7" t="s">
        <v>30</v>
      </c>
      <c r="L14" s="7" t="s">
        <v>16</v>
      </c>
      <c r="M14" s="7" t="s">
        <v>606</v>
      </c>
      <c r="N14" s="7" t="s">
        <v>648</v>
      </c>
    </row>
    <row r="15" spans="1:14" x14ac:dyDescent="0.2">
      <c r="A15">
        <v>905</v>
      </c>
      <c r="B15">
        <v>0</v>
      </c>
      <c r="C15" s="7" t="s">
        <v>671</v>
      </c>
      <c r="D15" s="7" t="s">
        <v>31</v>
      </c>
      <c r="E15" s="7" t="s">
        <v>12</v>
      </c>
      <c r="F15">
        <v>63</v>
      </c>
      <c r="G15">
        <v>1</v>
      </c>
      <c r="H15">
        <v>0</v>
      </c>
      <c r="I15">
        <v>24065</v>
      </c>
      <c r="J15">
        <v>26</v>
      </c>
      <c r="K15" s="7"/>
      <c r="L15" s="7" t="s">
        <v>16</v>
      </c>
      <c r="M15" s="7" t="s">
        <v>606</v>
      </c>
      <c r="N15" s="7" t="s">
        <v>646</v>
      </c>
    </row>
    <row r="16" spans="1:14" x14ac:dyDescent="0.2">
      <c r="A16">
        <v>906</v>
      </c>
      <c r="B16">
        <v>1</v>
      </c>
      <c r="C16" s="7" t="s">
        <v>673</v>
      </c>
      <c r="D16" s="7" t="s">
        <v>32</v>
      </c>
      <c r="E16" s="7" t="s">
        <v>15</v>
      </c>
      <c r="F16">
        <v>47</v>
      </c>
      <c r="G16">
        <v>1</v>
      </c>
      <c r="H16">
        <v>0</v>
      </c>
      <c r="I16" t="s">
        <v>33</v>
      </c>
      <c r="J16">
        <v>61.174999999999997</v>
      </c>
      <c r="K16" s="7" t="s">
        <v>34</v>
      </c>
      <c r="L16" s="7" t="s">
        <v>16</v>
      </c>
      <c r="M16" s="7" t="s">
        <v>606</v>
      </c>
      <c r="N16" s="7" t="s">
        <v>645</v>
      </c>
    </row>
    <row r="17" spans="1:14" x14ac:dyDescent="0.2">
      <c r="A17">
        <v>907</v>
      </c>
      <c r="B17">
        <v>1</v>
      </c>
      <c r="C17" s="7" t="s">
        <v>671</v>
      </c>
      <c r="D17" s="7" t="s">
        <v>35</v>
      </c>
      <c r="E17" s="7" t="s">
        <v>15</v>
      </c>
      <c r="F17">
        <v>24</v>
      </c>
      <c r="G17">
        <v>1</v>
      </c>
      <c r="H17">
        <v>0</v>
      </c>
      <c r="I17" t="s">
        <v>36</v>
      </c>
      <c r="J17">
        <v>27.720800000000001</v>
      </c>
      <c r="K17" s="7"/>
      <c r="L17" s="7" t="s">
        <v>24</v>
      </c>
      <c r="M17" s="7" t="s">
        <v>604</v>
      </c>
      <c r="N17" s="7" t="s">
        <v>648</v>
      </c>
    </row>
    <row r="18" spans="1:14" x14ac:dyDescent="0.2">
      <c r="A18">
        <v>908</v>
      </c>
      <c r="B18">
        <v>0</v>
      </c>
      <c r="C18" s="7" t="s">
        <v>671</v>
      </c>
      <c r="D18" s="7" t="s">
        <v>37</v>
      </c>
      <c r="E18" s="7" t="s">
        <v>12</v>
      </c>
      <c r="F18">
        <v>35</v>
      </c>
      <c r="G18">
        <v>0</v>
      </c>
      <c r="H18">
        <v>0</v>
      </c>
      <c r="I18">
        <v>233734</v>
      </c>
      <c r="J18">
        <v>12.35</v>
      </c>
      <c r="K18" s="7"/>
      <c r="L18" s="7" t="s">
        <v>13</v>
      </c>
      <c r="M18" s="7" t="s">
        <v>605</v>
      </c>
      <c r="N18" s="7" t="s">
        <v>648</v>
      </c>
    </row>
    <row r="19" spans="1:14" x14ac:dyDescent="0.2">
      <c r="A19">
        <v>909</v>
      </c>
      <c r="B19">
        <v>0</v>
      </c>
      <c r="C19" s="7" t="s">
        <v>670</v>
      </c>
      <c r="D19" s="7" t="s">
        <v>38</v>
      </c>
      <c r="E19" s="7" t="s">
        <v>12</v>
      </c>
      <c r="F19">
        <v>21</v>
      </c>
      <c r="G19">
        <v>0</v>
      </c>
      <c r="H19">
        <v>0</v>
      </c>
      <c r="I19">
        <v>2692</v>
      </c>
      <c r="J19">
        <v>7.2249999999999996</v>
      </c>
      <c r="K19" s="7"/>
      <c r="L19" s="7" t="s">
        <v>24</v>
      </c>
      <c r="M19" s="7" t="s">
        <v>604</v>
      </c>
      <c r="N19" s="7" t="s">
        <v>648</v>
      </c>
    </row>
    <row r="20" spans="1:14" x14ac:dyDescent="0.2">
      <c r="A20">
        <v>910</v>
      </c>
      <c r="B20">
        <v>1</v>
      </c>
      <c r="C20" s="7" t="s">
        <v>670</v>
      </c>
      <c r="D20" s="7" t="s">
        <v>39</v>
      </c>
      <c r="E20" s="7" t="s">
        <v>15</v>
      </c>
      <c r="F20">
        <v>27</v>
      </c>
      <c r="G20">
        <v>1</v>
      </c>
      <c r="H20">
        <v>0</v>
      </c>
      <c r="I20" t="s">
        <v>40</v>
      </c>
      <c r="J20">
        <v>7.9249999999999998</v>
      </c>
      <c r="K20" s="7"/>
      <c r="L20" s="7" t="s">
        <v>16</v>
      </c>
      <c r="M20" s="7" t="s">
        <v>606</v>
      </c>
      <c r="N20" s="7" t="s">
        <v>648</v>
      </c>
    </row>
    <row r="21" spans="1:14" x14ac:dyDescent="0.2">
      <c r="A21">
        <v>911</v>
      </c>
      <c r="B21">
        <v>1</v>
      </c>
      <c r="C21" s="7" t="s">
        <v>670</v>
      </c>
      <c r="D21" s="7" t="s">
        <v>615</v>
      </c>
      <c r="E21" s="7" t="s">
        <v>15</v>
      </c>
      <c r="F21">
        <v>45</v>
      </c>
      <c r="G21">
        <v>0</v>
      </c>
      <c r="H21">
        <v>0</v>
      </c>
      <c r="I21">
        <v>2696</v>
      </c>
      <c r="J21">
        <v>7.2249999999999996</v>
      </c>
      <c r="K21" s="7"/>
      <c r="L21" s="7" t="s">
        <v>24</v>
      </c>
      <c r="M21" s="7" t="s">
        <v>604</v>
      </c>
      <c r="N21" s="7" t="s">
        <v>645</v>
      </c>
    </row>
    <row r="22" spans="1:14" x14ac:dyDescent="0.2">
      <c r="A22">
        <v>912</v>
      </c>
      <c r="B22">
        <v>0</v>
      </c>
      <c r="C22" s="7" t="s">
        <v>673</v>
      </c>
      <c r="D22" s="7" t="s">
        <v>41</v>
      </c>
      <c r="E22" s="7" t="s">
        <v>12</v>
      </c>
      <c r="F22">
        <v>55</v>
      </c>
      <c r="G22">
        <v>1</v>
      </c>
      <c r="H22">
        <v>0</v>
      </c>
      <c r="I22" t="s">
        <v>42</v>
      </c>
      <c r="J22">
        <v>59.4</v>
      </c>
      <c r="K22" s="7"/>
      <c r="L22" s="7" t="s">
        <v>24</v>
      </c>
      <c r="M22" s="7" t="s">
        <v>604</v>
      </c>
      <c r="N22" s="7" t="s">
        <v>645</v>
      </c>
    </row>
    <row r="23" spans="1:14" x14ac:dyDescent="0.2">
      <c r="A23">
        <v>913</v>
      </c>
      <c r="B23">
        <v>0</v>
      </c>
      <c r="C23" s="7" t="s">
        <v>670</v>
      </c>
      <c r="D23" s="7" t="s">
        <v>43</v>
      </c>
      <c r="E23" s="7" t="s">
        <v>12</v>
      </c>
      <c r="F23">
        <v>9</v>
      </c>
      <c r="G23">
        <v>0</v>
      </c>
      <c r="H23">
        <v>1</v>
      </c>
      <c r="I23" t="s">
        <v>44</v>
      </c>
      <c r="J23">
        <v>3.1707999999999998</v>
      </c>
      <c r="K23" s="7"/>
      <c r="L23" s="7" t="s">
        <v>16</v>
      </c>
      <c r="M23" s="7" t="s">
        <v>606</v>
      </c>
      <c r="N23" s="7" t="s">
        <v>647</v>
      </c>
    </row>
    <row r="24" spans="1:14" x14ac:dyDescent="0.2">
      <c r="A24">
        <v>914</v>
      </c>
      <c r="B24">
        <v>1</v>
      </c>
      <c r="C24" s="7" t="s">
        <v>673</v>
      </c>
      <c r="D24" s="7" t="s">
        <v>45</v>
      </c>
      <c r="E24" s="7" t="s">
        <v>15</v>
      </c>
      <c r="G24">
        <v>0</v>
      </c>
      <c r="H24">
        <v>0</v>
      </c>
      <c r="I24" t="s">
        <v>46</v>
      </c>
      <c r="J24">
        <v>31.683299999999999</v>
      </c>
      <c r="K24" s="7"/>
      <c r="L24" s="7" t="s">
        <v>16</v>
      </c>
      <c r="M24" s="7" t="s">
        <v>606</v>
      </c>
      <c r="N24" s="7" t="s">
        <v>647</v>
      </c>
    </row>
    <row r="25" spans="1:14" x14ac:dyDescent="0.2">
      <c r="A25">
        <v>915</v>
      </c>
      <c r="B25">
        <v>0</v>
      </c>
      <c r="C25" s="7" t="s">
        <v>673</v>
      </c>
      <c r="D25" s="7" t="s">
        <v>47</v>
      </c>
      <c r="E25" s="7" t="s">
        <v>12</v>
      </c>
      <c r="F25">
        <v>21</v>
      </c>
      <c r="G25">
        <v>0</v>
      </c>
      <c r="H25">
        <v>1</v>
      </c>
      <c r="I25" t="s">
        <v>48</v>
      </c>
      <c r="J25">
        <v>61.379199999999997</v>
      </c>
      <c r="K25" s="7"/>
      <c r="L25" s="7" t="s">
        <v>24</v>
      </c>
      <c r="M25" s="7" t="s">
        <v>604</v>
      </c>
      <c r="N25" s="7" t="s">
        <v>648</v>
      </c>
    </row>
    <row r="26" spans="1:14" x14ac:dyDescent="0.2">
      <c r="A26">
        <v>916</v>
      </c>
      <c r="B26">
        <v>1</v>
      </c>
      <c r="C26" s="7" t="s">
        <v>673</v>
      </c>
      <c r="D26" s="7" t="s">
        <v>49</v>
      </c>
      <c r="E26" s="7" t="s">
        <v>15</v>
      </c>
      <c r="F26">
        <v>48</v>
      </c>
      <c r="G26">
        <v>1</v>
      </c>
      <c r="H26">
        <v>3</v>
      </c>
      <c r="I26" t="s">
        <v>50</v>
      </c>
      <c r="J26">
        <v>262.375</v>
      </c>
      <c r="K26" s="7" t="s">
        <v>51</v>
      </c>
      <c r="L26" s="7" t="s">
        <v>24</v>
      </c>
      <c r="M26" s="7" t="s">
        <v>604</v>
      </c>
      <c r="N26" s="7" t="s">
        <v>645</v>
      </c>
    </row>
    <row r="27" spans="1:14" x14ac:dyDescent="0.2">
      <c r="A27">
        <v>917</v>
      </c>
      <c r="B27">
        <v>0</v>
      </c>
      <c r="C27" s="7" t="s">
        <v>670</v>
      </c>
      <c r="D27" s="7" t="s">
        <v>52</v>
      </c>
      <c r="E27" s="7" t="s">
        <v>12</v>
      </c>
      <c r="F27">
        <v>50</v>
      </c>
      <c r="G27">
        <v>1</v>
      </c>
      <c r="H27">
        <v>0</v>
      </c>
      <c r="I27" t="s">
        <v>53</v>
      </c>
      <c r="J27">
        <v>14.5</v>
      </c>
      <c r="K27" s="7"/>
      <c r="L27" s="7" t="s">
        <v>16</v>
      </c>
      <c r="M27" s="7" t="s">
        <v>606</v>
      </c>
      <c r="N27" s="7" t="s">
        <v>645</v>
      </c>
    </row>
    <row r="28" spans="1:14" x14ac:dyDescent="0.2">
      <c r="A28">
        <v>918</v>
      </c>
      <c r="B28">
        <v>1</v>
      </c>
      <c r="C28" s="7" t="s">
        <v>673</v>
      </c>
      <c r="D28" s="7" t="s">
        <v>54</v>
      </c>
      <c r="E28" s="7" t="s">
        <v>15</v>
      </c>
      <c r="F28">
        <v>22</v>
      </c>
      <c r="G28">
        <v>0</v>
      </c>
      <c r="H28">
        <v>1</v>
      </c>
      <c r="I28">
        <v>113509</v>
      </c>
      <c r="J28">
        <v>61.979199999999999</v>
      </c>
      <c r="K28" s="7" t="s">
        <v>55</v>
      </c>
      <c r="L28" s="7" t="s">
        <v>24</v>
      </c>
      <c r="M28" s="7" t="s">
        <v>604</v>
      </c>
      <c r="N28" s="7" t="s">
        <v>648</v>
      </c>
    </row>
    <row r="29" spans="1:14" x14ac:dyDescent="0.2">
      <c r="A29">
        <v>919</v>
      </c>
      <c r="B29">
        <v>0</v>
      </c>
      <c r="C29" s="7" t="s">
        <v>670</v>
      </c>
      <c r="D29" s="7" t="s">
        <v>56</v>
      </c>
      <c r="E29" s="7" t="s">
        <v>12</v>
      </c>
      <c r="F29">
        <v>22.5</v>
      </c>
      <c r="G29">
        <v>0</v>
      </c>
      <c r="H29">
        <v>0</v>
      </c>
      <c r="I29">
        <v>2698</v>
      </c>
      <c r="J29">
        <v>7.2249999999999996</v>
      </c>
      <c r="K29" s="7"/>
      <c r="L29" s="7" t="s">
        <v>24</v>
      </c>
      <c r="M29" s="7" t="s">
        <v>604</v>
      </c>
      <c r="N29" s="7" t="s">
        <v>648</v>
      </c>
    </row>
    <row r="30" spans="1:14" x14ac:dyDescent="0.2">
      <c r="A30">
        <v>920</v>
      </c>
      <c r="B30">
        <v>0</v>
      </c>
      <c r="C30" s="7" t="s">
        <v>673</v>
      </c>
      <c r="D30" s="7" t="s">
        <v>57</v>
      </c>
      <c r="E30" s="7" t="s">
        <v>12</v>
      </c>
      <c r="F30">
        <v>41</v>
      </c>
      <c r="G30">
        <v>0</v>
      </c>
      <c r="H30">
        <v>0</v>
      </c>
      <c r="I30">
        <v>113054</v>
      </c>
      <c r="J30">
        <v>30.5</v>
      </c>
      <c r="K30" s="7" t="s">
        <v>58</v>
      </c>
      <c r="L30" s="7" t="s">
        <v>16</v>
      </c>
      <c r="M30" s="7" t="s">
        <v>606</v>
      </c>
      <c r="N30" s="7" t="s">
        <v>645</v>
      </c>
    </row>
    <row r="31" spans="1:14" x14ac:dyDescent="0.2">
      <c r="A31">
        <v>921</v>
      </c>
      <c r="B31">
        <v>0</v>
      </c>
      <c r="C31" s="7" t="s">
        <v>670</v>
      </c>
      <c r="D31" s="7" t="s">
        <v>59</v>
      </c>
      <c r="E31" s="7" t="s">
        <v>12</v>
      </c>
      <c r="G31">
        <v>2</v>
      </c>
      <c r="H31">
        <v>0</v>
      </c>
      <c r="I31">
        <v>2662</v>
      </c>
      <c r="J31">
        <v>21.679200000000002</v>
      </c>
      <c r="K31" s="7"/>
      <c r="L31" s="7" t="s">
        <v>24</v>
      </c>
      <c r="M31" s="7" t="s">
        <v>604</v>
      </c>
      <c r="N31" s="7" t="s">
        <v>647</v>
      </c>
    </row>
    <row r="32" spans="1:14" x14ac:dyDescent="0.2">
      <c r="A32">
        <v>922</v>
      </c>
      <c r="B32">
        <v>0</v>
      </c>
      <c r="C32" s="7" t="s">
        <v>671</v>
      </c>
      <c r="D32" s="7" t="s">
        <v>60</v>
      </c>
      <c r="E32" s="7" t="s">
        <v>12</v>
      </c>
      <c r="F32">
        <v>50</v>
      </c>
      <c r="G32">
        <v>1</v>
      </c>
      <c r="H32">
        <v>0</v>
      </c>
      <c r="I32" t="s">
        <v>61</v>
      </c>
      <c r="J32">
        <v>26</v>
      </c>
      <c r="K32" s="7"/>
      <c r="L32" s="7" t="s">
        <v>16</v>
      </c>
      <c r="M32" s="7" t="s">
        <v>606</v>
      </c>
      <c r="N32" s="7" t="s">
        <v>645</v>
      </c>
    </row>
    <row r="33" spans="1:14" x14ac:dyDescent="0.2">
      <c r="A33">
        <v>923</v>
      </c>
      <c r="B33">
        <v>0</v>
      </c>
      <c r="C33" s="7" t="s">
        <v>671</v>
      </c>
      <c r="D33" s="7" t="s">
        <v>62</v>
      </c>
      <c r="E33" s="7" t="s">
        <v>12</v>
      </c>
      <c r="F33">
        <v>24</v>
      </c>
      <c r="G33">
        <v>2</v>
      </c>
      <c r="H33">
        <v>0</v>
      </c>
      <c r="I33" t="s">
        <v>63</v>
      </c>
      <c r="J33">
        <v>31.5</v>
      </c>
      <c r="K33" s="7"/>
      <c r="L33" s="7" t="s">
        <v>16</v>
      </c>
      <c r="M33" s="7" t="s">
        <v>606</v>
      </c>
      <c r="N33" s="7" t="s">
        <v>648</v>
      </c>
    </row>
    <row r="34" spans="1:14" x14ac:dyDescent="0.2">
      <c r="A34">
        <v>924</v>
      </c>
      <c r="B34">
        <v>1</v>
      </c>
      <c r="C34" s="7" t="s">
        <v>670</v>
      </c>
      <c r="D34" s="7" t="s">
        <v>64</v>
      </c>
      <c r="E34" s="7" t="s">
        <v>15</v>
      </c>
      <c r="F34">
        <v>33</v>
      </c>
      <c r="G34">
        <v>1</v>
      </c>
      <c r="H34">
        <v>2</v>
      </c>
      <c r="I34" t="s">
        <v>65</v>
      </c>
      <c r="J34">
        <v>20.574999999999999</v>
      </c>
      <c r="K34" s="7"/>
      <c r="L34" s="7" t="s">
        <v>16</v>
      </c>
      <c r="M34" s="7" t="s">
        <v>606</v>
      </c>
      <c r="N34" s="7" t="s">
        <v>648</v>
      </c>
    </row>
    <row r="35" spans="1:14" x14ac:dyDescent="0.2">
      <c r="A35">
        <v>925</v>
      </c>
      <c r="B35">
        <v>1</v>
      </c>
      <c r="C35" s="7" t="s">
        <v>670</v>
      </c>
      <c r="D35" s="7" t="s">
        <v>616</v>
      </c>
      <c r="E35" s="7" t="s">
        <v>15</v>
      </c>
      <c r="G35">
        <v>1</v>
      </c>
      <c r="H35">
        <v>2</v>
      </c>
      <c r="I35" t="s">
        <v>66</v>
      </c>
      <c r="J35">
        <v>23.45</v>
      </c>
      <c r="K35" s="7"/>
      <c r="L35" s="7" t="s">
        <v>16</v>
      </c>
      <c r="M35" s="7" t="s">
        <v>606</v>
      </c>
      <c r="N35" s="7" t="s">
        <v>647</v>
      </c>
    </row>
    <row r="36" spans="1:14" x14ac:dyDescent="0.2">
      <c r="A36">
        <v>926</v>
      </c>
      <c r="B36">
        <v>0</v>
      </c>
      <c r="C36" s="7" t="s">
        <v>673</v>
      </c>
      <c r="D36" s="7" t="s">
        <v>67</v>
      </c>
      <c r="E36" s="7" t="s">
        <v>12</v>
      </c>
      <c r="F36">
        <v>30</v>
      </c>
      <c r="G36">
        <v>1</v>
      </c>
      <c r="H36">
        <v>0</v>
      </c>
      <c r="I36">
        <v>13236</v>
      </c>
      <c r="J36">
        <v>57.75</v>
      </c>
      <c r="K36" s="7" t="s">
        <v>68</v>
      </c>
      <c r="L36" s="7" t="s">
        <v>24</v>
      </c>
      <c r="M36" s="7" t="s">
        <v>604</v>
      </c>
      <c r="N36" s="7" t="s">
        <v>648</v>
      </c>
    </row>
    <row r="37" spans="1:14" x14ac:dyDescent="0.2">
      <c r="A37">
        <v>927</v>
      </c>
      <c r="B37">
        <v>0</v>
      </c>
      <c r="C37" s="7" t="s">
        <v>670</v>
      </c>
      <c r="D37" s="7" t="s">
        <v>617</v>
      </c>
      <c r="E37" s="7" t="s">
        <v>12</v>
      </c>
      <c r="F37">
        <v>18.5</v>
      </c>
      <c r="G37">
        <v>0</v>
      </c>
      <c r="H37">
        <v>0</v>
      </c>
      <c r="I37">
        <v>2682</v>
      </c>
      <c r="J37">
        <v>7.2291999999999996</v>
      </c>
      <c r="K37" s="7"/>
      <c r="L37" s="7" t="s">
        <v>24</v>
      </c>
      <c r="M37" s="7" t="s">
        <v>604</v>
      </c>
      <c r="N37" s="7" t="s">
        <v>647</v>
      </c>
    </row>
    <row r="38" spans="1:14" x14ac:dyDescent="0.2">
      <c r="A38">
        <v>928</v>
      </c>
      <c r="B38">
        <v>1</v>
      </c>
      <c r="C38" s="7" t="s">
        <v>670</v>
      </c>
      <c r="D38" s="7" t="s">
        <v>69</v>
      </c>
      <c r="E38" s="7" t="s">
        <v>15</v>
      </c>
      <c r="G38">
        <v>0</v>
      </c>
      <c r="H38">
        <v>0</v>
      </c>
      <c r="I38">
        <v>342712</v>
      </c>
      <c r="J38">
        <v>8.0500000000000007</v>
      </c>
      <c r="K38" s="7"/>
      <c r="L38" s="7" t="s">
        <v>16</v>
      </c>
      <c r="M38" s="7" t="s">
        <v>606</v>
      </c>
      <c r="N38" s="7" t="s">
        <v>647</v>
      </c>
    </row>
    <row r="39" spans="1:14" x14ac:dyDescent="0.2">
      <c r="A39">
        <v>929</v>
      </c>
      <c r="B39">
        <v>1</v>
      </c>
      <c r="C39" s="7" t="s">
        <v>670</v>
      </c>
      <c r="D39" s="7" t="s">
        <v>70</v>
      </c>
      <c r="E39" s="7" t="s">
        <v>15</v>
      </c>
      <c r="F39">
        <v>21</v>
      </c>
      <c r="G39">
        <v>0</v>
      </c>
      <c r="H39">
        <v>0</v>
      </c>
      <c r="I39">
        <v>315087</v>
      </c>
      <c r="J39">
        <v>8.6624999999999996</v>
      </c>
      <c r="K39" s="7"/>
      <c r="L39" s="7" t="s">
        <v>16</v>
      </c>
      <c r="M39" s="7" t="s">
        <v>606</v>
      </c>
      <c r="N39" s="7" t="s">
        <v>648</v>
      </c>
    </row>
    <row r="40" spans="1:14" x14ac:dyDescent="0.2">
      <c r="A40">
        <v>930</v>
      </c>
      <c r="B40">
        <v>0</v>
      </c>
      <c r="C40" s="7" t="s">
        <v>670</v>
      </c>
      <c r="D40" s="7" t="s">
        <v>71</v>
      </c>
      <c r="E40" s="7" t="s">
        <v>12</v>
      </c>
      <c r="F40">
        <v>25</v>
      </c>
      <c r="G40">
        <v>0</v>
      </c>
      <c r="H40">
        <v>0</v>
      </c>
      <c r="I40">
        <v>345768</v>
      </c>
      <c r="J40">
        <v>9.5</v>
      </c>
      <c r="K40" s="7"/>
      <c r="L40" s="7" t="s">
        <v>16</v>
      </c>
      <c r="M40" s="7" t="s">
        <v>606</v>
      </c>
      <c r="N40" s="7" t="s">
        <v>648</v>
      </c>
    </row>
    <row r="41" spans="1:14" x14ac:dyDescent="0.2">
      <c r="A41">
        <v>931</v>
      </c>
      <c r="B41">
        <v>0</v>
      </c>
      <c r="C41" s="7" t="s">
        <v>670</v>
      </c>
      <c r="D41" s="7" t="s">
        <v>72</v>
      </c>
      <c r="E41" s="7" t="s">
        <v>12</v>
      </c>
      <c r="G41">
        <v>0</v>
      </c>
      <c r="H41">
        <v>0</v>
      </c>
      <c r="I41">
        <v>1601</v>
      </c>
      <c r="J41">
        <v>56.495800000000003</v>
      </c>
      <c r="K41" s="7"/>
      <c r="L41" s="7" t="s">
        <v>16</v>
      </c>
      <c r="M41" s="7" t="s">
        <v>606</v>
      </c>
      <c r="N41" s="7" t="s">
        <v>647</v>
      </c>
    </row>
    <row r="42" spans="1:14" x14ac:dyDescent="0.2">
      <c r="A42">
        <v>932</v>
      </c>
      <c r="B42">
        <v>0</v>
      </c>
      <c r="C42" s="7" t="s">
        <v>670</v>
      </c>
      <c r="D42" s="7" t="s">
        <v>73</v>
      </c>
      <c r="E42" s="7" t="s">
        <v>12</v>
      </c>
      <c r="F42">
        <v>39</v>
      </c>
      <c r="G42">
        <v>0</v>
      </c>
      <c r="H42">
        <v>1</v>
      </c>
      <c r="I42">
        <v>349256</v>
      </c>
      <c r="J42">
        <v>13.416700000000001</v>
      </c>
      <c r="K42" s="7"/>
      <c r="L42" s="7" t="s">
        <v>24</v>
      </c>
      <c r="M42" s="7" t="s">
        <v>604</v>
      </c>
      <c r="N42" s="7" t="s">
        <v>648</v>
      </c>
    </row>
    <row r="43" spans="1:14" x14ac:dyDescent="0.2">
      <c r="A43">
        <v>933</v>
      </c>
      <c r="B43">
        <v>0</v>
      </c>
      <c r="C43" s="7" t="s">
        <v>673</v>
      </c>
      <c r="D43" s="7" t="s">
        <v>74</v>
      </c>
      <c r="E43" s="7" t="s">
        <v>12</v>
      </c>
      <c r="G43">
        <v>0</v>
      </c>
      <c r="H43">
        <v>0</v>
      </c>
      <c r="I43">
        <v>113778</v>
      </c>
      <c r="J43">
        <v>26.55</v>
      </c>
      <c r="K43" s="7" t="s">
        <v>75</v>
      </c>
      <c r="L43" s="7" t="s">
        <v>16</v>
      </c>
      <c r="M43" s="7" t="s">
        <v>606</v>
      </c>
      <c r="N43" s="7" t="s">
        <v>647</v>
      </c>
    </row>
    <row r="44" spans="1:14" x14ac:dyDescent="0.2">
      <c r="A44">
        <v>934</v>
      </c>
      <c r="B44">
        <v>0</v>
      </c>
      <c r="C44" s="7" t="s">
        <v>670</v>
      </c>
      <c r="D44" s="7" t="s">
        <v>76</v>
      </c>
      <c r="E44" s="7" t="s">
        <v>12</v>
      </c>
      <c r="F44">
        <v>41</v>
      </c>
      <c r="G44">
        <v>0</v>
      </c>
      <c r="H44">
        <v>0</v>
      </c>
      <c r="I44" t="s">
        <v>77</v>
      </c>
      <c r="J44">
        <v>7.85</v>
      </c>
      <c r="K44" s="7"/>
      <c r="L44" s="7" t="s">
        <v>16</v>
      </c>
      <c r="M44" s="7" t="s">
        <v>606</v>
      </c>
      <c r="N44" s="7" t="s">
        <v>645</v>
      </c>
    </row>
    <row r="45" spans="1:14" x14ac:dyDescent="0.2">
      <c r="A45">
        <v>935</v>
      </c>
      <c r="B45">
        <v>1</v>
      </c>
      <c r="C45" s="7" t="s">
        <v>671</v>
      </c>
      <c r="D45" s="7" t="s">
        <v>78</v>
      </c>
      <c r="E45" s="7" t="s">
        <v>15</v>
      </c>
      <c r="F45">
        <v>30</v>
      </c>
      <c r="G45">
        <v>0</v>
      </c>
      <c r="H45">
        <v>0</v>
      </c>
      <c r="I45">
        <v>237249</v>
      </c>
      <c r="J45">
        <v>13</v>
      </c>
      <c r="K45" s="7"/>
      <c r="L45" s="7" t="s">
        <v>16</v>
      </c>
      <c r="M45" s="7" t="s">
        <v>606</v>
      </c>
      <c r="N45" s="7" t="s">
        <v>648</v>
      </c>
    </row>
    <row r="46" spans="1:14" x14ac:dyDescent="0.2">
      <c r="A46">
        <v>936</v>
      </c>
      <c r="B46">
        <v>1</v>
      </c>
      <c r="C46" s="7" t="s">
        <v>673</v>
      </c>
      <c r="D46" s="7" t="s">
        <v>79</v>
      </c>
      <c r="E46" s="7" t="s">
        <v>15</v>
      </c>
      <c r="F46">
        <v>45</v>
      </c>
      <c r="G46">
        <v>1</v>
      </c>
      <c r="H46">
        <v>0</v>
      </c>
      <c r="I46">
        <v>11753</v>
      </c>
      <c r="J46">
        <v>52.554200000000002</v>
      </c>
      <c r="K46" s="7" t="s">
        <v>80</v>
      </c>
      <c r="L46" s="7" t="s">
        <v>16</v>
      </c>
      <c r="M46" s="7" t="s">
        <v>606</v>
      </c>
      <c r="N46" s="7" t="s">
        <v>645</v>
      </c>
    </row>
    <row r="47" spans="1:14" x14ac:dyDescent="0.2">
      <c r="A47">
        <v>937</v>
      </c>
      <c r="B47">
        <v>0</v>
      </c>
      <c r="C47" s="7" t="s">
        <v>670</v>
      </c>
      <c r="D47" s="7" t="s">
        <v>81</v>
      </c>
      <c r="E47" s="7" t="s">
        <v>12</v>
      </c>
      <c r="F47">
        <v>25</v>
      </c>
      <c r="G47">
        <v>0</v>
      </c>
      <c r="H47">
        <v>0</v>
      </c>
      <c r="I47" t="s">
        <v>82</v>
      </c>
      <c r="J47">
        <v>7.9249999999999998</v>
      </c>
      <c r="K47" s="7"/>
      <c r="L47" s="7" t="s">
        <v>16</v>
      </c>
      <c r="M47" s="7" t="s">
        <v>606</v>
      </c>
      <c r="N47" s="7" t="s">
        <v>648</v>
      </c>
    </row>
    <row r="48" spans="1:14" x14ac:dyDescent="0.2">
      <c r="A48">
        <v>938</v>
      </c>
      <c r="B48">
        <v>0</v>
      </c>
      <c r="C48" s="7" t="s">
        <v>673</v>
      </c>
      <c r="D48" s="7" t="s">
        <v>83</v>
      </c>
      <c r="E48" s="7" t="s">
        <v>12</v>
      </c>
      <c r="F48">
        <v>45</v>
      </c>
      <c r="G48">
        <v>0</v>
      </c>
      <c r="H48">
        <v>0</v>
      </c>
      <c r="I48" t="s">
        <v>84</v>
      </c>
      <c r="J48">
        <v>29.7</v>
      </c>
      <c r="K48" s="7" t="s">
        <v>85</v>
      </c>
      <c r="L48" s="7" t="s">
        <v>24</v>
      </c>
      <c r="M48" s="7" t="s">
        <v>604</v>
      </c>
      <c r="N48" s="7" t="s">
        <v>645</v>
      </c>
    </row>
    <row r="49" spans="1:14" x14ac:dyDescent="0.2">
      <c r="A49">
        <v>939</v>
      </c>
      <c r="B49">
        <v>0</v>
      </c>
      <c r="C49" s="7" t="s">
        <v>670</v>
      </c>
      <c r="D49" s="7" t="s">
        <v>86</v>
      </c>
      <c r="E49" s="7" t="s">
        <v>12</v>
      </c>
      <c r="G49">
        <v>0</v>
      </c>
      <c r="H49">
        <v>0</v>
      </c>
      <c r="I49">
        <v>370374</v>
      </c>
      <c r="J49">
        <v>7.75</v>
      </c>
      <c r="K49" s="7"/>
      <c r="L49" s="7" t="s">
        <v>13</v>
      </c>
      <c r="M49" s="7" t="s">
        <v>605</v>
      </c>
      <c r="N49" s="7" t="s">
        <v>647</v>
      </c>
    </row>
    <row r="50" spans="1:14" x14ac:dyDescent="0.2">
      <c r="A50">
        <v>940</v>
      </c>
      <c r="B50">
        <v>1</v>
      </c>
      <c r="C50" s="7" t="s">
        <v>673</v>
      </c>
      <c r="D50" s="7" t="s">
        <v>87</v>
      </c>
      <c r="E50" s="7" t="s">
        <v>15</v>
      </c>
      <c r="F50">
        <v>60</v>
      </c>
      <c r="G50">
        <v>0</v>
      </c>
      <c r="H50">
        <v>0</v>
      </c>
      <c r="I50">
        <v>11813</v>
      </c>
      <c r="J50">
        <v>76.291700000000006</v>
      </c>
      <c r="K50" s="7" t="s">
        <v>88</v>
      </c>
      <c r="L50" s="7" t="s">
        <v>24</v>
      </c>
      <c r="M50" s="7" t="s">
        <v>604</v>
      </c>
      <c r="N50" s="7" t="s">
        <v>646</v>
      </c>
    </row>
    <row r="51" spans="1:14" x14ac:dyDescent="0.2">
      <c r="A51">
        <v>941</v>
      </c>
      <c r="B51">
        <v>1</v>
      </c>
      <c r="C51" s="7" t="s">
        <v>670</v>
      </c>
      <c r="D51" s="7" t="s">
        <v>618</v>
      </c>
      <c r="E51" s="7" t="s">
        <v>15</v>
      </c>
      <c r="F51">
        <v>36</v>
      </c>
      <c r="G51">
        <v>0</v>
      </c>
      <c r="H51">
        <v>2</v>
      </c>
      <c r="I51" t="s">
        <v>89</v>
      </c>
      <c r="J51">
        <v>15.9</v>
      </c>
      <c r="K51" s="7"/>
      <c r="L51" s="7" t="s">
        <v>16</v>
      </c>
      <c r="M51" s="7" t="s">
        <v>606</v>
      </c>
      <c r="N51" s="7" t="s">
        <v>648</v>
      </c>
    </row>
    <row r="52" spans="1:14" x14ac:dyDescent="0.2">
      <c r="A52">
        <v>942</v>
      </c>
      <c r="B52">
        <v>0</v>
      </c>
      <c r="C52" s="7" t="s">
        <v>673</v>
      </c>
      <c r="D52" s="7" t="s">
        <v>90</v>
      </c>
      <c r="E52" s="7" t="s">
        <v>12</v>
      </c>
      <c r="F52">
        <v>24</v>
      </c>
      <c r="G52">
        <v>1</v>
      </c>
      <c r="H52">
        <v>0</v>
      </c>
      <c r="I52">
        <v>13695</v>
      </c>
      <c r="J52">
        <v>60</v>
      </c>
      <c r="K52" s="7" t="s">
        <v>91</v>
      </c>
      <c r="L52" s="7" t="s">
        <v>16</v>
      </c>
      <c r="M52" s="7" t="s">
        <v>606</v>
      </c>
      <c r="N52" s="7" t="s">
        <v>648</v>
      </c>
    </row>
    <row r="53" spans="1:14" x14ac:dyDescent="0.2">
      <c r="A53">
        <v>943</v>
      </c>
      <c r="B53">
        <v>0</v>
      </c>
      <c r="C53" s="7" t="s">
        <v>671</v>
      </c>
      <c r="D53" s="7" t="s">
        <v>92</v>
      </c>
      <c r="E53" s="7" t="s">
        <v>12</v>
      </c>
      <c r="F53">
        <v>27</v>
      </c>
      <c r="G53">
        <v>0</v>
      </c>
      <c r="H53">
        <v>0</v>
      </c>
      <c r="I53" t="s">
        <v>93</v>
      </c>
      <c r="J53">
        <v>15.033300000000001</v>
      </c>
      <c r="K53" s="7"/>
      <c r="L53" s="7" t="s">
        <v>24</v>
      </c>
      <c r="M53" s="7" t="s">
        <v>604</v>
      </c>
      <c r="N53" s="7" t="s">
        <v>648</v>
      </c>
    </row>
    <row r="54" spans="1:14" x14ac:dyDescent="0.2">
      <c r="A54">
        <v>944</v>
      </c>
      <c r="B54">
        <v>1</v>
      </c>
      <c r="C54" s="7" t="s">
        <v>671</v>
      </c>
      <c r="D54" s="7" t="s">
        <v>619</v>
      </c>
      <c r="E54" s="7" t="s">
        <v>15</v>
      </c>
      <c r="F54">
        <v>20</v>
      </c>
      <c r="G54">
        <v>2</v>
      </c>
      <c r="H54">
        <v>1</v>
      </c>
      <c r="I54">
        <v>29105</v>
      </c>
      <c r="J54">
        <v>23</v>
      </c>
      <c r="K54" s="7"/>
      <c r="L54" s="7" t="s">
        <v>16</v>
      </c>
      <c r="M54" s="7" t="s">
        <v>606</v>
      </c>
      <c r="N54" s="7" t="s">
        <v>648</v>
      </c>
    </row>
    <row r="55" spans="1:14" x14ac:dyDescent="0.2">
      <c r="A55">
        <v>945</v>
      </c>
      <c r="B55">
        <v>1</v>
      </c>
      <c r="C55" s="7" t="s">
        <v>673</v>
      </c>
      <c r="D55" s="7" t="s">
        <v>94</v>
      </c>
      <c r="E55" s="7" t="s">
        <v>15</v>
      </c>
      <c r="F55">
        <v>28</v>
      </c>
      <c r="G55">
        <v>3</v>
      </c>
      <c r="H55">
        <v>2</v>
      </c>
      <c r="I55">
        <v>19950</v>
      </c>
      <c r="J55">
        <v>263</v>
      </c>
      <c r="K55" s="7" t="s">
        <v>95</v>
      </c>
      <c r="L55" s="7" t="s">
        <v>16</v>
      </c>
      <c r="M55" s="7" t="s">
        <v>606</v>
      </c>
      <c r="N55" s="7" t="s">
        <v>648</v>
      </c>
    </row>
    <row r="56" spans="1:14" x14ac:dyDescent="0.2">
      <c r="A56">
        <v>946</v>
      </c>
      <c r="B56">
        <v>0</v>
      </c>
      <c r="C56" s="7" t="s">
        <v>671</v>
      </c>
      <c r="D56" s="7" t="s">
        <v>96</v>
      </c>
      <c r="E56" s="7" t="s">
        <v>12</v>
      </c>
      <c r="G56">
        <v>0</v>
      </c>
      <c r="H56">
        <v>0</v>
      </c>
      <c r="I56" t="s">
        <v>97</v>
      </c>
      <c r="J56">
        <v>15.5792</v>
      </c>
      <c r="K56" s="7"/>
      <c r="L56" s="7" t="s">
        <v>24</v>
      </c>
      <c r="M56" s="7" t="s">
        <v>604</v>
      </c>
      <c r="N56" s="7" t="s">
        <v>647</v>
      </c>
    </row>
    <row r="57" spans="1:14" x14ac:dyDescent="0.2">
      <c r="A57">
        <v>947</v>
      </c>
      <c r="B57">
        <v>0</v>
      </c>
      <c r="C57" s="7" t="s">
        <v>670</v>
      </c>
      <c r="D57" s="7" t="s">
        <v>98</v>
      </c>
      <c r="E57" s="7" t="s">
        <v>12</v>
      </c>
      <c r="F57">
        <v>10</v>
      </c>
      <c r="G57">
        <v>4</v>
      </c>
      <c r="H57">
        <v>1</v>
      </c>
      <c r="I57">
        <v>382652</v>
      </c>
      <c r="J57">
        <v>29.125</v>
      </c>
      <c r="K57" s="7"/>
      <c r="L57" s="7" t="s">
        <v>13</v>
      </c>
      <c r="M57" s="7" t="s">
        <v>605</v>
      </c>
      <c r="N57" s="7" t="s">
        <v>647</v>
      </c>
    </row>
    <row r="58" spans="1:14" x14ac:dyDescent="0.2">
      <c r="A58">
        <v>948</v>
      </c>
      <c r="B58">
        <v>0</v>
      </c>
      <c r="C58" s="7" t="s">
        <v>670</v>
      </c>
      <c r="D58" s="7" t="s">
        <v>99</v>
      </c>
      <c r="E58" s="7" t="s">
        <v>12</v>
      </c>
      <c r="F58">
        <v>35</v>
      </c>
      <c r="G58">
        <v>0</v>
      </c>
      <c r="H58">
        <v>0</v>
      </c>
      <c r="I58">
        <v>349230</v>
      </c>
      <c r="J58">
        <v>7.8958000000000004</v>
      </c>
      <c r="K58" s="7"/>
      <c r="L58" s="7" t="s">
        <v>16</v>
      </c>
      <c r="M58" s="7" t="s">
        <v>606</v>
      </c>
      <c r="N58" s="7" t="s">
        <v>648</v>
      </c>
    </row>
    <row r="59" spans="1:14" x14ac:dyDescent="0.2">
      <c r="A59">
        <v>949</v>
      </c>
      <c r="B59">
        <v>0</v>
      </c>
      <c r="C59" s="7" t="s">
        <v>670</v>
      </c>
      <c r="D59" s="7" t="s">
        <v>100</v>
      </c>
      <c r="E59" s="7" t="s">
        <v>12</v>
      </c>
      <c r="F59">
        <v>25</v>
      </c>
      <c r="G59">
        <v>0</v>
      </c>
      <c r="H59">
        <v>0</v>
      </c>
      <c r="I59">
        <v>348122</v>
      </c>
      <c r="J59">
        <v>7.65</v>
      </c>
      <c r="K59" s="7" t="s">
        <v>101</v>
      </c>
      <c r="L59" s="7" t="s">
        <v>16</v>
      </c>
      <c r="M59" s="7" t="s">
        <v>606</v>
      </c>
      <c r="N59" s="7" t="s">
        <v>648</v>
      </c>
    </row>
    <row r="60" spans="1:14" x14ac:dyDescent="0.2">
      <c r="A60">
        <v>950</v>
      </c>
      <c r="B60">
        <v>0</v>
      </c>
      <c r="C60" s="7" t="s">
        <v>670</v>
      </c>
      <c r="D60" s="7" t="s">
        <v>102</v>
      </c>
      <c r="E60" s="7" t="s">
        <v>12</v>
      </c>
      <c r="G60">
        <v>1</v>
      </c>
      <c r="H60">
        <v>0</v>
      </c>
      <c r="I60">
        <v>386525</v>
      </c>
      <c r="J60">
        <v>16.100000000000001</v>
      </c>
      <c r="K60" s="7"/>
      <c r="L60" s="7" t="s">
        <v>16</v>
      </c>
      <c r="M60" s="7" t="s">
        <v>606</v>
      </c>
      <c r="N60" s="7" t="s">
        <v>647</v>
      </c>
    </row>
    <row r="61" spans="1:14" x14ac:dyDescent="0.2">
      <c r="A61">
        <v>951</v>
      </c>
      <c r="B61">
        <v>1</v>
      </c>
      <c r="C61" s="7" t="s">
        <v>673</v>
      </c>
      <c r="D61" s="7" t="s">
        <v>103</v>
      </c>
      <c r="E61" s="7" t="s">
        <v>15</v>
      </c>
      <c r="F61">
        <v>36</v>
      </c>
      <c r="G61">
        <v>0</v>
      </c>
      <c r="H61">
        <v>0</v>
      </c>
      <c r="I61" t="s">
        <v>50</v>
      </c>
      <c r="J61">
        <v>262.375</v>
      </c>
      <c r="K61" s="7" t="s">
        <v>104</v>
      </c>
      <c r="L61" s="7" t="s">
        <v>24</v>
      </c>
      <c r="M61" s="7" t="s">
        <v>604</v>
      </c>
      <c r="N61" s="7" t="s">
        <v>648</v>
      </c>
    </row>
    <row r="62" spans="1:14" x14ac:dyDescent="0.2">
      <c r="A62">
        <v>952</v>
      </c>
      <c r="B62">
        <v>0</v>
      </c>
      <c r="C62" s="7" t="s">
        <v>670</v>
      </c>
      <c r="D62" s="7" t="s">
        <v>105</v>
      </c>
      <c r="E62" s="7" t="s">
        <v>12</v>
      </c>
      <c r="F62">
        <v>17</v>
      </c>
      <c r="G62">
        <v>0</v>
      </c>
      <c r="H62">
        <v>0</v>
      </c>
      <c r="I62">
        <v>349232</v>
      </c>
      <c r="J62">
        <v>7.8958000000000004</v>
      </c>
      <c r="K62" s="7"/>
      <c r="L62" s="7" t="s">
        <v>16</v>
      </c>
      <c r="M62" s="7" t="s">
        <v>606</v>
      </c>
      <c r="N62" s="7" t="s">
        <v>647</v>
      </c>
    </row>
    <row r="63" spans="1:14" x14ac:dyDescent="0.2">
      <c r="A63">
        <v>953</v>
      </c>
      <c r="B63">
        <v>0</v>
      </c>
      <c r="C63" s="7" t="s">
        <v>671</v>
      </c>
      <c r="D63" s="7" t="s">
        <v>106</v>
      </c>
      <c r="E63" s="7" t="s">
        <v>12</v>
      </c>
      <c r="F63">
        <v>32</v>
      </c>
      <c r="G63">
        <v>0</v>
      </c>
      <c r="H63">
        <v>0</v>
      </c>
      <c r="I63">
        <v>237216</v>
      </c>
      <c r="J63">
        <v>13.5</v>
      </c>
      <c r="K63" s="7"/>
      <c r="L63" s="7" t="s">
        <v>16</v>
      </c>
      <c r="M63" s="7" t="s">
        <v>606</v>
      </c>
      <c r="N63" s="7" t="s">
        <v>648</v>
      </c>
    </row>
    <row r="64" spans="1:14" x14ac:dyDescent="0.2">
      <c r="A64">
        <v>954</v>
      </c>
      <c r="B64">
        <v>0</v>
      </c>
      <c r="C64" s="7" t="s">
        <v>670</v>
      </c>
      <c r="D64" s="7" t="s">
        <v>107</v>
      </c>
      <c r="E64" s="7" t="s">
        <v>12</v>
      </c>
      <c r="F64">
        <v>18</v>
      </c>
      <c r="G64">
        <v>0</v>
      </c>
      <c r="H64">
        <v>0</v>
      </c>
      <c r="I64">
        <v>347090</v>
      </c>
      <c r="J64">
        <v>7.75</v>
      </c>
      <c r="K64" s="7"/>
      <c r="L64" s="7" t="s">
        <v>16</v>
      </c>
      <c r="M64" s="7" t="s">
        <v>606</v>
      </c>
      <c r="N64" s="7" t="s">
        <v>647</v>
      </c>
    </row>
    <row r="65" spans="1:14" x14ac:dyDescent="0.2">
      <c r="A65">
        <v>955</v>
      </c>
      <c r="B65">
        <v>1</v>
      </c>
      <c r="C65" s="7" t="s">
        <v>670</v>
      </c>
      <c r="D65" s="7" t="s">
        <v>108</v>
      </c>
      <c r="E65" s="7" t="s">
        <v>15</v>
      </c>
      <c r="F65">
        <v>22</v>
      </c>
      <c r="G65">
        <v>0</v>
      </c>
      <c r="H65">
        <v>0</v>
      </c>
      <c r="I65">
        <v>334914</v>
      </c>
      <c r="J65">
        <v>7.7249999999999996</v>
      </c>
      <c r="K65" s="7"/>
      <c r="L65" s="7" t="s">
        <v>13</v>
      </c>
      <c r="M65" s="7" t="s">
        <v>605</v>
      </c>
      <c r="N65" s="7" t="s">
        <v>648</v>
      </c>
    </row>
    <row r="66" spans="1:14" x14ac:dyDescent="0.2">
      <c r="A66">
        <v>956</v>
      </c>
      <c r="B66">
        <v>0</v>
      </c>
      <c r="C66" s="7" t="s">
        <v>673</v>
      </c>
      <c r="D66" s="7" t="s">
        <v>109</v>
      </c>
      <c r="E66" s="7" t="s">
        <v>12</v>
      </c>
      <c r="F66">
        <v>13</v>
      </c>
      <c r="G66">
        <v>2</v>
      </c>
      <c r="H66">
        <v>2</v>
      </c>
      <c r="I66" t="s">
        <v>50</v>
      </c>
      <c r="J66">
        <v>262.375</v>
      </c>
      <c r="K66" s="7" t="s">
        <v>51</v>
      </c>
      <c r="L66" s="7" t="s">
        <v>24</v>
      </c>
      <c r="M66" s="7" t="s">
        <v>604</v>
      </c>
      <c r="N66" s="7" t="s">
        <v>647</v>
      </c>
    </row>
    <row r="67" spans="1:14" x14ac:dyDescent="0.2">
      <c r="A67">
        <v>957</v>
      </c>
      <c r="B67">
        <v>1</v>
      </c>
      <c r="C67" s="7" t="s">
        <v>671</v>
      </c>
      <c r="D67" s="7" t="s">
        <v>110</v>
      </c>
      <c r="E67" s="7" t="s">
        <v>15</v>
      </c>
      <c r="G67">
        <v>0</v>
      </c>
      <c r="H67">
        <v>0</v>
      </c>
      <c r="I67" t="s">
        <v>111</v>
      </c>
      <c r="J67">
        <v>21</v>
      </c>
      <c r="K67" s="7"/>
      <c r="L67" s="7" t="s">
        <v>16</v>
      </c>
      <c r="M67" s="7" t="s">
        <v>606</v>
      </c>
      <c r="N67" s="7" t="s">
        <v>647</v>
      </c>
    </row>
    <row r="68" spans="1:14" x14ac:dyDescent="0.2">
      <c r="A68">
        <v>958</v>
      </c>
      <c r="B68">
        <v>1</v>
      </c>
      <c r="C68" s="7" t="s">
        <v>670</v>
      </c>
      <c r="D68" s="7" t="s">
        <v>112</v>
      </c>
      <c r="E68" s="7" t="s">
        <v>15</v>
      </c>
      <c r="F68">
        <v>18</v>
      </c>
      <c r="G68">
        <v>0</v>
      </c>
      <c r="H68">
        <v>0</v>
      </c>
      <c r="I68">
        <v>330963</v>
      </c>
      <c r="J68">
        <v>7.8792</v>
      </c>
      <c r="K68" s="7"/>
      <c r="L68" s="7" t="s">
        <v>13</v>
      </c>
      <c r="M68" s="7" t="s">
        <v>605</v>
      </c>
      <c r="N68" s="7" t="s">
        <v>647</v>
      </c>
    </row>
    <row r="69" spans="1:14" x14ac:dyDescent="0.2">
      <c r="A69">
        <v>959</v>
      </c>
      <c r="B69">
        <v>0</v>
      </c>
      <c r="C69" s="7" t="s">
        <v>673</v>
      </c>
      <c r="D69" s="7" t="s">
        <v>113</v>
      </c>
      <c r="E69" s="7" t="s">
        <v>12</v>
      </c>
      <c r="F69">
        <v>47</v>
      </c>
      <c r="G69">
        <v>0</v>
      </c>
      <c r="H69">
        <v>0</v>
      </c>
      <c r="I69">
        <v>113796</v>
      </c>
      <c r="J69">
        <v>42.4</v>
      </c>
      <c r="K69" s="7"/>
      <c r="L69" s="7" t="s">
        <v>16</v>
      </c>
      <c r="M69" s="7" t="s">
        <v>606</v>
      </c>
      <c r="N69" s="7" t="s">
        <v>645</v>
      </c>
    </row>
    <row r="70" spans="1:14" x14ac:dyDescent="0.2">
      <c r="A70">
        <v>960</v>
      </c>
      <c r="B70">
        <v>0</v>
      </c>
      <c r="C70" s="7" t="s">
        <v>673</v>
      </c>
      <c r="D70" s="7" t="s">
        <v>114</v>
      </c>
      <c r="E70" s="7" t="s">
        <v>12</v>
      </c>
      <c r="F70">
        <v>31</v>
      </c>
      <c r="G70">
        <v>0</v>
      </c>
      <c r="H70">
        <v>0</v>
      </c>
      <c r="I70">
        <v>2543</v>
      </c>
      <c r="J70">
        <v>28.537500000000001</v>
      </c>
      <c r="K70" s="7" t="s">
        <v>115</v>
      </c>
      <c r="L70" s="7" t="s">
        <v>24</v>
      </c>
      <c r="M70" s="7" t="s">
        <v>604</v>
      </c>
      <c r="N70" s="7" t="s">
        <v>648</v>
      </c>
    </row>
    <row r="71" spans="1:14" x14ac:dyDescent="0.2">
      <c r="A71">
        <v>961</v>
      </c>
      <c r="B71">
        <v>1</v>
      </c>
      <c r="C71" s="7" t="s">
        <v>673</v>
      </c>
      <c r="D71" s="7" t="s">
        <v>116</v>
      </c>
      <c r="E71" s="7" t="s">
        <v>15</v>
      </c>
      <c r="F71">
        <v>60</v>
      </c>
      <c r="G71">
        <v>1</v>
      </c>
      <c r="H71">
        <v>4</v>
      </c>
      <c r="I71">
        <v>19950</v>
      </c>
      <c r="J71">
        <v>263</v>
      </c>
      <c r="K71" s="7" t="s">
        <v>95</v>
      </c>
      <c r="L71" s="7" t="s">
        <v>16</v>
      </c>
      <c r="M71" s="7" t="s">
        <v>606</v>
      </c>
      <c r="N71" s="7" t="s">
        <v>646</v>
      </c>
    </row>
    <row r="72" spans="1:14" x14ac:dyDescent="0.2">
      <c r="A72">
        <v>962</v>
      </c>
      <c r="B72">
        <v>1</v>
      </c>
      <c r="C72" s="7" t="s">
        <v>670</v>
      </c>
      <c r="D72" s="7" t="s">
        <v>117</v>
      </c>
      <c r="E72" s="7" t="s">
        <v>15</v>
      </c>
      <c r="F72">
        <v>24</v>
      </c>
      <c r="G72">
        <v>0</v>
      </c>
      <c r="H72">
        <v>0</v>
      </c>
      <c r="I72">
        <v>382653</v>
      </c>
      <c r="J72">
        <v>7.75</v>
      </c>
      <c r="K72" s="7"/>
      <c r="L72" s="7" t="s">
        <v>13</v>
      </c>
      <c r="M72" s="7" t="s">
        <v>605</v>
      </c>
      <c r="N72" s="7" t="s">
        <v>648</v>
      </c>
    </row>
    <row r="73" spans="1:14" x14ac:dyDescent="0.2">
      <c r="A73">
        <v>963</v>
      </c>
      <c r="B73">
        <v>0</v>
      </c>
      <c r="C73" s="7" t="s">
        <v>670</v>
      </c>
      <c r="D73" s="7" t="s">
        <v>118</v>
      </c>
      <c r="E73" s="7" t="s">
        <v>12</v>
      </c>
      <c r="F73">
        <v>21</v>
      </c>
      <c r="G73">
        <v>0</v>
      </c>
      <c r="H73">
        <v>0</v>
      </c>
      <c r="I73">
        <v>349211</v>
      </c>
      <c r="J73">
        <v>7.8958000000000004</v>
      </c>
      <c r="K73" s="7"/>
      <c r="L73" s="7" t="s">
        <v>16</v>
      </c>
      <c r="M73" s="7" t="s">
        <v>606</v>
      </c>
      <c r="N73" s="7" t="s">
        <v>648</v>
      </c>
    </row>
    <row r="74" spans="1:14" x14ac:dyDescent="0.2">
      <c r="A74">
        <v>964</v>
      </c>
      <c r="B74">
        <v>1</v>
      </c>
      <c r="C74" s="7" t="s">
        <v>670</v>
      </c>
      <c r="D74" s="7" t="s">
        <v>119</v>
      </c>
      <c r="E74" s="7" t="s">
        <v>15</v>
      </c>
      <c r="F74">
        <v>29</v>
      </c>
      <c r="G74">
        <v>0</v>
      </c>
      <c r="H74">
        <v>0</v>
      </c>
      <c r="I74">
        <v>3101297</v>
      </c>
      <c r="J74">
        <v>7.9249999999999998</v>
      </c>
      <c r="K74" s="7"/>
      <c r="L74" s="7" t="s">
        <v>16</v>
      </c>
      <c r="M74" s="7" t="s">
        <v>606</v>
      </c>
      <c r="N74" s="7" t="s">
        <v>648</v>
      </c>
    </row>
    <row r="75" spans="1:14" x14ac:dyDescent="0.2">
      <c r="A75">
        <v>965</v>
      </c>
      <c r="B75">
        <v>0</v>
      </c>
      <c r="C75" s="7" t="s">
        <v>673</v>
      </c>
      <c r="D75" s="7" t="s">
        <v>120</v>
      </c>
      <c r="E75" s="7" t="s">
        <v>12</v>
      </c>
      <c r="F75">
        <v>28.5</v>
      </c>
      <c r="G75">
        <v>0</v>
      </c>
      <c r="H75">
        <v>0</v>
      </c>
      <c r="I75" t="s">
        <v>121</v>
      </c>
      <c r="J75">
        <v>27.720800000000001</v>
      </c>
      <c r="K75" s="7" t="s">
        <v>122</v>
      </c>
      <c r="L75" s="7" t="s">
        <v>24</v>
      </c>
      <c r="M75" s="7" t="s">
        <v>604</v>
      </c>
      <c r="N75" s="7" t="s">
        <v>648</v>
      </c>
    </row>
    <row r="76" spans="1:14" x14ac:dyDescent="0.2">
      <c r="A76">
        <v>966</v>
      </c>
      <c r="B76">
        <v>1</v>
      </c>
      <c r="C76" s="7" t="s">
        <v>673</v>
      </c>
      <c r="D76" s="7" t="s">
        <v>123</v>
      </c>
      <c r="E76" s="7" t="s">
        <v>15</v>
      </c>
      <c r="F76">
        <v>35</v>
      </c>
      <c r="G76">
        <v>0</v>
      </c>
      <c r="H76">
        <v>0</v>
      </c>
      <c r="I76">
        <v>113503</v>
      </c>
      <c r="J76">
        <v>211.5</v>
      </c>
      <c r="K76" s="7" t="s">
        <v>124</v>
      </c>
      <c r="L76" s="7" t="s">
        <v>24</v>
      </c>
      <c r="M76" s="7" t="s">
        <v>604</v>
      </c>
      <c r="N76" s="7" t="s">
        <v>648</v>
      </c>
    </row>
    <row r="77" spans="1:14" x14ac:dyDescent="0.2">
      <c r="A77">
        <v>967</v>
      </c>
      <c r="B77">
        <v>0</v>
      </c>
      <c r="C77" s="7" t="s">
        <v>673</v>
      </c>
      <c r="D77" s="7" t="s">
        <v>125</v>
      </c>
      <c r="E77" s="7" t="s">
        <v>12</v>
      </c>
      <c r="F77">
        <v>32.5</v>
      </c>
      <c r="G77">
        <v>0</v>
      </c>
      <c r="H77">
        <v>0</v>
      </c>
      <c r="I77">
        <v>113503</v>
      </c>
      <c r="J77">
        <v>211.5</v>
      </c>
      <c r="K77" s="7" t="s">
        <v>126</v>
      </c>
      <c r="L77" s="7" t="s">
        <v>24</v>
      </c>
      <c r="M77" s="7" t="s">
        <v>604</v>
      </c>
      <c r="N77" s="7" t="s">
        <v>648</v>
      </c>
    </row>
    <row r="78" spans="1:14" x14ac:dyDescent="0.2">
      <c r="A78">
        <v>968</v>
      </c>
      <c r="B78">
        <v>0</v>
      </c>
      <c r="C78" s="7" t="s">
        <v>670</v>
      </c>
      <c r="D78" s="7" t="s">
        <v>127</v>
      </c>
      <c r="E78" s="7" t="s">
        <v>12</v>
      </c>
      <c r="G78">
        <v>0</v>
      </c>
      <c r="H78">
        <v>0</v>
      </c>
      <c r="I78">
        <v>359306</v>
      </c>
      <c r="J78">
        <v>8.0500000000000007</v>
      </c>
      <c r="K78" s="7"/>
      <c r="L78" s="7" t="s">
        <v>16</v>
      </c>
      <c r="M78" s="7" t="s">
        <v>606</v>
      </c>
      <c r="N78" s="7" t="s">
        <v>647</v>
      </c>
    </row>
    <row r="79" spans="1:14" x14ac:dyDescent="0.2">
      <c r="A79">
        <v>969</v>
      </c>
      <c r="B79">
        <v>1</v>
      </c>
      <c r="C79" s="7" t="s">
        <v>673</v>
      </c>
      <c r="D79" s="7" t="s">
        <v>128</v>
      </c>
      <c r="E79" s="7" t="s">
        <v>15</v>
      </c>
      <c r="F79">
        <v>55</v>
      </c>
      <c r="G79">
        <v>2</v>
      </c>
      <c r="H79">
        <v>0</v>
      </c>
      <c r="I79">
        <v>11770</v>
      </c>
      <c r="J79">
        <v>25.7</v>
      </c>
      <c r="K79" s="7" t="s">
        <v>129</v>
      </c>
      <c r="L79" s="7" t="s">
        <v>16</v>
      </c>
      <c r="M79" s="7" t="s">
        <v>606</v>
      </c>
      <c r="N79" s="7" t="s">
        <v>645</v>
      </c>
    </row>
    <row r="80" spans="1:14" x14ac:dyDescent="0.2">
      <c r="A80">
        <v>970</v>
      </c>
      <c r="B80">
        <v>0</v>
      </c>
      <c r="C80" s="7" t="s">
        <v>671</v>
      </c>
      <c r="D80" s="7" t="s">
        <v>130</v>
      </c>
      <c r="E80" s="7" t="s">
        <v>12</v>
      </c>
      <c r="F80">
        <v>30</v>
      </c>
      <c r="G80">
        <v>0</v>
      </c>
      <c r="H80">
        <v>0</v>
      </c>
      <c r="I80">
        <v>248744</v>
      </c>
      <c r="J80">
        <v>13</v>
      </c>
      <c r="K80" s="7"/>
      <c r="L80" s="7" t="s">
        <v>16</v>
      </c>
      <c r="M80" s="7" t="s">
        <v>606</v>
      </c>
      <c r="N80" s="7" t="s">
        <v>648</v>
      </c>
    </row>
    <row r="81" spans="1:14" x14ac:dyDescent="0.2">
      <c r="A81">
        <v>971</v>
      </c>
      <c r="B81">
        <v>1</v>
      </c>
      <c r="C81" s="7" t="s">
        <v>670</v>
      </c>
      <c r="D81" s="7" t="s">
        <v>131</v>
      </c>
      <c r="E81" s="7" t="s">
        <v>15</v>
      </c>
      <c r="F81">
        <v>24</v>
      </c>
      <c r="G81">
        <v>0</v>
      </c>
      <c r="H81">
        <v>0</v>
      </c>
      <c r="I81">
        <v>368702</v>
      </c>
      <c r="J81">
        <v>7.75</v>
      </c>
      <c r="K81" s="7"/>
      <c r="L81" s="7" t="s">
        <v>13</v>
      </c>
      <c r="M81" s="7" t="s">
        <v>605</v>
      </c>
      <c r="N81" s="7" t="s">
        <v>648</v>
      </c>
    </row>
    <row r="82" spans="1:14" x14ac:dyDescent="0.2">
      <c r="A82">
        <v>972</v>
      </c>
      <c r="B82">
        <v>0</v>
      </c>
      <c r="C82" s="7" t="s">
        <v>670</v>
      </c>
      <c r="D82" s="7" t="s">
        <v>132</v>
      </c>
      <c r="E82" s="7" t="s">
        <v>12</v>
      </c>
      <c r="F82">
        <v>6</v>
      </c>
      <c r="G82">
        <v>1</v>
      </c>
      <c r="H82">
        <v>1</v>
      </c>
      <c r="I82">
        <v>2678</v>
      </c>
      <c r="J82">
        <v>15.245799999999999</v>
      </c>
      <c r="K82" s="7"/>
      <c r="L82" s="7" t="s">
        <v>24</v>
      </c>
      <c r="M82" s="7" t="s">
        <v>604</v>
      </c>
      <c r="N82" s="7" t="s">
        <v>647</v>
      </c>
    </row>
    <row r="83" spans="1:14" x14ac:dyDescent="0.2">
      <c r="A83">
        <v>973</v>
      </c>
      <c r="B83">
        <v>0</v>
      </c>
      <c r="C83" s="7" t="s">
        <v>673</v>
      </c>
      <c r="D83" s="7" t="s">
        <v>133</v>
      </c>
      <c r="E83" s="7" t="s">
        <v>12</v>
      </c>
      <c r="F83">
        <v>67</v>
      </c>
      <c r="G83">
        <v>1</v>
      </c>
      <c r="H83">
        <v>0</v>
      </c>
      <c r="I83" t="s">
        <v>134</v>
      </c>
      <c r="J83">
        <v>221.7792</v>
      </c>
      <c r="K83" s="7" t="s">
        <v>135</v>
      </c>
      <c r="L83" s="7" t="s">
        <v>16</v>
      </c>
      <c r="M83" s="7" t="s">
        <v>606</v>
      </c>
      <c r="N83" s="7" t="s">
        <v>646</v>
      </c>
    </row>
    <row r="84" spans="1:14" x14ac:dyDescent="0.2">
      <c r="A84">
        <v>974</v>
      </c>
      <c r="B84">
        <v>0</v>
      </c>
      <c r="C84" s="7" t="s">
        <v>673</v>
      </c>
      <c r="D84" s="7" t="s">
        <v>136</v>
      </c>
      <c r="E84" s="7" t="s">
        <v>12</v>
      </c>
      <c r="F84">
        <v>49</v>
      </c>
      <c r="G84">
        <v>0</v>
      </c>
      <c r="H84">
        <v>0</v>
      </c>
      <c r="I84">
        <v>19924</v>
      </c>
      <c r="J84">
        <v>26</v>
      </c>
      <c r="K84" s="7"/>
      <c r="L84" s="7" t="s">
        <v>16</v>
      </c>
      <c r="M84" s="7" t="s">
        <v>606</v>
      </c>
      <c r="N84" s="7" t="s">
        <v>645</v>
      </c>
    </row>
    <row r="85" spans="1:14" x14ac:dyDescent="0.2">
      <c r="A85">
        <v>975</v>
      </c>
      <c r="B85">
        <v>0</v>
      </c>
      <c r="C85" s="7" t="s">
        <v>670</v>
      </c>
      <c r="D85" s="7" t="s">
        <v>137</v>
      </c>
      <c r="E85" s="7" t="s">
        <v>12</v>
      </c>
      <c r="G85">
        <v>0</v>
      </c>
      <c r="H85">
        <v>0</v>
      </c>
      <c r="I85">
        <v>349238</v>
      </c>
      <c r="J85">
        <v>7.8958000000000004</v>
      </c>
      <c r="K85" s="7"/>
      <c r="L85" s="7" t="s">
        <v>16</v>
      </c>
      <c r="M85" s="7" t="s">
        <v>606</v>
      </c>
      <c r="N85" s="7" t="s">
        <v>647</v>
      </c>
    </row>
    <row r="86" spans="1:14" x14ac:dyDescent="0.2">
      <c r="A86">
        <v>976</v>
      </c>
      <c r="B86">
        <v>0</v>
      </c>
      <c r="C86" s="7" t="s">
        <v>671</v>
      </c>
      <c r="D86" s="7" t="s">
        <v>138</v>
      </c>
      <c r="E86" s="7" t="s">
        <v>12</v>
      </c>
      <c r="G86">
        <v>0</v>
      </c>
      <c r="H86">
        <v>0</v>
      </c>
      <c r="I86">
        <v>240261</v>
      </c>
      <c r="J86">
        <v>10.708299999999999</v>
      </c>
      <c r="K86" s="7"/>
      <c r="L86" s="7" t="s">
        <v>13</v>
      </c>
      <c r="M86" s="7" t="s">
        <v>605</v>
      </c>
      <c r="N86" s="7" t="s">
        <v>647</v>
      </c>
    </row>
    <row r="87" spans="1:14" x14ac:dyDescent="0.2">
      <c r="A87">
        <v>977</v>
      </c>
      <c r="B87">
        <v>0</v>
      </c>
      <c r="C87" s="7" t="s">
        <v>670</v>
      </c>
      <c r="D87" s="7" t="s">
        <v>139</v>
      </c>
      <c r="E87" s="7" t="s">
        <v>12</v>
      </c>
      <c r="G87">
        <v>1</v>
      </c>
      <c r="H87">
        <v>0</v>
      </c>
      <c r="I87">
        <v>2660</v>
      </c>
      <c r="J87">
        <v>14.4542</v>
      </c>
      <c r="K87" s="7"/>
      <c r="L87" s="7" t="s">
        <v>24</v>
      </c>
      <c r="M87" s="7" t="s">
        <v>604</v>
      </c>
      <c r="N87" s="7" t="s">
        <v>647</v>
      </c>
    </row>
    <row r="88" spans="1:14" x14ac:dyDescent="0.2">
      <c r="A88">
        <v>978</v>
      </c>
      <c r="B88">
        <v>1</v>
      </c>
      <c r="C88" s="7" t="s">
        <v>670</v>
      </c>
      <c r="D88" s="7" t="s">
        <v>140</v>
      </c>
      <c r="E88" s="7" t="s">
        <v>15</v>
      </c>
      <c r="F88">
        <v>27</v>
      </c>
      <c r="G88">
        <v>0</v>
      </c>
      <c r="H88">
        <v>0</v>
      </c>
      <c r="I88">
        <v>330844</v>
      </c>
      <c r="J88">
        <v>7.8792</v>
      </c>
      <c r="K88" s="7"/>
      <c r="L88" s="7" t="s">
        <v>13</v>
      </c>
      <c r="M88" s="7" t="s">
        <v>605</v>
      </c>
      <c r="N88" s="7" t="s">
        <v>648</v>
      </c>
    </row>
    <row r="89" spans="1:14" x14ac:dyDescent="0.2">
      <c r="A89">
        <v>979</v>
      </c>
      <c r="B89">
        <v>1</v>
      </c>
      <c r="C89" s="7" t="s">
        <v>670</v>
      </c>
      <c r="D89" s="7" t="s">
        <v>141</v>
      </c>
      <c r="E89" s="7" t="s">
        <v>15</v>
      </c>
      <c r="F89">
        <v>18</v>
      </c>
      <c r="G89">
        <v>0</v>
      </c>
      <c r="H89">
        <v>0</v>
      </c>
      <c r="I89" t="s">
        <v>142</v>
      </c>
      <c r="J89">
        <v>8.0500000000000007</v>
      </c>
      <c r="K89" s="7"/>
      <c r="L89" s="7" t="s">
        <v>16</v>
      </c>
      <c r="M89" s="7" t="s">
        <v>606</v>
      </c>
      <c r="N89" s="7" t="s">
        <v>647</v>
      </c>
    </row>
    <row r="90" spans="1:14" x14ac:dyDescent="0.2">
      <c r="A90">
        <v>980</v>
      </c>
      <c r="B90">
        <v>1</v>
      </c>
      <c r="C90" s="7" t="s">
        <v>670</v>
      </c>
      <c r="D90" s="7" t="s">
        <v>143</v>
      </c>
      <c r="E90" s="7" t="s">
        <v>15</v>
      </c>
      <c r="G90">
        <v>0</v>
      </c>
      <c r="H90">
        <v>0</v>
      </c>
      <c r="I90">
        <v>364856</v>
      </c>
      <c r="J90">
        <v>7.75</v>
      </c>
      <c r="K90" s="7"/>
      <c r="L90" s="7" t="s">
        <v>13</v>
      </c>
      <c r="M90" s="7" t="s">
        <v>605</v>
      </c>
      <c r="N90" s="7" t="s">
        <v>647</v>
      </c>
    </row>
    <row r="91" spans="1:14" x14ac:dyDescent="0.2">
      <c r="A91">
        <v>981</v>
      </c>
      <c r="B91">
        <v>0</v>
      </c>
      <c r="C91" s="7" t="s">
        <v>671</v>
      </c>
      <c r="D91" s="7" t="s">
        <v>144</v>
      </c>
      <c r="E91" s="7" t="s">
        <v>12</v>
      </c>
      <c r="F91">
        <v>2</v>
      </c>
      <c r="G91">
        <v>1</v>
      </c>
      <c r="H91">
        <v>1</v>
      </c>
      <c r="I91">
        <v>29103</v>
      </c>
      <c r="J91">
        <v>23</v>
      </c>
      <c r="K91" s="7"/>
      <c r="L91" s="7" t="s">
        <v>16</v>
      </c>
      <c r="M91" s="7" t="s">
        <v>606</v>
      </c>
      <c r="N91" s="7" t="s">
        <v>647</v>
      </c>
    </row>
    <row r="92" spans="1:14" x14ac:dyDescent="0.2">
      <c r="A92">
        <v>982</v>
      </c>
      <c r="B92">
        <v>1</v>
      </c>
      <c r="C92" s="7" t="s">
        <v>670</v>
      </c>
      <c r="D92" s="7" t="s">
        <v>145</v>
      </c>
      <c r="E92" s="7" t="s">
        <v>15</v>
      </c>
      <c r="F92">
        <v>22</v>
      </c>
      <c r="G92">
        <v>1</v>
      </c>
      <c r="H92">
        <v>0</v>
      </c>
      <c r="I92">
        <v>347072</v>
      </c>
      <c r="J92">
        <v>13.9</v>
      </c>
      <c r="K92" s="7"/>
      <c r="L92" s="7" t="s">
        <v>16</v>
      </c>
      <c r="M92" s="7" t="s">
        <v>606</v>
      </c>
      <c r="N92" s="7" t="s">
        <v>648</v>
      </c>
    </row>
    <row r="93" spans="1:14" x14ac:dyDescent="0.2">
      <c r="A93">
        <v>983</v>
      </c>
      <c r="B93">
        <v>0</v>
      </c>
      <c r="C93" s="7" t="s">
        <v>670</v>
      </c>
      <c r="D93" s="7" t="s">
        <v>146</v>
      </c>
      <c r="E93" s="7" t="s">
        <v>12</v>
      </c>
      <c r="G93">
        <v>0</v>
      </c>
      <c r="H93">
        <v>0</v>
      </c>
      <c r="I93">
        <v>345498</v>
      </c>
      <c r="J93">
        <v>7.7750000000000004</v>
      </c>
      <c r="K93" s="7"/>
      <c r="L93" s="7" t="s">
        <v>16</v>
      </c>
      <c r="M93" s="7" t="s">
        <v>606</v>
      </c>
      <c r="N93" s="7" t="s">
        <v>647</v>
      </c>
    </row>
    <row r="94" spans="1:14" x14ac:dyDescent="0.2">
      <c r="A94">
        <v>984</v>
      </c>
      <c r="B94">
        <v>1</v>
      </c>
      <c r="C94" s="7" t="s">
        <v>673</v>
      </c>
      <c r="D94" s="7" t="s">
        <v>147</v>
      </c>
      <c r="E94" s="7" t="s">
        <v>15</v>
      </c>
      <c r="F94">
        <v>27</v>
      </c>
      <c r="G94">
        <v>1</v>
      </c>
      <c r="H94">
        <v>2</v>
      </c>
      <c r="I94" t="s">
        <v>148</v>
      </c>
      <c r="J94">
        <v>52</v>
      </c>
      <c r="K94" s="7" t="s">
        <v>149</v>
      </c>
      <c r="L94" s="7" t="s">
        <v>16</v>
      </c>
      <c r="M94" s="7" t="s">
        <v>606</v>
      </c>
      <c r="N94" s="7" t="s">
        <v>648</v>
      </c>
    </row>
    <row r="95" spans="1:14" x14ac:dyDescent="0.2">
      <c r="A95">
        <v>985</v>
      </c>
      <c r="B95">
        <v>0</v>
      </c>
      <c r="C95" s="7" t="s">
        <v>670</v>
      </c>
      <c r="D95" s="7" t="s">
        <v>150</v>
      </c>
      <c r="E95" s="7" t="s">
        <v>12</v>
      </c>
      <c r="G95">
        <v>0</v>
      </c>
      <c r="H95">
        <v>0</v>
      </c>
      <c r="I95">
        <v>376563</v>
      </c>
      <c r="J95">
        <v>8.0500000000000007</v>
      </c>
      <c r="K95" s="7"/>
      <c r="L95" s="7" t="s">
        <v>16</v>
      </c>
      <c r="M95" s="7" t="s">
        <v>606</v>
      </c>
      <c r="N95" s="7" t="s">
        <v>647</v>
      </c>
    </row>
    <row r="96" spans="1:14" x14ac:dyDescent="0.2">
      <c r="A96">
        <v>986</v>
      </c>
      <c r="B96">
        <v>0</v>
      </c>
      <c r="C96" s="7" t="s">
        <v>673</v>
      </c>
      <c r="D96" s="7" t="s">
        <v>151</v>
      </c>
      <c r="E96" s="7" t="s">
        <v>12</v>
      </c>
      <c r="F96">
        <v>25</v>
      </c>
      <c r="G96">
        <v>0</v>
      </c>
      <c r="H96">
        <v>0</v>
      </c>
      <c r="I96">
        <v>13905</v>
      </c>
      <c r="J96">
        <v>26</v>
      </c>
      <c r="K96" s="7"/>
      <c r="L96" s="7" t="s">
        <v>24</v>
      </c>
      <c r="M96" s="7" t="s">
        <v>604</v>
      </c>
      <c r="N96" s="7" t="s">
        <v>648</v>
      </c>
    </row>
    <row r="97" spans="1:14" x14ac:dyDescent="0.2">
      <c r="A97">
        <v>987</v>
      </c>
      <c r="B97">
        <v>0</v>
      </c>
      <c r="C97" s="7" t="s">
        <v>670</v>
      </c>
      <c r="D97" s="7" t="s">
        <v>152</v>
      </c>
      <c r="E97" s="7" t="s">
        <v>12</v>
      </c>
      <c r="F97">
        <v>25</v>
      </c>
      <c r="G97">
        <v>0</v>
      </c>
      <c r="H97">
        <v>0</v>
      </c>
      <c r="I97">
        <v>350033</v>
      </c>
      <c r="J97">
        <v>7.7957999999999998</v>
      </c>
      <c r="K97" s="7"/>
      <c r="L97" s="7" t="s">
        <v>16</v>
      </c>
      <c r="M97" s="7" t="s">
        <v>606</v>
      </c>
      <c r="N97" s="7" t="s">
        <v>648</v>
      </c>
    </row>
    <row r="98" spans="1:14" x14ac:dyDescent="0.2">
      <c r="A98">
        <v>988</v>
      </c>
      <c r="B98">
        <v>1</v>
      </c>
      <c r="C98" s="7" t="s">
        <v>673</v>
      </c>
      <c r="D98" s="7" t="s">
        <v>153</v>
      </c>
      <c r="E98" s="7" t="s">
        <v>15</v>
      </c>
      <c r="F98">
        <v>76</v>
      </c>
      <c r="G98">
        <v>1</v>
      </c>
      <c r="H98">
        <v>0</v>
      </c>
      <c r="I98">
        <v>19877</v>
      </c>
      <c r="J98">
        <v>78.849999999999994</v>
      </c>
      <c r="K98" s="7" t="s">
        <v>154</v>
      </c>
      <c r="L98" s="7" t="s">
        <v>16</v>
      </c>
      <c r="M98" s="7" t="s">
        <v>606</v>
      </c>
      <c r="N98" s="7" t="s">
        <v>646</v>
      </c>
    </row>
    <row r="99" spans="1:14" x14ac:dyDescent="0.2">
      <c r="A99">
        <v>989</v>
      </c>
      <c r="B99">
        <v>0</v>
      </c>
      <c r="C99" s="7" t="s">
        <v>670</v>
      </c>
      <c r="D99" s="7" t="s">
        <v>155</v>
      </c>
      <c r="E99" s="7" t="s">
        <v>12</v>
      </c>
      <c r="F99">
        <v>29</v>
      </c>
      <c r="G99">
        <v>0</v>
      </c>
      <c r="H99">
        <v>0</v>
      </c>
      <c r="I99" t="s">
        <v>156</v>
      </c>
      <c r="J99">
        <v>7.9249999999999998</v>
      </c>
      <c r="K99" s="7"/>
      <c r="L99" s="7" t="s">
        <v>16</v>
      </c>
      <c r="M99" s="7" t="s">
        <v>606</v>
      </c>
      <c r="N99" s="7" t="s">
        <v>648</v>
      </c>
    </row>
    <row r="100" spans="1:14" x14ac:dyDescent="0.2">
      <c r="A100">
        <v>990</v>
      </c>
      <c r="B100">
        <v>1</v>
      </c>
      <c r="C100" s="7" t="s">
        <v>670</v>
      </c>
      <c r="D100" s="7" t="s">
        <v>157</v>
      </c>
      <c r="E100" s="7" t="s">
        <v>15</v>
      </c>
      <c r="F100">
        <v>20</v>
      </c>
      <c r="G100">
        <v>0</v>
      </c>
      <c r="H100">
        <v>0</v>
      </c>
      <c r="I100">
        <v>347471</v>
      </c>
      <c r="J100">
        <v>7.8541999999999996</v>
      </c>
      <c r="K100" s="7"/>
      <c r="L100" s="7" t="s">
        <v>16</v>
      </c>
      <c r="M100" s="7" t="s">
        <v>606</v>
      </c>
      <c r="N100" s="7" t="s">
        <v>648</v>
      </c>
    </row>
    <row r="101" spans="1:14" x14ac:dyDescent="0.2">
      <c r="A101">
        <v>991</v>
      </c>
      <c r="B101">
        <v>0</v>
      </c>
      <c r="C101" s="7" t="s">
        <v>670</v>
      </c>
      <c r="D101" s="7" t="s">
        <v>158</v>
      </c>
      <c r="E101" s="7" t="s">
        <v>12</v>
      </c>
      <c r="F101">
        <v>33</v>
      </c>
      <c r="G101">
        <v>0</v>
      </c>
      <c r="H101">
        <v>0</v>
      </c>
      <c r="I101" t="s">
        <v>159</v>
      </c>
      <c r="J101">
        <v>8.0500000000000007</v>
      </c>
      <c r="K101" s="7"/>
      <c r="L101" s="7" t="s">
        <v>16</v>
      </c>
      <c r="M101" s="7" t="s">
        <v>606</v>
      </c>
      <c r="N101" s="7" t="s">
        <v>648</v>
      </c>
    </row>
    <row r="102" spans="1:14" x14ac:dyDescent="0.2">
      <c r="A102">
        <v>992</v>
      </c>
      <c r="B102">
        <v>1</v>
      </c>
      <c r="C102" s="7" t="s">
        <v>673</v>
      </c>
      <c r="D102" s="7" t="s">
        <v>160</v>
      </c>
      <c r="E102" s="7" t="s">
        <v>15</v>
      </c>
      <c r="F102">
        <v>43</v>
      </c>
      <c r="G102">
        <v>1</v>
      </c>
      <c r="H102">
        <v>0</v>
      </c>
      <c r="I102">
        <v>11778</v>
      </c>
      <c r="J102">
        <v>55.441699999999997</v>
      </c>
      <c r="K102" s="7" t="s">
        <v>161</v>
      </c>
      <c r="L102" s="7" t="s">
        <v>24</v>
      </c>
      <c r="M102" s="7" t="s">
        <v>604</v>
      </c>
      <c r="N102" s="7" t="s">
        <v>645</v>
      </c>
    </row>
    <row r="103" spans="1:14" x14ac:dyDescent="0.2">
      <c r="A103">
        <v>993</v>
      </c>
      <c r="B103">
        <v>0</v>
      </c>
      <c r="C103" s="7" t="s">
        <v>671</v>
      </c>
      <c r="D103" s="7" t="s">
        <v>162</v>
      </c>
      <c r="E103" s="7" t="s">
        <v>12</v>
      </c>
      <c r="F103">
        <v>27</v>
      </c>
      <c r="G103">
        <v>1</v>
      </c>
      <c r="H103">
        <v>0</v>
      </c>
      <c r="I103">
        <v>228414</v>
      </c>
      <c r="J103">
        <v>26</v>
      </c>
      <c r="K103" s="7"/>
      <c r="L103" s="7" t="s">
        <v>16</v>
      </c>
      <c r="M103" s="7" t="s">
        <v>606</v>
      </c>
      <c r="N103" s="7" t="s">
        <v>648</v>
      </c>
    </row>
    <row r="104" spans="1:14" x14ac:dyDescent="0.2">
      <c r="A104">
        <v>994</v>
      </c>
      <c r="B104">
        <v>0</v>
      </c>
      <c r="C104" s="7" t="s">
        <v>670</v>
      </c>
      <c r="D104" s="7" t="s">
        <v>163</v>
      </c>
      <c r="E104" s="7" t="s">
        <v>12</v>
      </c>
      <c r="G104">
        <v>0</v>
      </c>
      <c r="H104">
        <v>0</v>
      </c>
      <c r="I104">
        <v>365235</v>
      </c>
      <c r="J104">
        <v>7.75</v>
      </c>
      <c r="K104" s="7"/>
      <c r="L104" s="7" t="s">
        <v>13</v>
      </c>
      <c r="M104" s="7" t="s">
        <v>605</v>
      </c>
      <c r="N104" s="7" t="s">
        <v>647</v>
      </c>
    </row>
    <row r="105" spans="1:14" x14ac:dyDescent="0.2">
      <c r="A105">
        <v>995</v>
      </c>
      <c r="B105">
        <v>0</v>
      </c>
      <c r="C105" s="7" t="s">
        <v>670</v>
      </c>
      <c r="D105" s="7" t="s">
        <v>164</v>
      </c>
      <c r="E105" s="7" t="s">
        <v>12</v>
      </c>
      <c r="F105">
        <v>26</v>
      </c>
      <c r="G105">
        <v>0</v>
      </c>
      <c r="H105">
        <v>0</v>
      </c>
      <c r="I105">
        <v>347070</v>
      </c>
      <c r="J105">
        <v>7.7750000000000004</v>
      </c>
      <c r="K105" s="7"/>
      <c r="L105" s="7" t="s">
        <v>16</v>
      </c>
      <c r="M105" s="7" t="s">
        <v>606</v>
      </c>
      <c r="N105" s="7" t="s">
        <v>648</v>
      </c>
    </row>
    <row r="106" spans="1:14" x14ac:dyDescent="0.2">
      <c r="A106">
        <v>996</v>
      </c>
      <c r="B106">
        <v>1</v>
      </c>
      <c r="C106" s="7" t="s">
        <v>670</v>
      </c>
      <c r="D106" s="7" t="s">
        <v>620</v>
      </c>
      <c r="E106" s="7" t="s">
        <v>15</v>
      </c>
      <c r="F106">
        <v>16</v>
      </c>
      <c r="G106">
        <v>1</v>
      </c>
      <c r="H106">
        <v>1</v>
      </c>
      <c r="I106">
        <v>2625</v>
      </c>
      <c r="J106">
        <v>8.5167000000000002</v>
      </c>
      <c r="K106" s="7"/>
      <c r="L106" s="7" t="s">
        <v>24</v>
      </c>
      <c r="M106" s="7" t="s">
        <v>604</v>
      </c>
      <c r="N106" s="7" t="s">
        <v>647</v>
      </c>
    </row>
    <row r="107" spans="1:14" x14ac:dyDescent="0.2">
      <c r="A107">
        <v>997</v>
      </c>
      <c r="B107">
        <v>0</v>
      </c>
      <c r="C107" s="7" t="s">
        <v>670</v>
      </c>
      <c r="D107" s="7" t="s">
        <v>165</v>
      </c>
      <c r="E107" s="7" t="s">
        <v>12</v>
      </c>
      <c r="F107">
        <v>28</v>
      </c>
      <c r="G107">
        <v>0</v>
      </c>
      <c r="H107">
        <v>0</v>
      </c>
      <c r="I107" t="s">
        <v>166</v>
      </c>
      <c r="J107">
        <v>22.524999999999999</v>
      </c>
      <c r="K107" s="7"/>
      <c r="L107" s="7" t="s">
        <v>16</v>
      </c>
      <c r="M107" s="7" t="s">
        <v>606</v>
      </c>
      <c r="N107" s="7" t="s">
        <v>648</v>
      </c>
    </row>
    <row r="108" spans="1:14" x14ac:dyDescent="0.2">
      <c r="A108">
        <v>998</v>
      </c>
      <c r="B108">
        <v>0</v>
      </c>
      <c r="C108" s="7" t="s">
        <v>670</v>
      </c>
      <c r="D108" s="7" t="s">
        <v>167</v>
      </c>
      <c r="E108" s="7" t="s">
        <v>12</v>
      </c>
      <c r="F108">
        <v>21</v>
      </c>
      <c r="G108">
        <v>0</v>
      </c>
      <c r="H108">
        <v>0</v>
      </c>
      <c r="I108">
        <v>330920</v>
      </c>
      <c r="J108">
        <v>7.8208000000000002</v>
      </c>
      <c r="K108" s="7"/>
      <c r="L108" s="7" t="s">
        <v>13</v>
      </c>
      <c r="M108" s="7" t="s">
        <v>605</v>
      </c>
      <c r="N108" s="7" t="s">
        <v>648</v>
      </c>
    </row>
    <row r="109" spans="1:14" x14ac:dyDescent="0.2">
      <c r="A109">
        <v>999</v>
      </c>
      <c r="B109">
        <v>0</v>
      </c>
      <c r="C109" s="7" t="s">
        <v>670</v>
      </c>
      <c r="D109" s="7" t="s">
        <v>168</v>
      </c>
      <c r="E109" s="7" t="s">
        <v>12</v>
      </c>
      <c r="G109">
        <v>0</v>
      </c>
      <c r="H109">
        <v>0</v>
      </c>
      <c r="I109">
        <v>383162</v>
      </c>
      <c r="J109">
        <v>7.75</v>
      </c>
      <c r="K109" s="7"/>
      <c r="L109" s="7" t="s">
        <v>13</v>
      </c>
      <c r="M109" s="7" t="s">
        <v>605</v>
      </c>
      <c r="N109" s="7" t="s">
        <v>647</v>
      </c>
    </row>
    <row r="110" spans="1:14" x14ac:dyDescent="0.2">
      <c r="A110">
        <v>1000</v>
      </c>
      <c r="B110">
        <v>0</v>
      </c>
      <c r="C110" s="7" t="s">
        <v>670</v>
      </c>
      <c r="D110" s="7" t="s">
        <v>621</v>
      </c>
      <c r="E110" s="7" t="s">
        <v>12</v>
      </c>
      <c r="G110">
        <v>0</v>
      </c>
      <c r="H110">
        <v>0</v>
      </c>
      <c r="I110">
        <v>3410</v>
      </c>
      <c r="J110">
        <v>8.7125000000000004</v>
      </c>
      <c r="K110" s="7"/>
      <c r="L110" s="7" t="s">
        <v>16</v>
      </c>
      <c r="M110" s="7" t="s">
        <v>606</v>
      </c>
      <c r="N110" s="7" t="s">
        <v>647</v>
      </c>
    </row>
    <row r="111" spans="1:14" x14ac:dyDescent="0.2">
      <c r="A111">
        <v>1001</v>
      </c>
      <c r="B111">
        <v>0</v>
      </c>
      <c r="C111" s="7" t="s">
        <v>671</v>
      </c>
      <c r="D111" s="7" t="s">
        <v>169</v>
      </c>
      <c r="E111" s="7" t="s">
        <v>12</v>
      </c>
      <c r="F111">
        <v>18.5</v>
      </c>
      <c r="G111">
        <v>0</v>
      </c>
      <c r="H111">
        <v>0</v>
      </c>
      <c r="I111">
        <v>248734</v>
      </c>
      <c r="J111">
        <v>13</v>
      </c>
      <c r="K111" s="7" t="s">
        <v>170</v>
      </c>
      <c r="L111" s="7" t="s">
        <v>16</v>
      </c>
      <c r="M111" s="7" t="s">
        <v>606</v>
      </c>
      <c r="N111" s="7" t="s">
        <v>647</v>
      </c>
    </row>
    <row r="112" spans="1:14" x14ac:dyDescent="0.2">
      <c r="A112">
        <v>1002</v>
      </c>
      <c r="B112">
        <v>0</v>
      </c>
      <c r="C112" s="7" t="s">
        <v>671</v>
      </c>
      <c r="D112" s="7" t="s">
        <v>171</v>
      </c>
      <c r="E112" s="7" t="s">
        <v>12</v>
      </c>
      <c r="F112">
        <v>41</v>
      </c>
      <c r="G112">
        <v>0</v>
      </c>
      <c r="H112">
        <v>0</v>
      </c>
      <c r="I112">
        <v>237734</v>
      </c>
      <c r="J112">
        <v>15.0458</v>
      </c>
      <c r="K112" s="7"/>
      <c r="L112" s="7" t="s">
        <v>24</v>
      </c>
      <c r="M112" s="7" t="s">
        <v>604</v>
      </c>
      <c r="N112" s="7" t="s">
        <v>645</v>
      </c>
    </row>
    <row r="113" spans="1:14" x14ac:dyDescent="0.2">
      <c r="A113">
        <v>1003</v>
      </c>
      <c r="B113">
        <v>1</v>
      </c>
      <c r="C113" s="7" t="s">
        <v>670</v>
      </c>
      <c r="D113" s="7" t="s">
        <v>172</v>
      </c>
      <c r="E113" s="7" t="s">
        <v>15</v>
      </c>
      <c r="G113">
        <v>0</v>
      </c>
      <c r="H113">
        <v>0</v>
      </c>
      <c r="I113">
        <v>330968</v>
      </c>
      <c r="J113">
        <v>7.7792000000000003</v>
      </c>
      <c r="K113" s="7"/>
      <c r="L113" s="7" t="s">
        <v>13</v>
      </c>
      <c r="M113" s="7" t="s">
        <v>605</v>
      </c>
      <c r="N113" s="7" t="s">
        <v>647</v>
      </c>
    </row>
    <row r="114" spans="1:14" x14ac:dyDescent="0.2">
      <c r="A114">
        <v>1004</v>
      </c>
      <c r="B114">
        <v>1</v>
      </c>
      <c r="C114" s="7" t="s">
        <v>673</v>
      </c>
      <c r="D114" s="7" t="s">
        <v>173</v>
      </c>
      <c r="E114" s="7" t="s">
        <v>15</v>
      </c>
      <c r="F114">
        <v>36</v>
      </c>
      <c r="G114">
        <v>0</v>
      </c>
      <c r="H114">
        <v>0</v>
      </c>
      <c r="I114" t="s">
        <v>174</v>
      </c>
      <c r="J114">
        <v>31.679200000000002</v>
      </c>
      <c r="K114" s="7" t="s">
        <v>175</v>
      </c>
      <c r="L114" s="7" t="s">
        <v>24</v>
      </c>
      <c r="M114" s="7" t="s">
        <v>604</v>
      </c>
      <c r="N114" s="7" t="s">
        <v>648</v>
      </c>
    </row>
    <row r="115" spans="1:14" x14ac:dyDescent="0.2">
      <c r="A115">
        <v>1005</v>
      </c>
      <c r="B115">
        <v>1</v>
      </c>
      <c r="C115" s="7" t="s">
        <v>670</v>
      </c>
      <c r="D115" s="7" t="s">
        <v>176</v>
      </c>
      <c r="E115" s="7" t="s">
        <v>15</v>
      </c>
      <c r="F115">
        <v>18.5</v>
      </c>
      <c r="G115">
        <v>0</v>
      </c>
      <c r="H115">
        <v>0</v>
      </c>
      <c r="I115">
        <v>329944</v>
      </c>
      <c r="J115">
        <v>7.2832999999999997</v>
      </c>
      <c r="K115" s="7"/>
      <c r="L115" s="7" t="s">
        <v>13</v>
      </c>
      <c r="M115" s="7" t="s">
        <v>605</v>
      </c>
      <c r="N115" s="7" t="s">
        <v>647</v>
      </c>
    </row>
    <row r="116" spans="1:14" x14ac:dyDescent="0.2">
      <c r="A116">
        <v>1006</v>
      </c>
      <c r="B116">
        <v>1</v>
      </c>
      <c r="C116" s="7" t="s">
        <v>673</v>
      </c>
      <c r="D116" s="7" t="s">
        <v>177</v>
      </c>
      <c r="E116" s="7" t="s">
        <v>15</v>
      </c>
      <c r="F116">
        <v>63</v>
      </c>
      <c r="G116">
        <v>1</v>
      </c>
      <c r="H116">
        <v>0</v>
      </c>
      <c r="I116" t="s">
        <v>134</v>
      </c>
      <c r="J116">
        <v>221.7792</v>
      </c>
      <c r="K116" s="7" t="s">
        <v>135</v>
      </c>
      <c r="L116" s="7" t="s">
        <v>16</v>
      </c>
      <c r="M116" s="7" t="s">
        <v>606</v>
      </c>
      <c r="N116" s="7" t="s">
        <v>646</v>
      </c>
    </row>
    <row r="117" spans="1:14" x14ac:dyDescent="0.2">
      <c r="A117">
        <v>1007</v>
      </c>
      <c r="B117">
        <v>0</v>
      </c>
      <c r="C117" s="7" t="s">
        <v>670</v>
      </c>
      <c r="D117" s="7" t="s">
        <v>178</v>
      </c>
      <c r="E117" s="7" t="s">
        <v>12</v>
      </c>
      <c r="F117">
        <v>18</v>
      </c>
      <c r="G117">
        <v>1</v>
      </c>
      <c r="H117">
        <v>0</v>
      </c>
      <c r="I117">
        <v>2680</v>
      </c>
      <c r="J117">
        <v>14.4542</v>
      </c>
      <c r="K117" s="7"/>
      <c r="L117" s="7" t="s">
        <v>24</v>
      </c>
      <c r="M117" s="7" t="s">
        <v>604</v>
      </c>
      <c r="N117" s="7" t="s">
        <v>647</v>
      </c>
    </row>
    <row r="118" spans="1:14" x14ac:dyDescent="0.2">
      <c r="A118">
        <v>1008</v>
      </c>
      <c r="B118">
        <v>0</v>
      </c>
      <c r="C118" s="7" t="s">
        <v>670</v>
      </c>
      <c r="D118" s="7" t="s">
        <v>179</v>
      </c>
      <c r="E118" s="7" t="s">
        <v>12</v>
      </c>
      <c r="G118">
        <v>0</v>
      </c>
      <c r="H118">
        <v>0</v>
      </c>
      <c r="I118">
        <v>2681</v>
      </c>
      <c r="J118">
        <v>6.4375</v>
      </c>
      <c r="K118" s="7"/>
      <c r="L118" s="7" t="s">
        <v>24</v>
      </c>
      <c r="M118" s="7" t="s">
        <v>604</v>
      </c>
      <c r="N118" s="7" t="s">
        <v>647</v>
      </c>
    </row>
    <row r="119" spans="1:14" x14ac:dyDescent="0.2">
      <c r="A119">
        <v>1009</v>
      </c>
      <c r="B119">
        <v>1</v>
      </c>
      <c r="C119" s="7" t="s">
        <v>670</v>
      </c>
      <c r="D119" s="7" t="s">
        <v>180</v>
      </c>
      <c r="E119" s="7" t="s">
        <v>15</v>
      </c>
      <c r="F119">
        <v>1</v>
      </c>
      <c r="G119">
        <v>1</v>
      </c>
      <c r="H119">
        <v>1</v>
      </c>
      <c r="I119" t="s">
        <v>181</v>
      </c>
      <c r="J119">
        <v>16.7</v>
      </c>
      <c r="K119" s="7" t="s">
        <v>182</v>
      </c>
      <c r="L119" s="7" t="s">
        <v>16</v>
      </c>
      <c r="M119" s="7" t="s">
        <v>606</v>
      </c>
      <c r="N119" s="7" t="s">
        <v>647</v>
      </c>
    </row>
    <row r="120" spans="1:14" x14ac:dyDescent="0.2">
      <c r="A120">
        <v>1010</v>
      </c>
      <c r="B120">
        <v>0</v>
      </c>
      <c r="C120" s="7" t="s">
        <v>673</v>
      </c>
      <c r="D120" s="7" t="s">
        <v>183</v>
      </c>
      <c r="E120" s="7" t="s">
        <v>12</v>
      </c>
      <c r="F120">
        <v>36</v>
      </c>
      <c r="G120">
        <v>0</v>
      </c>
      <c r="H120">
        <v>0</v>
      </c>
      <c r="I120">
        <v>13050</v>
      </c>
      <c r="J120">
        <v>75.241699999999994</v>
      </c>
      <c r="K120" s="7" t="s">
        <v>184</v>
      </c>
      <c r="L120" s="7" t="s">
        <v>24</v>
      </c>
      <c r="M120" s="7" t="s">
        <v>604</v>
      </c>
      <c r="N120" s="7" t="s">
        <v>648</v>
      </c>
    </row>
    <row r="121" spans="1:14" x14ac:dyDescent="0.2">
      <c r="A121">
        <v>1011</v>
      </c>
      <c r="B121">
        <v>1</v>
      </c>
      <c r="C121" s="7" t="s">
        <v>671</v>
      </c>
      <c r="D121" s="7" t="s">
        <v>185</v>
      </c>
      <c r="E121" s="7" t="s">
        <v>15</v>
      </c>
      <c r="F121">
        <v>29</v>
      </c>
      <c r="G121">
        <v>1</v>
      </c>
      <c r="H121">
        <v>0</v>
      </c>
      <c r="I121" t="s">
        <v>186</v>
      </c>
      <c r="J121">
        <v>26</v>
      </c>
      <c r="K121" s="7"/>
      <c r="L121" s="7" t="s">
        <v>16</v>
      </c>
      <c r="M121" s="7" t="s">
        <v>606</v>
      </c>
      <c r="N121" s="7" t="s">
        <v>648</v>
      </c>
    </row>
    <row r="122" spans="1:14" x14ac:dyDescent="0.2">
      <c r="A122">
        <v>1012</v>
      </c>
      <c r="B122">
        <v>1</v>
      </c>
      <c r="C122" s="7" t="s">
        <v>671</v>
      </c>
      <c r="D122" s="7" t="s">
        <v>187</v>
      </c>
      <c r="E122" s="7" t="s">
        <v>15</v>
      </c>
      <c r="F122">
        <v>12</v>
      </c>
      <c r="G122">
        <v>0</v>
      </c>
      <c r="H122">
        <v>0</v>
      </c>
      <c r="I122" t="s">
        <v>188</v>
      </c>
      <c r="J122">
        <v>15.75</v>
      </c>
      <c r="K122" s="7"/>
      <c r="L122" s="7" t="s">
        <v>16</v>
      </c>
      <c r="M122" s="7" t="s">
        <v>606</v>
      </c>
      <c r="N122" s="7" t="s">
        <v>647</v>
      </c>
    </row>
    <row r="123" spans="1:14" x14ac:dyDescent="0.2">
      <c r="A123">
        <v>1013</v>
      </c>
      <c r="B123">
        <v>0</v>
      </c>
      <c r="C123" s="7" t="s">
        <v>670</v>
      </c>
      <c r="D123" s="7" t="s">
        <v>189</v>
      </c>
      <c r="E123" s="7" t="s">
        <v>12</v>
      </c>
      <c r="G123">
        <v>1</v>
      </c>
      <c r="H123">
        <v>0</v>
      </c>
      <c r="I123">
        <v>367227</v>
      </c>
      <c r="J123">
        <v>7.75</v>
      </c>
      <c r="K123" s="7"/>
      <c r="L123" s="7" t="s">
        <v>13</v>
      </c>
      <c r="M123" s="7" t="s">
        <v>605</v>
      </c>
      <c r="N123" s="7" t="s">
        <v>647</v>
      </c>
    </row>
    <row r="124" spans="1:14" x14ac:dyDescent="0.2">
      <c r="A124">
        <v>1014</v>
      </c>
      <c r="B124">
        <v>1</v>
      </c>
      <c r="C124" s="7" t="s">
        <v>673</v>
      </c>
      <c r="D124" s="7" t="s">
        <v>190</v>
      </c>
      <c r="E124" s="7" t="s">
        <v>15</v>
      </c>
      <c r="F124">
        <v>35</v>
      </c>
      <c r="G124">
        <v>1</v>
      </c>
      <c r="H124">
        <v>0</v>
      </c>
      <c r="I124">
        <v>13236</v>
      </c>
      <c r="J124">
        <v>57.75</v>
      </c>
      <c r="K124" s="7" t="s">
        <v>191</v>
      </c>
      <c r="L124" s="7" t="s">
        <v>24</v>
      </c>
      <c r="M124" s="7" t="s">
        <v>604</v>
      </c>
      <c r="N124" s="7" t="s">
        <v>648</v>
      </c>
    </row>
    <row r="125" spans="1:14" x14ac:dyDescent="0.2">
      <c r="A125">
        <v>1015</v>
      </c>
      <c r="B125">
        <v>0</v>
      </c>
      <c r="C125" s="7" t="s">
        <v>670</v>
      </c>
      <c r="D125" s="7" t="s">
        <v>192</v>
      </c>
      <c r="E125" s="7" t="s">
        <v>12</v>
      </c>
      <c r="F125">
        <v>28</v>
      </c>
      <c r="G125">
        <v>0</v>
      </c>
      <c r="H125">
        <v>0</v>
      </c>
      <c r="I125">
        <v>392095</v>
      </c>
      <c r="J125">
        <v>7.25</v>
      </c>
      <c r="K125" s="7"/>
      <c r="L125" s="7" t="s">
        <v>16</v>
      </c>
      <c r="M125" s="7" t="s">
        <v>606</v>
      </c>
      <c r="N125" s="7" t="s">
        <v>648</v>
      </c>
    </row>
    <row r="126" spans="1:14" x14ac:dyDescent="0.2">
      <c r="A126">
        <v>1016</v>
      </c>
      <c r="B126">
        <v>0</v>
      </c>
      <c r="C126" s="7" t="s">
        <v>670</v>
      </c>
      <c r="D126" s="7" t="s">
        <v>193</v>
      </c>
      <c r="E126" s="7" t="s">
        <v>12</v>
      </c>
      <c r="G126">
        <v>0</v>
      </c>
      <c r="H126">
        <v>0</v>
      </c>
      <c r="I126">
        <v>368783</v>
      </c>
      <c r="J126">
        <v>7.75</v>
      </c>
      <c r="K126" s="7"/>
      <c r="L126" s="7" t="s">
        <v>13</v>
      </c>
      <c r="M126" s="7" t="s">
        <v>605</v>
      </c>
      <c r="N126" s="7" t="s">
        <v>647</v>
      </c>
    </row>
    <row r="127" spans="1:14" x14ac:dyDescent="0.2">
      <c r="A127">
        <v>1017</v>
      </c>
      <c r="B127">
        <v>1</v>
      </c>
      <c r="C127" s="7" t="s">
        <v>670</v>
      </c>
      <c r="D127" s="7" t="s">
        <v>194</v>
      </c>
      <c r="E127" s="7" t="s">
        <v>15</v>
      </c>
      <c r="F127">
        <v>17</v>
      </c>
      <c r="G127">
        <v>0</v>
      </c>
      <c r="H127">
        <v>1</v>
      </c>
      <c r="I127">
        <v>371362</v>
      </c>
      <c r="J127">
        <v>16.100000000000001</v>
      </c>
      <c r="K127" s="7"/>
      <c r="L127" s="7" t="s">
        <v>16</v>
      </c>
      <c r="M127" s="7" t="s">
        <v>606</v>
      </c>
      <c r="N127" s="7" t="s">
        <v>647</v>
      </c>
    </row>
    <row r="128" spans="1:14" x14ac:dyDescent="0.2">
      <c r="A128">
        <v>1018</v>
      </c>
      <c r="B128">
        <v>0</v>
      </c>
      <c r="C128" s="7" t="s">
        <v>670</v>
      </c>
      <c r="D128" s="7" t="s">
        <v>195</v>
      </c>
      <c r="E128" s="7" t="s">
        <v>12</v>
      </c>
      <c r="F128">
        <v>22</v>
      </c>
      <c r="G128">
        <v>0</v>
      </c>
      <c r="H128">
        <v>0</v>
      </c>
      <c r="I128">
        <v>350045</v>
      </c>
      <c r="J128">
        <v>7.7957999999999998</v>
      </c>
      <c r="K128" s="7"/>
      <c r="L128" s="7" t="s">
        <v>16</v>
      </c>
      <c r="M128" s="7" t="s">
        <v>606</v>
      </c>
      <c r="N128" s="7" t="s">
        <v>648</v>
      </c>
    </row>
    <row r="129" spans="1:14" x14ac:dyDescent="0.2">
      <c r="A129">
        <v>1019</v>
      </c>
      <c r="B129">
        <v>1</v>
      </c>
      <c r="C129" s="7" t="s">
        <v>670</v>
      </c>
      <c r="D129" s="7" t="s">
        <v>196</v>
      </c>
      <c r="E129" s="7" t="s">
        <v>15</v>
      </c>
      <c r="G129">
        <v>2</v>
      </c>
      <c r="H129">
        <v>0</v>
      </c>
      <c r="I129">
        <v>367226</v>
      </c>
      <c r="J129">
        <v>23.25</v>
      </c>
      <c r="K129" s="7"/>
      <c r="L129" s="7" t="s">
        <v>13</v>
      </c>
      <c r="M129" s="7" t="s">
        <v>605</v>
      </c>
      <c r="N129" s="7" t="s">
        <v>647</v>
      </c>
    </row>
    <row r="130" spans="1:14" x14ac:dyDescent="0.2">
      <c r="A130">
        <v>1020</v>
      </c>
      <c r="B130">
        <v>0</v>
      </c>
      <c r="C130" s="7" t="s">
        <v>671</v>
      </c>
      <c r="D130" s="7" t="s">
        <v>197</v>
      </c>
      <c r="E130" s="7" t="s">
        <v>12</v>
      </c>
      <c r="F130">
        <v>42</v>
      </c>
      <c r="G130">
        <v>0</v>
      </c>
      <c r="H130">
        <v>0</v>
      </c>
      <c r="I130">
        <v>211535</v>
      </c>
      <c r="J130">
        <v>13</v>
      </c>
      <c r="K130" s="7"/>
      <c r="L130" s="7" t="s">
        <v>16</v>
      </c>
      <c r="M130" s="7" t="s">
        <v>606</v>
      </c>
      <c r="N130" s="7" t="s">
        <v>645</v>
      </c>
    </row>
    <row r="131" spans="1:14" x14ac:dyDescent="0.2">
      <c r="A131">
        <v>1021</v>
      </c>
      <c r="B131">
        <v>0</v>
      </c>
      <c r="C131" s="7" t="s">
        <v>670</v>
      </c>
      <c r="D131" s="7" t="s">
        <v>198</v>
      </c>
      <c r="E131" s="7" t="s">
        <v>12</v>
      </c>
      <c r="F131">
        <v>24</v>
      </c>
      <c r="G131">
        <v>0</v>
      </c>
      <c r="H131">
        <v>0</v>
      </c>
      <c r="I131">
        <v>342441</v>
      </c>
      <c r="J131">
        <v>8.0500000000000007</v>
      </c>
      <c r="K131" s="7"/>
      <c r="L131" s="7" t="s">
        <v>16</v>
      </c>
      <c r="M131" s="7" t="s">
        <v>606</v>
      </c>
      <c r="N131" s="7" t="s">
        <v>648</v>
      </c>
    </row>
    <row r="132" spans="1:14" x14ac:dyDescent="0.2">
      <c r="A132">
        <v>1022</v>
      </c>
      <c r="B132">
        <v>0</v>
      </c>
      <c r="C132" s="7" t="s">
        <v>670</v>
      </c>
      <c r="D132" s="7" t="s">
        <v>199</v>
      </c>
      <c r="E132" s="7" t="s">
        <v>12</v>
      </c>
      <c r="F132">
        <v>32</v>
      </c>
      <c r="G132">
        <v>0</v>
      </c>
      <c r="H132">
        <v>0</v>
      </c>
      <c r="I132" t="s">
        <v>200</v>
      </c>
      <c r="J132">
        <v>8.0500000000000007</v>
      </c>
      <c r="K132" s="7"/>
      <c r="L132" s="7" t="s">
        <v>16</v>
      </c>
      <c r="M132" s="7" t="s">
        <v>606</v>
      </c>
      <c r="N132" s="7" t="s">
        <v>648</v>
      </c>
    </row>
    <row r="133" spans="1:14" x14ac:dyDescent="0.2">
      <c r="A133">
        <v>1023</v>
      </c>
      <c r="B133">
        <v>0</v>
      </c>
      <c r="C133" s="7" t="s">
        <v>673</v>
      </c>
      <c r="D133" s="7" t="s">
        <v>201</v>
      </c>
      <c r="E133" s="7" t="s">
        <v>12</v>
      </c>
      <c r="F133">
        <v>53</v>
      </c>
      <c r="G133">
        <v>0</v>
      </c>
      <c r="H133">
        <v>0</v>
      </c>
      <c r="I133">
        <v>113780</v>
      </c>
      <c r="J133">
        <v>28.5</v>
      </c>
      <c r="K133" s="7" t="s">
        <v>202</v>
      </c>
      <c r="L133" s="7" t="s">
        <v>24</v>
      </c>
      <c r="M133" s="7" t="s">
        <v>604</v>
      </c>
      <c r="N133" s="7" t="s">
        <v>645</v>
      </c>
    </row>
    <row r="134" spans="1:14" x14ac:dyDescent="0.2">
      <c r="A134">
        <v>1024</v>
      </c>
      <c r="B134">
        <v>1</v>
      </c>
      <c r="C134" s="7" t="s">
        <v>670</v>
      </c>
      <c r="D134" s="7" t="s">
        <v>203</v>
      </c>
      <c r="E134" s="7" t="s">
        <v>15</v>
      </c>
      <c r="G134">
        <v>0</v>
      </c>
      <c r="H134">
        <v>4</v>
      </c>
      <c r="I134">
        <v>4133</v>
      </c>
      <c r="J134">
        <v>25.466699999999999</v>
      </c>
      <c r="K134" s="7"/>
      <c r="L134" s="7" t="s">
        <v>16</v>
      </c>
      <c r="M134" s="7" t="s">
        <v>606</v>
      </c>
      <c r="N134" s="7" t="s">
        <v>647</v>
      </c>
    </row>
    <row r="135" spans="1:14" x14ac:dyDescent="0.2">
      <c r="A135">
        <v>1025</v>
      </c>
      <c r="B135">
        <v>0</v>
      </c>
      <c r="C135" s="7" t="s">
        <v>670</v>
      </c>
      <c r="D135" s="7" t="s">
        <v>204</v>
      </c>
      <c r="E135" s="7" t="s">
        <v>12</v>
      </c>
      <c r="G135">
        <v>1</v>
      </c>
      <c r="H135">
        <v>0</v>
      </c>
      <c r="I135">
        <v>2621</v>
      </c>
      <c r="J135">
        <v>6.4375</v>
      </c>
      <c r="K135" s="7"/>
      <c r="L135" s="7" t="s">
        <v>24</v>
      </c>
      <c r="M135" s="7" t="s">
        <v>604</v>
      </c>
      <c r="N135" s="7" t="s">
        <v>647</v>
      </c>
    </row>
    <row r="136" spans="1:14" x14ac:dyDescent="0.2">
      <c r="A136">
        <v>1026</v>
      </c>
      <c r="B136">
        <v>0</v>
      </c>
      <c r="C136" s="7" t="s">
        <v>670</v>
      </c>
      <c r="D136" s="7" t="s">
        <v>205</v>
      </c>
      <c r="E136" s="7" t="s">
        <v>12</v>
      </c>
      <c r="F136">
        <v>43</v>
      </c>
      <c r="G136">
        <v>0</v>
      </c>
      <c r="H136">
        <v>0</v>
      </c>
      <c r="I136">
        <v>349226</v>
      </c>
      <c r="J136">
        <v>7.8958000000000004</v>
      </c>
      <c r="K136" s="7"/>
      <c r="L136" s="7" t="s">
        <v>16</v>
      </c>
      <c r="M136" s="7" t="s">
        <v>606</v>
      </c>
      <c r="N136" s="7" t="s">
        <v>645</v>
      </c>
    </row>
    <row r="137" spans="1:14" x14ac:dyDescent="0.2">
      <c r="A137">
        <v>1027</v>
      </c>
      <c r="B137">
        <v>0</v>
      </c>
      <c r="C137" s="7" t="s">
        <v>670</v>
      </c>
      <c r="D137" s="7" t="s">
        <v>206</v>
      </c>
      <c r="E137" s="7" t="s">
        <v>12</v>
      </c>
      <c r="F137">
        <v>24</v>
      </c>
      <c r="G137">
        <v>0</v>
      </c>
      <c r="H137">
        <v>0</v>
      </c>
      <c r="I137">
        <v>350409</v>
      </c>
      <c r="J137">
        <v>7.8541999999999996</v>
      </c>
      <c r="K137" s="7"/>
      <c r="L137" s="7" t="s">
        <v>16</v>
      </c>
      <c r="M137" s="7" t="s">
        <v>606</v>
      </c>
      <c r="N137" s="7" t="s">
        <v>648</v>
      </c>
    </row>
    <row r="138" spans="1:14" x14ac:dyDescent="0.2">
      <c r="A138">
        <v>1028</v>
      </c>
      <c r="B138">
        <v>0</v>
      </c>
      <c r="C138" s="7" t="s">
        <v>670</v>
      </c>
      <c r="D138" s="7" t="s">
        <v>207</v>
      </c>
      <c r="E138" s="7" t="s">
        <v>12</v>
      </c>
      <c r="F138">
        <v>26.5</v>
      </c>
      <c r="G138">
        <v>0</v>
      </c>
      <c r="H138">
        <v>0</v>
      </c>
      <c r="I138">
        <v>2656</v>
      </c>
      <c r="J138">
        <v>7.2249999999999996</v>
      </c>
      <c r="K138" s="7"/>
      <c r="L138" s="7" t="s">
        <v>24</v>
      </c>
      <c r="M138" s="7" t="s">
        <v>604</v>
      </c>
      <c r="N138" s="7" t="s">
        <v>648</v>
      </c>
    </row>
    <row r="139" spans="1:14" x14ac:dyDescent="0.2">
      <c r="A139">
        <v>1029</v>
      </c>
      <c r="B139">
        <v>0</v>
      </c>
      <c r="C139" s="7" t="s">
        <v>671</v>
      </c>
      <c r="D139" s="7" t="s">
        <v>208</v>
      </c>
      <c r="E139" s="7" t="s">
        <v>12</v>
      </c>
      <c r="F139">
        <v>26</v>
      </c>
      <c r="G139">
        <v>0</v>
      </c>
      <c r="H139">
        <v>0</v>
      </c>
      <c r="I139">
        <v>248659</v>
      </c>
      <c r="J139">
        <v>13</v>
      </c>
      <c r="K139" s="7"/>
      <c r="L139" s="7" t="s">
        <v>16</v>
      </c>
      <c r="M139" s="7" t="s">
        <v>606</v>
      </c>
      <c r="N139" s="7" t="s">
        <v>648</v>
      </c>
    </row>
    <row r="140" spans="1:14" x14ac:dyDescent="0.2">
      <c r="A140">
        <v>1030</v>
      </c>
      <c r="B140">
        <v>1</v>
      </c>
      <c r="C140" s="7" t="s">
        <v>670</v>
      </c>
      <c r="D140" s="7" t="s">
        <v>209</v>
      </c>
      <c r="E140" s="7" t="s">
        <v>15</v>
      </c>
      <c r="F140">
        <v>23</v>
      </c>
      <c r="G140">
        <v>0</v>
      </c>
      <c r="H140">
        <v>0</v>
      </c>
      <c r="I140" t="s">
        <v>210</v>
      </c>
      <c r="J140">
        <v>8.0500000000000007</v>
      </c>
      <c r="K140" s="7"/>
      <c r="L140" s="7" t="s">
        <v>16</v>
      </c>
      <c r="M140" s="7" t="s">
        <v>606</v>
      </c>
      <c r="N140" s="7" t="s">
        <v>648</v>
      </c>
    </row>
    <row r="141" spans="1:14" x14ac:dyDescent="0.2">
      <c r="A141">
        <v>1031</v>
      </c>
      <c r="B141">
        <v>0</v>
      </c>
      <c r="C141" s="7" t="s">
        <v>670</v>
      </c>
      <c r="D141" s="7" t="s">
        <v>211</v>
      </c>
      <c r="E141" s="7" t="s">
        <v>12</v>
      </c>
      <c r="F141">
        <v>40</v>
      </c>
      <c r="G141">
        <v>1</v>
      </c>
      <c r="H141">
        <v>6</v>
      </c>
      <c r="I141" t="s">
        <v>212</v>
      </c>
      <c r="J141">
        <v>46.9</v>
      </c>
      <c r="K141" s="7"/>
      <c r="L141" s="7" t="s">
        <v>16</v>
      </c>
      <c r="M141" s="7" t="s">
        <v>606</v>
      </c>
      <c r="N141" s="7" t="s">
        <v>645</v>
      </c>
    </row>
    <row r="142" spans="1:14" x14ac:dyDescent="0.2">
      <c r="A142">
        <v>1032</v>
      </c>
      <c r="B142">
        <v>1</v>
      </c>
      <c r="C142" s="7" t="s">
        <v>670</v>
      </c>
      <c r="D142" s="7" t="s">
        <v>213</v>
      </c>
      <c r="E142" s="7" t="s">
        <v>15</v>
      </c>
      <c r="F142">
        <v>10</v>
      </c>
      <c r="G142">
        <v>5</v>
      </c>
      <c r="H142">
        <v>2</v>
      </c>
      <c r="I142" t="s">
        <v>212</v>
      </c>
      <c r="J142">
        <v>46.9</v>
      </c>
      <c r="K142" s="7"/>
      <c r="L142" s="7" t="s">
        <v>16</v>
      </c>
      <c r="M142" s="7" t="s">
        <v>606</v>
      </c>
      <c r="N142" s="7" t="s">
        <v>647</v>
      </c>
    </row>
    <row r="143" spans="1:14" x14ac:dyDescent="0.2">
      <c r="A143">
        <v>1033</v>
      </c>
      <c r="B143">
        <v>1</v>
      </c>
      <c r="C143" s="7" t="s">
        <v>673</v>
      </c>
      <c r="D143" s="7" t="s">
        <v>214</v>
      </c>
      <c r="E143" s="7" t="s">
        <v>15</v>
      </c>
      <c r="F143">
        <v>33</v>
      </c>
      <c r="G143">
        <v>0</v>
      </c>
      <c r="H143">
        <v>0</v>
      </c>
      <c r="I143">
        <v>113781</v>
      </c>
      <c r="J143">
        <v>151.55000000000001</v>
      </c>
      <c r="K143" s="7"/>
      <c r="L143" s="7" t="s">
        <v>16</v>
      </c>
      <c r="M143" s="7" t="s">
        <v>606</v>
      </c>
      <c r="N143" s="7" t="s">
        <v>648</v>
      </c>
    </row>
    <row r="144" spans="1:14" x14ac:dyDescent="0.2">
      <c r="A144">
        <v>1034</v>
      </c>
      <c r="B144">
        <v>0</v>
      </c>
      <c r="C144" s="7" t="s">
        <v>673</v>
      </c>
      <c r="D144" s="7" t="s">
        <v>215</v>
      </c>
      <c r="E144" s="7" t="s">
        <v>12</v>
      </c>
      <c r="F144">
        <v>61</v>
      </c>
      <c r="G144">
        <v>1</v>
      </c>
      <c r="H144">
        <v>3</v>
      </c>
      <c r="I144" t="s">
        <v>50</v>
      </c>
      <c r="J144">
        <v>262.375</v>
      </c>
      <c r="K144" s="7" t="s">
        <v>51</v>
      </c>
      <c r="L144" s="7" t="s">
        <v>24</v>
      </c>
      <c r="M144" s="7" t="s">
        <v>604</v>
      </c>
      <c r="N144" s="7" t="s">
        <v>646</v>
      </c>
    </row>
    <row r="145" spans="1:14" x14ac:dyDescent="0.2">
      <c r="A145">
        <v>1035</v>
      </c>
      <c r="B145">
        <v>0</v>
      </c>
      <c r="C145" s="7" t="s">
        <v>671</v>
      </c>
      <c r="D145" s="7" t="s">
        <v>216</v>
      </c>
      <c r="E145" s="7" t="s">
        <v>12</v>
      </c>
      <c r="F145">
        <v>28</v>
      </c>
      <c r="G145">
        <v>0</v>
      </c>
      <c r="H145">
        <v>0</v>
      </c>
      <c r="I145">
        <v>244358</v>
      </c>
      <c r="J145">
        <v>26</v>
      </c>
      <c r="K145" s="7"/>
      <c r="L145" s="7" t="s">
        <v>16</v>
      </c>
      <c r="M145" s="7" t="s">
        <v>606</v>
      </c>
      <c r="N145" s="7" t="s">
        <v>648</v>
      </c>
    </row>
    <row r="146" spans="1:14" x14ac:dyDescent="0.2">
      <c r="A146">
        <v>1036</v>
      </c>
      <c r="B146">
        <v>0</v>
      </c>
      <c r="C146" s="7" t="s">
        <v>673</v>
      </c>
      <c r="D146" s="7" t="s">
        <v>622</v>
      </c>
      <c r="E146" s="7" t="s">
        <v>12</v>
      </c>
      <c r="F146">
        <v>42</v>
      </c>
      <c r="G146">
        <v>0</v>
      </c>
      <c r="H146">
        <v>0</v>
      </c>
      <c r="I146">
        <v>17475</v>
      </c>
      <c r="J146">
        <v>26.55</v>
      </c>
      <c r="K146" s="7"/>
      <c r="L146" s="7" t="s">
        <v>16</v>
      </c>
      <c r="M146" s="7" t="s">
        <v>606</v>
      </c>
      <c r="N146" s="7" t="s">
        <v>645</v>
      </c>
    </row>
    <row r="147" spans="1:14" x14ac:dyDescent="0.2">
      <c r="A147">
        <v>1037</v>
      </c>
      <c r="B147">
        <v>0</v>
      </c>
      <c r="C147" s="7" t="s">
        <v>670</v>
      </c>
      <c r="D147" s="7" t="s">
        <v>217</v>
      </c>
      <c r="E147" s="7" t="s">
        <v>12</v>
      </c>
      <c r="F147">
        <v>31</v>
      </c>
      <c r="G147">
        <v>3</v>
      </c>
      <c r="H147">
        <v>0</v>
      </c>
      <c r="I147">
        <v>345763</v>
      </c>
      <c r="J147">
        <v>18</v>
      </c>
      <c r="K147" s="7"/>
      <c r="L147" s="7" t="s">
        <v>16</v>
      </c>
      <c r="M147" s="7" t="s">
        <v>606</v>
      </c>
      <c r="N147" s="7" t="s">
        <v>648</v>
      </c>
    </row>
    <row r="148" spans="1:14" x14ac:dyDescent="0.2">
      <c r="A148">
        <v>1038</v>
      </c>
      <c r="B148">
        <v>0</v>
      </c>
      <c r="C148" s="7" t="s">
        <v>673</v>
      </c>
      <c r="D148" s="7" t="s">
        <v>218</v>
      </c>
      <c r="E148" s="7" t="s">
        <v>12</v>
      </c>
      <c r="G148">
        <v>0</v>
      </c>
      <c r="H148">
        <v>0</v>
      </c>
      <c r="I148">
        <v>17463</v>
      </c>
      <c r="J148">
        <v>51.862499999999997</v>
      </c>
      <c r="K148" s="7" t="s">
        <v>219</v>
      </c>
      <c r="L148" s="7" t="s">
        <v>16</v>
      </c>
      <c r="M148" s="7" t="s">
        <v>606</v>
      </c>
      <c r="N148" s="7" t="s">
        <v>647</v>
      </c>
    </row>
    <row r="149" spans="1:14" x14ac:dyDescent="0.2">
      <c r="A149">
        <v>1039</v>
      </c>
      <c r="B149">
        <v>0</v>
      </c>
      <c r="C149" s="7" t="s">
        <v>670</v>
      </c>
      <c r="D149" s="7" t="s">
        <v>220</v>
      </c>
      <c r="E149" s="7" t="s">
        <v>12</v>
      </c>
      <c r="F149">
        <v>22</v>
      </c>
      <c r="G149">
        <v>0</v>
      </c>
      <c r="H149">
        <v>0</v>
      </c>
      <c r="I149" t="s">
        <v>221</v>
      </c>
      <c r="J149">
        <v>8.0500000000000007</v>
      </c>
      <c r="K149" s="7"/>
      <c r="L149" s="7" t="s">
        <v>16</v>
      </c>
      <c r="M149" s="7" t="s">
        <v>606</v>
      </c>
      <c r="N149" s="7" t="s">
        <v>648</v>
      </c>
    </row>
    <row r="150" spans="1:14" x14ac:dyDescent="0.2">
      <c r="A150">
        <v>1040</v>
      </c>
      <c r="B150">
        <v>0</v>
      </c>
      <c r="C150" s="7" t="s">
        <v>673</v>
      </c>
      <c r="D150" s="7" t="s">
        <v>222</v>
      </c>
      <c r="E150" s="7" t="s">
        <v>12</v>
      </c>
      <c r="G150">
        <v>0</v>
      </c>
      <c r="H150">
        <v>0</v>
      </c>
      <c r="I150">
        <v>113791</v>
      </c>
      <c r="J150">
        <v>26.55</v>
      </c>
      <c r="K150" s="7"/>
      <c r="L150" s="7" t="s">
        <v>16</v>
      </c>
      <c r="M150" s="7" t="s">
        <v>606</v>
      </c>
      <c r="N150" s="7" t="s">
        <v>647</v>
      </c>
    </row>
    <row r="151" spans="1:14" x14ac:dyDescent="0.2">
      <c r="A151">
        <v>1041</v>
      </c>
      <c r="B151">
        <v>0</v>
      </c>
      <c r="C151" s="7" t="s">
        <v>671</v>
      </c>
      <c r="D151" s="7" t="s">
        <v>223</v>
      </c>
      <c r="E151" s="7" t="s">
        <v>12</v>
      </c>
      <c r="F151">
        <v>30</v>
      </c>
      <c r="G151">
        <v>1</v>
      </c>
      <c r="H151">
        <v>1</v>
      </c>
      <c r="I151">
        <v>250651</v>
      </c>
      <c r="J151">
        <v>26</v>
      </c>
      <c r="K151" s="7"/>
      <c r="L151" s="7" t="s">
        <v>16</v>
      </c>
      <c r="M151" s="7" t="s">
        <v>606</v>
      </c>
      <c r="N151" s="7" t="s">
        <v>648</v>
      </c>
    </row>
    <row r="152" spans="1:14" x14ac:dyDescent="0.2">
      <c r="A152">
        <v>1042</v>
      </c>
      <c r="B152">
        <v>1</v>
      </c>
      <c r="C152" s="7" t="s">
        <v>673</v>
      </c>
      <c r="D152" s="7" t="s">
        <v>224</v>
      </c>
      <c r="E152" s="7" t="s">
        <v>15</v>
      </c>
      <c r="F152">
        <v>23</v>
      </c>
      <c r="G152">
        <v>0</v>
      </c>
      <c r="H152">
        <v>1</v>
      </c>
      <c r="I152">
        <v>11767</v>
      </c>
      <c r="J152">
        <v>83.158299999999997</v>
      </c>
      <c r="K152" s="7" t="s">
        <v>225</v>
      </c>
      <c r="L152" s="7" t="s">
        <v>24</v>
      </c>
      <c r="M152" s="7" t="s">
        <v>604</v>
      </c>
      <c r="N152" s="7" t="s">
        <v>648</v>
      </c>
    </row>
    <row r="153" spans="1:14" x14ac:dyDescent="0.2">
      <c r="A153">
        <v>1043</v>
      </c>
      <c r="B153">
        <v>0</v>
      </c>
      <c r="C153" s="7" t="s">
        <v>670</v>
      </c>
      <c r="D153" s="7" t="s">
        <v>226</v>
      </c>
      <c r="E153" s="7" t="s">
        <v>12</v>
      </c>
      <c r="G153">
        <v>0</v>
      </c>
      <c r="H153">
        <v>0</v>
      </c>
      <c r="I153">
        <v>349255</v>
      </c>
      <c r="J153">
        <v>7.8958000000000004</v>
      </c>
      <c r="K153" s="7"/>
      <c r="L153" s="7" t="s">
        <v>24</v>
      </c>
      <c r="M153" s="7" t="s">
        <v>604</v>
      </c>
      <c r="N153" s="7" t="s">
        <v>647</v>
      </c>
    </row>
    <row r="154" spans="1:14" x14ac:dyDescent="0.2">
      <c r="A154">
        <v>1044</v>
      </c>
      <c r="B154">
        <v>0</v>
      </c>
      <c r="C154" s="7" t="s">
        <v>670</v>
      </c>
      <c r="D154" s="7" t="s">
        <v>227</v>
      </c>
      <c r="E154" s="7" t="s">
        <v>12</v>
      </c>
      <c r="F154">
        <v>60.5</v>
      </c>
      <c r="G154">
        <v>0</v>
      </c>
      <c r="H154">
        <v>0</v>
      </c>
      <c r="I154">
        <v>3701</v>
      </c>
      <c r="K154" s="7"/>
      <c r="L154" s="7" t="s">
        <v>16</v>
      </c>
      <c r="M154" s="7" t="s">
        <v>606</v>
      </c>
      <c r="N154" s="7" t="s">
        <v>646</v>
      </c>
    </row>
    <row r="155" spans="1:14" x14ac:dyDescent="0.2">
      <c r="A155">
        <v>1045</v>
      </c>
      <c r="B155">
        <v>1</v>
      </c>
      <c r="C155" s="7" t="s">
        <v>670</v>
      </c>
      <c r="D155" s="7" t="s">
        <v>228</v>
      </c>
      <c r="E155" s="7" t="s">
        <v>15</v>
      </c>
      <c r="F155">
        <v>36</v>
      </c>
      <c r="G155">
        <v>0</v>
      </c>
      <c r="H155">
        <v>2</v>
      </c>
      <c r="I155">
        <v>350405</v>
      </c>
      <c r="J155">
        <v>12.183299999999999</v>
      </c>
      <c r="K155" s="7"/>
      <c r="L155" s="7" t="s">
        <v>16</v>
      </c>
      <c r="M155" s="7" t="s">
        <v>606</v>
      </c>
      <c r="N155" s="7" t="s">
        <v>648</v>
      </c>
    </row>
    <row r="156" spans="1:14" x14ac:dyDescent="0.2">
      <c r="A156">
        <v>1046</v>
      </c>
      <c r="B156">
        <v>0</v>
      </c>
      <c r="C156" s="7" t="s">
        <v>670</v>
      </c>
      <c r="D156" s="7" t="s">
        <v>229</v>
      </c>
      <c r="E156" s="7" t="s">
        <v>12</v>
      </c>
      <c r="F156">
        <v>13</v>
      </c>
      <c r="G156">
        <v>4</v>
      </c>
      <c r="H156">
        <v>2</v>
      </c>
      <c r="I156">
        <v>347077</v>
      </c>
      <c r="J156">
        <v>31.387499999999999</v>
      </c>
      <c r="K156" s="7"/>
      <c r="L156" s="7" t="s">
        <v>16</v>
      </c>
      <c r="M156" s="7" t="s">
        <v>606</v>
      </c>
      <c r="N156" s="7" t="s">
        <v>647</v>
      </c>
    </row>
    <row r="157" spans="1:14" x14ac:dyDescent="0.2">
      <c r="A157">
        <v>1047</v>
      </c>
      <c r="B157">
        <v>0</v>
      </c>
      <c r="C157" s="7" t="s">
        <v>670</v>
      </c>
      <c r="D157" s="7" t="s">
        <v>230</v>
      </c>
      <c r="E157" s="7" t="s">
        <v>12</v>
      </c>
      <c r="F157">
        <v>24</v>
      </c>
      <c r="G157">
        <v>0</v>
      </c>
      <c r="H157">
        <v>0</v>
      </c>
      <c r="I157" t="s">
        <v>231</v>
      </c>
      <c r="J157">
        <v>7.55</v>
      </c>
      <c r="K157" s="7"/>
      <c r="L157" s="7" t="s">
        <v>16</v>
      </c>
      <c r="M157" s="7" t="s">
        <v>606</v>
      </c>
      <c r="N157" s="7" t="s">
        <v>648</v>
      </c>
    </row>
    <row r="158" spans="1:14" x14ac:dyDescent="0.2">
      <c r="A158">
        <v>1048</v>
      </c>
      <c r="B158">
        <v>1</v>
      </c>
      <c r="C158" s="7" t="s">
        <v>673</v>
      </c>
      <c r="D158" s="7" t="s">
        <v>232</v>
      </c>
      <c r="E158" s="7" t="s">
        <v>15</v>
      </c>
      <c r="F158">
        <v>29</v>
      </c>
      <c r="G158">
        <v>0</v>
      </c>
      <c r="H158">
        <v>0</v>
      </c>
      <c r="I158" t="s">
        <v>134</v>
      </c>
      <c r="J158">
        <v>221.7792</v>
      </c>
      <c r="K158" s="7" t="s">
        <v>233</v>
      </c>
      <c r="L158" s="7" t="s">
        <v>16</v>
      </c>
      <c r="M158" s="7" t="s">
        <v>606</v>
      </c>
      <c r="N158" s="7" t="s">
        <v>648</v>
      </c>
    </row>
    <row r="159" spans="1:14" x14ac:dyDescent="0.2">
      <c r="A159">
        <v>1049</v>
      </c>
      <c r="B159">
        <v>1</v>
      </c>
      <c r="C159" s="7" t="s">
        <v>670</v>
      </c>
      <c r="D159" s="7" t="s">
        <v>234</v>
      </c>
      <c r="E159" s="7" t="s">
        <v>15</v>
      </c>
      <c r="F159">
        <v>23</v>
      </c>
      <c r="G159">
        <v>0</v>
      </c>
      <c r="H159">
        <v>0</v>
      </c>
      <c r="I159">
        <v>347469</v>
      </c>
      <c r="J159">
        <v>7.8541999999999996</v>
      </c>
      <c r="K159" s="7"/>
      <c r="L159" s="7" t="s">
        <v>16</v>
      </c>
      <c r="M159" s="7" t="s">
        <v>606</v>
      </c>
      <c r="N159" s="7" t="s">
        <v>648</v>
      </c>
    </row>
    <row r="160" spans="1:14" x14ac:dyDescent="0.2">
      <c r="A160">
        <v>1050</v>
      </c>
      <c r="B160">
        <v>0</v>
      </c>
      <c r="C160" s="7" t="s">
        <v>673</v>
      </c>
      <c r="D160" s="7" t="s">
        <v>235</v>
      </c>
      <c r="E160" s="7" t="s">
        <v>12</v>
      </c>
      <c r="F160">
        <v>42</v>
      </c>
      <c r="G160">
        <v>0</v>
      </c>
      <c r="H160">
        <v>0</v>
      </c>
      <c r="I160">
        <v>110489</v>
      </c>
      <c r="J160">
        <v>26.55</v>
      </c>
      <c r="K160" s="7" t="s">
        <v>236</v>
      </c>
      <c r="L160" s="7" t="s">
        <v>16</v>
      </c>
      <c r="M160" s="7" t="s">
        <v>606</v>
      </c>
      <c r="N160" s="7" t="s">
        <v>645</v>
      </c>
    </row>
    <row r="161" spans="1:14" x14ac:dyDescent="0.2">
      <c r="A161">
        <v>1051</v>
      </c>
      <c r="B161">
        <v>1</v>
      </c>
      <c r="C161" s="7" t="s">
        <v>670</v>
      </c>
      <c r="D161" s="7" t="s">
        <v>237</v>
      </c>
      <c r="E161" s="7" t="s">
        <v>15</v>
      </c>
      <c r="F161">
        <v>26</v>
      </c>
      <c r="G161">
        <v>0</v>
      </c>
      <c r="H161">
        <v>2</v>
      </c>
      <c r="I161" t="s">
        <v>238</v>
      </c>
      <c r="J161">
        <v>13.775</v>
      </c>
      <c r="K161" s="7"/>
      <c r="L161" s="7" t="s">
        <v>16</v>
      </c>
      <c r="M161" s="7" t="s">
        <v>606</v>
      </c>
      <c r="N161" s="7" t="s">
        <v>648</v>
      </c>
    </row>
    <row r="162" spans="1:14" x14ac:dyDescent="0.2">
      <c r="A162">
        <v>1052</v>
      </c>
      <c r="B162">
        <v>1</v>
      </c>
      <c r="C162" s="7" t="s">
        <v>670</v>
      </c>
      <c r="D162" s="7" t="s">
        <v>239</v>
      </c>
      <c r="E162" s="7" t="s">
        <v>15</v>
      </c>
      <c r="G162">
        <v>0</v>
      </c>
      <c r="H162">
        <v>0</v>
      </c>
      <c r="I162">
        <v>335432</v>
      </c>
      <c r="J162">
        <v>7.7332999999999998</v>
      </c>
      <c r="K162" s="7"/>
      <c r="L162" s="7" t="s">
        <v>13</v>
      </c>
      <c r="M162" s="7" t="s">
        <v>605</v>
      </c>
      <c r="N162" s="7" t="s">
        <v>647</v>
      </c>
    </row>
    <row r="163" spans="1:14" x14ac:dyDescent="0.2">
      <c r="A163">
        <v>1053</v>
      </c>
      <c r="B163">
        <v>0</v>
      </c>
      <c r="C163" s="7" t="s">
        <v>670</v>
      </c>
      <c r="D163" s="7" t="s">
        <v>240</v>
      </c>
      <c r="E163" s="7" t="s">
        <v>12</v>
      </c>
      <c r="F163">
        <v>7</v>
      </c>
      <c r="G163">
        <v>1</v>
      </c>
      <c r="H163">
        <v>1</v>
      </c>
      <c r="I163">
        <v>2650</v>
      </c>
      <c r="J163">
        <v>15.245799999999999</v>
      </c>
      <c r="K163" s="7"/>
      <c r="L163" s="7" t="s">
        <v>24</v>
      </c>
      <c r="M163" s="7" t="s">
        <v>604</v>
      </c>
      <c r="N163" s="7" t="s">
        <v>647</v>
      </c>
    </row>
    <row r="164" spans="1:14" x14ac:dyDescent="0.2">
      <c r="A164">
        <v>1054</v>
      </c>
      <c r="B164">
        <v>1</v>
      </c>
      <c r="C164" s="7" t="s">
        <v>671</v>
      </c>
      <c r="D164" s="7" t="s">
        <v>241</v>
      </c>
      <c r="E164" s="7" t="s">
        <v>15</v>
      </c>
      <c r="F164">
        <v>26</v>
      </c>
      <c r="G164">
        <v>0</v>
      </c>
      <c r="H164">
        <v>0</v>
      </c>
      <c r="I164">
        <v>220844</v>
      </c>
      <c r="J164">
        <v>13.5</v>
      </c>
      <c r="K164" s="7"/>
      <c r="L164" s="7" t="s">
        <v>16</v>
      </c>
      <c r="M164" s="7" t="s">
        <v>606</v>
      </c>
      <c r="N164" s="7" t="s">
        <v>648</v>
      </c>
    </row>
    <row r="165" spans="1:14" x14ac:dyDescent="0.2">
      <c r="A165">
        <v>1055</v>
      </c>
      <c r="B165">
        <v>0</v>
      </c>
      <c r="C165" s="7" t="s">
        <v>670</v>
      </c>
      <c r="D165" s="7" t="s">
        <v>242</v>
      </c>
      <c r="E165" s="7" t="s">
        <v>12</v>
      </c>
      <c r="G165">
        <v>0</v>
      </c>
      <c r="H165">
        <v>0</v>
      </c>
      <c r="I165">
        <v>343271</v>
      </c>
      <c r="J165">
        <v>7</v>
      </c>
      <c r="K165" s="7"/>
      <c r="L165" s="7" t="s">
        <v>16</v>
      </c>
      <c r="M165" s="7" t="s">
        <v>606</v>
      </c>
      <c r="N165" s="7" t="s">
        <v>647</v>
      </c>
    </row>
    <row r="166" spans="1:14" x14ac:dyDescent="0.2">
      <c r="A166">
        <v>1056</v>
      </c>
      <c r="B166">
        <v>0</v>
      </c>
      <c r="C166" s="7" t="s">
        <v>671</v>
      </c>
      <c r="D166" s="7" t="s">
        <v>243</v>
      </c>
      <c r="E166" s="7" t="s">
        <v>12</v>
      </c>
      <c r="F166">
        <v>41</v>
      </c>
      <c r="G166">
        <v>0</v>
      </c>
      <c r="H166">
        <v>0</v>
      </c>
      <c r="I166">
        <v>237393</v>
      </c>
      <c r="J166">
        <v>13</v>
      </c>
      <c r="K166" s="7"/>
      <c r="L166" s="7" t="s">
        <v>16</v>
      </c>
      <c r="M166" s="7" t="s">
        <v>606</v>
      </c>
      <c r="N166" s="7" t="s">
        <v>645</v>
      </c>
    </row>
    <row r="167" spans="1:14" x14ac:dyDescent="0.2">
      <c r="A167">
        <v>1057</v>
      </c>
      <c r="B167">
        <v>1</v>
      </c>
      <c r="C167" s="7" t="s">
        <v>670</v>
      </c>
      <c r="D167" s="7" t="s">
        <v>244</v>
      </c>
      <c r="E167" s="7" t="s">
        <v>15</v>
      </c>
      <c r="F167">
        <v>26</v>
      </c>
      <c r="G167">
        <v>1</v>
      </c>
      <c r="H167">
        <v>1</v>
      </c>
      <c r="I167">
        <v>315153</v>
      </c>
      <c r="J167">
        <v>22.024999999999999</v>
      </c>
      <c r="K167" s="7"/>
      <c r="L167" s="7" t="s">
        <v>16</v>
      </c>
      <c r="M167" s="7" t="s">
        <v>606</v>
      </c>
      <c r="N167" s="7" t="s">
        <v>648</v>
      </c>
    </row>
    <row r="168" spans="1:14" x14ac:dyDescent="0.2">
      <c r="A168">
        <v>1058</v>
      </c>
      <c r="B168">
        <v>0</v>
      </c>
      <c r="C168" s="7" t="s">
        <v>673</v>
      </c>
      <c r="D168" s="7" t="s">
        <v>245</v>
      </c>
      <c r="E168" s="7" t="s">
        <v>12</v>
      </c>
      <c r="F168">
        <v>48</v>
      </c>
      <c r="G168">
        <v>0</v>
      </c>
      <c r="H168">
        <v>0</v>
      </c>
      <c r="I168" t="s">
        <v>246</v>
      </c>
      <c r="J168">
        <v>50.495800000000003</v>
      </c>
      <c r="K168" s="7" t="s">
        <v>247</v>
      </c>
      <c r="L168" s="7" t="s">
        <v>24</v>
      </c>
      <c r="M168" s="7" t="s">
        <v>604</v>
      </c>
      <c r="N168" s="7" t="s">
        <v>645</v>
      </c>
    </row>
    <row r="169" spans="1:14" x14ac:dyDescent="0.2">
      <c r="A169">
        <v>1059</v>
      </c>
      <c r="B169">
        <v>0</v>
      </c>
      <c r="C169" s="7" t="s">
        <v>670</v>
      </c>
      <c r="D169" s="7" t="s">
        <v>248</v>
      </c>
      <c r="E169" s="7" t="s">
        <v>12</v>
      </c>
      <c r="F169">
        <v>18</v>
      </c>
      <c r="G169">
        <v>2</v>
      </c>
      <c r="H169">
        <v>2</v>
      </c>
      <c r="I169" t="s">
        <v>249</v>
      </c>
      <c r="J169">
        <v>34.375</v>
      </c>
      <c r="K169" s="7"/>
      <c r="L169" s="7" t="s">
        <v>16</v>
      </c>
      <c r="M169" s="7" t="s">
        <v>606</v>
      </c>
      <c r="N169" s="7" t="s">
        <v>647</v>
      </c>
    </row>
    <row r="170" spans="1:14" x14ac:dyDescent="0.2">
      <c r="A170">
        <v>1060</v>
      </c>
      <c r="B170">
        <v>1</v>
      </c>
      <c r="C170" s="7" t="s">
        <v>673</v>
      </c>
      <c r="D170" s="7" t="s">
        <v>250</v>
      </c>
      <c r="E170" s="7" t="s">
        <v>15</v>
      </c>
      <c r="G170">
        <v>0</v>
      </c>
      <c r="H170">
        <v>0</v>
      </c>
      <c r="I170">
        <v>17770</v>
      </c>
      <c r="J170">
        <v>27.720800000000001</v>
      </c>
      <c r="K170" s="7"/>
      <c r="L170" s="7" t="s">
        <v>24</v>
      </c>
      <c r="M170" s="7" t="s">
        <v>604</v>
      </c>
      <c r="N170" s="7" t="s">
        <v>647</v>
      </c>
    </row>
    <row r="171" spans="1:14" x14ac:dyDescent="0.2">
      <c r="A171">
        <v>1061</v>
      </c>
      <c r="B171">
        <v>1</v>
      </c>
      <c r="C171" s="7" t="s">
        <v>670</v>
      </c>
      <c r="D171" s="7" t="s">
        <v>251</v>
      </c>
      <c r="E171" s="7" t="s">
        <v>15</v>
      </c>
      <c r="F171">
        <v>22</v>
      </c>
      <c r="G171">
        <v>0</v>
      </c>
      <c r="H171">
        <v>0</v>
      </c>
      <c r="I171">
        <v>7548</v>
      </c>
      <c r="J171">
        <v>8.9625000000000004</v>
      </c>
      <c r="K171" s="7"/>
      <c r="L171" s="7" t="s">
        <v>16</v>
      </c>
      <c r="M171" s="7" t="s">
        <v>606</v>
      </c>
      <c r="N171" s="7" t="s">
        <v>648</v>
      </c>
    </row>
    <row r="172" spans="1:14" x14ac:dyDescent="0.2">
      <c r="A172">
        <v>1062</v>
      </c>
      <c r="B172">
        <v>0</v>
      </c>
      <c r="C172" s="7" t="s">
        <v>670</v>
      </c>
      <c r="D172" s="7" t="s">
        <v>252</v>
      </c>
      <c r="E172" s="7" t="s">
        <v>12</v>
      </c>
      <c r="G172">
        <v>0</v>
      </c>
      <c r="H172">
        <v>0</v>
      </c>
      <c r="I172" t="s">
        <v>253</v>
      </c>
      <c r="J172">
        <v>7.55</v>
      </c>
      <c r="K172" s="7"/>
      <c r="L172" s="7" t="s">
        <v>16</v>
      </c>
      <c r="M172" s="7" t="s">
        <v>606</v>
      </c>
      <c r="N172" s="7" t="s">
        <v>647</v>
      </c>
    </row>
    <row r="173" spans="1:14" x14ac:dyDescent="0.2">
      <c r="A173">
        <v>1063</v>
      </c>
      <c r="B173">
        <v>0</v>
      </c>
      <c r="C173" s="7" t="s">
        <v>670</v>
      </c>
      <c r="D173" s="7" t="s">
        <v>254</v>
      </c>
      <c r="E173" s="7" t="s">
        <v>12</v>
      </c>
      <c r="F173">
        <v>27</v>
      </c>
      <c r="G173">
        <v>0</v>
      </c>
      <c r="H173">
        <v>0</v>
      </c>
      <c r="I173">
        <v>2670</v>
      </c>
      <c r="J173">
        <v>7.2249999999999996</v>
      </c>
      <c r="K173" s="7"/>
      <c r="L173" s="7" t="s">
        <v>24</v>
      </c>
      <c r="M173" s="7" t="s">
        <v>604</v>
      </c>
      <c r="N173" s="7" t="s">
        <v>648</v>
      </c>
    </row>
    <row r="174" spans="1:14" x14ac:dyDescent="0.2">
      <c r="A174">
        <v>1064</v>
      </c>
      <c r="B174">
        <v>0</v>
      </c>
      <c r="C174" s="7" t="s">
        <v>670</v>
      </c>
      <c r="D174" s="7" t="s">
        <v>255</v>
      </c>
      <c r="E174" s="7" t="s">
        <v>12</v>
      </c>
      <c r="F174">
        <v>23</v>
      </c>
      <c r="G174">
        <v>1</v>
      </c>
      <c r="H174">
        <v>0</v>
      </c>
      <c r="I174">
        <v>347072</v>
      </c>
      <c r="J174">
        <v>13.9</v>
      </c>
      <c r="K174" s="7"/>
      <c r="L174" s="7" t="s">
        <v>16</v>
      </c>
      <c r="M174" s="7" t="s">
        <v>606</v>
      </c>
      <c r="N174" s="7" t="s">
        <v>648</v>
      </c>
    </row>
    <row r="175" spans="1:14" x14ac:dyDescent="0.2">
      <c r="A175">
        <v>1065</v>
      </c>
      <c r="B175">
        <v>0</v>
      </c>
      <c r="C175" s="7" t="s">
        <v>670</v>
      </c>
      <c r="D175" s="7" t="s">
        <v>256</v>
      </c>
      <c r="E175" s="7" t="s">
        <v>12</v>
      </c>
      <c r="G175">
        <v>0</v>
      </c>
      <c r="H175">
        <v>0</v>
      </c>
      <c r="I175">
        <v>2673</v>
      </c>
      <c r="J175">
        <v>7.2291999999999996</v>
      </c>
      <c r="K175" s="7"/>
      <c r="L175" s="7" t="s">
        <v>24</v>
      </c>
      <c r="M175" s="7" t="s">
        <v>604</v>
      </c>
      <c r="N175" s="7" t="s">
        <v>647</v>
      </c>
    </row>
    <row r="176" spans="1:14" x14ac:dyDescent="0.2">
      <c r="A176">
        <v>1066</v>
      </c>
      <c r="B176">
        <v>0</v>
      </c>
      <c r="C176" s="7" t="s">
        <v>670</v>
      </c>
      <c r="D176" s="7" t="s">
        <v>257</v>
      </c>
      <c r="E176" s="7" t="s">
        <v>12</v>
      </c>
      <c r="F176">
        <v>40</v>
      </c>
      <c r="G176">
        <v>1</v>
      </c>
      <c r="H176">
        <v>5</v>
      </c>
      <c r="I176">
        <v>347077</v>
      </c>
      <c r="J176">
        <v>31.387499999999999</v>
      </c>
      <c r="K176" s="7"/>
      <c r="L176" s="7" t="s">
        <v>16</v>
      </c>
      <c r="M176" s="7" t="s">
        <v>606</v>
      </c>
      <c r="N176" s="7" t="s">
        <v>645</v>
      </c>
    </row>
    <row r="177" spans="1:14" x14ac:dyDescent="0.2">
      <c r="A177">
        <v>1067</v>
      </c>
      <c r="B177">
        <v>1</v>
      </c>
      <c r="C177" s="7" t="s">
        <v>671</v>
      </c>
      <c r="D177" s="7" t="s">
        <v>258</v>
      </c>
      <c r="E177" s="7" t="s">
        <v>15</v>
      </c>
      <c r="F177">
        <v>15</v>
      </c>
      <c r="G177">
        <v>0</v>
      </c>
      <c r="H177">
        <v>2</v>
      </c>
      <c r="I177">
        <v>29750</v>
      </c>
      <c r="J177">
        <v>39</v>
      </c>
      <c r="K177" s="7"/>
      <c r="L177" s="7" t="s">
        <v>16</v>
      </c>
      <c r="M177" s="7" t="s">
        <v>606</v>
      </c>
      <c r="N177" s="7" t="s">
        <v>647</v>
      </c>
    </row>
    <row r="178" spans="1:14" x14ac:dyDescent="0.2">
      <c r="A178">
        <v>1068</v>
      </c>
      <c r="B178">
        <v>1</v>
      </c>
      <c r="C178" s="7" t="s">
        <v>671</v>
      </c>
      <c r="D178" s="7" t="s">
        <v>259</v>
      </c>
      <c r="E178" s="7" t="s">
        <v>15</v>
      </c>
      <c r="F178">
        <v>20</v>
      </c>
      <c r="G178">
        <v>0</v>
      </c>
      <c r="H178">
        <v>0</v>
      </c>
      <c r="I178" t="s">
        <v>260</v>
      </c>
      <c r="J178">
        <v>36.75</v>
      </c>
      <c r="K178" s="7"/>
      <c r="L178" s="7" t="s">
        <v>16</v>
      </c>
      <c r="M178" s="7" t="s">
        <v>606</v>
      </c>
      <c r="N178" s="7" t="s">
        <v>648</v>
      </c>
    </row>
    <row r="179" spans="1:14" x14ac:dyDescent="0.2">
      <c r="A179">
        <v>1069</v>
      </c>
      <c r="B179">
        <v>0</v>
      </c>
      <c r="C179" s="7" t="s">
        <v>673</v>
      </c>
      <c r="D179" s="7" t="s">
        <v>261</v>
      </c>
      <c r="E179" s="7" t="s">
        <v>12</v>
      </c>
      <c r="F179">
        <v>54</v>
      </c>
      <c r="G179">
        <v>1</v>
      </c>
      <c r="H179">
        <v>0</v>
      </c>
      <c r="I179">
        <v>11778</v>
      </c>
      <c r="J179">
        <v>55.441699999999997</v>
      </c>
      <c r="K179" s="7" t="s">
        <v>161</v>
      </c>
      <c r="L179" s="7" t="s">
        <v>24</v>
      </c>
      <c r="M179" s="7" t="s">
        <v>604</v>
      </c>
      <c r="N179" s="7" t="s">
        <v>645</v>
      </c>
    </row>
    <row r="180" spans="1:14" x14ac:dyDescent="0.2">
      <c r="A180">
        <v>1070</v>
      </c>
      <c r="B180">
        <v>1</v>
      </c>
      <c r="C180" s="7" t="s">
        <v>671</v>
      </c>
      <c r="D180" s="7" t="s">
        <v>262</v>
      </c>
      <c r="E180" s="7" t="s">
        <v>15</v>
      </c>
      <c r="F180">
        <v>36</v>
      </c>
      <c r="G180">
        <v>0</v>
      </c>
      <c r="H180">
        <v>3</v>
      </c>
      <c r="I180">
        <v>230136</v>
      </c>
      <c r="J180">
        <v>39</v>
      </c>
      <c r="K180" s="7" t="s">
        <v>263</v>
      </c>
      <c r="L180" s="7" t="s">
        <v>16</v>
      </c>
      <c r="M180" s="7" t="s">
        <v>606</v>
      </c>
      <c r="N180" s="7" t="s">
        <v>648</v>
      </c>
    </row>
    <row r="181" spans="1:14" x14ac:dyDescent="0.2">
      <c r="A181">
        <v>1071</v>
      </c>
      <c r="B181">
        <v>1</v>
      </c>
      <c r="C181" s="7" t="s">
        <v>673</v>
      </c>
      <c r="D181" s="7" t="s">
        <v>264</v>
      </c>
      <c r="E181" s="7" t="s">
        <v>15</v>
      </c>
      <c r="F181">
        <v>64</v>
      </c>
      <c r="G181">
        <v>0</v>
      </c>
      <c r="H181">
        <v>2</v>
      </c>
      <c r="I181" t="s">
        <v>265</v>
      </c>
      <c r="J181">
        <v>83.158299999999997</v>
      </c>
      <c r="K181" s="7" t="s">
        <v>266</v>
      </c>
      <c r="L181" s="7" t="s">
        <v>24</v>
      </c>
      <c r="M181" s="7" t="s">
        <v>604</v>
      </c>
      <c r="N181" s="7" t="s">
        <v>646</v>
      </c>
    </row>
    <row r="182" spans="1:14" x14ac:dyDescent="0.2">
      <c r="A182">
        <v>1072</v>
      </c>
      <c r="B182">
        <v>0</v>
      </c>
      <c r="C182" s="7" t="s">
        <v>671</v>
      </c>
      <c r="D182" s="7" t="s">
        <v>267</v>
      </c>
      <c r="E182" s="7" t="s">
        <v>12</v>
      </c>
      <c r="F182">
        <v>30</v>
      </c>
      <c r="G182">
        <v>0</v>
      </c>
      <c r="H182">
        <v>0</v>
      </c>
      <c r="I182">
        <v>233478</v>
      </c>
      <c r="J182">
        <v>13</v>
      </c>
      <c r="K182" s="7"/>
      <c r="L182" s="7" t="s">
        <v>16</v>
      </c>
      <c r="M182" s="7" t="s">
        <v>606</v>
      </c>
      <c r="N182" s="7" t="s">
        <v>648</v>
      </c>
    </row>
    <row r="183" spans="1:14" x14ac:dyDescent="0.2">
      <c r="A183">
        <v>1073</v>
      </c>
      <c r="B183">
        <v>0</v>
      </c>
      <c r="C183" s="7" t="s">
        <v>673</v>
      </c>
      <c r="D183" s="7" t="s">
        <v>268</v>
      </c>
      <c r="E183" s="7" t="s">
        <v>12</v>
      </c>
      <c r="F183">
        <v>37</v>
      </c>
      <c r="G183">
        <v>1</v>
      </c>
      <c r="H183">
        <v>1</v>
      </c>
      <c r="I183" t="s">
        <v>265</v>
      </c>
      <c r="J183">
        <v>83.158299999999997</v>
      </c>
      <c r="K183" s="7" t="s">
        <v>269</v>
      </c>
      <c r="L183" s="7" t="s">
        <v>24</v>
      </c>
      <c r="M183" s="7" t="s">
        <v>604</v>
      </c>
      <c r="N183" s="7" t="s">
        <v>648</v>
      </c>
    </row>
    <row r="184" spans="1:14" x14ac:dyDescent="0.2">
      <c r="A184">
        <v>1074</v>
      </c>
      <c r="B184">
        <v>1</v>
      </c>
      <c r="C184" s="7" t="s">
        <v>673</v>
      </c>
      <c r="D184" s="7" t="s">
        <v>270</v>
      </c>
      <c r="E184" s="7" t="s">
        <v>15</v>
      </c>
      <c r="F184">
        <v>18</v>
      </c>
      <c r="G184">
        <v>1</v>
      </c>
      <c r="H184">
        <v>0</v>
      </c>
      <c r="I184">
        <v>113773</v>
      </c>
      <c r="J184">
        <v>53.1</v>
      </c>
      <c r="K184" s="7" t="s">
        <v>271</v>
      </c>
      <c r="L184" s="7" t="s">
        <v>16</v>
      </c>
      <c r="M184" s="7" t="s">
        <v>606</v>
      </c>
      <c r="N184" s="7" t="s">
        <v>647</v>
      </c>
    </row>
    <row r="185" spans="1:14" x14ac:dyDescent="0.2">
      <c r="A185">
        <v>1075</v>
      </c>
      <c r="B185">
        <v>0</v>
      </c>
      <c r="C185" s="7" t="s">
        <v>670</v>
      </c>
      <c r="D185" s="7" t="s">
        <v>272</v>
      </c>
      <c r="E185" s="7" t="s">
        <v>12</v>
      </c>
      <c r="G185">
        <v>0</v>
      </c>
      <c r="H185">
        <v>0</v>
      </c>
      <c r="I185">
        <v>7935</v>
      </c>
      <c r="J185">
        <v>7.75</v>
      </c>
      <c r="K185" s="7"/>
      <c r="L185" s="7" t="s">
        <v>13</v>
      </c>
      <c r="M185" s="7" t="s">
        <v>605</v>
      </c>
      <c r="N185" s="7" t="s">
        <v>647</v>
      </c>
    </row>
    <row r="186" spans="1:14" x14ac:dyDescent="0.2">
      <c r="A186">
        <v>1076</v>
      </c>
      <c r="B186">
        <v>1</v>
      </c>
      <c r="C186" s="7" t="s">
        <v>673</v>
      </c>
      <c r="D186" s="7" t="s">
        <v>273</v>
      </c>
      <c r="E186" s="7" t="s">
        <v>15</v>
      </c>
      <c r="F186">
        <v>27</v>
      </c>
      <c r="G186">
        <v>1</v>
      </c>
      <c r="H186">
        <v>1</v>
      </c>
      <c r="I186" t="s">
        <v>274</v>
      </c>
      <c r="J186">
        <v>247.52080000000001</v>
      </c>
      <c r="K186" s="7" t="s">
        <v>275</v>
      </c>
      <c r="L186" s="7" t="s">
        <v>24</v>
      </c>
      <c r="M186" s="7" t="s">
        <v>604</v>
      </c>
      <c r="N186" s="7" t="s">
        <v>648</v>
      </c>
    </row>
    <row r="187" spans="1:14" x14ac:dyDescent="0.2">
      <c r="A187">
        <v>1077</v>
      </c>
      <c r="B187">
        <v>0</v>
      </c>
      <c r="C187" s="7" t="s">
        <v>671</v>
      </c>
      <c r="D187" s="7" t="s">
        <v>276</v>
      </c>
      <c r="E187" s="7" t="s">
        <v>12</v>
      </c>
      <c r="F187">
        <v>40</v>
      </c>
      <c r="G187">
        <v>0</v>
      </c>
      <c r="H187">
        <v>0</v>
      </c>
      <c r="I187">
        <v>239059</v>
      </c>
      <c r="J187">
        <v>16</v>
      </c>
      <c r="K187" s="7"/>
      <c r="L187" s="7" t="s">
        <v>16</v>
      </c>
      <c r="M187" s="7" t="s">
        <v>606</v>
      </c>
      <c r="N187" s="7" t="s">
        <v>645</v>
      </c>
    </row>
    <row r="188" spans="1:14" x14ac:dyDescent="0.2">
      <c r="A188">
        <v>1078</v>
      </c>
      <c r="B188">
        <v>1</v>
      </c>
      <c r="C188" s="7" t="s">
        <v>671</v>
      </c>
      <c r="D188" s="7" t="s">
        <v>277</v>
      </c>
      <c r="E188" s="7" t="s">
        <v>15</v>
      </c>
      <c r="F188">
        <v>21</v>
      </c>
      <c r="G188">
        <v>0</v>
      </c>
      <c r="H188">
        <v>1</v>
      </c>
      <c r="I188" t="s">
        <v>278</v>
      </c>
      <c r="J188">
        <v>21</v>
      </c>
      <c r="K188" s="7"/>
      <c r="L188" s="7" t="s">
        <v>16</v>
      </c>
      <c r="M188" s="7" t="s">
        <v>606</v>
      </c>
      <c r="N188" s="7" t="s">
        <v>648</v>
      </c>
    </row>
    <row r="189" spans="1:14" x14ac:dyDescent="0.2">
      <c r="A189">
        <v>1079</v>
      </c>
      <c r="B189">
        <v>0</v>
      </c>
      <c r="C189" s="7" t="s">
        <v>670</v>
      </c>
      <c r="D189" s="7" t="s">
        <v>279</v>
      </c>
      <c r="E189" s="7" t="s">
        <v>12</v>
      </c>
      <c r="F189">
        <v>17</v>
      </c>
      <c r="G189">
        <v>2</v>
      </c>
      <c r="H189">
        <v>0</v>
      </c>
      <c r="I189" t="s">
        <v>280</v>
      </c>
      <c r="J189">
        <v>8.0500000000000007</v>
      </c>
      <c r="K189" s="7"/>
      <c r="L189" s="7" t="s">
        <v>16</v>
      </c>
      <c r="M189" s="7" t="s">
        <v>606</v>
      </c>
      <c r="N189" s="7" t="s">
        <v>647</v>
      </c>
    </row>
    <row r="190" spans="1:14" x14ac:dyDescent="0.2">
      <c r="A190">
        <v>1080</v>
      </c>
      <c r="B190">
        <v>1</v>
      </c>
      <c r="C190" s="7" t="s">
        <v>670</v>
      </c>
      <c r="D190" s="7" t="s">
        <v>281</v>
      </c>
      <c r="E190" s="7" t="s">
        <v>15</v>
      </c>
      <c r="G190">
        <v>8</v>
      </c>
      <c r="H190">
        <v>2</v>
      </c>
      <c r="I190" t="s">
        <v>282</v>
      </c>
      <c r="J190">
        <v>69.55</v>
      </c>
      <c r="K190" s="7"/>
      <c r="L190" s="7" t="s">
        <v>16</v>
      </c>
      <c r="M190" s="7" t="s">
        <v>606</v>
      </c>
      <c r="N190" s="7" t="s">
        <v>647</v>
      </c>
    </row>
    <row r="191" spans="1:14" x14ac:dyDescent="0.2">
      <c r="A191">
        <v>1081</v>
      </c>
      <c r="B191">
        <v>0</v>
      </c>
      <c r="C191" s="7" t="s">
        <v>671</v>
      </c>
      <c r="D191" s="7" t="s">
        <v>283</v>
      </c>
      <c r="E191" s="7" t="s">
        <v>12</v>
      </c>
      <c r="F191">
        <v>40</v>
      </c>
      <c r="G191">
        <v>0</v>
      </c>
      <c r="H191">
        <v>0</v>
      </c>
      <c r="I191">
        <v>28221</v>
      </c>
      <c r="J191">
        <v>13</v>
      </c>
      <c r="K191" s="7"/>
      <c r="L191" s="7" t="s">
        <v>16</v>
      </c>
      <c r="M191" s="7" t="s">
        <v>606</v>
      </c>
      <c r="N191" s="7" t="s">
        <v>645</v>
      </c>
    </row>
    <row r="192" spans="1:14" x14ac:dyDescent="0.2">
      <c r="A192">
        <v>1082</v>
      </c>
      <c r="B192">
        <v>0</v>
      </c>
      <c r="C192" s="7" t="s">
        <v>671</v>
      </c>
      <c r="D192" s="7" t="s">
        <v>284</v>
      </c>
      <c r="E192" s="7" t="s">
        <v>12</v>
      </c>
      <c r="F192">
        <v>34</v>
      </c>
      <c r="G192">
        <v>1</v>
      </c>
      <c r="H192">
        <v>0</v>
      </c>
      <c r="I192">
        <v>226875</v>
      </c>
      <c r="J192">
        <v>26</v>
      </c>
      <c r="K192" s="7"/>
      <c r="L192" s="7" t="s">
        <v>16</v>
      </c>
      <c r="M192" s="7" t="s">
        <v>606</v>
      </c>
      <c r="N192" s="7" t="s">
        <v>648</v>
      </c>
    </row>
    <row r="193" spans="1:14" x14ac:dyDescent="0.2">
      <c r="A193">
        <v>1083</v>
      </c>
      <c r="B193">
        <v>0</v>
      </c>
      <c r="C193" s="7" t="s">
        <v>673</v>
      </c>
      <c r="D193" s="7" t="s">
        <v>285</v>
      </c>
      <c r="E193" s="7" t="s">
        <v>12</v>
      </c>
      <c r="G193">
        <v>0</v>
      </c>
      <c r="H193">
        <v>0</v>
      </c>
      <c r="I193">
        <v>111163</v>
      </c>
      <c r="J193">
        <v>26</v>
      </c>
      <c r="K193" s="7"/>
      <c r="L193" s="7" t="s">
        <v>16</v>
      </c>
      <c r="M193" s="7" t="s">
        <v>606</v>
      </c>
      <c r="N193" s="7" t="s">
        <v>647</v>
      </c>
    </row>
    <row r="194" spans="1:14" x14ac:dyDescent="0.2">
      <c r="A194">
        <v>1084</v>
      </c>
      <c r="B194">
        <v>0</v>
      </c>
      <c r="C194" s="7" t="s">
        <v>670</v>
      </c>
      <c r="D194" s="7" t="s">
        <v>286</v>
      </c>
      <c r="E194" s="7" t="s">
        <v>12</v>
      </c>
      <c r="F194">
        <v>11.5</v>
      </c>
      <c r="G194">
        <v>1</v>
      </c>
      <c r="H194">
        <v>1</v>
      </c>
      <c r="I194" t="s">
        <v>287</v>
      </c>
      <c r="J194">
        <v>14.5</v>
      </c>
      <c r="K194" s="7"/>
      <c r="L194" s="7" t="s">
        <v>16</v>
      </c>
      <c r="M194" s="7" t="s">
        <v>606</v>
      </c>
      <c r="N194" s="7" t="s">
        <v>647</v>
      </c>
    </row>
    <row r="195" spans="1:14" x14ac:dyDescent="0.2">
      <c r="A195">
        <v>1085</v>
      </c>
      <c r="B195">
        <v>0</v>
      </c>
      <c r="C195" s="7" t="s">
        <v>671</v>
      </c>
      <c r="D195" s="7" t="s">
        <v>288</v>
      </c>
      <c r="E195" s="7" t="s">
        <v>12</v>
      </c>
      <c r="F195">
        <v>61</v>
      </c>
      <c r="G195">
        <v>0</v>
      </c>
      <c r="H195">
        <v>0</v>
      </c>
      <c r="I195">
        <v>235509</v>
      </c>
      <c r="J195">
        <v>12.35</v>
      </c>
      <c r="K195" s="7"/>
      <c r="L195" s="7" t="s">
        <v>13</v>
      </c>
      <c r="M195" s="7" t="s">
        <v>605</v>
      </c>
      <c r="N195" s="7" t="s">
        <v>646</v>
      </c>
    </row>
    <row r="196" spans="1:14" x14ac:dyDescent="0.2">
      <c r="A196">
        <v>1086</v>
      </c>
      <c r="B196">
        <v>0</v>
      </c>
      <c r="C196" s="7" t="s">
        <v>671</v>
      </c>
      <c r="D196" s="7" t="s">
        <v>289</v>
      </c>
      <c r="E196" s="7" t="s">
        <v>12</v>
      </c>
      <c r="F196">
        <v>8</v>
      </c>
      <c r="G196">
        <v>0</v>
      </c>
      <c r="H196">
        <v>2</v>
      </c>
      <c r="I196">
        <v>28220</v>
      </c>
      <c r="J196">
        <v>32.5</v>
      </c>
      <c r="K196" s="7"/>
      <c r="L196" s="7" t="s">
        <v>16</v>
      </c>
      <c r="M196" s="7" t="s">
        <v>606</v>
      </c>
      <c r="N196" s="7" t="s">
        <v>647</v>
      </c>
    </row>
    <row r="197" spans="1:14" x14ac:dyDescent="0.2">
      <c r="A197">
        <v>1087</v>
      </c>
      <c r="B197">
        <v>0</v>
      </c>
      <c r="C197" s="7" t="s">
        <v>670</v>
      </c>
      <c r="D197" s="7" t="s">
        <v>290</v>
      </c>
      <c r="E197" s="7" t="s">
        <v>12</v>
      </c>
      <c r="F197">
        <v>33</v>
      </c>
      <c r="G197">
        <v>0</v>
      </c>
      <c r="H197">
        <v>0</v>
      </c>
      <c r="I197">
        <v>347465</v>
      </c>
      <c r="J197">
        <v>7.8541999999999996</v>
      </c>
      <c r="K197" s="7"/>
      <c r="L197" s="7" t="s">
        <v>16</v>
      </c>
      <c r="M197" s="7" t="s">
        <v>606</v>
      </c>
      <c r="N197" s="7" t="s">
        <v>648</v>
      </c>
    </row>
    <row r="198" spans="1:14" x14ac:dyDescent="0.2">
      <c r="A198">
        <v>1088</v>
      </c>
      <c r="B198">
        <v>0</v>
      </c>
      <c r="C198" s="7" t="s">
        <v>673</v>
      </c>
      <c r="D198" s="7" t="s">
        <v>291</v>
      </c>
      <c r="E198" s="7" t="s">
        <v>12</v>
      </c>
      <c r="F198">
        <v>6</v>
      </c>
      <c r="G198">
        <v>0</v>
      </c>
      <c r="H198">
        <v>2</v>
      </c>
      <c r="I198">
        <v>16966</v>
      </c>
      <c r="J198">
        <v>134.5</v>
      </c>
      <c r="K198" s="7" t="s">
        <v>292</v>
      </c>
      <c r="L198" s="7" t="s">
        <v>24</v>
      </c>
      <c r="M198" s="7" t="s">
        <v>604</v>
      </c>
      <c r="N198" s="7" t="s">
        <v>647</v>
      </c>
    </row>
    <row r="199" spans="1:14" x14ac:dyDescent="0.2">
      <c r="A199">
        <v>1089</v>
      </c>
      <c r="B199">
        <v>1</v>
      </c>
      <c r="C199" s="7" t="s">
        <v>670</v>
      </c>
      <c r="D199" s="7" t="s">
        <v>293</v>
      </c>
      <c r="E199" s="7" t="s">
        <v>15</v>
      </c>
      <c r="F199">
        <v>18</v>
      </c>
      <c r="G199">
        <v>0</v>
      </c>
      <c r="H199">
        <v>0</v>
      </c>
      <c r="I199">
        <v>347066</v>
      </c>
      <c r="J199">
        <v>7.7750000000000004</v>
      </c>
      <c r="K199" s="7"/>
      <c r="L199" s="7" t="s">
        <v>16</v>
      </c>
      <c r="M199" s="7" t="s">
        <v>606</v>
      </c>
      <c r="N199" s="7" t="s">
        <v>647</v>
      </c>
    </row>
    <row r="200" spans="1:14" x14ac:dyDescent="0.2">
      <c r="A200">
        <v>1090</v>
      </c>
      <c r="B200">
        <v>0</v>
      </c>
      <c r="C200" s="7" t="s">
        <v>671</v>
      </c>
      <c r="D200" s="7" t="s">
        <v>294</v>
      </c>
      <c r="E200" s="7" t="s">
        <v>12</v>
      </c>
      <c r="F200">
        <v>23</v>
      </c>
      <c r="G200">
        <v>0</v>
      </c>
      <c r="H200">
        <v>0</v>
      </c>
      <c r="I200" t="s">
        <v>295</v>
      </c>
      <c r="J200">
        <v>10.5</v>
      </c>
      <c r="K200" s="7"/>
      <c r="L200" s="7" t="s">
        <v>16</v>
      </c>
      <c r="M200" s="7" t="s">
        <v>606</v>
      </c>
      <c r="N200" s="7" t="s">
        <v>648</v>
      </c>
    </row>
    <row r="201" spans="1:14" x14ac:dyDescent="0.2">
      <c r="A201">
        <v>1091</v>
      </c>
      <c r="B201">
        <v>1</v>
      </c>
      <c r="C201" s="7" t="s">
        <v>670</v>
      </c>
      <c r="D201" s="7" t="s">
        <v>296</v>
      </c>
      <c r="E201" s="7" t="s">
        <v>15</v>
      </c>
      <c r="G201">
        <v>0</v>
      </c>
      <c r="H201">
        <v>0</v>
      </c>
      <c r="I201">
        <v>65305</v>
      </c>
      <c r="J201">
        <v>8.1125000000000007</v>
      </c>
      <c r="K201" s="7"/>
      <c r="L201" s="7" t="s">
        <v>16</v>
      </c>
      <c r="M201" s="7" t="s">
        <v>606</v>
      </c>
      <c r="N201" s="7" t="s">
        <v>647</v>
      </c>
    </row>
    <row r="202" spans="1:14" x14ac:dyDescent="0.2">
      <c r="A202">
        <v>1092</v>
      </c>
      <c r="B202">
        <v>1</v>
      </c>
      <c r="C202" s="7" t="s">
        <v>670</v>
      </c>
      <c r="D202" s="7" t="s">
        <v>297</v>
      </c>
      <c r="E202" s="7" t="s">
        <v>15</v>
      </c>
      <c r="G202">
        <v>0</v>
      </c>
      <c r="H202">
        <v>0</v>
      </c>
      <c r="I202">
        <v>36568</v>
      </c>
      <c r="J202">
        <v>15.5</v>
      </c>
      <c r="K202" s="7"/>
      <c r="L202" s="7" t="s">
        <v>13</v>
      </c>
      <c r="M202" s="7" t="s">
        <v>605</v>
      </c>
      <c r="N202" s="7" t="s">
        <v>647</v>
      </c>
    </row>
    <row r="203" spans="1:14" x14ac:dyDescent="0.2">
      <c r="A203">
        <v>1093</v>
      </c>
      <c r="B203">
        <v>0</v>
      </c>
      <c r="C203" s="7" t="s">
        <v>670</v>
      </c>
      <c r="D203" s="7" t="s">
        <v>298</v>
      </c>
      <c r="E203" s="7" t="s">
        <v>12</v>
      </c>
      <c r="F203">
        <v>0.33</v>
      </c>
      <c r="G203">
        <v>0</v>
      </c>
      <c r="H203">
        <v>2</v>
      </c>
      <c r="I203">
        <v>347080</v>
      </c>
      <c r="J203">
        <v>14.4</v>
      </c>
      <c r="K203" s="7"/>
      <c r="L203" s="7" t="s">
        <v>16</v>
      </c>
      <c r="M203" s="7" t="s">
        <v>606</v>
      </c>
      <c r="N203" s="7" t="s">
        <v>647</v>
      </c>
    </row>
    <row r="204" spans="1:14" x14ac:dyDescent="0.2">
      <c r="A204">
        <v>1094</v>
      </c>
      <c r="B204">
        <v>0</v>
      </c>
      <c r="C204" s="7" t="s">
        <v>673</v>
      </c>
      <c r="D204" s="7" t="s">
        <v>299</v>
      </c>
      <c r="E204" s="7" t="s">
        <v>12</v>
      </c>
      <c r="F204">
        <v>47</v>
      </c>
      <c r="G204">
        <v>1</v>
      </c>
      <c r="H204">
        <v>0</v>
      </c>
      <c r="I204" t="s">
        <v>300</v>
      </c>
      <c r="J204">
        <v>227.52500000000001</v>
      </c>
      <c r="K204" s="7" t="s">
        <v>301</v>
      </c>
      <c r="L204" s="7" t="s">
        <v>24</v>
      </c>
      <c r="M204" s="7" t="s">
        <v>604</v>
      </c>
      <c r="N204" s="7" t="s">
        <v>645</v>
      </c>
    </row>
    <row r="205" spans="1:14" x14ac:dyDescent="0.2">
      <c r="A205">
        <v>1095</v>
      </c>
      <c r="B205">
        <v>1</v>
      </c>
      <c r="C205" s="7" t="s">
        <v>671</v>
      </c>
      <c r="D205" s="7" t="s">
        <v>302</v>
      </c>
      <c r="E205" s="7" t="s">
        <v>15</v>
      </c>
      <c r="F205">
        <v>8</v>
      </c>
      <c r="G205">
        <v>1</v>
      </c>
      <c r="H205">
        <v>1</v>
      </c>
      <c r="I205">
        <v>26360</v>
      </c>
      <c r="J205">
        <v>26</v>
      </c>
      <c r="K205" s="7"/>
      <c r="L205" s="7" t="s">
        <v>16</v>
      </c>
      <c r="M205" s="7" t="s">
        <v>606</v>
      </c>
      <c r="N205" s="7" t="s">
        <v>647</v>
      </c>
    </row>
    <row r="206" spans="1:14" x14ac:dyDescent="0.2">
      <c r="A206">
        <v>1096</v>
      </c>
      <c r="B206">
        <v>0</v>
      </c>
      <c r="C206" s="7" t="s">
        <v>671</v>
      </c>
      <c r="D206" s="7" t="s">
        <v>303</v>
      </c>
      <c r="E206" s="7" t="s">
        <v>12</v>
      </c>
      <c r="F206">
        <v>25</v>
      </c>
      <c r="G206">
        <v>0</v>
      </c>
      <c r="H206">
        <v>0</v>
      </c>
      <c r="I206" t="s">
        <v>304</v>
      </c>
      <c r="J206">
        <v>10.5</v>
      </c>
      <c r="K206" s="7"/>
      <c r="L206" s="7" t="s">
        <v>16</v>
      </c>
      <c r="M206" s="7" t="s">
        <v>606</v>
      </c>
      <c r="N206" s="7" t="s">
        <v>648</v>
      </c>
    </row>
    <row r="207" spans="1:14" x14ac:dyDescent="0.2">
      <c r="A207">
        <v>1097</v>
      </c>
      <c r="B207">
        <v>0</v>
      </c>
      <c r="C207" s="7" t="s">
        <v>673</v>
      </c>
      <c r="D207" s="7" t="s">
        <v>305</v>
      </c>
      <c r="E207" s="7" t="s">
        <v>12</v>
      </c>
      <c r="G207">
        <v>0</v>
      </c>
      <c r="H207">
        <v>0</v>
      </c>
      <c r="I207" t="s">
        <v>306</v>
      </c>
      <c r="J207">
        <v>25.741700000000002</v>
      </c>
      <c r="K207" s="7"/>
      <c r="L207" s="7" t="s">
        <v>24</v>
      </c>
      <c r="M207" s="7" t="s">
        <v>604</v>
      </c>
      <c r="N207" s="7" t="s">
        <v>647</v>
      </c>
    </row>
    <row r="208" spans="1:14" x14ac:dyDescent="0.2">
      <c r="A208">
        <v>1098</v>
      </c>
      <c r="B208">
        <v>1</v>
      </c>
      <c r="C208" s="7" t="s">
        <v>670</v>
      </c>
      <c r="D208" s="7" t="s">
        <v>307</v>
      </c>
      <c r="E208" s="7" t="s">
        <v>15</v>
      </c>
      <c r="F208">
        <v>35</v>
      </c>
      <c r="G208">
        <v>0</v>
      </c>
      <c r="H208">
        <v>0</v>
      </c>
      <c r="I208">
        <v>9232</v>
      </c>
      <c r="J208">
        <v>7.75</v>
      </c>
      <c r="K208" s="7"/>
      <c r="L208" s="7" t="s">
        <v>13</v>
      </c>
      <c r="M208" s="7" t="s">
        <v>605</v>
      </c>
      <c r="N208" s="7" t="s">
        <v>648</v>
      </c>
    </row>
    <row r="209" spans="1:14" x14ac:dyDescent="0.2">
      <c r="A209">
        <v>1099</v>
      </c>
      <c r="B209">
        <v>0</v>
      </c>
      <c r="C209" s="7" t="s">
        <v>671</v>
      </c>
      <c r="D209" s="7" t="s">
        <v>308</v>
      </c>
      <c r="E209" s="7" t="s">
        <v>12</v>
      </c>
      <c r="F209">
        <v>24</v>
      </c>
      <c r="G209">
        <v>0</v>
      </c>
      <c r="H209">
        <v>0</v>
      </c>
      <c r="I209">
        <v>28034</v>
      </c>
      <c r="J209">
        <v>10.5</v>
      </c>
      <c r="K209" s="7"/>
      <c r="L209" s="7" t="s">
        <v>16</v>
      </c>
      <c r="M209" s="7" t="s">
        <v>606</v>
      </c>
      <c r="N209" s="7" t="s">
        <v>648</v>
      </c>
    </row>
    <row r="210" spans="1:14" x14ac:dyDescent="0.2">
      <c r="A210">
        <v>1100</v>
      </c>
      <c r="B210">
        <v>1</v>
      </c>
      <c r="C210" s="7" t="s">
        <v>673</v>
      </c>
      <c r="D210" s="7" t="s">
        <v>309</v>
      </c>
      <c r="E210" s="7" t="s">
        <v>15</v>
      </c>
      <c r="F210">
        <v>33</v>
      </c>
      <c r="G210">
        <v>0</v>
      </c>
      <c r="H210">
        <v>0</v>
      </c>
      <c r="I210" t="s">
        <v>310</v>
      </c>
      <c r="J210">
        <v>27.720800000000001</v>
      </c>
      <c r="K210" s="7" t="s">
        <v>311</v>
      </c>
      <c r="L210" s="7" t="s">
        <v>24</v>
      </c>
      <c r="M210" s="7" t="s">
        <v>604</v>
      </c>
      <c r="N210" s="7" t="s">
        <v>648</v>
      </c>
    </row>
    <row r="211" spans="1:14" x14ac:dyDescent="0.2">
      <c r="A211">
        <v>1101</v>
      </c>
      <c r="B211">
        <v>0</v>
      </c>
      <c r="C211" s="7" t="s">
        <v>670</v>
      </c>
      <c r="D211" s="7" t="s">
        <v>312</v>
      </c>
      <c r="E211" s="7" t="s">
        <v>12</v>
      </c>
      <c r="F211">
        <v>25</v>
      </c>
      <c r="G211">
        <v>0</v>
      </c>
      <c r="H211">
        <v>0</v>
      </c>
      <c r="I211">
        <v>349250</v>
      </c>
      <c r="J211">
        <v>7.8958000000000004</v>
      </c>
      <c r="K211" s="7"/>
      <c r="L211" s="7" t="s">
        <v>16</v>
      </c>
      <c r="M211" s="7" t="s">
        <v>606</v>
      </c>
      <c r="N211" s="7" t="s">
        <v>648</v>
      </c>
    </row>
    <row r="212" spans="1:14" x14ac:dyDescent="0.2">
      <c r="A212">
        <v>1102</v>
      </c>
      <c r="B212">
        <v>0</v>
      </c>
      <c r="C212" s="7" t="s">
        <v>670</v>
      </c>
      <c r="D212" s="7" t="s">
        <v>313</v>
      </c>
      <c r="E212" s="7" t="s">
        <v>12</v>
      </c>
      <c r="F212">
        <v>32</v>
      </c>
      <c r="G212">
        <v>0</v>
      </c>
      <c r="H212">
        <v>0</v>
      </c>
      <c r="I212" t="s">
        <v>166</v>
      </c>
      <c r="J212">
        <v>22.524999999999999</v>
      </c>
      <c r="K212" s="7"/>
      <c r="L212" s="7" t="s">
        <v>16</v>
      </c>
      <c r="M212" s="7" t="s">
        <v>606</v>
      </c>
      <c r="N212" s="7" t="s">
        <v>648</v>
      </c>
    </row>
    <row r="213" spans="1:14" x14ac:dyDescent="0.2">
      <c r="A213">
        <v>1103</v>
      </c>
      <c r="B213">
        <v>0</v>
      </c>
      <c r="C213" s="7" t="s">
        <v>670</v>
      </c>
      <c r="D213" s="7" t="s">
        <v>314</v>
      </c>
      <c r="E213" s="7" t="s">
        <v>12</v>
      </c>
      <c r="G213">
        <v>0</v>
      </c>
      <c r="H213">
        <v>0</v>
      </c>
      <c r="I213" t="s">
        <v>315</v>
      </c>
      <c r="J213">
        <v>7.05</v>
      </c>
      <c r="K213" s="7"/>
      <c r="L213" s="7" t="s">
        <v>16</v>
      </c>
      <c r="M213" s="7" t="s">
        <v>606</v>
      </c>
      <c r="N213" s="7" t="s">
        <v>647</v>
      </c>
    </row>
    <row r="214" spans="1:14" x14ac:dyDescent="0.2">
      <c r="A214">
        <v>1104</v>
      </c>
      <c r="B214">
        <v>0</v>
      </c>
      <c r="C214" s="7" t="s">
        <v>671</v>
      </c>
      <c r="D214" s="7" t="s">
        <v>316</v>
      </c>
      <c r="E214" s="7" t="s">
        <v>12</v>
      </c>
      <c r="F214">
        <v>17</v>
      </c>
      <c r="G214">
        <v>0</v>
      </c>
      <c r="H214">
        <v>0</v>
      </c>
      <c r="I214" t="s">
        <v>317</v>
      </c>
      <c r="J214">
        <v>73.5</v>
      </c>
      <c r="K214" s="7"/>
      <c r="L214" s="7" t="s">
        <v>16</v>
      </c>
      <c r="M214" s="7" t="s">
        <v>606</v>
      </c>
      <c r="N214" s="7" t="s">
        <v>647</v>
      </c>
    </row>
    <row r="215" spans="1:14" x14ac:dyDescent="0.2">
      <c r="A215">
        <v>1105</v>
      </c>
      <c r="B215">
        <v>1</v>
      </c>
      <c r="C215" s="7" t="s">
        <v>671</v>
      </c>
      <c r="D215" s="7" t="s">
        <v>318</v>
      </c>
      <c r="E215" s="7" t="s">
        <v>15</v>
      </c>
      <c r="F215">
        <v>60</v>
      </c>
      <c r="G215">
        <v>1</v>
      </c>
      <c r="H215">
        <v>0</v>
      </c>
      <c r="I215">
        <v>24065</v>
      </c>
      <c r="J215">
        <v>26</v>
      </c>
      <c r="K215" s="7"/>
      <c r="L215" s="7" t="s">
        <v>16</v>
      </c>
      <c r="M215" s="7" t="s">
        <v>606</v>
      </c>
      <c r="N215" s="7" t="s">
        <v>646</v>
      </c>
    </row>
    <row r="216" spans="1:14" x14ac:dyDescent="0.2">
      <c r="A216">
        <v>1106</v>
      </c>
      <c r="B216">
        <v>1</v>
      </c>
      <c r="C216" s="7" t="s">
        <v>670</v>
      </c>
      <c r="D216" s="7" t="s">
        <v>319</v>
      </c>
      <c r="E216" s="7" t="s">
        <v>15</v>
      </c>
      <c r="F216">
        <v>38</v>
      </c>
      <c r="G216">
        <v>4</v>
      </c>
      <c r="H216">
        <v>2</v>
      </c>
      <c r="I216">
        <v>347091</v>
      </c>
      <c r="J216">
        <v>7.7750000000000004</v>
      </c>
      <c r="K216" s="7"/>
      <c r="L216" s="7" t="s">
        <v>16</v>
      </c>
      <c r="M216" s="7" t="s">
        <v>606</v>
      </c>
      <c r="N216" s="7" t="s">
        <v>648</v>
      </c>
    </row>
    <row r="217" spans="1:14" x14ac:dyDescent="0.2">
      <c r="A217">
        <v>1107</v>
      </c>
      <c r="B217">
        <v>0</v>
      </c>
      <c r="C217" s="7" t="s">
        <v>673</v>
      </c>
      <c r="D217" s="7" t="s">
        <v>320</v>
      </c>
      <c r="E217" s="7" t="s">
        <v>12</v>
      </c>
      <c r="F217">
        <v>42</v>
      </c>
      <c r="G217">
        <v>0</v>
      </c>
      <c r="H217">
        <v>0</v>
      </c>
      <c r="I217">
        <v>113038</v>
      </c>
      <c r="J217">
        <v>42.5</v>
      </c>
      <c r="K217" s="7" t="s">
        <v>321</v>
      </c>
      <c r="L217" s="7" t="s">
        <v>16</v>
      </c>
      <c r="M217" s="7" t="s">
        <v>606</v>
      </c>
      <c r="N217" s="7" t="s">
        <v>645</v>
      </c>
    </row>
    <row r="218" spans="1:14" x14ac:dyDescent="0.2">
      <c r="A218">
        <v>1108</v>
      </c>
      <c r="B218">
        <v>1</v>
      </c>
      <c r="C218" s="7" t="s">
        <v>670</v>
      </c>
      <c r="D218" s="7" t="s">
        <v>322</v>
      </c>
      <c r="E218" s="7" t="s">
        <v>15</v>
      </c>
      <c r="G218">
        <v>0</v>
      </c>
      <c r="H218">
        <v>0</v>
      </c>
      <c r="I218">
        <v>330924</v>
      </c>
      <c r="J218">
        <v>7.8792</v>
      </c>
      <c r="K218" s="7"/>
      <c r="L218" s="7" t="s">
        <v>13</v>
      </c>
      <c r="M218" s="7" t="s">
        <v>605</v>
      </c>
      <c r="N218" s="7" t="s">
        <v>647</v>
      </c>
    </row>
    <row r="219" spans="1:14" x14ac:dyDescent="0.2">
      <c r="A219">
        <v>1109</v>
      </c>
      <c r="B219">
        <v>0</v>
      </c>
      <c r="C219" s="7" t="s">
        <v>673</v>
      </c>
      <c r="D219" s="7" t="s">
        <v>323</v>
      </c>
      <c r="E219" s="7" t="s">
        <v>12</v>
      </c>
      <c r="F219">
        <v>57</v>
      </c>
      <c r="G219">
        <v>1</v>
      </c>
      <c r="H219">
        <v>1</v>
      </c>
      <c r="I219">
        <v>36928</v>
      </c>
      <c r="J219">
        <v>164.86670000000001</v>
      </c>
      <c r="K219" s="7"/>
      <c r="L219" s="7" t="s">
        <v>16</v>
      </c>
      <c r="M219" s="7" t="s">
        <v>606</v>
      </c>
      <c r="N219" s="7" t="s">
        <v>645</v>
      </c>
    </row>
    <row r="220" spans="1:14" x14ac:dyDescent="0.2">
      <c r="A220">
        <v>1110</v>
      </c>
      <c r="B220">
        <v>1</v>
      </c>
      <c r="C220" s="7" t="s">
        <v>673</v>
      </c>
      <c r="D220" s="7" t="s">
        <v>324</v>
      </c>
      <c r="E220" s="7" t="s">
        <v>15</v>
      </c>
      <c r="F220">
        <v>50</v>
      </c>
      <c r="G220">
        <v>1</v>
      </c>
      <c r="H220">
        <v>1</v>
      </c>
      <c r="I220">
        <v>113503</v>
      </c>
      <c r="J220">
        <v>211.5</v>
      </c>
      <c r="K220" s="7" t="s">
        <v>325</v>
      </c>
      <c r="L220" s="7" t="s">
        <v>24</v>
      </c>
      <c r="M220" s="7" t="s">
        <v>604</v>
      </c>
      <c r="N220" s="7" t="s">
        <v>645</v>
      </c>
    </row>
    <row r="221" spans="1:14" x14ac:dyDescent="0.2">
      <c r="A221">
        <v>1111</v>
      </c>
      <c r="B221">
        <v>0</v>
      </c>
      <c r="C221" s="7" t="s">
        <v>670</v>
      </c>
      <c r="D221" s="7" t="s">
        <v>326</v>
      </c>
      <c r="E221" s="7" t="s">
        <v>12</v>
      </c>
      <c r="G221">
        <v>0</v>
      </c>
      <c r="H221">
        <v>0</v>
      </c>
      <c r="I221">
        <v>32302</v>
      </c>
      <c r="J221">
        <v>8.0500000000000007</v>
      </c>
      <c r="K221" s="7"/>
      <c r="L221" s="7" t="s">
        <v>16</v>
      </c>
      <c r="M221" s="7" t="s">
        <v>606</v>
      </c>
      <c r="N221" s="7" t="s">
        <v>647</v>
      </c>
    </row>
    <row r="222" spans="1:14" x14ac:dyDescent="0.2">
      <c r="A222">
        <v>1112</v>
      </c>
      <c r="B222">
        <v>1</v>
      </c>
      <c r="C222" s="7" t="s">
        <v>671</v>
      </c>
      <c r="D222" s="7" t="s">
        <v>327</v>
      </c>
      <c r="E222" s="7" t="s">
        <v>15</v>
      </c>
      <c r="F222">
        <v>30</v>
      </c>
      <c r="G222">
        <v>1</v>
      </c>
      <c r="H222">
        <v>0</v>
      </c>
      <c r="I222" t="s">
        <v>328</v>
      </c>
      <c r="J222">
        <v>13.8583</v>
      </c>
      <c r="K222" s="7"/>
      <c r="L222" s="7" t="s">
        <v>24</v>
      </c>
      <c r="M222" s="7" t="s">
        <v>604</v>
      </c>
      <c r="N222" s="7" t="s">
        <v>648</v>
      </c>
    </row>
    <row r="223" spans="1:14" x14ac:dyDescent="0.2">
      <c r="A223">
        <v>1113</v>
      </c>
      <c r="B223">
        <v>0</v>
      </c>
      <c r="C223" s="7" t="s">
        <v>670</v>
      </c>
      <c r="D223" s="7" t="s">
        <v>329</v>
      </c>
      <c r="E223" s="7" t="s">
        <v>12</v>
      </c>
      <c r="F223">
        <v>21</v>
      </c>
      <c r="G223">
        <v>0</v>
      </c>
      <c r="H223">
        <v>0</v>
      </c>
      <c r="I223">
        <v>342684</v>
      </c>
      <c r="J223">
        <v>8.0500000000000007</v>
      </c>
      <c r="K223" s="7"/>
      <c r="L223" s="7" t="s">
        <v>16</v>
      </c>
      <c r="M223" s="7" t="s">
        <v>606</v>
      </c>
      <c r="N223" s="7" t="s">
        <v>648</v>
      </c>
    </row>
    <row r="224" spans="1:14" x14ac:dyDescent="0.2">
      <c r="A224">
        <v>1114</v>
      </c>
      <c r="B224">
        <v>1</v>
      </c>
      <c r="C224" s="7" t="s">
        <v>671</v>
      </c>
      <c r="D224" s="7" t="s">
        <v>330</v>
      </c>
      <c r="E224" s="7" t="s">
        <v>15</v>
      </c>
      <c r="F224">
        <v>22</v>
      </c>
      <c r="G224">
        <v>0</v>
      </c>
      <c r="H224">
        <v>0</v>
      </c>
      <c r="I224" t="s">
        <v>331</v>
      </c>
      <c r="J224">
        <v>10.5</v>
      </c>
      <c r="K224" s="7" t="s">
        <v>332</v>
      </c>
      <c r="L224" s="7" t="s">
        <v>16</v>
      </c>
      <c r="M224" s="7" t="s">
        <v>606</v>
      </c>
      <c r="N224" s="7" t="s">
        <v>648</v>
      </c>
    </row>
    <row r="225" spans="1:14" x14ac:dyDescent="0.2">
      <c r="A225">
        <v>1115</v>
      </c>
      <c r="B225">
        <v>0</v>
      </c>
      <c r="C225" s="7" t="s">
        <v>670</v>
      </c>
      <c r="D225" s="7" t="s">
        <v>333</v>
      </c>
      <c r="E225" s="7" t="s">
        <v>12</v>
      </c>
      <c r="F225">
        <v>21</v>
      </c>
      <c r="G225">
        <v>0</v>
      </c>
      <c r="H225">
        <v>0</v>
      </c>
      <c r="I225">
        <v>350053</v>
      </c>
      <c r="J225">
        <v>7.7957999999999998</v>
      </c>
      <c r="K225" s="7"/>
      <c r="L225" s="7" t="s">
        <v>16</v>
      </c>
      <c r="M225" s="7" t="s">
        <v>606</v>
      </c>
      <c r="N225" s="7" t="s">
        <v>648</v>
      </c>
    </row>
    <row r="226" spans="1:14" x14ac:dyDescent="0.2">
      <c r="A226">
        <v>1116</v>
      </c>
      <c r="B226">
        <v>1</v>
      </c>
      <c r="C226" s="7" t="s">
        <v>673</v>
      </c>
      <c r="D226" s="7" t="s">
        <v>334</v>
      </c>
      <c r="E226" s="7" t="s">
        <v>15</v>
      </c>
      <c r="F226">
        <v>53</v>
      </c>
      <c r="G226">
        <v>0</v>
      </c>
      <c r="H226">
        <v>0</v>
      </c>
      <c r="I226" t="s">
        <v>335</v>
      </c>
      <c r="J226">
        <v>27.445799999999998</v>
      </c>
      <c r="K226" s="7"/>
      <c r="L226" s="7" t="s">
        <v>24</v>
      </c>
      <c r="M226" s="7" t="s">
        <v>604</v>
      </c>
      <c r="N226" s="7" t="s">
        <v>645</v>
      </c>
    </row>
    <row r="227" spans="1:14" x14ac:dyDescent="0.2">
      <c r="A227">
        <v>1117</v>
      </c>
      <c r="B227">
        <v>1</v>
      </c>
      <c r="C227" s="7" t="s">
        <v>670</v>
      </c>
      <c r="D227" s="7" t="s">
        <v>623</v>
      </c>
      <c r="E227" s="7" t="s">
        <v>15</v>
      </c>
      <c r="G227">
        <v>0</v>
      </c>
      <c r="H227">
        <v>2</v>
      </c>
      <c r="I227">
        <v>2661</v>
      </c>
      <c r="J227">
        <v>15.245799999999999</v>
      </c>
      <c r="K227" s="7"/>
      <c r="L227" s="7" t="s">
        <v>24</v>
      </c>
      <c r="M227" s="7" t="s">
        <v>604</v>
      </c>
      <c r="N227" s="7" t="s">
        <v>647</v>
      </c>
    </row>
    <row r="228" spans="1:14" x14ac:dyDescent="0.2">
      <c r="A228">
        <v>1118</v>
      </c>
      <c r="B228">
        <v>0</v>
      </c>
      <c r="C228" s="7" t="s">
        <v>670</v>
      </c>
      <c r="D228" s="7" t="s">
        <v>336</v>
      </c>
      <c r="E228" s="7" t="s">
        <v>12</v>
      </c>
      <c r="F228">
        <v>23</v>
      </c>
      <c r="G228">
        <v>0</v>
      </c>
      <c r="H228">
        <v>0</v>
      </c>
      <c r="I228">
        <v>350054</v>
      </c>
      <c r="J228">
        <v>7.7957999999999998</v>
      </c>
      <c r="K228" s="7"/>
      <c r="L228" s="7" t="s">
        <v>16</v>
      </c>
      <c r="M228" s="7" t="s">
        <v>606</v>
      </c>
      <c r="N228" s="7" t="s">
        <v>648</v>
      </c>
    </row>
    <row r="229" spans="1:14" x14ac:dyDescent="0.2">
      <c r="A229">
        <v>1119</v>
      </c>
      <c r="B229">
        <v>1</v>
      </c>
      <c r="C229" s="7" t="s">
        <v>670</v>
      </c>
      <c r="D229" s="7" t="s">
        <v>337</v>
      </c>
      <c r="E229" s="7" t="s">
        <v>15</v>
      </c>
      <c r="G229">
        <v>0</v>
      </c>
      <c r="H229">
        <v>0</v>
      </c>
      <c r="I229">
        <v>370368</v>
      </c>
      <c r="J229">
        <v>7.75</v>
      </c>
      <c r="K229" s="7"/>
      <c r="L229" s="7" t="s">
        <v>13</v>
      </c>
      <c r="M229" s="7" t="s">
        <v>605</v>
      </c>
      <c r="N229" s="7" t="s">
        <v>647</v>
      </c>
    </row>
    <row r="230" spans="1:14" x14ac:dyDescent="0.2">
      <c r="A230">
        <v>1120</v>
      </c>
      <c r="B230">
        <v>0</v>
      </c>
      <c r="C230" s="7" t="s">
        <v>670</v>
      </c>
      <c r="D230" s="7" t="s">
        <v>338</v>
      </c>
      <c r="E230" s="7" t="s">
        <v>12</v>
      </c>
      <c r="F230">
        <v>40.5</v>
      </c>
      <c r="G230">
        <v>0</v>
      </c>
      <c r="H230">
        <v>0</v>
      </c>
      <c r="I230" t="s">
        <v>339</v>
      </c>
      <c r="J230">
        <v>15.1</v>
      </c>
      <c r="K230" s="7"/>
      <c r="L230" s="7" t="s">
        <v>16</v>
      </c>
      <c r="M230" s="7" t="s">
        <v>606</v>
      </c>
      <c r="N230" s="7" t="s">
        <v>645</v>
      </c>
    </row>
    <row r="231" spans="1:14" x14ac:dyDescent="0.2">
      <c r="A231">
        <v>1121</v>
      </c>
      <c r="B231">
        <v>0</v>
      </c>
      <c r="C231" s="7" t="s">
        <v>671</v>
      </c>
      <c r="D231" s="7" t="s">
        <v>340</v>
      </c>
      <c r="E231" s="7" t="s">
        <v>12</v>
      </c>
      <c r="F231">
        <v>36</v>
      </c>
      <c r="G231">
        <v>0</v>
      </c>
      <c r="H231">
        <v>0</v>
      </c>
      <c r="I231">
        <v>242963</v>
      </c>
      <c r="J231">
        <v>13</v>
      </c>
      <c r="K231" s="7"/>
      <c r="L231" s="7" t="s">
        <v>16</v>
      </c>
      <c r="M231" s="7" t="s">
        <v>606</v>
      </c>
      <c r="N231" s="7" t="s">
        <v>648</v>
      </c>
    </row>
    <row r="232" spans="1:14" x14ac:dyDescent="0.2">
      <c r="A232">
        <v>1122</v>
      </c>
      <c r="B232">
        <v>0</v>
      </c>
      <c r="C232" s="7" t="s">
        <v>671</v>
      </c>
      <c r="D232" s="7" t="s">
        <v>341</v>
      </c>
      <c r="E232" s="7" t="s">
        <v>12</v>
      </c>
      <c r="F232">
        <v>14</v>
      </c>
      <c r="G232">
        <v>0</v>
      </c>
      <c r="H232">
        <v>0</v>
      </c>
      <c r="I232">
        <v>220845</v>
      </c>
      <c r="J232">
        <v>65</v>
      </c>
      <c r="K232" s="7"/>
      <c r="L232" s="7" t="s">
        <v>16</v>
      </c>
      <c r="M232" s="7" t="s">
        <v>606</v>
      </c>
      <c r="N232" s="7" t="s">
        <v>647</v>
      </c>
    </row>
    <row r="233" spans="1:14" x14ac:dyDescent="0.2">
      <c r="A233">
        <v>1123</v>
      </c>
      <c r="B233">
        <v>1</v>
      </c>
      <c r="C233" s="7" t="s">
        <v>673</v>
      </c>
      <c r="D233" s="7" t="s">
        <v>342</v>
      </c>
      <c r="E233" s="7" t="s">
        <v>15</v>
      </c>
      <c r="F233">
        <v>21</v>
      </c>
      <c r="G233">
        <v>0</v>
      </c>
      <c r="H233">
        <v>0</v>
      </c>
      <c r="I233">
        <v>113795</v>
      </c>
      <c r="J233">
        <v>26.55</v>
      </c>
      <c r="K233" s="7"/>
      <c r="L233" s="7" t="s">
        <v>16</v>
      </c>
      <c r="M233" s="7" t="s">
        <v>606</v>
      </c>
      <c r="N233" s="7" t="s">
        <v>648</v>
      </c>
    </row>
    <row r="234" spans="1:14" x14ac:dyDescent="0.2">
      <c r="A234">
        <v>1124</v>
      </c>
      <c r="B234">
        <v>0</v>
      </c>
      <c r="C234" s="7" t="s">
        <v>670</v>
      </c>
      <c r="D234" s="7" t="s">
        <v>343</v>
      </c>
      <c r="E234" s="7" t="s">
        <v>12</v>
      </c>
      <c r="F234">
        <v>21</v>
      </c>
      <c r="G234">
        <v>1</v>
      </c>
      <c r="H234">
        <v>0</v>
      </c>
      <c r="I234">
        <v>3101266</v>
      </c>
      <c r="J234">
        <v>6.4958</v>
      </c>
      <c r="K234" s="7"/>
      <c r="L234" s="7" t="s">
        <v>16</v>
      </c>
      <c r="M234" s="7" t="s">
        <v>606</v>
      </c>
      <c r="N234" s="7" t="s">
        <v>648</v>
      </c>
    </row>
    <row r="235" spans="1:14" x14ac:dyDescent="0.2">
      <c r="A235">
        <v>1125</v>
      </c>
      <c r="B235">
        <v>0</v>
      </c>
      <c r="C235" s="7" t="s">
        <v>670</v>
      </c>
      <c r="D235" s="7" t="s">
        <v>344</v>
      </c>
      <c r="E235" s="7" t="s">
        <v>12</v>
      </c>
      <c r="G235">
        <v>0</v>
      </c>
      <c r="H235">
        <v>0</v>
      </c>
      <c r="I235">
        <v>330971</v>
      </c>
      <c r="J235">
        <v>7.8792</v>
      </c>
      <c r="K235" s="7"/>
      <c r="L235" s="7" t="s">
        <v>13</v>
      </c>
      <c r="M235" s="7" t="s">
        <v>605</v>
      </c>
      <c r="N235" s="7" t="s">
        <v>647</v>
      </c>
    </row>
    <row r="236" spans="1:14" x14ac:dyDescent="0.2">
      <c r="A236">
        <v>1126</v>
      </c>
      <c r="B236">
        <v>0</v>
      </c>
      <c r="C236" s="7" t="s">
        <v>673</v>
      </c>
      <c r="D236" s="7" t="s">
        <v>345</v>
      </c>
      <c r="E236" s="7" t="s">
        <v>12</v>
      </c>
      <c r="F236">
        <v>39</v>
      </c>
      <c r="G236">
        <v>1</v>
      </c>
      <c r="H236">
        <v>0</v>
      </c>
      <c r="I236" t="s">
        <v>346</v>
      </c>
      <c r="J236">
        <v>71.283299999999997</v>
      </c>
      <c r="K236" s="7" t="s">
        <v>347</v>
      </c>
      <c r="L236" s="7" t="s">
        <v>24</v>
      </c>
      <c r="M236" s="7" t="s">
        <v>604</v>
      </c>
      <c r="N236" s="7" t="s">
        <v>648</v>
      </c>
    </row>
    <row r="237" spans="1:14" x14ac:dyDescent="0.2">
      <c r="A237">
        <v>1127</v>
      </c>
      <c r="B237">
        <v>0</v>
      </c>
      <c r="C237" s="7" t="s">
        <v>670</v>
      </c>
      <c r="D237" s="7" t="s">
        <v>348</v>
      </c>
      <c r="E237" s="7" t="s">
        <v>12</v>
      </c>
      <c r="F237">
        <v>20</v>
      </c>
      <c r="G237">
        <v>0</v>
      </c>
      <c r="H237">
        <v>0</v>
      </c>
      <c r="I237">
        <v>350416</v>
      </c>
      <c r="J237">
        <v>7.8541999999999996</v>
      </c>
      <c r="K237" s="7"/>
      <c r="L237" s="7" t="s">
        <v>16</v>
      </c>
      <c r="M237" s="7" t="s">
        <v>606</v>
      </c>
      <c r="N237" s="7" t="s">
        <v>648</v>
      </c>
    </row>
    <row r="238" spans="1:14" x14ac:dyDescent="0.2">
      <c r="A238">
        <v>1128</v>
      </c>
      <c r="B238">
        <v>0</v>
      </c>
      <c r="C238" s="7" t="s">
        <v>673</v>
      </c>
      <c r="D238" s="7" t="s">
        <v>349</v>
      </c>
      <c r="E238" s="7" t="s">
        <v>12</v>
      </c>
      <c r="F238">
        <v>64</v>
      </c>
      <c r="G238">
        <v>1</v>
      </c>
      <c r="H238">
        <v>0</v>
      </c>
      <c r="I238">
        <v>110813</v>
      </c>
      <c r="J238">
        <v>75.25</v>
      </c>
      <c r="K238" s="7" t="s">
        <v>350</v>
      </c>
      <c r="L238" s="7" t="s">
        <v>24</v>
      </c>
      <c r="M238" s="7" t="s">
        <v>604</v>
      </c>
      <c r="N238" s="7" t="s">
        <v>646</v>
      </c>
    </row>
    <row r="239" spans="1:14" x14ac:dyDescent="0.2">
      <c r="A239">
        <v>1129</v>
      </c>
      <c r="B239">
        <v>0</v>
      </c>
      <c r="C239" s="7" t="s">
        <v>670</v>
      </c>
      <c r="D239" s="7" t="s">
        <v>351</v>
      </c>
      <c r="E239" s="7" t="s">
        <v>12</v>
      </c>
      <c r="F239">
        <v>20</v>
      </c>
      <c r="G239">
        <v>0</v>
      </c>
      <c r="H239">
        <v>0</v>
      </c>
      <c r="I239">
        <v>2679</v>
      </c>
      <c r="J239">
        <v>7.2249999999999996</v>
      </c>
      <c r="K239" s="7"/>
      <c r="L239" s="7" t="s">
        <v>24</v>
      </c>
      <c r="M239" s="7" t="s">
        <v>604</v>
      </c>
      <c r="N239" s="7" t="s">
        <v>648</v>
      </c>
    </row>
    <row r="240" spans="1:14" x14ac:dyDescent="0.2">
      <c r="A240">
        <v>1130</v>
      </c>
      <c r="B240">
        <v>1</v>
      </c>
      <c r="C240" s="7" t="s">
        <v>671</v>
      </c>
      <c r="D240" s="7" t="s">
        <v>352</v>
      </c>
      <c r="E240" s="7" t="s">
        <v>15</v>
      </c>
      <c r="F240">
        <v>18</v>
      </c>
      <c r="G240">
        <v>1</v>
      </c>
      <c r="H240">
        <v>1</v>
      </c>
      <c r="I240">
        <v>250650</v>
      </c>
      <c r="J240">
        <v>13</v>
      </c>
      <c r="K240" s="7"/>
      <c r="L240" s="7" t="s">
        <v>16</v>
      </c>
      <c r="M240" s="7" t="s">
        <v>606</v>
      </c>
      <c r="N240" s="7" t="s">
        <v>647</v>
      </c>
    </row>
    <row r="241" spans="1:14" x14ac:dyDescent="0.2">
      <c r="A241">
        <v>1131</v>
      </c>
      <c r="B241">
        <v>1</v>
      </c>
      <c r="C241" s="7" t="s">
        <v>673</v>
      </c>
      <c r="D241" s="7" t="s">
        <v>353</v>
      </c>
      <c r="E241" s="7" t="s">
        <v>15</v>
      </c>
      <c r="F241">
        <v>48</v>
      </c>
      <c r="G241">
        <v>1</v>
      </c>
      <c r="H241">
        <v>0</v>
      </c>
      <c r="I241" t="s">
        <v>354</v>
      </c>
      <c r="J241">
        <v>106.425</v>
      </c>
      <c r="K241" s="7" t="s">
        <v>355</v>
      </c>
      <c r="L241" s="7" t="s">
        <v>24</v>
      </c>
      <c r="M241" s="7" t="s">
        <v>604</v>
      </c>
      <c r="N241" s="7" t="s">
        <v>645</v>
      </c>
    </row>
    <row r="242" spans="1:14" x14ac:dyDescent="0.2">
      <c r="A242">
        <v>1132</v>
      </c>
      <c r="B242">
        <v>1</v>
      </c>
      <c r="C242" s="7" t="s">
        <v>673</v>
      </c>
      <c r="D242" s="7" t="s">
        <v>356</v>
      </c>
      <c r="E242" s="7" t="s">
        <v>15</v>
      </c>
      <c r="F242">
        <v>55</v>
      </c>
      <c r="G242">
        <v>0</v>
      </c>
      <c r="H242">
        <v>0</v>
      </c>
      <c r="I242">
        <v>112377</v>
      </c>
      <c r="J242">
        <v>27.720800000000001</v>
      </c>
      <c r="K242" s="7"/>
      <c r="L242" s="7" t="s">
        <v>24</v>
      </c>
      <c r="M242" s="7" t="s">
        <v>604</v>
      </c>
      <c r="N242" s="7" t="s">
        <v>645</v>
      </c>
    </row>
    <row r="243" spans="1:14" x14ac:dyDescent="0.2">
      <c r="A243">
        <v>1133</v>
      </c>
      <c r="B243">
        <v>1</v>
      </c>
      <c r="C243" s="7" t="s">
        <v>671</v>
      </c>
      <c r="D243" s="7" t="s">
        <v>357</v>
      </c>
      <c r="E243" s="7" t="s">
        <v>15</v>
      </c>
      <c r="F243">
        <v>45</v>
      </c>
      <c r="G243">
        <v>0</v>
      </c>
      <c r="H243">
        <v>2</v>
      </c>
      <c r="I243">
        <v>237789</v>
      </c>
      <c r="J243">
        <v>30</v>
      </c>
      <c r="K243" s="7"/>
      <c r="L243" s="7" t="s">
        <v>16</v>
      </c>
      <c r="M243" s="7" t="s">
        <v>606</v>
      </c>
      <c r="N243" s="7" t="s">
        <v>645</v>
      </c>
    </row>
    <row r="244" spans="1:14" x14ac:dyDescent="0.2">
      <c r="A244">
        <v>1134</v>
      </c>
      <c r="B244">
        <v>0</v>
      </c>
      <c r="C244" s="7" t="s">
        <v>673</v>
      </c>
      <c r="D244" s="7" t="s">
        <v>358</v>
      </c>
      <c r="E244" s="7" t="s">
        <v>12</v>
      </c>
      <c r="F244">
        <v>45</v>
      </c>
      <c r="G244">
        <v>1</v>
      </c>
      <c r="H244">
        <v>1</v>
      </c>
      <c r="I244">
        <v>16966</v>
      </c>
      <c r="J244">
        <v>134.5</v>
      </c>
      <c r="K244" s="7" t="s">
        <v>292</v>
      </c>
      <c r="L244" s="7" t="s">
        <v>24</v>
      </c>
      <c r="M244" s="7" t="s">
        <v>604</v>
      </c>
      <c r="N244" s="7" t="s">
        <v>645</v>
      </c>
    </row>
    <row r="245" spans="1:14" x14ac:dyDescent="0.2">
      <c r="A245">
        <v>1135</v>
      </c>
      <c r="B245">
        <v>0</v>
      </c>
      <c r="C245" s="7" t="s">
        <v>670</v>
      </c>
      <c r="D245" s="7" t="s">
        <v>359</v>
      </c>
      <c r="E245" s="7" t="s">
        <v>12</v>
      </c>
      <c r="G245">
        <v>0</v>
      </c>
      <c r="H245">
        <v>0</v>
      </c>
      <c r="I245">
        <v>3470</v>
      </c>
      <c r="J245">
        <v>7.8875000000000002</v>
      </c>
      <c r="K245" s="7"/>
      <c r="L245" s="7" t="s">
        <v>16</v>
      </c>
      <c r="M245" s="7" t="s">
        <v>606</v>
      </c>
      <c r="N245" s="7" t="s">
        <v>647</v>
      </c>
    </row>
    <row r="246" spans="1:14" x14ac:dyDescent="0.2">
      <c r="A246">
        <v>1136</v>
      </c>
      <c r="B246">
        <v>0</v>
      </c>
      <c r="C246" s="7" t="s">
        <v>670</v>
      </c>
      <c r="D246" s="7" t="s">
        <v>624</v>
      </c>
      <c r="E246" s="7" t="s">
        <v>12</v>
      </c>
      <c r="G246">
        <v>1</v>
      </c>
      <c r="H246">
        <v>2</v>
      </c>
      <c r="I246" t="s">
        <v>66</v>
      </c>
      <c r="J246">
        <v>23.45</v>
      </c>
      <c r="K246" s="7"/>
      <c r="L246" s="7" t="s">
        <v>16</v>
      </c>
      <c r="M246" s="7" t="s">
        <v>606</v>
      </c>
      <c r="N246" s="7" t="s">
        <v>647</v>
      </c>
    </row>
    <row r="247" spans="1:14" x14ac:dyDescent="0.2">
      <c r="A247">
        <v>1137</v>
      </c>
      <c r="B247">
        <v>0</v>
      </c>
      <c r="C247" s="7" t="s">
        <v>673</v>
      </c>
      <c r="D247" s="7" t="s">
        <v>360</v>
      </c>
      <c r="E247" s="7" t="s">
        <v>12</v>
      </c>
      <c r="F247">
        <v>41</v>
      </c>
      <c r="G247">
        <v>1</v>
      </c>
      <c r="H247">
        <v>0</v>
      </c>
      <c r="I247">
        <v>17464</v>
      </c>
      <c r="J247">
        <v>51.862499999999997</v>
      </c>
      <c r="K247" s="7" t="s">
        <v>361</v>
      </c>
      <c r="L247" s="7" t="s">
        <v>16</v>
      </c>
      <c r="M247" s="7" t="s">
        <v>606</v>
      </c>
      <c r="N247" s="7" t="s">
        <v>645</v>
      </c>
    </row>
    <row r="248" spans="1:14" x14ac:dyDescent="0.2">
      <c r="A248">
        <v>1138</v>
      </c>
      <c r="B248">
        <v>1</v>
      </c>
      <c r="C248" s="7" t="s">
        <v>671</v>
      </c>
      <c r="D248" s="7" t="s">
        <v>362</v>
      </c>
      <c r="E248" s="7" t="s">
        <v>15</v>
      </c>
      <c r="F248">
        <v>22</v>
      </c>
      <c r="G248">
        <v>0</v>
      </c>
      <c r="H248">
        <v>0</v>
      </c>
      <c r="I248" t="s">
        <v>111</v>
      </c>
      <c r="J248">
        <v>21</v>
      </c>
      <c r="K248" s="7"/>
      <c r="L248" s="7" t="s">
        <v>16</v>
      </c>
      <c r="M248" s="7" t="s">
        <v>606</v>
      </c>
      <c r="N248" s="7" t="s">
        <v>648</v>
      </c>
    </row>
    <row r="249" spans="1:14" x14ac:dyDescent="0.2">
      <c r="A249">
        <v>1139</v>
      </c>
      <c r="B249">
        <v>0</v>
      </c>
      <c r="C249" s="7" t="s">
        <v>671</v>
      </c>
      <c r="D249" s="7" t="s">
        <v>363</v>
      </c>
      <c r="E249" s="7" t="s">
        <v>12</v>
      </c>
      <c r="F249">
        <v>42</v>
      </c>
      <c r="G249">
        <v>1</v>
      </c>
      <c r="H249">
        <v>1</v>
      </c>
      <c r="I249">
        <v>28220</v>
      </c>
      <c r="J249">
        <v>32.5</v>
      </c>
      <c r="K249" s="7"/>
      <c r="L249" s="7" t="s">
        <v>16</v>
      </c>
      <c r="M249" s="7" t="s">
        <v>606</v>
      </c>
      <c r="N249" s="7" t="s">
        <v>645</v>
      </c>
    </row>
    <row r="250" spans="1:14" x14ac:dyDescent="0.2">
      <c r="A250">
        <v>1140</v>
      </c>
      <c r="B250">
        <v>1</v>
      </c>
      <c r="C250" s="7" t="s">
        <v>671</v>
      </c>
      <c r="D250" s="7" t="s">
        <v>364</v>
      </c>
      <c r="E250" s="7" t="s">
        <v>15</v>
      </c>
      <c r="F250">
        <v>29</v>
      </c>
      <c r="G250">
        <v>1</v>
      </c>
      <c r="H250">
        <v>0</v>
      </c>
      <c r="I250">
        <v>26707</v>
      </c>
      <c r="J250">
        <v>26</v>
      </c>
      <c r="K250" s="7"/>
      <c r="L250" s="7" t="s">
        <v>16</v>
      </c>
      <c r="M250" s="7" t="s">
        <v>606</v>
      </c>
      <c r="N250" s="7" t="s">
        <v>648</v>
      </c>
    </row>
    <row r="251" spans="1:14" x14ac:dyDescent="0.2">
      <c r="A251">
        <v>1141</v>
      </c>
      <c r="B251">
        <v>1</v>
      </c>
      <c r="C251" s="7" t="s">
        <v>670</v>
      </c>
      <c r="D251" s="7" t="s">
        <v>625</v>
      </c>
      <c r="E251" s="7" t="s">
        <v>15</v>
      </c>
      <c r="G251">
        <v>1</v>
      </c>
      <c r="H251">
        <v>0</v>
      </c>
      <c r="I251">
        <v>2660</v>
      </c>
      <c r="J251">
        <v>14.4542</v>
      </c>
      <c r="K251" s="7"/>
      <c r="L251" s="7" t="s">
        <v>24</v>
      </c>
      <c r="M251" s="7" t="s">
        <v>604</v>
      </c>
      <c r="N251" s="7" t="s">
        <v>647</v>
      </c>
    </row>
    <row r="252" spans="1:14" x14ac:dyDescent="0.2">
      <c r="A252">
        <v>1142</v>
      </c>
      <c r="B252">
        <v>1</v>
      </c>
      <c r="C252" s="7" t="s">
        <v>671</v>
      </c>
      <c r="D252" s="7" t="s">
        <v>365</v>
      </c>
      <c r="E252" s="7" t="s">
        <v>15</v>
      </c>
      <c r="F252">
        <v>0.92</v>
      </c>
      <c r="G252">
        <v>1</v>
      </c>
      <c r="H252">
        <v>2</v>
      </c>
      <c r="I252" t="s">
        <v>366</v>
      </c>
      <c r="J252">
        <v>27.75</v>
      </c>
      <c r="K252" s="7"/>
      <c r="L252" s="7" t="s">
        <v>16</v>
      </c>
      <c r="M252" s="7" t="s">
        <v>606</v>
      </c>
      <c r="N252" s="7" t="s">
        <v>647</v>
      </c>
    </row>
    <row r="253" spans="1:14" x14ac:dyDescent="0.2">
      <c r="A253">
        <v>1143</v>
      </c>
      <c r="B253">
        <v>0</v>
      </c>
      <c r="C253" s="7" t="s">
        <v>670</v>
      </c>
      <c r="D253" s="7" t="s">
        <v>367</v>
      </c>
      <c r="E253" s="7" t="s">
        <v>12</v>
      </c>
      <c r="F253">
        <v>20</v>
      </c>
      <c r="G253">
        <v>0</v>
      </c>
      <c r="H253">
        <v>0</v>
      </c>
      <c r="I253" t="s">
        <v>368</v>
      </c>
      <c r="J253">
        <v>7.9249999999999998</v>
      </c>
      <c r="K253" s="7"/>
      <c r="L253" s="7" t="s">
        <v>16</v>
      </c>
      <c r="M253" s="7" t="s">
        <v>606</v>
      </c>
      <c r="N253" s="7" t="s">
        <v>648</v>
      </c>
    </row>
    <row r="254" spans="1:14" x14ac:dyDescent="0.2">
      <c r="A254">
        <v>1144</v>
      </c>
      <c r="B254">
        <v>0</v>
      </c>
      <c r="C254" s="7" t="s">
        <v>673</v>
      </c>
      <c r="D254" s="7" t="s">
        <v>369</v>
      </c>
      <c r="E254" s="7" t="s">
        <v>12</v>
      </c>
      <c r="F254">
        <v>27</v>
      </c>
      <c r="G254">
        <v>1</v>
      </c>
      <c r="H254">
        <v>0</v>
      </c>
      <c r="I254">
        <v>13508</v>
      </c>
      <c r="J254">
        <v>136.7792</v>
      </c>
      <c r="K254" s="7" t="s">
        <v>370</v>
      </c>
      <c r="L254" s="7" t="s">
        <v>24</v>
      </c>
      <c r="M254" s="7" t="s">
        <v>604</v>
      </c>
      <c r="N254" s="7" t="s">
        <v>648</v>
      </c>
    </row>
    <row r="255" spans="1:14" x14ac:dyDescent="0.2">
      <c r="A255">
        <v>1145</v>
      </c>
      <c r="B255">
        <v>0</v>
      </c>
      <c r="C255" s="7" t="s">
        <v>670</v>
      </c>
      <c r="D255" s="7" t="s">
        <v>371</v>
      </c>
      <c r="E255" s="7" t="s">
        <v>12</v>
      </c>
      <c r="F255">
        <v>24</v>
      </c>
      <c r="G255">
        <v>0</v>
      </c>
      <c r="H255">
        <v>0</v>
      </c>
      <c r="I255">
        <v>7266</v>
      </c>
      <c r="J255">
        <v>9.3249999999999993</v>
      </c>
      <c r="K255" s="7"/>
      <c r="L255" s="7" t="s">
        <v>16</v>
      </c>
      <c r="M255" s="7" t="s">
        <v>606</v>
      </c>
      <c r="N255" s="7" t="s">
        <v>648</v>
      </c>
    </row>
    <row r="256" spans="1:14" x14ac:dyDescent="0.2">
      <c r="A256">
        <v>1146</v>
      </c>
      <c r="B256">
        <v>0</v>
      </c>
      <c r="C256" s="7" t="s">
        <v>670</v>
      </c>
      <c r="D256" s="7" t="s">
        <v>372</v>
      </c>
      <c r="E256" s="7" t="s">
        <v>12</v>
      </c>
      <c r="F256">
        <v>32.5</v>
      </c>
      <c r="G256">
        <v>0</v>
      </c>
      <c r="H256">
        <v>0</v>
      </c>
      <c r="I256">
        <v>345775</v>
      </c>
      <c r="J256">
        <v>9.5</v>
      </c>
      <c r="K256" s="7"/>
      <c r="L256" s="7" t="s">
        <v>16</v>
      </c>
      <c r="M256" s="7" t="s">
        <v>606</v>
      </c>
      <c r="N256" s="7" t="s">
        <v>648</v>
      </c>
    </row>
    <row r="257" spans="1:14" x14ac:dyDescent="0.2">
      <c r="A257">
        <v>1147</v>
      </c>
      <c r="B257">
        <v>0</v>
      </c>
      <c r="C257" s="7" t="s">
        <v>670</v>
      </c>
      <c r="D257" s="7" t="s">
        <v>373</v>
      </c>
      <c r="E257" s="7" t="s">
        <v>12</v>
      </c>
      <c r="G257">
        <v>0</v>
      </c>
      <c r="H257">
        <v>0</v>
      </c>
      <c r="I257" t="s">
        <v>374</v>
      </c>
      <c r="J257">
        <v>7.55</v>
      </c>
      <c r="K257" s="7"/>
      <c r="L257" s="7" t="s">
        <v>16</v>
      </c>
      <c r="M257" s="7" t="s">
        <v>606</v>
      </c>
      <c r="N257" s="7" t="s">
        <v>647</v>
      </c>
    </row>
    <row r="258" spans="1:14" x14ac:dyDescent="0.2">
      <c r="A258">
        <v>1148</v>
      </c>
      <c r="B258">
        <v>0</v>
      </c>
      <c r="C258" s="7" t="s">
        <v>670</v>
      </c>
      <c r="D258" s="7" t="s">
        <v>375</v>
      </c>
      <c r="E258" s="7" t="s">
        <v>12</v>
      </c>
      <c r="G258">
        <v>0</v>
      </c>
      <c r="H258">
        <v>0</v>
      </c>
      <c r="I258" t="s">
        <v>376</v>
      </c>
      <c r="J258">
        <v>7.75</v>
      </c>
      <c r="K258" s="7"/>
      <c r="L258" s="7" t="s">
        <v>13</v>
      </c>
      <c r="M258" s="7" t="s">
        <v>605</v>
      </c>
      <c r="N258" s="7" t="s">
        <v>647</v>
      </c>
    </row>
    <row r="259" spans="1:14" x14ac:dyDescent="0.2">
      <c r="A259">
        <v>1149</v>
      </c>
      <c r="B259">
        <v>0</v>
      </c>
      <c r="C259" s="7" t="s">
        <v>670</v>
      </c>
      <c r="D259" s="7" t="s">
        <v>377</v>
      </c>
      <c r="E259" s="7" t="s">
        <v>12</v>
      </c>
      <c r="F259">
        <v>28</v>
      </c>
      <c r="G259">
        <v>0</v>
      </c>
      <c r="H259">
        <v>0</v>
      </c>
      <c r="I259">
        <v>363611</v>
      </c>
      <c r="J259">
        <v>8.0500000000000007</v>
      </c>
      <c r="K259" s="7"/>
      <c r="L259" s="7" t="s">
        <v>16</v>
      </c>
      <c r="M259" s="7" t="s">
        <v>606</v>
      </c>
      <c r="N259" s="7" t="s">
        <v>648</v>
      </c>
    </row>
    <row r="260" spans="1:14" x14ac:dyDescent="0.2">
      <c r="A260">
        <v>1150</v>
      </c>
      <c r="B260">
        <v>1</v>
      </c>
      <c r="C260" s="7" t="s">
        <v>671</v>
      </c>
      <c r="D260" s="7" t="s">
        <v>378</v>
      </c>
      <c r="E260" s="7" t="s">
        <v>15</v>
      </c>
      <c r="F260">
        <v>19</v>
      </c>
      <c r="G260">
        <v>0</v>
      </c>
      <c r="H260">
        <v>0</v>
      </c>
      <c r="I260">
        <v>28404</v>
      </c>
      <c r="J260">
        <v>13</v>
      </c>
      <c r="K260" s="7"/>
      <c r="L260" s="7" t="s">
        <v>16</v>
      </c>
      <c r="M260" s="7" t="s">
        <v>606</v>
      </c>
      <c r="N260" s="7" t="s">
        <v>647</v>
      </c>
    </row>
    <row r="261" spans="1:14" x14ac:dyDescent="0.2">
      <c r="A261">
        <v>1151</v>
      </c>
      <c r="B261">
        <v>0</v>
      </c>
      <c r="C261" s="7" t="s">
        <v>670</v>
      </c>
      <c r="D261" s="7" t="s">
        <v>379</v>
      </c>
      <c r="E261" s="7" t="s">
        <v>12</v>
      </c>
      <c r="F261">
        <v>21</v>
      </c>
      <c r="G261">
        <v>0</v>
      </c>
      <c r="H261">
        <v>0</v>
      </c>
      <c r="I261">
        <v>345501</v>
      </c>
      <c r="J261">
        <v>7.7750000000000004</v>
      </c>
      <c r="K261" s="7"/>
      <c r="L261" s="7" t="s">
        <v>16</v>
      </c>
      <c r="M261" s="7" t="s">
        <v>606</v>
      </c>
      <c r="N261" s="7" t="s">
        <v>648</v>
      </c>
    </row>
    <row r="262" spans="1:14" x14ac:dyDescent="0.2">
      <c r="A262">
        <v>1152</v>
      </c>
      <c r="B262">
        <v>0</v>
      </c>
      <c r="C262" s="7" t="s">
        <v>670</v>
      </c>
      <c r="D262" s="7" t="s">
        <v>380</v>
      </c>
      <c r="E262" s="7" t="s">
        <v>12</v>
      </c>
      <c r="F262">
        <v>36.5</v>
      </c>
      <c r="G262">
        <v>1</v>
      </c>
      <c r="H262">
        <v>0</v>
      </c>
      <c r="I262">
        <v>345572</v>
      </c>
      <c r="J262">
        <v>17.399999999999999</v>
      </c>
      <c r="K262" s="7"/>
      <c r="L262" s="7" t="s">
        <v>16</v>
      </c>
      <c r="M262" s="7" t="s">
        <v>606</v>
      </c>
      <c r="N262" s="7" t="s">
        <v>648</v>
      </c>
    </row>
    <row r="263" spans="1:14" x14ac:dyDescent="0.2">
      <c r="A263">
        <v>1153</v>
      </c>
      <c r="B263">
        <v>0</v>
      </c>
      <c r="C263" s="7" t="s">
        <v>670</v>
      </c>
      <c r="D263" s="7" t="s">
        <v>381</v>
      </c>
      <c r="E263" s="7" t="s">
        <v>12</v>
      </c>
      <c r="F263">
        <v>21</v>
      </c>
      <c r="G263">
        <v>0</v>
      </c>
      <c r="H263">
        <v>0</v>
      </c>
      <c r="I263">
        <v>350410</v>
      </c>
      <c r="J263">
        <v>7.8541999999999996</v>
      </c>
      <c r="K263" s="7"/>
      <c r="L263" s="7" t="s">
        <v>16</v>
      </c>
      <c r="M263" s="7" t="s">
        <v>606</v>
      </c>
      <c r="N263" s="7" t="s">
        <v>648</v>
      </c>
    </row>
    <row r="264" spans="1:14" x14ac:dyDescent="0.2">
      <c r="A264">
        <v>1154</v>
      </c>
      <c r="B264">
        <v>1</v>
      </c>
      <c r="C264" s="7" t="s">
        <v>671</v>
      </c>
      <c r="D264" s="7" t="s">
        <v>626</v>
      </c>
      <c r="E264" s="7" t="s">
        <v>15</v>
      </c>
      <c r="F264">
        <v>29</v>
      </c>
      <c r="G264">
        <v>0</v>
      </c>
      <c r="H264">
        <v>2</v>
      </c>
      <c r="I264">
        <v>29103</v>
      </c>
      <c r="J264">
        <v>23</v>
      </c>
      <c r="K264" s="7"/>
      <c r="L264" s="7" t="s">
        <v>16</v>
      </c>
      <c r="M264" s="7" t="s">
        <v>606</v>
      </c>
      <c r="N264" s="7" t="s">
        <v>648</v>
      </c>
    </row>
    <row r="265" spans="1:14" x14ac:dyDescent="0.2">
      <c r="A265">
        <v>1155</v>
      </c>
      <c r="B265">
        <v>1</v>
      </c>
      <c r="C265" s="7" t="s">
        <v>670</v>
      </c>
      <c r="D265" s="7" t="s">
        <v>382</v>
      </c>
      <c r="E265" s="7" t="s">
        <v>15</v>
      </c>
      <c r="F265">
        <v>1</v>
      </c>
      <c r="G265">
        <v>1</v>
      </c>
      <c r="H265">
        <v>1</v>
      </c>
      <c r="I265">
        <v>350405</v>
      </c>
      <c r="J265">
        <v>12.183299999999999</v>
      </c>
      <c r="K265" s="7"/>
      <c r="L265" s="7" t="s">
        <v>16</v>
      </c>
      <c r="M265" s="7" t="s">
        <v>606</v>
      </c>
      <c r="N265" s="7" t="s">
        <v>647</v>
      </c>
    </row>
    <row r="266" spans="1:14" x14ac:dyDescent="0.2">
      <c r="A266">
        <v>1156</v>
      </c>
      <c r="B266">
        <v>0</v>
      </c>
      <c r="C266" s="7" t="s">
        <v>671</v>
      </c>
      <c r="D266" s="7" t="s">
        <v>383</v>
      </c>
      <c r="E266" s="7" t="s">
        <v>12</v>
      </c>
      <c r="F266">
        <v>30</v>
      </c>
      <c r="G266">
        <v>0</v>
      </c>
      <c r="H266">
        <v>0</v>
      </c>
      <c r="I266" t="s">
        <v>384</v>
      </c>
      <c r="J266">
        <v>12.737500000000001</v>
      </c>
      <c r="K266" s="7"/>
      <c r="L266" s="7" t="s">
        <v>24</v>
      </c>
      <c r="M266" s="7" t="s">
        <v>604</v>
      </c>
      <c r="N266" s="7" t="s">
        <v>648</v>
      </c>
    </row>
    <row r="267" spans="1:14" x14ac:dyDescent="0.2">
      <c r="A267">
        <v>1157</v>
      </c>
      <c r="B267">
        <v>0</v>
      </c>
      <c r="C267" s="7" t="s">
        <v>670</v>
      </c>
      <c r="D267" s="7" t="s">
        <v>385</v>
      </c>
      <c r="E267" s="7" t="s">
        <v>12</v>
      </c>
      <c r="G267">
        <v>0</v>
      </c>
      <c r="H267">
        <v>0</v>
      </c>
      <c r="I267">
        <v>349235</v>
      </c>
      <c r="J267">
        <v>7.8958000000000004</v>
      </c>
      <c r="K267" s="7"/>
      <c r="L267" s="7" t="s">
        <v>16</v>
      </c>
      <c r="M267" s="7" t="s">
        <v>606</v>
      </c>
      <c r="N267" s="7" t="s">
        <v>647</v>
      </c>
    </row>
    <row r="268" spans="1:14" x14ac:dyDescent="0.2">
      <c r="A268">
        <v>1158</v>
      </c>
      <c r="B268">
        <v>0</v>
      </c>
      <c r="C268" s="7" t="s">
        <v>673</v>
      </c>
      <c r="D268" s="7" t="s">
        <v>386</v>
      </c>
      <c r="E268" s="7" t="s">
        <v>12</v>
      </c>
      <c r="G268">
        <v>0</v>
      </c>
      <c r="H268">
        <v>0</v>
      </c>
      <c r="I268">
        <v>112051</v>
      </c>
      <c r="J268">
        <v>0</v>
      </c>
      <c r="K268" s="7"/>
      <c r="L268" s="7" t="s">
        <v>16</v>
      </c>
      <c r="M268" s="7" t="s">
        <v>606</v>
      </c>
      <c r="N268" s="7" t="s">
        <v>647</v>
      </c>
    </row>
    <row r="269" spans="1:14" x14ac:dyDescent="0.2">
      <c r="A269">
        <v>1159</v>
      </c>
      <c r="B269">
        <v>0</v>
      </c>
      <c r="C269" s="7" t="s">
        <v>670</v>
      </c>
      <c r="D269" s="7" t="s">
        <v>387</v>
      </c>
      <c r="E269" s="7" t="s">
        <v>12</v>
      </c>
      <c r="G269">
        <v>0</v>
      </c>
      <c r="H269">
        <v>0</v>
      </c>
      <c r="I269" t="s">
        <v>388</v>
      </c>
      <c r="J269">
        <v>7.55</v>
      </c>
      <c r="K269" s="7"/>
      <c r="L269" s="7" t="s">
        <v>16</v>
      </c>
      <c r="M269" s="7" t="s">
        <v>606</v>
      </c>
      <c r="N269" s="7" t="s">
        <v>647</v>
      </c>
    </row>
    <row r="270" spans="1:14" x14ac:dyDescent="0.2">
      <c r="A270">
        <v>1160</v>
      </c>
      <c r="B270">
        <v>1</v>
      </c>
      <c r="C270" s="7" t="s">
        <v>670</v>
      </c>
      <c r="D270" s="7" t="s">
        <v>389</v>
      </c>
      <c r="E270" s="7" t="s">
        <v>15</v>
      </c>
      <c r="G270">
        <v>0</v>
      </c>
      <c r="H270">
        <v>0</v>
      </c>
      <c r="I270" t="s">
        <v>390</v>
      </c>
      <c r="J270">
        <v>8.0500000000000007</v>
      </c>
      <c r="K270" s="7"/>
      <c r="L270" s="7" t="s">
        <v>16</v>
      </c>
      <c r="M270" s="7" t="s">
        <v>606</v>
      </c>
      <c r="N270" s="7" t="s">
        <v>647</v>
      </c>
    </row>
    <row r="271" spans="1:14" x14ac:dyDescent="0.2">
      <c r="A271">
        <v>1161</v>
      </c>
      <c r="B271">
        <v>0</v>
      </c>
      <c r="C271" s="7" t="s">
        <v>670</v>
      </c>
      <c r="D271" s="7" t="s">
        <v>391</v>
      </c>
      <c r="E271" s="7" t="s">
        <v>12</v>
      </c>
      <c r="F271">
        <v>17</v>
      </c>
      <c r="G271">
        <v>0</v>
      </c>
      <c r="H271">
        <v>0</v>
      </c>
      <c r="I271">
        <v>315095</v>
      </c>
      <c r="J271">
        <v>8.6624999999999996</v>
      </c>
      <c r="K271" s="7"/>
      <c r="L271" s="7" t="s">
        <v>16</v>
      </c>
      <c r="M271" s="7" t="s">
        <v>606</v>
      </c>
      <c r="N271" s="7" t="s">
        <v>647</v>
      </c>
    </row>
    <row r="272" spans="1:14" x14ac:dyDescent="0.2">
      <c r="A272">
        <v>1162</v>
      </c>
      <c r="B272">
        <v>0</v>
      </c>
      <c r="C272" s="7" t="s">
        <v>673</v>
      </c>
      <c r="D272" s="7" t="s">
        <v>392</v>
      </c>
      <c r="E272" s="7" t="s">
        <v>12</v>
      </c>
      <c r="F272">
        <v>46</v>
      </c>
      <c r="G272">
        <v>0</v>
      </c>
      <c r="H272">
        <v>0</v>
      </c>
      <c r="I272">
        <v>13050</v>
      </c>
      <c r="J272">
        <v>75.241699999999994</v>
      </c>
      <c r="K272" s="7" t="s">
        <v>184</v>
      </c>
      <c r="L272" s="7" t="s">
        <v>24</v>
      </c>
      <c r="M272" s="7" t="s">
        <v>604</v>
      </c>
      <c r="N272" s="7" t="s">
        <v>645</v>
      </c>
    </row>
    <row r="273" spans="1:14" x14ac:dyDescent="0.2">
      <c r="A273">
        <v>1163</v>
      </c>
      <c r="B273">
        <v>0</v>
      </c>
      <c r="C273" s="7" t="s">
        <v>670</v>
      </c>
      <c r="D273" s="7" t="s">
        <v>393</v>
      </c>
      <c r="E273" s="7" t="s">
        <v>12</v>
      </c>
      <c r="G273">
        <v>0</v>
      </c>
      <c r="H273">
        <v>0</v>
      </c>
      <c r="I273">
        <v>368573</v>
      </c>
      <c r="J273">
        <v>7.75</v>
      </c>
      <c r="K273" s="7"/>
      <c r="L273" s="7" t="s">
        <v>13</v>
      </c>
      <c r="M273" s="7" t="s">
        <v>605</v>
      </c>
      <c r="N273" s="7" t="s">
        <v>647</v>
      </c>
    </row>
    <row r="274" spans="1:14" x14ac:dyDescent="0.2">
      <c r="A274">
        <v>1164</v>
      </c>
      <c r="B274">
        <v>1</v>
      </c>
      <c r="C274" s="7" t="s">
        <v>673</v>
      </c>
      <c r="D274" s="7" t="s">
        <v>394</v>
      </c>
      <c r="E274" s="7" t="s">
        <v>15</v>
      </c>
      <c r="F274">
        <v>26</v>
      </c>
      <c r="G274">
        <v>1</v>
      </c>
      <c r="H274">
        <v>0</v>
      </c>
      <c r="I274">
        <v>13508</v>
      </c>
      <c r="J274">
        <v>136.7792</v>
      </c>
      <c r="K274" s="7" t="s">
        <v>370</v>
      </c>
      <c r="L274" s="7" t="s">
        <v>24</v>
      </c>
      <c r="M274" s="7" t="s">
        <v>604</v>
      </c>
      <c r="N274" s="7" t="s">
        <v>648</v>
      </c>
    </row>
    <row r="275" spans="1:14" x14ac:dyDescent="0.2">
      <c r="A275">
        <v>1165</v>
      </c>
      <c r="B275">
        <v>1</v>
      </c>
      <c r="C275" s="7" t="s">
        <v>670</v>
      </c>
      <c r="D275" s="7" t="s">
        <v>395</v>
      </c>
      <c r="E275" s="7" t="s">
        <v>15</v>
      </c>
      <c r="G275">
        <v>1</v>
      </c>
      <c r="H275">
        <v>0</v>
      </c>
      <c r="I275">
        <v>370371</v>
      </c>
      <c r="J275">
        <v>15.5</v>
      </c>
      <c r="K275" s="7"/>
      <c r="L275" s="7" t="s">
        <v>13</v>
      </c>
      <c r="M275" s="7" t="s">
        <v>605</v>
      </c>
      <c r="N275" s="7" t="s">
        <v>647</v>
      </c>
    </row>
    <row r="276" spans="1:14" x14ac:dyDescent="0.2">
      <c r="A276">
        <v>1166</v>
      </c>
      <c r="B276">
        <v>0</v>
      </c>
      <c r="C276" s="7" t="s">
        <v>670</v>
      </c>
      <c r="D276" s="7" t="s">
        <v>396</v>
      </c>
      <c r="E276" s="7" t="s">
        <v>12</v>
      </c>
      <c r="G276">
        <v>0</v>
      </c>
      <c r="H276">
        <v>0</v>
      </c>
      <c r="I276">
        <v>2676</v>
      </c>
      <c r="J276">
        <v>7.2249999999999996</v>
      </c>
      <c r="K276" s="7"/>
      <c r="L276" s="7" t="s">
        <v>24</v>
      </c>
      <c r="M276" s="7" t="s">
        <v>604</v>
      </c>
      <c r="N276" s="7" t="s">
        <v>647</v>
      </c>
    </row>
    <row r="277" spans="1:14" x14ac:dyDescent="0.2">
      <c r="A277">
        <v>1167</v>
      </c>
      <c r="B277">
        <v>1</v>
      </c>
      <c r="C277" s="7" t="s">
        <v>671</v>
      </c>
      <c r="D277" s="7" t="s">
        <v>397</v>
      </c>
      <c r="E277" s="7" t="s">
        <v>15</v>
      </c>
      <c r="F277">
        <v>20</v>
      </c>
      <c r="G277">
        <v>1</v>
      </c>
      <c r="H277">
        <v>0</v>
      </c>
      <c r="I277">
        <v>236853</v>
      </c>
      <c r="J277">
        <v>26</v>
      </c>
      <c r="K277" s="7"/>
      <c r="L277" s="7" t="s">
        <v>16</v>
      </c>
      <c r="M277" s="7" t="s">
        <v>606</v>
      </c>
      <c r="N277" s="7" t="s">
        <v>648</v>
      </c>
    </row>
    <row r="278" spans="1:14" x14ac:dyDescent="0.2">
      <c r="A278">
        <v>1168</v>
      </c>
      <c r="B278">
        <v>0</v>
      </c>
      <c r="C278" s="7" t="s">
        <v>671</v>
      </c>
      <c r="D278" s="7" t="s">
        <v>398</v>
      </c>
      <c r="E278" s="7" t="s">
        <v>12</v>
      </c>
      <c r="F278">
        <v>28</v>
      </c>
      <c r="G278">
        <v>0</v>
      </c>
      <c r="H278">
        <v>0</v>
      </c>
      <c r="I278" t="s">
        <v>399</v>
      </c>
      <c r="J278">
        <v>10.5</v>
      </c>
      <c r="K278" s="7"/>
      <c r="L278" s="7" t="s">
        <v>16</v>
      </c>
      <c r="M278" s="7" t="s">
        <v>606</v>
      </c>
      <c r="N278" s="7" t="s">
        <v>648</v>
      </c>
    </row>
    <row r="279" spans="1:14" x14ac:dyDescent="0.2">
      <c r="A279">
        <v>1169</v>
      </c>
      <c r="B279">
        <v>0</v>
      </c>
      <c r="C279" s="7" t="s">
        <v>671</v>
      </c>
      <c r="D279" s="7" t="s">
        <v>400</v>
      </c>
      <c r="E279" s="7" t="s">
        <v>12</v>
      </c>
      <c r="F279">
        <v>40</v>
      </c>
      <c r="G279">
        <v>1</v>
      </c>
      <c r="H279">
        <v>0</v>
      </c>
      <c r="I279">
        <v>2926</v>
      </c>
      <c r="J279">
        <v>26</v>
      </c>
      <c r="K279" s="7"/>
      <c r="L279" s="7" t="s">
        <v>16</v>
      </c>
      <c r="M279" s="7" t="s">
        <v>606</v>
      </c>
      <c r="N279" s="7" t="s">
        <v>645</v>
      </c>
    </row>
    <row r="280" spans="1:14" x14ac:dyDescent="0.2">
      <c r="A280">
        <v>1170</v>
      </c>
      <c r="B280">
        <v>0</v>
      </c>
      <c r="C280" s="7" t="s">
        <v>671</v>
      </c>
      <c r="D280" s="7" t="s">
        <v>401</v>
      </c>
      <c r="E280" s="7" t="s">
        <v>12</v>
      </c>
      <c r="F280">
        <v>30</v>
      </c>
      <c r="G280">
        <v>1</v>
      </c>
      <c r="H280">
        <v>0</v>
      </c>
      <c r="I280" t="s">
        <v>402</v>
      </c>
      <c r="J280">
        <v>21</v>
      </c>
      <c r="K280" s="7"/>
      <c r="L280" s="7" t="s">
        <v>16</v>
      </c>
      <c r="M280" s="7" t="s">
        <v>606</v>
      </c>
      <c r="N280" s="7" t="s">
        <v>648</v>
      </c>
    </row>
    <row r="281" spans="1:14" x14ac:dyDescent="0.2">
      <c r="A281">
        <v>1171</v>
      </c>
      <c r="B281">
        <v>0</v>
      </c>
      <c r="C281" s="7" t="s">
        <v>671</v>
      </c>
      <c r="D281" s="7" t="s">
        <v>403</v>
      </c>
      <c r="E281" s="7" t="s">
        <v>12</v>
      </c>
      <c r="F281">
        <v>22</v>
      </c>
      <c r="G281">
        <v>0</v>
      </c>
      <c r="H281">
        <v>0</v>
      </c>
      <c r="I281" t="s">
        <v>404</v>
      </c>
      <c r="J281">
        <v>10.5</v>
      </c>
      <c r="K281" s="7"/>
      <c r="L281" s="7" t="s">
        <v>16</v>
      </c>
      <c r="M281" s="7" t="s">
        <v>606</v>
      </c>
      <c r="N281" s="7" t="s">
        <v>648</v>
      </c>
    </row>
    <row r="282" spans="1:14" x14ac:dyDescent="0.2">
      <c r="A282">
        <v>1172</v>
      </c>
      <c r="B282">
        <v>1</v>
      </c>
      <c r="C282" s="7" t="s">
        <v>670</v>
      </c>
      <c r="D282" s="7" t="s">
        <v>405</v>
      </c>
      <c r="E282" s="7" t="s">
        <v>15</v>
      </c>
      <c r="F282">
        <v>23</v>
      </c>
      <c r="G282">
        <v>0</v>
      </c>
      <c r="H282">
        <v>0</v>
      </c>
      <c r="I282">
        <v>315085</v>
      </c>
      <c r="J282">
        <v>8.6624999999999996</v>
      </c>
      <c r="K282" s="7"/>
      <c r="L282" s="7" t="s">
        <v>16</v>
      </c>
      <c r="M282" s="7" t="s">
        <v>606</v>
      </c>
      <c r="N282" s="7" t="s">
        <v>648</v>
      </c>
    </row>
    <row r="283" spans="1:14" x14ac:dyDescent="0.2">
      <c r="A283">
        <v>1173</v>
      </c>
      <c r="B283">
        <v>0</v>
      </c>
      <c r="C283" s="7" t="s">
        <v>670</v>
      </c>
      <c r="D283" s="7" t="s">
        <v>406</v>
      </c>
      <c r="E283" s="7" t="s">
        <v>12</v>
      </c>
      <c r="F283">
        <v>0.75</v>
      </c>
      <c r="G283">
        <v>1</v>
      </c>
      <c r="H283">
        <v>1</v>
      </c>
      <c r="I283" t="s">
        <v>238</v>
      </c>
      <c r="J283">
        <v>13.775</v>
      </c>
      <c r="K283" s="7"/>
      <c r="L283" s="7" t="s">
        <v>16</v>
      </c>
      <c r="M283" s="7" t="s">
        <v>606</v>
      </c>
      <c r="N283" s="7" t="s">
        <v>647</v>
      </c>
    </row>
    <row r="284" spans="1:14" x14ac:dyDescent="0.2">
      <c r="A284">
        <v>1174</v>
      </c>
      <c r="B284">
        <v>1</v>
      </c>
      <c r="C284" s="7" t="s">
        <v>670</v>
      </c>
      <c r="D284" s="7" t="s">
        <v>407</v>
      </c>
      <c r="E284" s="7" t="s">
        <v>15</v>
      </c>
      <c r="G284">
        <v>0</v>
      </c>
      <c r="H284">
        <v>0</v>
      </c>
      <c r="I284">
        <v>364859</v>
      </c>
      <c r="J284">
        <v>7.75</v>
      </c>
      <c r="K284" s="7"/>
      <c r="L284" s="7" t="s">
        <v>13</v>
      </c>
      <c r="M284" s="7" t="s">
        <v>605</v>
      </c>
      <c r="N284" s="7" t="s">
        <v>647</v>
      </c>
    </row>
    <row r="285" spans="1:14" x14ac:dyDescent="0.2">
      <c r="A285">
        <v>1175</v>
      </c>
      <c r="B285">
        <v>1</v>
      </c>
      <c r="C285" s="7" t="s">
        <v>670</v>
      </c>
      <c r="D285" s="7" t="s">
        <v>408</v>
      </c>
      <c r="E285" s="7" t="s">
        <v>15</v>
      </c>
      <c r="F285">
        <v>9</v>
      </c>
      <c r="G285">
        <v>1</v>
      </c>
      <c r="H285">
        <v>1</v>
      </c>
      <c r="I285">
        <v>2650</v>
      </c>
      <c r="J285">
        <v>15.245799999999999</v>
      </c>
      <c r="K285" s="7"/>
      <c r="L285" s="7" t="s">
        <v>24</v>
      </c>
      <c r="M285" s="7" t="s">
        <v>604</v>
      </c>
      <c r="N285" s="7" t="s">
        <v>647</v>
      </c>
    </row>
    <row r="286" spans="1:14" x14ac:dyDescent="0.2">
      <c r="A286">
        <v>1176</v>
      </c>
      <c r="B286">
        <v>1</v>
      </c>
      <c r="C286" s="7" t="s">
        <v>670</v>
      </c>
      <c r="D286" s="7" t="s">
        <v>409</v>
      </c>
      <c r="E286" s="7" t="s">
        <v>15</v>
      </c>
      <c r="F286">
        <v>2</v>
      </c>
      <c r="G286">
        <v>1</v>
      </c>
      <c r="H286">
        <v>1</v>
      </c>
      <c r="I286">
        <v>370129</v>
      </c>
      <c r="J286">
        <v>20.212499999999999</v>
      </c>
      <c r="K286" s="7"/>
      <c r="L286" s="7" t="s">
        <v>16</v>
      </c>
      <c r="M286" s="7" t="s">
        <v>606</v>
      </c>
      <c r="N286" s="7" t="s">
        <v>647</v>
      </c>
    </row>
    <row r="287" spans="1:14" x14ac:dyDescent="0.2">
      <c r="A287">
        <v>1177</v>
      </c>
      <c r="B287">
        <v>0</v>
      </c>
      <c r="C287" s="7" t="s">
        <v>670</v>
      </c>
      <c r="D287" s="7" t="s">
        <v>410</v>
      </c>
      <c r="E287" s="7" t="s">
        <v>12</v>
      </c>
      <c r="F287">
        <v>36</v>
      </c>
      <c r="G287">
        <v>0</v>
      </c>
      <c r="H287">
        <v>0</v>
      </c>
      <c r="I287" t="s">
        <v>411</v>
      </c>
      <c r="J287">
        <v>7.25</v>
      </c>
      <c r="K287" s="7"/>
      <c r="L287" s="7" t="s">
        <v>16</v>
      </c>
      <c r="M287" s="7" t="s">
        <v>606</v>
      </c>
      <c r="N287" s="7" t="s">
        <v>648</v>
      </c>
    </row>
    <row r="288" spans="1:14" x14ac:dyDescent="0.2">
      <c r="A288">
        <v>1178</v>
      </c>
      <c r="B288">
        <v>0</v>
      </c>
      <c r="C288" s="7" t="s">
        <v>670</v>
      </c>
      <c r="D288" s="7" t="s">
        <v>412</v>
      </c>
      <c r="E288" s="7" t="s">
        <v>12</v>
      </c>
      <c r="G288">
        <v>0</v>
      </c>
      <c r="H288">
        <v>0</v>
      </c>
      <c r="I288" t="s">
        <v>413</v>
      </c>
      <c r="J288">
        <v>7.25</v>
      </c>
      <c r="K288" s="7"/>
      <c r="L288" s="7" t="s">
        <v>16</v>
      </c>
      <c r="M288" s="7" t="s">
        <v>606</v>
      </c>
      <c r="N288" s="7" t="s">
        <v>647</v>
      </c>
    </row>
    <row r="289" spans="1:14" x14ac:dyDescent="0.2">
      <c r="A289">
        <v>1179</v>
      </c>
      <c r="B289">
        <v>0</v>
      </c>
      <c r="C289" s="7" t="s">
        <v>673</v>
      </c>
      <c r="D289" s="7" t="s">
        <v>414</v>
      </c>
      <c r="E289" s="7" t="s">
        <v>12</v>
      </c>
      <c r="F289">
        <v>24</v>
      </c>
      <c r="G289">
        <v>1</v>
      </c>
      <c r="H289">
        <v>0</v>
      </c>
      <c r="I289">
        <v>21228</v>
      </c>
      <c r="J289">
        <v>82.2667</v>
      </c>
      <c r="K289" s="7" t="s">
        <v>30</v>
      </c>
      <c r="L289" s="7" t="s">
        <v>16</v>
      </c>
      <c r="M289" s="7" t="s">
        <v>606</v>
      </c>
      <c r="N289" s="7" t="s">
        <v>648</v>
      </c>
    </row>
    <row r="290" spans="1:14" x14ac:dyDescent="0.2">
      <c r="A290">
        <v>1180</v>
      </c>
      <c r="B290">
        <v>0</v>
      </c>
      <c r="C290" s="7" t="s">
        <v>670</v>
      </c>
      <c r="D290" s="7" t="s">
        <v>415</v>
      </c>
      <c r="E290" s="7" t="s">
        <v>12</v>
      </c>
      <c r="G290">
        <v>0</v>
      </c>
      <c r="H290">
        <v>0</v>
      </c>
      <c r="I290">
        <v>2655</v>
      </c>
      <c r="J290">
        <v>7.2291999999999996</v>
      </c>
      <c r="K290" s="7" t="s">
        <v>416</v>
      </c>
      <c r="L290" s="7" t="s">
        <v>24</v>
      </c>
      <c r="M290" s="7" t="s">
        <v>604</v>
      </c>
      <c r="N290" s="7" t="s">
        <v>647</v>
      </c>
    </row>
    <row r="291" spans="1:14" x14ac:dyDescent="0.2">
      <c r="A291">
        <v>1181</v>
      </c>
      <c r="B291">
        <v>0</v>
      </c>
      <c r="C291" s="7" t="s">
        <v>670</v>
      </c>
      <c r="D291" s="7" t="s">
        <v>417</v>
      </c>
      <c r="E291" s="7" t="s">
        <v>12</v>
      </c>
      <c r="G291">
        <v>0</v>
      </c>
      <c r="H291">
        <v>0</v>
      </c>
      <c r="I291" t="s">
        <v>418</v>
      </c>
      <c r="J291">
        <v>8.0500000000000007</v>
      </c>
      <c r="K291" s="7"/>
      <c r="L291" s="7" t="s">
        <v>16</v>
      </c>
      <c r="M291" s="7" t="s">
        <v>606</v>
      </c>
      <c r="N291" s="7" t="s">
        <v>647</v>
      </c>
    </row>
    <row r="292" spans="1:14" x14ac:dyDescent="0.2">
      <c r="A292">
        <v>1182</v>
      </c>
      <c r="B292">
        <v>0</v>
      </c>
      <c r="C292" s="7" t="s">
        <v>673</v>
      </c>
      <c r="D292" s="7" t="s">
        <v>419</v>
      </c>
      <c r="E292" s="7" t="s">
        <v>12</v>
      </c>
      <c r="G292">
        <v>0</v>
      </c>
      <c r="H292">
        <v>0</v>
      </c>
      <c r="I292" t="s">
        <v>420</v>
      </c>
      <c r="J292">
        <v>39.6</v>
      </c>
      <c r="K292" s="7"/>
      <c r="L292" s="7" t="s">
        <v>16</v>
      </c>
      <c r="M292" s="7" t="s">
        <v>606</v>
      </c>
      <c r="N292" s="7" t="s">
        <v>647</v>
      </c>
    </row>
    <row r="293" spans="1:14" x14ac:dyDescent="0.2">
      <c r="A293">
        <v>1183</v>
      </c>
      <c r="B293">
        <v>1</v>
      </c>
      <c r="C293" s="7" t="s">
        <v>670</v>
      </c>
      <c r="D293" s="7" t="s">
        <v>627</v>
      </c>
      <c r="E293" s="7" t="s">
        <v>15</v>
      </c>
      <c r="F293">
        <v>30</v>
      </c>
      <c r="G293">
        <v>0</v>
      </c>
      <c r="H293">
        <v>0</v>
      </c>
      <c r="I293">
        <v>382650</v>
      </c>
      <c r="J293">
        <v>6.95</v>
      </c>
      <c r="K293" s="7"/>
      <c r="L293" s="7" t="s">
        <v>13</v>
      </c>
      <c r="M293" s="7" t="s">
        <v>605</v>
      </c>
      <c r="N293" s="7" t="s">
        <v>648</v>
      </c>
    </row>
    <row r="294" spans="1:14" x14ac:dyDescent="0.2">
      <c r="A294">
        <v>1184</v>
      </c>
      <c r="B294">
        <v>0</v>
      </c>
      <c r="C294" s="7" t="s">
        <v>670</v>
      </c>
      <c r="D294" s="7" t="s">
        <v>421</v>
      </c>
      <c r="E294" s="7" t="s">
        <v>12</v>
      </c>
      <c r="G294">
        <v>0</v>
      </c>
      <c r="H294">
        <v>0</v>
      </c>
      <c r="I294">
        <v>2652</v>
      </c>
      <c r="J294">
        <v>7.2291999999999996</v>
      </c>
      <c r="K294" s="7"/>
      <c r="L294" s="7" t="s">
        <v>24</v>
      </c>
      <c r="M294" s="7" t="s">
        <v>604</v>
      </c>
      <c r="N294" s="7" t="s">
        <v>647</v>
      </c>
    </row>
    <row r="295" spans="1:14" x14ac:dyDescent="0.2">
      <c r="A295">
        <v>1185</v>
      </c>
      <c r="B295">
        <v>0</v>
      </c>
      <c r="C295" s="7" t="s">
        <v>673</v>
      </c>
      <c r="D295" s="7" t="s">
        <v>422</v>
      </c>
      <c r="E295" s="7" t="s">
        <v>12</v>
      </c>
      <c r="F295">
        <v>53</v>
      </c>
      <c r="G295">
        <v>1</v>
      </c>
      <c r="H295">
        <v>1</v>
      </c>
      <c r="I295">
        <v>33638</v>
      </c>
      <c r="J295">
        <v>81.8583</v>
      </c>
      <c r="K295" s="7" t="s">
        <v>423</v>
      </c>
      <c r="L295" s="7" t="s">
        <v>16</v>
      </c>
      <c r="M295" s="7" t="s">
        <v>606</v>
      </c>
      <c r="N295" s="7" t="s">
        <v>645</v>
      </c>
    </row>
    <row r="296" spans="1:14" x14ac:dyDescent="0.2">
      <c r="A296">
        <v>1186</v>
      </c>
      <c r="B296">
        <v>0</v>
      </c>
      <c r="C296" s="7" t="s">
        <v>670</v>
      </c>
      <c r="D296" s="7" t="s">
        <v>424</v>
      </c>
      <c r="E296" s="7" t="s">
        <v>12</v>
      </c>
      <c r="F296">
        <v>36</v>
      </c>
      <c r="G296">
        <v>0</v>
      </c>
      <c r="H296">
        <v>0</v>
      </c>
      <c r="I296">
        <v>345771</v>
      </c>
      <c r="J296">
        <v>9.5</v>
      </c>
      <c r="K296" s="7"/>
      <c r="L296" s="7" t="s">
        <v>16</v>
      </c>
      <c r="M296" s="7" t="s">
        <v>606</v>
      </c>
      <c r="N296" s="7" t="s">
        <v>648</v>
      </c>
    </row>
    <row r="297" spans="1:14" x14ac:dyDescent="0.2">
      <c r="A297">
        <v>1187</v>
      </c>
      <c r="B297">
        <v>0</v>
      </c>
      <c r="C297" s="7" t="s">
        <v>670</v>
      </c>
      <c r="D297" s="7" t="s">
        <v>425</v>
      </c>
      <c r="E297" s="7" t="s">
        <v>12</v>
      </c>
      <c r="F297">
        <v>26</v>
      </c>
      <c r="G297">
        <v>0</v>
      </c>
      <c r="H297">
        <v>0</v>
      </c>
      <c r="I297">
        <v>349202</v>
      </c>
      <c r="J297">
        <v>7.8958000000000004</v>
      </c>
      <c r="K297" s="7"/>
      <c r="L297" s="7" t="s">
        <v>16</v>
      </c>
      <c r="M297" s="7" t="s">
        <v>606</v>
      </c>
      <c r="N297" s="7" t="s">
        <v>648</v>
      </c>
    </row>
    <row r="298" spans="1:14" x14ac:dyDescent="0.2">
      <c r="A298">
        <v>1188</v>
      </c>
      <c r="B298">
        <v>1</v>
      </c>
      <c r="C298" s="7" t="s">
        <v>671</v>
      </c>
      <c r="D298" s="7" t="s">
        <v>426</v>
      </c>
      <c r="E298" s="7" t="s">
        <v>15</v>
      </c>
      <c r="F298">
        <v>1</v>
      </c>
      <c r="G298">
        <v>1</v>
      </c>
      <c r="H298">
        <v>2</v>
      </c>
      <c r="I298" t="s">
        <v>427</v>
      </c>
      <c r="J298">
        <v>41.5792</v>
      </c>
      <c r="K298" s="7"/>
      <c r="L298" s="7" t="s">
        <v>24</v>
      </c>
      <c r="M298" s="7" t="s">
        <v>604</v>
      </c>
      <c r="N298" s="7" t="s">
        <v>647</v>
      </c>
    </row>
    <row r="299" spans="1:14" x14ac:dyDescent="0.2">
      <c r="A299">
        <v>1189</v>
      </c>
      <c r="B299">
        <v>0</v>
      </c>
      <c r="C299" s="7" t="s">
        <v>670</v>
      </c>
      <c r="D299" s="7" t="s">
        <v>428</v>
      </c>
      <c r="E299" s="7" t="s">
        <v>12</v>
      </c>
      <c r="G299">
        <v>2</v>
      </c>
      <c r="H299">
        <v>0</v>
      </c>
      <c r="I299">
        <v>2662</v>
      </c>
      <c r="J299">
        <v>21.679200000000002</v>
      </c>
      <c r="K299" s="7"/>
      <c r="L299" s="7" t="s">
        <v>24</v>
      </c>
      <c r="M299" s="7" t="s">
        <v>604</v>
      </c>
      <c r="N299" s="7" t="s">
        <v>647</v>
      </c>
    </row>
    <row r="300" spans="1:14" x14ac:dyDescent="0.2">
      <c r="A300">
        <v>1190</v>
      </c>
      <c r="B300">
        <v>0</v>
      </c>
      <c r="C300" s="7" t="s">
        <v>673</v>
      </c>
      <c r="D300" s="7" t="s">
        <v>429</v>
      </c>
      <c r="E300" s="7" t="s">
        <v>12</v>
      </c>
      <c r="F300">
        <v>30</v>
      </c>
      <c r="G300">
        <v>0</v>
      </c>
      <c r="H300">
        <v>0</v>
      </c>
      <c r="I300">
        <v>113801</v>
      </c>
      <c r="J300">
        <v>45.5</v>
      </c>
      <c r="K300" s="7"/>
      <c r="L300" s="7" t="s">
        <v>16</v>
      </c>
      <c r="M300" s="7" t="s">
        <v>606</v>
      </c>
      <c r="N300" s="7" t="s">
        <v>648</v>
      </c>
    </row>
    <row r="301" spans="1:14" x14ac:dyDescent="0.2">
      <c r="A301">
        <v>1191</v>
      </c>
      <c r="B301">
        <v>0</v>
      </c>
      <c r="C301" s="7" t="s">
        <v>670</v>
      </c>
      <c r="D301" s="7" t="s">
        <v>430</v>
      </c>
      <c r="E301" s="7" t="s">
        <v>12</v>
      </c>
      <c r="F301">
        <v>29</v>
      </c>
      <c r="G301">
        <v>0</v>
      </c>
      <c r="H301">
        <v>0</v>
      </c>
      <c r="I301">
        <v>347467</v>
      </c>
      <c r="J301">
        <v>7.8541999999999996</v>
      </c>
      <c r="K301" s="7"/>
      <c r="L301" s="7" t="s">
        <v>16</v>
      </c>
      <c r="M301" s="7" t="s">
        <v>606</v>
      </c>
      <c r="N301" s="7" t="s">
        <v>648</v>
      </c>
    </row>
    <row r="302" spans="1:14" x14ac:dyDescent="0.2">
      <c r="A302">
        <v>1192</v>
      </c>
      <c r="B302">
        <v>0</v>
      </c>
      <c r="C302" s="7" t="s">
        <v>670</v>
      </c>
      <c r="D302" s="7" t="s">
        <v>431</v>
      </c>
      <c r="E302" s="7" t="s">
        <v>12</v>
      </c>
      <c r="F302">
        <v>32</v>
      </c>
      <c r="G302">
        <v>0</v>
      </c>
      <c r="H302">
        <v>0</v>
      </c>
      <c r="I302">
        <v>347079</v>
      </c>
      <c r="J302">
        <v>7.7750000000000004</v>
      </c>
      <c r="K302" s="7"/>
      <c r="L302" s="7" t="s">
        <v>16</v>
      </c>
      <c r="M302" s="7" t="s">
        <v>606</v>
      </c>
      <c r="N302" s="7" t="s">
        <v>648</v>
      </c>
    </row>
    <row r="303" spans="1:14" x14ac:dyDescent="0.2">
      <c r="A303">
        <v>1193</v>
      </c>
      <c r="B303">
        <v>0</v>
      </c>
      <c r="C303" s="7" t="s">
        <v>671</v>
      </c>
      <c r="D303" s="7" t="s">
        <v>432</v>
      </c>
      <c r="E303" s="7" t="s">
        <v>12</v>
      </c>
      <c r="G303">
        <v>0</v>
      </c>
      <c r="H303">
        <v>0</v>
      </c>
      <c r="I303">
        <v>237735</v>
      </c>
      <c r="J303">
        <v>15.0458</v>
      </c>
      <c r="K303" s="7" t="s">
        <v>433</v>
      </c>
      <c r="L303" s="7" t="s">
        <v>24</v>
      </c>
      <c r="M303" s="7" t="s">
        <v>604</v>
      </c>
      <c r="N303" s="7" t="s">
        <v>647</v>
      </c>
    </row>
    <row r="304" spans="1:14" x14ac:dyDescent="0.2">
      <c r="A304">
        <v>1194</v>
      </c>
      <c r="B304">
        <v>0</v>
      </c>
      <c r="C304" s="7" t="s">
        <v>671</v>
      </c>
      <c r="D304" s="7" t="s">
        <v>434</v>
      </c>
      <c r="E304" s="7" t="s">
        <v>12</v>
      </c>
      <c r="F304">
        <v>43</v>
      </c>
      <c r="G304">
        <v>0</v>
      </c>
      <c r="H304">
        <v>1</v>
      </c>
      <c r="I304" t="s">
        <v>278</v>
      </c>
      <c r="J304">
        <v>21</v>
      </c>
      <c r="K304" s="7"/>
      <c r="L304" s="7" t="s">
        <v>16</v>
      </c>
      <c r="M304" s="7" t="s">
        <v>606</v>
      </c>
      <c r="N304" s="7" t="s">
        <v>645</v>
      </c>
    </row>
    <row r="305" spans="1:14" x14ac:dyDescent="0.2">
      <c r="A305">
        <v>1195</v>
      </c>
      <c r="B305">
        <v>0</v>
      </c>
      <c r="C305" s="7" t="s">
        <v>670</v>
      </c>
      <c r="D305" s="7" t="s">
        <v>435</v>
      </c>
      <c r="E305" s="7" t="s">
        <v>12</v>
      </c>
      <c r="F305">
        <v>24</v>
      </c>
      <c r="G305">
        <v>0</v>
      </c>
      <c r="H305">
        <v>0</v>
      </c>
      <c r="I305">
        <v>315092</v>
      </c>
      <c r="J305">
        <v>8.6624999999999996</v>
      </c>
      <c r="K305" s="7"/>
      <c r="L305" s="7" t="s">
        <v>16</v>
      </c>
      <c r="M305" s="7" t="s">
        <v>606</v>
      </c>
      <c r="N305" s="7" t="s">
        <v>648</v>
      </c>
    </row>
    <row r="306" spans="1:14" x14ac:dyDescent="0.2">
      <c r="A306">
        <v>1196</v>
      </c>
      <c r="B306">
        <v>1</v>
      </c>
      <c r="C306" s="7" t="s">
        <v>670</v>
      </c>
      <c r="D306" s="7" t="s">
        <v>628</v>
      </c>
      <c r="E306" s="7" t="s">
        <v>15</v>
      </c>
      <c r="G306">
        <v>0</v>
      </c>
      <c r="H306">
        <v>0</v>
      </c>
      <c r="I306">
        <v>383123</v>
      </c>
      <c r="J306">
        <v>7.75</v>
      </c>
      <c r="K306" s="7"/>
      <c r="L306" s="7" t="s">
        <v>13</v>
      </c>
      <c r="M306" s="7" t="s">
        <v>605</v>
      </c>
      <c r="N306" s="7" t="s">
        <v>647</v>
      </c>
    </row>
    <row r="307" spans="1:14" x14ac:dyDescent="0.2">
      <c r="A307">
        <v>1197</v>
      </c>
      <c r="B307">
        <v>1</v>
      </c>
      <c r="C307" s="7" t="s">
        <v>673</v>
      </c>
      <c r="D307" s="7" t="s">
        <v>436</v>
      </c>
      <c r="E307" s="7" t="s">
        <v>15</v>
      </c>
      <c r="F307">
        <v>64</v>
      </c>
      <c r="G307">
        <v>1</v>
      </c>
      <c r="H307">
        <v>1</v>
      </c>
      <c r="I307">
        <v>112901</v>
      </c>
      <c r="J307">
        <v>26.55</v>
      </c>
      <c r="K307" s="7" t="s">
        <v>437</v>
      </c>
      <c r="L307" s="7" t="s">
        <v>16</v>
      </c>
      <c r="M307" s="7" t="s">
        <v>606</v>
      </c>
      <c r="N307" s="7" t="s">
        <v>646</v>
      </c>
    </row>
    <row r="308" spans="1:14" x14ac:dyDescent="0.2">
      <c r="A308">
        <v>1198</v>
      </c>
      <c r="B308">
        <v>0</v>
      </c>
      <c r="C308" s="7" t="s">
        <v>673</v>
      </c>
      <c r="D308" s="7" t="s">
        <v>438</v>
      </c>
      <c r="E308" s="7" t="s">
        <v>12</v>
      </c>
      <c r="F308">
        <v>30</v>
      </c>
      <c r="G308">
        <v>1</v>
      </c>
      <c r="H308">
        <v>2</v>
      </c>
      <c r="I308">
        <v>113781</v>
      </c>
      <c r="J308">
        <v>151.55000000000001</v>
      </c>
      <c r="K308" s="7" t="s">
        <v>439</v>
      </c>
      <c r="L308" s="7" t="s">
        <v>16</v>
      </c>
      <c r="M308" s="7" t="s">
        <v>606</v>
      </c>
      <c r="N308" s="7" t="s">
        <v>648</v>
      </c>
    </row>
    <row r="309" spans="1:14" x14ac:dyDescent="0.2">
      <c r="A309">
        <v>1199</v>
      </c>
      <c r="B309">
        <v>0</v>
      </c>
      <c r="C309" s="7" t="s">
        <v>670</v>
      </c>
      <c r="D309" s="7" t="s">
        <v>440</v>
      </c>
      <c r="E309" s="7" t="s">
        <v>12</v>
      </c>
      <c r="F309">
        <v>0.83</v>
      </c>
      <c r="G309">
        <v>0</v>
      </c>
      <c r="H309">
        <v>1</v>
      </c>
      <c r="I309">
        <v>392091</v>
      </c>
      <c r="J309">
        <v>9.35</v>
      </c>
      <c r="K309" s="7"/>
      <c r="L309" s="7" t="s">
        <v>16</v>
      </c>
      <c r="M309" s="7" t="s">
        <v>606</v>
      </c>
      <c r="N309" s="7" t="s">
        <v>647</v>
      </c>
    </row>
    <row r="310" spans="1:14" x14ac:dyDescent="0.2">
      <c r="A310">
        <v>1200</v>
      </c>
      <c r="B310">
        <v>0</v>
      </c>
      <c r="C310" s="7" t="s">
        <v>673</v>
      </c>
      <c r="D310" s="7" t="s">
        <v>441</v>
      </c>
      <c r="E310" s="7" t="s">
        <v>12</v>
      </c>
      <c r="F310">
        <v>55</v>
      </c>
      <c r="G310">
        <v>1</v>
      </c>
      <c r="H310">
        <v>1</v>
      </c>
      <c r="I310">
        <v>12749</v>
      </c>
      <c r="J310">
        <v>93.5</v>
      </c>
      <c r="K310" s="7" t="s">
        <v>442</v>
      </c>
      <c r="L310" s="7" t="s">
        <v>16</v>
      </c>
      <c r="M310" s="7" t="s">
        <v>606</v>
      </c>
      <c r="N310" s="7" t="s">
        <v>645</v>
      </c>
    </row>
    <row r="311" spans="1:14" x14ac:dyDescent="0.2">
      <c r="A311">
        <v>1201</v>
      </c>
      <c r="B311">
        <v>1</v>
      </c>
      <c r="C311" s="7" t="s">
        <v>670</v>
      </c>
      <c r="D311" s="7" t="s">
        <v>443</v>
      </c>
      <c r="E311" s="7" t="s">
        <v>15</v>
      </c>
      <c r="F311">
        <v>45</v>
      </c>
      <c r="G311">
        <v>1</v>
      </c>
      <c r="H311">
        <v>0</v>
      </c>
      <c r="I311">
        <v>350026</v>
      </c>
      <c r="J311">
        <v>14.1083</v>
      </c>
      <c r="K311" s="7"/>
      <c r="L311" s="7" t="s">
        <v>16</v>
      </c>
      <c r="M311" s="7" t="s">
        <v>606</v>
      </c>
      <c r="N311" s="7" t="s">
        <v>645</v>
      </c>
    </row>
    <row r="312" spans="1:14" x14ac:dyDescent="0.2">
      <c r="A312">
        <v>1202</v>
      </c>
      <c r="B312">
        <v>0</v>
      </c>
      <c r="C312" s="7" t="s">
        <v>670</v>
      </c>
      <c r="D312" s="7" t="s">
        <v>444</v>
      </c>
      <c r="E312" s="7" t="s">
        <v>12</v>
      </c>
      <c r="F312">
        <v>18</v>
      </c>
      <c r="G312">
        <v>0</v>
      </c>
      <c r="H312">
        <v>0</v>
      </c>
      <c r="I312">
        <v>315091</v>
      </c>
      <c r="J312">
        <v>8.6624999999999996</v>
      </c>
      <c r="K312" s="7"/>
      <c r="L312" s="7" t="s">
        <v>16</v>
      </c>
      <c r="M312" s="7" t="s">
        <v>606</v>
      </c>
      <c r="N312" s="7" t="s">
        <v>647</v>
      </c>
    </row>
    <row r="313" spans="1:14" x14ac:dyDescent="0.2">
      <c r="A313">
        <v>1203</v>
      </c>
      <c r="B313">
        <v>0</v>
      </c>
      <c r="C313" s="7" t="s">
        <v>670</v>
      </c>
      <c r="D313" s="7" t="s">
        <v>445</v>
      </c>
      <c r="E313" s="7" t="s">
        <v>12</v>
      </c>
      <c r="F313">
        <v>22</v>
      </c>
      <c r="G313">
        <v>0</v>
      </c>
      <c r="H313">
        <v>0</v>
      </c>
      <c r="I313">
        <v>2658</v>
      </c>
      <c r="J313">
        <v>7.2249999999999996</v>
      </c>
      <c r="K313" s="7"/>
      <c r="L313" s="7" t="s">
        <v>24</v>
      </c>
      <c r="M313" s="7" t="s">
        <v>604</v>
      </c>
      <c r="N313" s="7" t="s">
        <v>648</v>
      </c>
    </row>
    <row r="314" spans="1:14" x14ac:dyDescent="0.2">
      <c r="A314">
        <v>1204</v>
      </c>
      <c r="B314">
        <v>0</v>
      </c>
      <c r="C314" s="7" t="s">
        <v>670</v>
      </c>
      <c r="D314" s="7" t="s">
        <v>446</v>
      </c>
      <c r="E314" s="7" t="s">
        <v>12</v>
      </c>
      <c r="G314">
        <v>0</v>
      </c>
      <c r="H314">
        <v>0</v>
      </c>
      <c r="I314" t="s">
        <v>447</v>
      </c>
      <c r="J314">
        <v>7.5750000000000002</v>
      </c>
      <c r="K314" s="7"/>
      <c r="L314" s="7" t="s">
        <v>16</v>
      </c>
      <c r="M314" s="7" t="s">
        <v>606</v>
      </c>
      <c r="N314" s="7" t="s">
        <v>647</v>
      </c>
    </row>
    <row r="315" spans="1:14" x14ac:dyDescent="0.2">
      <c r="A315">
        <v>1205</v>
      </c>
      <c r="B315">
        <v>1</v>
      </c>
      <c r="C315" s="7" t="s">
        <v>670</v>
      </c>
      <c r="D315" s="7" t="s">
        <v>448</v>
      </c>
      <c r="E315" s="7" t="s">
        <v>15</v>
      </c>
      <c r="F315">
        <v>37</v>
      </c>
      <c r="G315">
        <v>0</v>
      </c>
      <c r="H315">
        <v>0</v>
      </c>
      <c r="I315">
        <v>368364</v>
      </c>
      <c r="J315">
        <v>7.75</v>
      </c>
      <c r="K315" s="7"/>
      <c r="L315" s="7" t="s">
        <v>13</v>
      </c>
      <c r="M315" s="7" t="s">
        <v>605</v>
      </c>
      <c r="N315" s="7" t="s">
        <v>648</v>
      </c>
    </row>
    <row r="316" spans="1:14" x14ac:dyDescent="0.2">
      <c r="A316">
        <v>1206</v>
      </c>
      <c r="B316">
        <v>1</v>
      </c>
      <c r="C316" s="7" t="s">
        <v>673</v>
      </c>
      <c r="D316" s="7" t="s">
        <v>449</v>
      </c>
      <c r="E316" s="7" t="s">
        <v>15</v>
      </c>
      <c r="F316">
        <v>55</v>
      </c>
      <c r="G316">
        <v>0</v>
      </c>
      <c r="H316">
        <v>0</v>
      </c>
      <c r="I316" t="s">
        <v>450</v>
      </c>
      <c r="J316">
        <v>135.63329999999999</v>
      </c>
      <c r="K316" s="7" t="s">
        <v>451</v>
      </c>
      <c r="L316" s="7" t="s">
        <v>24</v>
      </c>
      <c r="M316" s="7" t="s">
        <v>604</v>
      </c>
      <c r="N316" s="7" t="s">
        <v>645</v>
      </c>
    </row>
    <row r="317" spans="1:14" x14ac:dyDescent="0.2">
      <c r="A317">
        <v>1207</v>
      </c>
      <c r="B317">
        <v>1</v>
      </c>
      <c r="C317" s="7" t="s">
        <v>670</v>
      </c>
      <c r="D317" s="7" t="s">
        <v>452</v>
      </c>
      <c r="E317" s="7" t="s">
        <v>15</v>
      </c>
      <c r="F317">
        <v>17</v>
      </c>
      <c r="G317">
        <v>0</v>
      </c>
      <c r="H317">
        <v>0</v>
      </c>
      <c r="I317" t="s">
        <v>453</v>
      </c>
      <c r="J317">
        <v>7.7332999999999998</v>
      </c>
      <c r="K317" s="7"/>
      <c r="L317" s="7" t="s">
        <v>13</v>
      </c>
      <c r="M317" s="7" t="s">
        <v>605</v>
      </c>
      <c r="N317" s="7" t="s">
        <v>647</v>
      </c>
    </row>
    <row r="318" spans="1:14" x14ac:dyDescent="0.2">
      <c r="A318">
        <v>1208</v>
      </c>
      <c r="B318">
        <v>0</v>
      </c>
      <c r="C318" s="7" t="s">
        <v>673</v>
      </c>
      <c r="D318" s="7" t="s">
        <v>454</v>
      </c>
      <c r="E318" s="7" t="s">
        <v>12</v>
      </c>
      <c r="F318">
        <v>57</v>
      </c>
      <c r="G318">
        <v>1</v>
      </c>
      <c r="H318">
        <v>0</v>
      </c>
      <c r="I318" t="s">
        <v>455</v>
      </c>
      <c r="J318">
        <v>146.52080000000001</v>
      </c>
      <c r="K318" s="7" t="s">
        <v>456</v>
      </c>
      <c r="L318" s="7" t="s">
        <v>24</v>
      </c>
      <c r="M318" s="7" t="s">
        <v>604</v>
      </c>
      <c r="N318" s="7" t="s">
        <v>645</v>
      </c>
    </row>
    <row r="319" spans="1:14" x14ac:dyDescent="0.2">
      <c r="A319">
        <v>1209</v>
      </c>
      <c r="B319">
        <v>0</v>
      </c>
      <c r="C319" s="7" t="s">
        <v>671</v>
      </c>
      <c r="D319" s="7" t="s">
        <v>457</v>
      </c>
      <c r="E319" s="7" t="s">
        <v>12</v>
      </c>
      <c r="F319">
        <v>19</v>
      </c>
      <c r="G319">
        <v>0</v>
      </c>
      <c r="H319">
        <v>0</v>
      </c>
      <c r="I319">
        <v>28004</v>
      </c>
      <c r="J319">
        <v>10.5</v>
      </c>
      <c r="K319" s="7"/>
      <c r="L319" s="7" t="s">
        <v>16</v>
      </c>
      <c r="M319" s="7" t="s">
        <v>606</v>
      </c>
      <c r="N319" s="7" t="s">
        <v>647</v>
      </c>
    </row>
    <row r="320" spans="1:14" x14ac:dyDescent="0.2">
      <c r="A320">
        <v>1210</v>
      </c>
      <c r="B320">
        <v>0</v>
      </c>
      <c r="C320" s="7" t="s">
        <v>670</v>
      </c>
      <c r="D320" s="7" t="s">
        <v>458</v>
      </c>
      <c r="E320" s="7" t="s">
        <v>12</v>
      </c>
      <c r="F320">
        <v>27</v>
      </c>
      <c r="G320">
        <v>0</v>
      </c>
      <c r="H320">
        <v>0</v>
      </c>
      <c r="I320">
        <v>350408</v>
      </c>
      <c r="J320">
        <v>7.8541999999999996</v>
      </c>
      <c r="K320" s="7"/>
      <c r="L320" s="7" t="s">
        <v>16</v>
      </c>
      <c r="M320" s="7" t="s">
        <v>606</v>
      </c>
      <c r="N320" s="7" t="s">
        <v>648</v>
      </c>
    </row>
    <row r="321" spans="1:14" x14ac:dyDescent="0.2">
      <c r="A321">
        <v>1211</v>
      </c>
      <c r="B321">
        <v>0</v>
      </c>
      <c r="C321" s="7" t="s">
        <v>671</v>
      </c>
      <c r="D321" s="7" t="s">
        <v>459</v>
      </c>
      <c r="E321" s="7" t="s">
        <v>12</v>
      </c>
      <c r="F321">
        <v>22</v>
      </c>
      <c r="G321">
        <v>2</v>
      </c>
      <c r="H321">
        <v>0</v>
      </c>
      <c r="I321" t="s">
        <v>63</v>
      </c>
      <c r="J321">
        <v>31.5</v>
      </c>
      <c r="K321" s="7"/>
      <c r="L321" s="7" t="s">
        <v>16</v>
      </c>
      <c r="M321" s="7" t="s">
        <v>606</v>
      </c>
      <c r="N321" s="7" t="s">
        <v>648</v>
      </c>
    </row>
    <row r="322" spans="1:14" x14ac:dyDescent="0.2">
      <c r="A322">
        <v>1212</v>
      </c>
      <c r="B322">
        <v>0</v>
      </c>
      <c r="C322" s="7" t="s">
        <v>670</v>
      </c>
      <c r="D322" s="7" t="s">
        <v>460</v>
      </c>
      <c r="E322" s="7" t="s">
        <v>12</v>
      </c>
      <c r="F322">
        <v>26</v>
      </c>
      <c r="G322">
        <v>0</v>
      </c>
      <c r="H322">
        <v>0</v>
      </c>
      <c r="I322">
        <v>347075</v>
      </c>
      <c r="J322">
        <v>7.7750000000000004</v>
      </c>
      <c r="K322" s="7"/>
      <c r="L322" s="7" t="s">
        <v>16</v>
      </c>
      <c r="M322" s="7" t="s">
        <v>606</v>
      </c>
      <c r="N322" s="7" t="s">
        <v>648</v>
      </c>
    </row>
    <row r="323" spans="1:14" x14ac:dyDescent="0.2">
      <c r="A323">
        <v>1213</v>
      </c>
      <c r="B323">
        <v>0</v>
      </c>
      <c r="C323" s="7" t="s">
        <v>670</v>
      </c>
      <c r="D323" s="7" t="s">
        <v>461</v>
      </c>
      <c r="E323" s="7" t="s">
        <v>12</v>
      </c>
      <c r="F323">
        <v>25</v>
      </c>
      <c r="G323">
        <v>0</v>
      </c>
      <c r="H323">
        <v>0</v>
      </c>
      <c r="I323">
        <v>2654</v>
      </c>
      <c r="J323">
        <v>7.2291999999999996</v>
      </c>
      <c r="K323" s="7" t="s">
        <v>462</v>
      </c>
      <c r="L323" s="7" t="s">
        <v>24</v>
      </c>
      <c r="M323" s="7" t="s">
        <v>604</v>
      </c>
      <c r="N323" s="7" t="s">
        <v>648</v>
      </c>
    </row>
    <row r="324" spans="1:14" x14ac:dyDescent="0.2">
      <c r="A324">
        <v>1214</v>
      </c>
      <c r="B324">
        <v>0</v>
      </c>
      <c r="C324" s="7" t="s">
        <v>671</v>
      </c>
      <c r="D324" s="7" t="s">
        <v>463</v>
      </c>
      <c r="E324" s="7" t="s">
        <v>12</v>
      </c>
      <c r="F324">
        <v>26</v>
      </c>
      <c r="G324">
        <v>0</v>
      </c>
      <c r="H324">
        <v>0</v>
      </c>
      <c r="I324">
        <v>244368</v>
      </c>
      <c r="J324">
        <v>13</v>
      </c>
      <c r="K324" s="7" t="s">
        <v>464</v>
      </c>
      <c r="L324" s="7" t="s">
        <v>16</v>
      </c>
      <c r="M324" s="7" t="s">
        <v>606</v>
      </c>
      <c r="N324" s="7" t="s">
        <v>648</v>
      </c>
    </row>
    <row r="325" spans="1:14" x14ac:dyDescent="0.2">
      <c r="A325">
        <v>1215</v>
      </c>
      <c r="B325">
        <v>0</v>
      </c>
      <c r="C325" s="7" t="s">
        <v>673</v>
      </c>
      <c r="D325" s="7" t="s">
        <v>465</v>
      </c>
      <c r="E325" s="7" t="s">
        <v>12</v>
      </c>
      <c r="F325">
        <v>33</v>
      </c>
      <c r="G325">
        <v>0</v>
      </c>
      <c r="H325">
        <v>0</v>
      </c>
      <c r="I325">
        <v>113790</v>
      </c>
      <c r="J325">
        <v>26.55</v>
      </c>
      <c r="K325" s="7"/>
      <c r="L325" s="7" t="s">
        <v>16</v>
      </c>
      <c r="M325" s="7" t="s">
        <v>606</v>
      </c>
      <c r="N325" s="7" t="s">
        <v>648</v>
      </c>
    </row>
    <row r="326" spans="1:14" x14ac:dyDescent="0.2">
      <c r="A326">
        <v>1216</v>
      </c>
      <c r="B326">
        <v>1</v>
      </c>
      <c r="C326" s="7" t="s">
        <v>673</v>
      </c>
      <c r="D326" s="7" t="s">
        <v>466</v>
      </c>
      <c r="E326" s="7" t="s">
        <v>15</v>
      </c>
      <c r="F326">
        <v>39</v>
      </c>
      <c r="G326">
        <v>0</v>
      </c>
      <c r="H326">
        <v>0</v>
      </c>
      <c r="I326">
        <v>24160</v>
      </c>
      <c r="J326">
        <v>211.33750000000001</v>
      </c>
      <c r="K326" s="7"/>
      <c r="L326" s="7" t="s">
        <v>16</v>
      </c>
      <c r="M326" s="7" t="s">
        <v>606</v>
      </c>
      <c r="N326" s="7" t="s">
        <v>648</v>
      </c>
    </row>
    <row r="327" spans="1:14" x14ac:dyDescent="0.2">
      <c r="A327">
        <v>1217</v>
      </c>
      <c r="B327">
        <v>0</v>
      </c>
      <c r="C327" s="7" t="s">
        <v>670</v>
      </c>
      <c r="D327" s="7" t="s">
        <v>467</v>
      </c>
      <c r="E327" s="7" t="s">
        <v>12</v>
      </c>
      <c r="F327">
        <v>23</v>
      </c>
      <c r="G327">
        <v>0</v>
      </c>
      <c r="H327">
        <v>0</v>
      </c>
      <c r="I327" t="s">
        <v>468</v>
      </c>
      <c r="J327">
        <v>7.05</v>
      </c>
      <c r="K327" s="7"/>
      <c r="L327" s="7" t="s">
        <v>16</v>
      </c>
      <c r="M327" s="7" t="s">
        <v>606</v>
      </c>
      <c r="N327" s="7" t="s">
        <v>648</v>
      </c>
    </row>
    <row r="328" spans="1:14" x14ac:dyDescent="0.2">
      <c r="A328">
        <v>1218</v>
      </c>
      <c r="B328">
        <v>1</v>
      </c>
      <c r="C328" s="7" t="s">
        <v>671</v>
      </c>
      <c r="D328" s="7" t="s">
        <v>469</v>
      </c>
      <c r="E328" s="7" t="s">
        <v>15</v>
      </c>
      <c r="F328">
        <v>12</v>
      </c>
      <c r="G328">
        <v>2</v>
      </c>
      <c r="H328">
        <v>1</v>
      </c>
      <c r="I328">
        <v>230136</v>
      </c>
      <c r="J328">
        <v>39</v>
      </c>
      <c r="K328" s="7" t="s">
        <v>263</v>
      </c>
      <c r="L328" s="7" t="s">
        <v>16</v>
      </c>
      <c r="M328" s="7" t="s">
        <v>606</v>
      </c>
      <c r="N328" s="7" t="s">
        <v>647</v>
      </c>
    </row>
    <row r="329" spans="1:14" x14ac:dyDescent="0.2">
      <c r="A329">
        <v>1219</v>
      </c>
      <c r="B329">
        <v>0</v>
      </c>
      <c r="C329" s="7" t="s">
        <v>673</v>
      </c>
      <c r="D329" s="7" t="s">
        <v>629</v>
      </c>
      <c r="E329" s="7" t="s">
        <v>12</v>
      </c>
      <c r="F329">
        <v>46</v>
      </c>
      <c r="G329">
        <v>0</v>
      </c>
      <c r="H329">
        <v>0</v>
      </c>
      <c r="I329" t="s">
        <v>470</v>
      </c>
      <c r="J329">
        <v>79.2</v>
      </c>
      <c r="K329" s="7"/>
      <c r="L329" s="7" t="s">
        <v>24</v>
      </c>
      <c r="M329" s="7" t="s">
        <v>604</v>
      </c>
      <c r="N329" s="7" t="s">
        <v>645</v>
      </c>
    </row>
    <row r="330" spans="1:14" x14ac:dyDescent="0.2">
      <c r="A330">
        <v>1220</v>
      </c>
      <c r="B330">
        <v>0</v>
      </c>
      <c r="C330" s="7" t="s">
        <v>671</v>
      </c>
      <c r="D330" s="7" t="s">
        <v>471</v>
      </c>
      <c r="E330" s="7" t="s">
        <v>12</v>
      </c>
      <c r="F330">
        <v>29</v>
      </c>
      <c r="G330">
        <v>1</v>
      </c>
      <c r="H330">
        <v>0</v>
      </c>
      <c r="I330">
        <v>2003</v>
      </c>
      <c r="J330">
        <v>26</v>
      </c>
      <c r="K330" s="7"/>
      <c r="L330" s="7" t="s">
        <v>16</v>
      </c>
      <c r="M330" s="7" t="s">
        <v>606</v>
      </c>
      <c r="N330" s="7" t="s">
        <v>648</v>
      </c>
    </row>
    <row r="331" spans="1:14" x14ac:dyDescent="0.2">
      <c r="A331">
        <v>1221</v>
      </c>
      <c r="B331">
        <v>0</v>
      </c>
      <c r="C331" s="7" t="s">
        <v>671</v>
      </c>
      <c r="D331" s="7" t="s">
        <v>472</v>
      </c>
      <c r="E331" s="7" t="s">
        <v>12</v>
      </c>
      <c r="F331">
        <v>21</v>
      </c>
      <c r="G331">
        <v>0</v>
      </c>
      <c r="H331">
        <v>0</v>
      </c>
      <c r="I331">
        <v>236854</v>
      </c>
      <c r="J331">
        <v>13</v>
      </c>
      <c r="K331" s="7"/>
      <c r="L331" s="7" t="s">
        <v>16</v>
      </c>
      <c r="M331" s="7" t="s">
        <v>606</v>
      </c>
      <c r="N331" s="7" t="s">
        <v>648</v>
      </c>
    </row>
    <row r="332" spans="1:14" x14ac:dyDescent="0.2">
      <c r="A332">
        <v>1222</v>
      </c>
      <c r="B332">
        <v>1</v>
      </c>
      <c r="C332" s="7" t="s">
        <v>671</v>
      </c>
      <c r="D332" s="7" t="s">
        <v>473</v>
      </c>
      <c r="E332" s="7" t="s">
        <v>15</v>
      </c>
      <c r="F332">
        <v>48</v>
      </c>
      <c r="G332">
        <v>0</v>
      </c>
      <c r="H332">
        <v>2</v>
      </c>
      <c r="I332" t="s">
        <v>260</v>
      </c>
      <c r="J332">
        <v>36.75</v>
      </c>
      <c r="K332" s="7"/>
      <c r="L332" s="7" t="s">
        <v>16</v>
      </c>
      <c r="M332" s="7" t="s">
        <v>606</v>
      </c>
      <c r="N332" s="7" t="s">
        <v>645</v>
      </c>
    </row>
    <row r="333" spans="1:14" x14ac:dyDescent="0.2">
      <c r="A333">
        <v>1223</v>
      </c>
      <c r="B333">
        <v>0</v>
      </c>
      <c r="C333" s="7" t="s">
        <v>673</v>
      </c>
      <c r="D333" s="7" t="s">
        <v>474</v>
      </c>
      <c r="E333" s="7" t="s">
        <v>12</v>
      </c>
      <c r="F333">
        <v>39</v>
      </c>
      <c r="G333">
        <v>0</v>
      </c>
      <c r="H333">
        <v>0</v>
      </c>
      <c r="I333" t="s">
        <v>475</v>
      </c>
      <c r="J333">
        <v>29.7</v>
      </c>
      <c r="K333" s="7" t="s">
        <v>476</v>
      </c>
      <c r="L333" s="7" t="s">
        <v>24</v>
      </c>
      <c r="M333" s="7" t="s">
        <v>604</v>
      </c>
      <c r="N333" s="7" t="s">
        <v>648</v>
      </c>
    </row>
    <row r="334" spans="1:14" x14ac:dyDescent="0.2">
      <c r="A334">
        <v>1224</v>
      </c>
      <c r="B334">
        <v>0</v>
      </c>
      <c r="C334" s="7" t="s">
        <v>670</v>
      </c>
      <c r="D334" s="7" t="s">
        <v>477</v>
      </c>
      <c r="E334" s="7" t="s">
        <v>12</v>
      </c>
      <c r="G334">
        <v>0</v>
      </c>
      <c r="H334">
        <v>0</v>
      </c>
      <c r="I334">
        <v>2684</v>
      </c>
      <c r="J334">
        <v>7.2249999999999996</v>
      </c>
      <c r="K334" s="7"/>
      <c r="L334" s="7" t="s">
        <v>24</v>
      </c>
      <c r="M334" s="7" t="s">
        <v>604</v>
      </c>
      <c r="N334" s="7" t="s">
        <v>647</v>
      </c>
    </row>
    <row r="335" spans="1:14" x14ac:dyDescent="0.2">
      <c r="A335">
        <v>1225</v>
      </c>
      <c r="B335">
        <v>1</v>
      </c>
      <c r="C335" s="7" t="s">
        <v>670</v>
      </c>
      <c r="D335" s="7" t="s">
        <v>630</v>
      </c>
      <c r="E335" s="7" t="s">
        <v>15</v>
      </c>
      <c r="F335">
        <v>19</v>
      </c>
      <c r="G335">
        <v>1</v>
      </c>
      <c r="H335">
        <v>1</v>
      </c>
      <c r="I335">
        <v>2653</v>
      </c>
      <c r="J335">
        <v>15.7417</v>
      </c>
      <c r="K335" s="7"/>
      <c r="L335" s="7" t="s">
        <v>24</v>
      </c>
      <c r="M335" s="7" t="s">
        <v>604</v>
      </c>
      <c r="N335" s="7" t="s">
        <v>647</v>
      </c>
    </row>
    <row r="336" spans="1:14" x14ac:dyDescent="0.2">
      <c r="A336">
        <v>1226</v>
      </c>
      <c r="B336">
        <v>0</v>
      </c>
      <c r="C336" s="7" t="s">
        <v>670</v>
      </c>
      <c r="D336" s="7" t="s">
        <v>478</v>
      </c>
      <c r="E336" s="7" t="s">
        <v>12</v>
      </c>
      <c r="F336">
        <v>27</v>
      </c>
      <c r="G336">
        <v>0</v>
      </c>
      <c r="H336">
        <v>0</v>
      </c>
      <c r="I336">
        <v>349229</v>
      </c>
      <c r="J336">
        <v>7.8958000000000004</v>
      </c>
      <c r="K336" s="7"/>
      <c r="L336" s="7" t="s">
        <v>16</v>
      </c>
      <c r="M336" s="7" t="s">
        <v>606</v>
      </c>
      <c r="N336" s="7" t="s">
        <v>648</v>
      </c>
    </row>
    <row r="337" spans="1:14" x14ac:dyDescent="0.2">
      <c r="A337">
        <v>1227</v>
      </c>
      <c r="B337">
        <v>0</v>
      </c>
      <c r="C337" s="7" t="s">
        <v>673</v>
      </c>
      <c r="D337" s="7" t="s">
        <v>479</v>
      </c>
      <c r="E337" s="7" t="s">
        <v>12</v>
      </c>
      <c r="F337">
        <v>30</v>
      </c>
      <c r="G337">
        <v>0</v>
      </c>
      <c r="H337">
        <v>0</v>
      </c>
      <c r="I337">
        <v>110469</v>
      </c>
      <c r="J337">
        <v>26</v>
      </c>
      <c r="K337" s="7" t="s">
        <v>480</v>
      </c>
      <c r="L337" s="7" t="s">
        <v>16</v>
      </c>
      <c r="M337" s="7" t="s">
        <v>606</v>
      </c>
      <c r="N337" s="7" t="s">
        <v>648</v>
      </c>
    </row>
    <row r="338" spans="1:14" x14ac:dyDescent="0.2">
      <c r="A338">
        <v>1228</v>
      </c>
      <c r="B338">
        <v>0</v>
      </c>
      <c r="C338" s="7" t="s">
        <v>671</v>
      </c>
      <c r="D338" s="7" t="s">
        <v>481</v>
      </c>
      <c r="E338" s="7" t="s">
        <v>12</v>
      </c>
      <c r="F338">
        <v>32</v>
      </c>
      <c r="G338">
        <v>0</v>
      </c>
      <c r="H338">
        <v>0</v>
      </c>
      <c r="I338">
        <v>244360</v>
      </c>
      <c r="J338">
        <v>13</v>
      </c>
      <c r="K338" s="7"/>
      <c r="L338" s="7" t="s">
        <v>16</v>
      </c>
      <c r="M338" s="7" t="s">
        <v>606</v>
      </c>
      <c r="N338" s="7" t="s">
        <v>648</v>
      </c>
    </row>
    <row r="339" spans="1:14" x14ac:dyDescent="0.2">
      <c r="A339">
        <v>1229</v>
      </c>
      <c r="B339">
        <v>0</v>
      </c>
      <c r="C339" s="7" t="s">
        <v>670</v>
      </c>
      <c r="D339" s="7" t="s">
        <v>482</v>
      </c>
      <c r="E339" s="7" t="s">
        <v>12</v>
      </c>
      <c r="F339">
        <v>39</v>
      </c>
      <c r="G339">
        <v>0</v>
      </c>
      <c r="H339">
        <v>2</v>
      </c>
      <c r="I339">
        <v>2675</v>
      </c>
      <c r="J339">
        <v>7.2291999999999996</v>
      </c>
      <c r="K339" s="7"/>
      <c r="L339" s="7" t="s">
        <v>24</v>
      </c>
      <c r="M339" s="7" t="s">
        <v>604</v>
      </c>
      <c r="N339" s="7" t="s">
        <v>648</v>
      </c>
    </row>
    <row r="340" spans="1:14" x14ac:dyDescent="0.2">
      <c r="A340">
        <v>1230</v>
      </c>
      <c r="B340">
        <v>0</v>
      </c>
      <c r="C340" s="7" t="s">
        <v>671</v>
      </c>
      <c r="D340" s="7" t="s">
        <v>483</v>
      </c>
      <c r="E340" s="7" t="s">
        <v>12</v>
      </c>
      <c r="F340">
        <v>25</v>
      </c>
      <c r="G340">
        <v>0</v>
      </c>
      <c r="H340">
        <v>0</v>
      </c>
      <c r="I340" t="s">
        <v>63</v>
      </c>
      <c r="J340">
        <v>31.5</v>
      </c>
      <c r="K340" s="7"/>
      <c r="L340" s="7" t="s">
        <v>16</v>
      </c>
      <c r="M340" s="7" t="s">
        <v>606</v>
      </c>
      <c r="N340" s="7" t="s">
        <v>648</v>
      </c>
    </row>
    <row r="341" spans="1:14" x14ac:dyDescent="0.2">
      <c r="A341">
        <v>1231</v>
      </c>
      <c r="B341">
        <v>0</v>
      </c>
      <c r="C341" s="7" t="s">
        <v>670</v>
      </c>
      <c r="D341" s="7" t="s">
        <v>484</v>
      </c>
      <c r="E341" s="7" t="s">
        <v>12</v>
      </c>
      <c r="G341">
        <v>0</v>
      </c>
      <c r="H341">
        <v>0</v>
      </c>
      <c r="I341">
        <v>2622</v>
      </c>
      <c r="J341">
        <v>7.2291999999999996</v>
      </c>
      <c r="K341" s="7"/>
      <c r="L341" s="7" t="s">
        <v>24</v>
      </c>
      <c r="M341" s="7" t="s">
        <v>604</v>
      </c>
      <c r="N341" s="7" t="s">
        <v>647</v>
      </c>
    </row>
    <row r="342" spans="1:14" x14ac:dyDescent="0.2">
      <c r="A342">
        <v>1232</v>
      </c>
      <c r="B342">
        <v>0</v>
      </c>
      <c r="C342" s="7" t="s">
        <v>671</v>
      </c>
      <c r="D342" s="7" t="s">
        <v>485</v>
      </c>
      <c r="E342" s="7" t="s">
        <v>12</v>
      </c>
      <c r="F342">
        <v>18</v>
      </c>
      <c r="G342">
        <v>0</v>
      </c>
      <c r="H342">
        <v>0</v>
      </c>
      <c r="I342" t="s">
        <v>486</v>
      </c>
      <c r="J342">
        <v>10.5</v>
      </c>
      <c r="K342" s="7"/>
      <c r="L342" s="7" t="s">
        <v>16</v>
      </c>
      <c r="M342" s="7" t="s">
        <v>606</v>
      </c>
      <c r="N342" s="7" t="s">
        <v>647</v>
      </c>
    </row>
    <row r="343" spans="1:14" x14ac:dyDescent="0.2">
      <c r="A343">
        <v>1233</v>
      </c>
      <c r="B343">
        <v>0</v>
      </c>
      <c r="C343" s="7" t="s">
        <v>670</v>
      </c>
      <c r="D343" s="7" t="s">
        <v>487</v>
      </c>
      <c r="E343" s="7" t="s">
        <v>12</v>
      </c>
      <c r="F343">
        <v>32</v>
      </c>
      <c r="G343">
        <v>0</v>
      </c>
      <c r="H343">
        <v>0</v>
      </c>
      <c r="I343">
        <v>350403</v>
      </c>
      <c r="J343">
        <v>7.5792000000000002</v>
      </c>
      <c r="K343" s="7"/>
      <c r="L343" s="7" t="s">
        <v>16</v>
      </c>
      <c r="M343" s="7" t="s">
        <v>606</v>
      </c>
      <c r="N343" s="7" t="s">
        <v>648</v>
      </c>
    </row>
    <row r="344" spans="1:14" x14ac:dyDescent="0.2">
      <c r="A344">
        <v>1234</v>
      </c>
      <c r="B344">
        <v>0</v>
      </c>
      <c r="C344" s="7" t="s">
        <v>670</v>
      </c>
      <c r="D344" s="7" t="s">
        <v>488</v>
      </c>
      <c r="E344" s="7" t="s">
        <v>12</v>
      </c>
      <c r="G344">
        <v>1</v>
      </c>
      <c r="H344">
        <v>9</v>
      </c>
      <c r="I344" t="s">
        <v>282</v>
      </c>
      <c r="J344">
        <v>69.55</v>
      </c>
      <c r="K344" s="7"/>
      <c r="L344" s="7" t="s">
        <v>16</v>
      </c>
      <c r="M344" s="7" t="s">
        <v>606</v>
      </c>
      <c r="N344" s="7" t="s">
        <v>647</v>
      </c>
    </row>
    <row r="345" spans="1:14" x14ac:dyDescent="0.2">
      <c r="A345">
        <v>1235</v>
      </c>
      <c r="B345">
        <v>1</v>
      </c>
      <c r="C345" s="7" t="s">
        <v>673</v>
      </c>
      <c r="D345" s="7" t="s">
        <v>489</v>
      </c>
      <c r="E345" s="7" t="s">
        <v>15</v>
      </c>
      <c r="F345">
        <v>58</v>
      </c>
      <c r="G345">
        <v>0</v>
      </c>
      <c r="H345">
        <v>1</v>
      </c>
      <c r="I345" t="s">
        <v>490</v>
      </c>
      <c r="J345">
        <v>512.32920000000001</v>
      </c>
      <c r="K345" s="7" t="s">
        <v>491</v>
      </c>
      <c r="L345" s="7" t="s">
        <v>24</v>
      </c>
      <c r="M345" s="7" t="s">
        <v>604</v>
      </c>
      <c r="N345" s="7" t="s">
        <v>645</v>
      </c>
    </row>
    <row r="346" spans="1:14" x14ac:dyDescent="0.2">
      <c r="A346">
        <v>1236</v>
      </c>
      <c r="B346">
        <v>0</v>
      </c>
      <c r="C346" s="7" t="s">
        <v>670</v>
      </c>
      <c r="D346" s="7" t="s">
        <v>492</v>
      </c>
      <c r="E346" s="7" t="s">
        <v>12</v>
      </c>
      <c r="G346">
        <v>1</v>
      </c>
      <c r="H346">
        <v>1</v>
      </c>
      <c r="I346" t="s">
        <v>287</v>
      </c>
      <c r="J346">
        <v>14.5</v>
      </c>
      <c r="K346" s="7"/>
      <c r="L346" s="7" t="s">
        <v>16</v>
      </c>
      <c r="M346" s="7" t="s">
        <v>606</v>
      </c>
      <c r="N346" s="7" t="s">
        <v>647</v>
      </c>
    </row>
    <row r="347" spans="1:14" x14ac:dyDescent="0.2">
      <c r="A347">
        <v>1237</v>
      </c>
      <c r="B347">
        <v>1</v>
      </c>
      <c r="C347" s="7" t="s">
        <v>670</v>
      </c>
      <c r="D347" s="7" t="s">
        <v>493</v>
      </c>
      <c r="E347" s="7" t="s">
        <v>15</v>
      </c>
      <c r="F347">
        <v>16</v>
      </c>
      <c r="G347">
        <v>0</v>
      </c>
      <c r="H347">
        <v>0</v>
      </c>
      <c r="I347">
        <v>348125</v>
      </c>
      <c r="J347">
        <v>7.65</v>
      </c>
      <c r="K347" s="7"/>
      <c r="L347" s="7" t="s">
        <v>16</v>
      </c>
      <c r="M347" s="7" t="s">
        <v>606</v>
      </c>
      <c r="N347" s="7" t="s">
        <v>647</v>
      </c>
    </row>
    <row r="348" spans="1:14" x14ac:dyDescent="0.2">
      <c r="A348">
        <v>1238</v>
      </c>
      <c r="B348">
        <v>0</v>
      </c>
      <c r="C348" s="7" t="s">
        <v>671</v>
      </c>
      <c r="D348" s="7" t="s">
        <v>494</v>
      </c>
      <c r="E348" s="7" t="s">
        <v>12</v>
      </c>
      <c r="F348">
        <v>26</v>
      </c>
      <c r="G348">
        <v>0</v>
      </c>
      <c r="H348">
        <v>0</v>
      </c>
      <c r="I348">
        <v>237670</v>
      </c>
      <c r="J348">
        <v>13</v>
      </c>
      <c r="K348" s="7"/>
      <c r="L348" s="7" t="s">
        <v>16</v>
      </c>
      <c r="M348" s="7" t="s">
        <v>606</v>
      </c>
      <c r="N348" s="7" t="s">
        <v>648</v>
      </c>
    </row>
    <row r="349" spans="1:14" x14ac:dyDescent="0.2">
      <c r="A349">
        <v>1239</v>
      </c>
      <c r="B349">
        <v>1</v>
      </c>
      <c r="C349" s="7" t="s">
        <v>670</v>
      </c>
      <c r="D349" s="7" t="s">
        <v>495</v>
      </c>
      <c r="E349" s="7" t="s">
        <v>15</v>
      </c>
      <c r="F349">
        <v>38</v>
      </c>
      <c r="G349">
        <v>0</v>
      </c>
      <c r="H349">
        <v>0</v>
      </c>
      <c r="I349">
        <v>2688</v>
      </c>
      <c r="J349">
        <v>7.2291999999999996</v>
      </c>
      <c r="K349" s="7"/>
      <c r="L349" s="7" t="s">
        <v>24</v>
      </c>
      <c r="M349" s="7" t="s">
        <v>604</v>
      </c>
      <c r="N349" s="7" t="s">
        <v>648</v>
      </c>
    </row>
    <row r="350" spans="1:14" x14ac:dyDescent="0.2">
      <c r="A350">
        <v>1240</v>
      </c>
      <c r="B350">
        <v>0</v>
      </c>
      <c r="C350" s="7" t="s">
        <v>671</v>
      </c>
      <c r="D350" s="7" t="s">
        <v>496</v>
      </c>
      <c r="E350" s="7" t="s">
        <v>12</v>
      </c>
      <c r="F350">
        <v>24</v>
      </c>
      <c r="G350">
        <v>0</v>
      </c>
      <c r="H350">
        <v>0</v>
      </c>
      <c r="I350">
        <v>248726</v>
      </c>
      <c r="J350">
        <v>13.5</v>
      </c>
      <c r="K350" s="7"/>
      <c r="L350" s="7" t="s">
        <v>16</v>
      </c>
      <c r="M350" s="7" t="s">
        <v>606</v>
      </c>
      <c r="N350" s="7" t="s">
        <v>648</v>
      </c>
    </row>
    <row r="351" spans="1:14" x14ac:dyDescent="0.2">
      <c r="A351">
        <v>1241</v>
      </c>
      <c r="B351">
        <v>1</v>
      </c>
      <c r="C351" s="7" t="s">
        <v>671</v>
      </c>
      <c r="D351" s="7" t="s">
        <v>497</v>
      </c>
      <c r="E351" s="7" t="s">
        <v>15</v>
      </c>
      <c r="F351">
        <v>31</v>
      </c>
      <c r="G351">
        <v>0</v>
      </c>
      <c r="H351">
        <v>0</v>
      </c>
      <c r="I351" t="s">
        <v>498</v>
      </c>
      <c r="J351">
        <v>21</v>
      </c>
      <c r="K351" s="7"/>
      <c r="L351" s="7" t="s">
        <v>16</v>
      </c>
      <c r="M351" s="7" t="s">
        <v>606</v>
      </c>
      <c r="N351" s="7" t="s">
        <v>648</v>
      </c>
    </row>
    <row r="352" spans="1:14" x14ac:dyDescent="0.2">
      <c r="A352">
        <v>1242</v>
      </c>
      <c r="B352">
        <v>1</v>
      </c>
      <c r="C352" s="7" t="s">
        <v>673</v>
      </c>
      <c r="D352" s="7" t="s">
        <v>499</v>
      </c>
      <c r="E352" s="7" t="s">
        <v>15</v>
      </c>
      <c r="F352">
        <v>45</v>
      </c>
      <c r="G352">
        <v>0</v>
      </c>
      <c r="H352">
        <v>1</v>
      </c>
      <c r="I352" t="s">
        <v>500</v>
      </c>
      <c r="J352">
        <v>63.3583</v>
      </c>
      <c r="K352" s="7" t="s">
        <v>501</v>
      </c>
      <c r="L352" s="7" t="s">
        <v>24</v>
      </c>
      <c r="M352" s="7" t="s">
        <v>604</v>
      </c>
      <c r="N352" s="7" t="s">
        <v>645</v>
      </c>
    </row>
    <row r="353" spans="1:14" x14ac:dyDescent="0.2">
      <c r="A353">
        <v>1243</v>
      </c>
      <c r="B353">
        <v>0</v>
      </c>
      <c r="C353" s="7" t="s">
        <v>671</v>
      </c>
      <c r="D353" s="7" t="s">
        <v>502</v>
      </c>
      <c r="E353" s="7" t="s">
        <v>12</v>
      </c>
      <c r="F353">
        <v>25</v>
      </c>
      <c r="G353">
        <v>0</v>
      </c>
      <c r="H353">
        <v>0</v>
      </c>
      <c r="I353" t="s">
        <v>503</v>
      </c>
      <c r="J353">
        <v>10.5</v>
      </c>
      <c r="K353" s="7"/>
      <c r="L353" s="7" t="s">
        <v>16</v>
      </c>
      <c r="M353" s="7" t="s">
        <v>606</v>
      </c>
      <c r="N353" s="7" t="s">
        <v>648</v>
      </c>
    </row>
    <row r="354" spans="1:14" x14ac:dyDescent="0.2">
      <c r="A354">
        <v>1244</v>
      </c>
      <c r="B354">
        <v>0</v>
      </c>
      <c r="C354" s="7" t="s">
        <v>671</v>
      </c>
      <c r="D354" s="7" t="s">
        <v>504</v>
      </c>
      <c r="E354" s="7" t="s">
        <v>12</v>
      </c>
      <c r="F354">
        <v>18</v>
      </c>
      <c r="G354">
        <v>0</v>
      </c>
      <c r="H354">
        <v>0</v>
      </c>
      <c r="I354" t="s">
        <v>317</v>
      </c>
      <c r="J354">
        <v>73.5</v>
      </c>
      <c r="K354" s="7"/>
      <c r="L354" s="7" t="s">
        <v>16</v>
      </c>
      <c r="M354" s="7" t="s">
        <v>606</v>
      </c>
      <c r="N354" s="7" t="s">
        <v>647</v>
      </c>
    </row>
    <row r="355" spans="1:14" x14ac:dyDescent="0.2">
      <c r="A355">
        <v>1245</v>
      </c>
      <c r="B355">
        <v>0</v>
      </c>
      <c r="C355" s="7" t="s">
        <v>671</v>
      </c>
      <c r="D355" s="7" t="s">
        <v>505</v>
      </c>
      <c r="E355" s="7" t="s">
        <v>12</v>
      </c>
      <c r="F355">
        <v>49</v>
      </c>
      <c r="G355">
        <v>1</v>
      </c>
      <c r="H355">
        <v>2</v>
      </c>
      <c r="I355">
        <v>220845</v>
      </c>
      <c r="J355">
        <v>65</v>
      </c>
      <c r="K355" s="7"/>
      <c r="L355" s="7" t="s">
        <v>16</v>
      </c>
      <c r="M355" s="7" t="s">
        <v>606</v>
      </c>
      <c r="N355" s="7" t="s">
        <v>645</v>
      </c>
    </row>
    <row r="356" spans="1:14" x14ac:dyDescent="0.2">
      <c r="A356">
        <v>1246</v>
      </c>
      <c r="B356">
        <v>1</v>
      </c>
      <c r="C356" s="7" t="s">
        <v>670</v>
      </c>
      <c r="D356" s="7" t="s">
        <v>631</v>
      </c>
      <c r="E356" s="7" t="s">
        <v>15</v>
      </c>
      <c r="F356">
        <v>0.17</v>
      </c>
      <c r="G356">
        <v>1</v>
      </c>
      <c r="H356">
        <v>2</v>
      </c>
      <c r="I356" t="s">
        <v>65</v>
      </c>
      <c r="J356">
        <v>20.574999999999999</v>
      </c>
      <c r="K356" s="7"/>
      <c r="L356" s="7" t="s">
        <v>16</v>
      </c>
      <c r="M356" s="7" t="s">
        <v>606</v>
      </c>
      <c r="N356" s="7" t="s">
        <v>647</v>
      </c>
    </row>
    <row r="357" spans="1:14" x14ac:dyDescent="0.2">
      <c r="A357">
        <v>1247</v>
      </c>
      <c r="B357">
        <v>0</v>
      </c>
      <c r="C357" s="7" t="s">
        <v>673</v>
      </c>
      <c r="D357" s="7" t="s">
        <v>506</v>
      </c>
      <c r="E357" s="7" t="s">
        <v>12</v>
      </c>
      <c r="F357">
        <v>50</v>
      </c>
      <c r="G357">
        <v>0</v>
      </c>
      <c r="H357">
        <v>0</v>
      </c>
      <c r="I357">
        <v>113044</v>
      </c>
      <c r="J357">
        <v>26</v>
      </c>
      <c r="K357" s="7" t="s">
        <v>507</v>
      </c>
      <c r="L357" s="7" t="s">
        <v>16</v>
      </c>
      <c r="M357" s="7" t="s">
        <v>606</v>
      </c>
      <c r="N357" s="7" t="s">
        <v>645</v>
      </c>
    </row>
    <row r="358" spans="1:14" x14ac:dyDescent="0.2">
      <c r="A358">
        <v>1248</v>
      </c>
      <c r="B358">
        <v>1</v>
      </c>
      <c r="C358" s="7" t="s">
        <v>673</v>
      </c>
      <c r="D358" s="7" t="s">
        <v>508</v>
      </c>
      <c r="E358" s="7" t="s">
        <v>15</v>
      </c>
      <c r="F358">
        <v>59</v>
      </c>
      <c r="G358">
        <v>2</v>
      </c>
      <c r="H358">
        <v>0</v>
      </c>
      <c r="I358">
        <v>11769</v>
      </c>
      <c r="J358">
        <v>51.479199999999999</v>
      </c>
      <c r="K358" s="7" t="s">
        <v>129</v>
      </c>
      <c r="L358" s="7" t="s">
        <v>16</v>
      </c>
      <c r="M358" s="7" t="s">
        <v>606</v>
      </c>
      <c r="N358" s="7" t="s">
        <v>645</v>
      </c>
    </row>
    <row r="359" spans="1:14" x14ac:dyDescent="0.2">
      <c r="A359">
        <v>1249</v>
      </c>
      <c r="B359">
        <v>0</v>
      </c>
      <c r="C359" s="7" t="s">
        <v>670</v>
      </c>
      <c r="D359" s="7" t="s">
        <v>509</v>
      </c>
      <c r="E359" s="7" t="s">
        <v>12</v>
      </c>
      <c r="G359">
        <v>0</v>
      </c>
      <c r="H359">
        <v>0</v>
      </c>
      <c r="I359">
        <v>1222</v>
      </c>
      <c r="J359">
        <v>7.8792</v>
      </c>
      <c r="K359" s="7"/>
      <c r="L359" s="7" t="s">
        <v>16</v>
      </c>
      <c r="M359" s="7" t="s">
        <v>606</v>
      </c>
      <c r="N359" s="7" t="s">
        <v>647</v>
      </c>
    </row>
    <row r="360" spans="1:14" x14ac:dyDescent="0.2">
      <c r="A360">
        <v>1250</v>
      </c>
      <c r="B360">
        <v>0</v>
      </c>
      <c r="C360" s="7" t="s">
        <v>670</v>
      </c>
      <c r="D360" s="7" t="s">
        <v>510</v>
      </c>
      <c r="E360" s="7" t="s">
        <v>12</v>
      </c>
      <c r="G360">
        <v>0</v>
      </c>
      <c r="H360">
        <v>0</v>
      </c>
      <c r="I360">
        <v>368402</v>
      </c>
      <c r="J360">
        <v>7.75</v>
      </c>
      <c r="K360" s="7"/>
      <c r="L360" s="7" t="s">
        <v>13</v>
      </c>
      <c r="M360" s="7" t="s">
        <v>605</v>
      </c>
      <c r="N360" s="7" t="s">
        <v>647</v>
      </c>
    </row>
    <row r="361" spans="1:14" x14ac:dyDescent="0.2">
      <c r="A361">
        <v>1251</v>
      </c>
      <c r="B361">
        <v>1</v>
      </c>
      <c r="C361" s="7" t="s">
        <v>670</v>
      </c>
      <c r="D361" s="7" t="s">
        <v>511</v>
      </c>
      <c r="E361" s="7" t="s">
        <v>15</v>
      </c>
      <c r="F361">
        <v>30</v>
      </c>
      <c r="G361">
        <v>1</v>
      </c>
      <c r="H361">
        <v>0</v>
      </c>
      <c r="I361">
        <v>349910</v>
      </c>
      <c r="J361">
        <v>15.55</v>
      </c>
      <c r="K361" s="7"/>
      <c r="L361" s="7" t="s">
        <v>16</v>
      </c>
      <c r="M361" s="7" t="s">
        <v>606</v>
      </c>
      <c r="N361" s="7" t="s">
        <v>648</v>
      </c>
    </row>
    <row r="362" spans="1:14" x14ac:dyDescent="0.2">
      <c r="A362">
        <v>1252</v>
      </c>
      <c r="B362">
        <v>0</v>
      </c>
      <c r="C362" s="7" t="s">
        <v>670</v>
      </c>
      <c r="D362" s="7" t="s">
        <v>512</v>
      </c>
      <c r="E362" s="7" t="s">
        <v>12</v>
      </c>
      <c r="F362">
        <v>14.5</v>
      </c>
      <c r="G362">
        <v>8</v>
      </c>
      <c r="H362">
        <v>2</v>
      </c>
      <c r="I362" t="s">
        <v>282</v>
      </c>
      <c r="J362">
        <v>69.55</v>
      </c>
      <c r="K362" s="7"/>
      <c r="L362" s="7" t="s">
        <v>16</v>
      </c>
      <c r="M362" s="7" t="s">
        <v>606</v>
      </c>
      <c r="N362" s="7" t="s">
        <v>647</v>
      </c>
    </row>
    <row r="363" spans="1:14" x14ac:dyDescent="0.2">
      <c r="A363">
        <v>1253</v>
      </c>
      <c r="B363">
        <v>1</v>
      </c>
      <c r="C363" s="7" t="s">
        <v>671</v>
      </c>
      <c r="D363" s="7" t="s">
        <v>513</v>
      </c>
      <c r="E363" s="7" t="s">
        <v>15</v>
      </c>
      <c r="F363">
        <v>24</v>
      </c>
      <c r="G363">
        <v>1</v>
      </c>
      <c r="H363">
        <v>1</v>
      </c>
      <c r="I363" t="s">
        <v>514</v>
      </c>
      <c r="J363">
        <v>37.004199999999997</v>
      </c>
      <c r="K363" s="7"/>
      <c r="L363" s="7" t="s">
        <v>24</v>
      </c>
      <c r="M363" s="7" t="s">
        <v>604</v>
      </c>
      <c r="N363" s="7" t="s">
        <v>648</v>
      </c>
    </row>
    <row r="364" spans="1:14" x14ac:dyDescent="0.2">
      <c r="A364">
        <v>1254</v>
      </c>
      <c r="B364">
        <v>1</v>
      </c>
      <c r="C364" s="7" t="s">
        <v>671</v>
      </c>
      <c r="D364" s="7" t="s">
        <v>515</v>
      </c>
      <c r="E364" s="7" t="s">
        <v>15</v>
      </c>
      <c r="F364">
        <v>31</v>
      </c>
      <c r="G364">
        <v>0</v>
      </c>
      <c r="H364">
        <v>0</v>
      </c>
      <c r="I364" t="s">
        <v>402</v>
      </c>
      <c r="J364">
        <v>21</v>
      </c>
      <c r="K364" s="7"/>
      <c r="L364" s="7" t="s">
        <v>16</v>
      </c>
      <c r="M364" s="7" t="s">
        <v>606</v>
      </c>
      <c r="N364" s="7" t="s">
        <v>648</v>
      </c>
    </row>
    <row r="365" spans="1:14" x14ac:dyDescent="0.2">
      <c r="A365">
        <v>1255</v>
      </c>
      <c r="B365">
        <v>0</v>
      </c>
      <c r="C365" s="7" t="s">
        <v>670</v>
      </c>
      <c r="D365" s="7" t="s">
        <v>516</v>
      </c>
      <c r="E365" s="7" t="s">
        <v>12</v>
      </c>
      <c r="F365">
        <v>27</v>
      </c>
      <c r="G365">
        <v>0</v>
      </c>
      <c r="H365">
        <v>0</v>
      </c>
      <c r="I365">
        <v>315083</v>
      </c>
      <c r="J365">
        <v>8.6624999999999996</v>
      </c>
      <c r="K365" s="7"/>
      <c r="L365" s="7" t="s">
        <v>16</v>
      </c>
      <c r="M365" s="7" t="s">
        <v>606</v>
      </c>
      <c r="N365" s="7" t="s">
        <v>648</v>
      </c>
    </row>
    <row r="366" spans="1:14" x14ac:dyDescent="0.2">
      <c r="A366">
        <v>1256</v>
      </c>
      <c r="B366">
        <v>1</v>
      </c>
      <c r="C366" s="7" t="s">
        <v>673</v>
      </c>
      <c r="D366" s="7" t="s">
        <v>517</v>
      </c>
      <c r="E366" s="7" t="s">
        <v>15</v>
      </c>
      <c r="F366">
        <v>25</v>
      </c>
      <c r="G366">
        <v>1</v>
      </c>
      <c r="H366">
        <v>0</v>
      </c>
      <c r="I366">
        <v>11765</v>
      </c>
      <c r="J366">
        <v>55.441699999999997</v>
      </c>
      <c r="K366" s="7" t="s">
        <v>518</v>
      </c>
      <c r="L366" s="7" t="s">
        <v>24</v>
      </c>
      <c r="M366" s="7" t="s">
        <v>604</v>
      </c>
      <c r="N366" s="7" t="s">
        <v>648</v>
      </c>
    </row>
    <row r="367" spans="1:14" x14ac:dyDescent="0.2">
      <c r="A367">
        <v>1257</v>
      </c>
      <c r="B367">
        <v>1</v>
      </c>
      <c r="C367" s="7" t="s">
        <v>670</v>
      </c>
      <c r="D367" s="7" t="s">
        <v>519</v>
      </c>
      <c r="E367" s="7" t="s">
        <v>15</v>
      </c>
      <c r="G367">
        <v>1</v>
      </c>
      <c r="H367">
        <v>9</v>
      </c>
      <c r="I367" t="s">
        <v>282</v>
      </c>
      <c r="J367">
        <v>69.55</v>
      </c>
      <c r="K367" s="7"/>
      <c r="L367" s="7" t="s">
        <v>16</v>
      </c>
      <c r="M367" s="7" t="s">
        <v>606</v>
      </c>
      <c r="N367" s="7" t="s">
        <v>647</v>
      </c>
    </row>
    <row r="368" spans="1:14" x14ac:dyDescent="0.2">
      <c r="A368">
        <v>1258</v>
      </c>
      <c r="B368">
        <v>0</v>
      </c>
      <c r="C368" s="7" t="s">
        <v>670</v>
      </c>
      <c r="D368" s="7" t="s">
        <v>520</v>
      </c>
      <c r="E368" s="7" t="s">
        <v>12</v>
      </c>
      <c r="G368">
        <v>1</v>
      </c>
      <c r="H368">
        <v>0</v>
      </c>
      <c r="I368">
        <v>2689</v>
      </c>
      <c r="J368">
        <v>14.458299999999999</v>
      </c>
      <c r="K368" s="7"/>
      <c r="L368" s="7" t="s">
        <v>24</v>
      </c>
      <c r="M368" s="7" t="s">
        <v>604</v>
      </c>
      <c r="N368" s="7" t="s">
        <v>647</v>
      </c>
    </row>
    <row r="369" spans="1:14" x14ac:dyDescent="0.2">
      <c r="A369">
        <v>1259</v>
      </c>
      <c r="B369">
        <v>1</v>
      </c>
      <c r="C369" s="7" t="s">
        <v>670</v>
      </c>
      <c r="D369" s="7" t="s">
        <v>632</v>
      </c>
      <c r="E369" s="7" t="s">
        <v>15</v>
      </c>
      <c r="F369">
        <v>22</v>
      </c>
      <c r="G369">
        <v>0</v>
      </c>
      <c r="H369">
        <v>0</v>
      </c>
      <c r="I369">
        <v>3101295</v>
      </c>
      <c r="J369">
        <v>39.6875</v>
      </c>
      <c r="K369" s="7"/>
      <c r="L369" s="7" t="s">
        <v>16</v>
      </c>
      <c r="M369" s="7" t="s">
        <v>606</v>
      </c>
      <c r="N369" s="7" t="s">
        <v>648</v>
      </c>
    </row>
    <row r="370" spans="1:14" x14ac:dyDescent="0.2">
      <c r="A370">
        <v>1260</v>
      </c>
      <c r="B370">
        <v>1</v>
      </c>
      <c r="C370" s="7" t="s">
        <v>673</v>
      </c>
      <c r="D370" s="7" t="s">
        <v>521</v>
      </c>
      <c r="E370" s="7" t="s">
        <v>15</v>
      </c>
      <c r="F370">
        <v>45</v>
      </c>
      <c r="G370">
        <v>0</v>
      </c>
      <c r="H370">
        <v>1</v>
      </c>
      <c r="I370">
        <v>112378</v>
      </c>
      <c r="J370">
        <v>59.4</v>
      </c>
      <c r="K370" s="7"/>
      <c r="L370" s="7" t="s">
        <v>24</v>
      </c>
      <c r="M370" s="7" t="s">
        <v>604</v>
      </c>
      <c r="N370" s="7" t="s">
        <v>645</v>
      </c>
    </row>
    <row r="371" spans="1:14" x14ac:dyDescent="0.2">
      <c r="A371">
        <v>1261</v>
      </c>
      <c r="B371">
        <v>0</v>
      </c>
      <c r="C371" s="7" t="s">
        <v>671</v>
      </c>
      <c r="D371" s="7" t="s">
        <v>522</v>
      </c>
      <c r="E371" s="7" t="s">
        <v>12</v>
      </c>
      <c r="F371">
        <v>29</v>
      </c>
      <c r="G371">
        <v>0</v>
      </c>
      <c r="H371">
        <v>0</v>
      </c>
      <c r="I371" t="s">
        <v>523</v>
      </c>
      <c r="J371">
        <v>13.8583</v>
      </c>
      <c r="K371" s="7"/>
      <c r="L371" s="7" t="s">
        <v>24</v>
      </c>
      <c r="M371" s="7" t="s">
        <v>604</v>
      </c>
      <c r="N371" s="7" t="s">
        <v>648</v>
      </c>
    </row>
    <row r="372" spans="1:14" x14ac:dyDescent="0.2">
      <c r="A372">
        <v>1262</v>
      </c>
      <c r="B372">
        <v>0</v>
      </c>
      <c r="C372" s="7" t="s">
        <v>671</v>
      </c>
      <c r="D372" s="7" t="s">
        <v>524</v>
      </c>
      <c r="E372" s="7" t="s">
        <v>12</v>
      </c>
      <c r="F372">
        <v>21</v>
      </c>
      <c r="G372">
        <v>1</v>
      </c>
      <c r="H372">
        <v>0</v>
      </c>
      <c r="I372">
        <v>28133</v>
      </c>
      <c r="J372">
        <v>11.5</v>
      </c>
      <c r="K372" s="7"/>
      <c r="L372" s="7" t="s">
        <v>16</v>
      </c>
      <c r="M372" s="7" t="s">
        <v>606</v>
      </c>
      <c r="N372" s="7" t="s">
        <v>648</v>
      </c>
    </row>
    <row r="373" spans="1:14" x14ac:dyDescent="0.2">
      <c r="A373">
        <v>1263</v>
      </c>
      <c r="B373">
        <v>1</v>
      </c>
      <c r="C373" s="7" t="s">
        <v>673</v>
      </c>
      <c r="D373" s="7" t="s">
        <v>525</v>
      </c>
      <c r="E373" s="7" t="s">
        <v>15</v>
      </c>
      <c r="F373">
        <v>31</v>
      </c>
      <c r="G373">
        <v>0</v>
      </c>
      <c r="H373">
        <v>0</v>
      </c>
      <c r="I373">
        <v>16966</v>
      </c>
      <c r="J373">
        <v>134.5</v>
      </c>
      <c r="K373" s="7" t="s">
        <v>526</v>
      </c>
      <c r="L373" s="7" t="s">
        <v>24</v>
      </c>
      <c r="M373" s="7" t="s">
        <v>604</v>
      </c>
      <c r="N373" s="7" t="s">
        <v>648</v>
      </c>
    </row>
    <row r="374" spans="1:14" x14ac:dyDescent="0.2">
      <c r="A374">
        <v>1264</v>
      </c>
      <c r="B374">
        <v>0</v>
      </c>
      <c r="C374" s="7" t="s">
        <v>673</v>
      </c>
      <c r="D374" s="7" t="s">
        <v>527</v>
      </c>
      <c r="E374" s="7" t="s">
        <v>12</v>
      </c>
      <c r="F374">
        <v>49</v>
      </c>
      <c r="G374">
        <v>0</v>
      </c>
      <c r="H374">
        <v>0</v>
      </c>
      <c r="I374">
        <v>112058</v>
      </c>
      <c r="J374">
        <v>0</v>
      </c>
      <c r="K374" s="7" t="s">
        <v>528</v>
      </c>
      <c r="L374" s="7" t="s">
        <v>16</v>
      </c>
      <c r="M374" s="7" t="s">
        <v>606</v>
      </c>
      <c r="N374" s="7" t="s">
        <v>645</v>
      </c>
    </row>
    <row r="375" spans="1:14" x14ac:dyDescent="0.2">
      <c r="A375">
        <v>1265</v>
      </c>
      <c r="B375">
        <v>0</v>
      </c>
      <c r="C375" s="7" t="s">
        <v>671</v>
      </c>
      <c r="D375" s="7" t="s">
        <v>529</v>
      </c>
      <c r="E375" s="7" t="s">
        <v>12</v>
      </c>
      <c r="F375">
        <v>44</v>
      </c>
      <c r="G375">
        <v>0</v>
      </c>
      <c r="H375">
        <v>0</v>
      </c>
      <c r="I375">
        <v>248746</v>
      </c>
      <c r="J375">
        <v>13</v>
      </c>
      <c r="K375" s="7"/>
      <c r="L375" s="7" t="s">
        <v>16</v>
      </c>
      <c r="M375" s="7" t="s">
        <v>606</v>
      </c>
      <c r="N375" s="7" t="s">
        <v>645</v>
      </c>
    </row>
    <row r="376" spans="1:14" x14ac:dyDescent="0.2">
      <c r="A376">
        <v>1266</v>
      </c>
      <c r="B376">
        <v>1</v>
      </c>
      <c r="C376" s="7" t="s">
        <v>673</v>
      </c>
      <c r="D376" s="7" t="s">
        <v>530</v>
      </c>
      <c r="E376" s="7" t="s">
        <v>15</v>
      </c>
      <c r="F376">
        <v>54</v>
      </c>
      <c r="G376">
        <v>1</v>
      </c>
      <c r="H376">
        <v>1</v>
      </c>
      <c r="I376">
        <v>33638</v>
      </c>
      <c r="J376">
        <v>81.8583</v>
      </c>
      <c r="K376" s="7" t="s">
        <v>423</v>
      </c>
      <c r="L376" s="7" t="s">
        <v>16</v>
      </c>
      <c r="M376" s="7" t="s">
        <v>606</v>
      </c>
      <c r="N376" s="7" t="s">
        <v>645</v>
      </c>
    </row>
    <row r="377" spans="1:14" x14ac:dyDescent="0.2">
      <c r="A377">
        <v>1267</v>
      </c>
      <c r="B377">
        <v>1</v>
      </c>
      <c r="C377" s="7" t="s">
        <v>673</v>
      </c>
      <c r="D377" s="7" t="s">
        <v>531</v>
      </c>
      <c r="E377" s="7" t="s">
        <v>15</v>
      </c>
      <c r="F377">
        <v>45</v>
      </c>
      <c r="G377">
        <v>0</v>
      </c>
      <c r="H377">
        <v>0</v>
      </c>
      <c r="I377" t="s">
        <v>50</v>
      </c>
      <c r="J377">
        <v>262.375</v>
      </c>
      <c r="K377" s="7"/>
      <c r="L377" s="7" t="s">
        <v>24</v>
      </c>
      <c r="M377" s="7" t="s">
        <v>604</v>
      </c>
      <c r="N377" s="7" t="s">
        <v>645</v>
      </c>
    </row>
    <row r="378" spans="1:14" x14ac:dyDescent="0.2">
      <c r="A378">
        <v>1268</v>
      </c>
      <c r="B378">
        <v>1</v>
      </c>
      <c r="C378" s="7" t="s">
        <v>670</v>
      </c>
      <c r="D378" s="7" t="s">
        <v>532</v>
      </c>
      <c r="E378" s="7" t="s">
        <v>15</v>
      </c>
      <c r="F378">
        <v>22</v>
      </c>
      <c r="G378">
        <v>2</v>
      </c>
      <c r="H378">
        <v>0</v>
      </c>
      <c r="I378">
        <v>315152</v>
      </c>
      <c r="J378">
        <v>8.6624999999999996</v>
      </c>
      <c r="K378" s="7"/>
      <c r="L378" s="7" t="s">
        <v>16</v>
      </c>
      <c r="M378" s="7" t="s">
        <v>606</v>
      </c>
      <c r="N378" s="7" t="s">
        <v>648</v>
      </c>
    </row>
    <row r="379" spans="1:14" x14ac:dyDescent="0.2">
      <c r="A379">
        <v>1269</v>
      </c>
      <c r="B379">
        <v>0</v>
      </c>
      <c r="C379" s="7" t="s">
        <v>671</v>
      </c>
      <c r="D379" s="7" t="s">
        <v>633</v>
      </c>
      <c r="E379" s="7" t="s">
        <v>12</v>
      </c>
      <c r="F379">
        <v>21</v>
      </c>
      <c r="G379">
        <v>0</v>
      </c>
      <c r="H379">
        <v>0</v>
      </c>
      <c r="I379">
        <v>29107</v>
      </c>
      <c r="J379">
        <v>11.5</v>
      </c>
      <c r="K379" s="7"/>
      <c r="L379" s="7" t="s">
        <v>16</v>
      </c>
      <c r="M379" s="7" t="s">
        <v>606</v>
      </c>
      <c r="N379" s="7" t="s">
        <v>648</v>
      </c>
    </row>
    <row r="380" spans="1:14" x14ac:dyDescent="0.2">
      <c r="A380">
        <v>1270</v>
      </c>
      <c r="B380">
        <v>0</v>
      </c>
      <c r="C380" s="7" t="s">
        <v>673</v>
      </c>
      <c r="D380" s="7" t="s">
        <v>533</v>
      </c>
      <c r="E380" s="7" t="s">
        <v>12</v>
      </c>
      <c r="F380">
        <v>55</v>
      </c>
      <c r="G380">
        <v>0</v>
      </c>
      <c r="H380">
        <v>0</v>
      </c>
      <c r="I380">
        <v>680</v>
      </c>
      <c r="J380">
        <v>50</v>
      </c>
      <c r="K380" s="7" t="s">
        <v>534</v>
      </c>
      <c r="L380" s="7" t="s">
        <v>16</v>
      </c>
      <c r="M380" s="7" t="s">
        <v>606</v>
      </c>
      <c r="N380" s="7" t="s">
        <v>645</v>
      </c>
    </row>
    <row r="381" spans="1:14" x14ac:dyDescent="0.2">
      <c r="A381">
        <v>1271</v>
      </c>
      <c r="B381">
        <v>0</v>
      </c>
      <c r="C381" s="7" t="s">
        <v>670</v>
      </c>
      <c r="D381" s="7" t="s">
        <v>535</v>
      </c>
      <c r="E381" s="7" t="s">
        <v>12</v>
      </c>
      <c r="F381">
        <v>5</v>
      </c>
      <c r="G381">
        <v>4</v>
      </c>
      <c r="H381">
        <v>2</v>
      </c>
      <c r="I381">
        <v>347077</v>
      </c>
      <c r="J381">
        <v>31.387499999999999</v>
      </c>
      <c r="K381" s="7"/>
      <c r="L381" s="7" t="s">
        <v>16</v>
      </c>
      <c r="M381" s="7" t="s">
        <v>606</v>
      </c>
      <c r="N381" s="7" t="s">
        <v>647</v>
      </c>
    </row>
    <row r="382" spans="1:14" x14ac:dyDescent="0.2">
      <c r="A382">
        <v>1272</v>
      </c>
      <c r="B382">
        <v>0</v>
      </c>
      <c r="C382" s="7" t="s">
        <v>670</v>
      </c>
      <c r="D382" s="7" t="s">
        <v>536</v>
      </c>
      <c r="E382" s="7" t="s">
        <v>12</v>
      </c>
      <c r="G382">
        <v>0</v>
      </c>
      <c r="H382">
        <v>0</v>
      </c>
      <c r="I382">
        <v>366713</v>
      </c>
      <c r="J382">
        <v>7.75</v>
      </c>
      <c r="K382" s="7"/>
      <c r="L382" s="7" t="s">
        <v>13</v>
      </c>
      <c r="M382" s="7" t="s">
        <v>605</v>
      </c>
      <c r="N382" s="7" t="s">
        <v>647</v>
      </c>
    </row>
    <row r="383" spans="1:14" x14ac:dyDescent="0.2">
      <c r="A383">
        <v>1273</v>
      </c>
      <c r="B383">
        <v>0</v>
      </c>
      <c r="C383" s="7" t="s">
        <v>670</v>
      </c>
      <c r="D383" s="7" t="s">
        <v>537</v>
      </c>
      <c r="E383" s="7" t="s">
        <v>12</v>
      </c>
      <c r="F383">
        <v>26</v>
      </c>
      <c r="G383">
        <v>0</v>
      </c>
      <c r="H383">
        <v>0</v>
      </c>
      <c r="I383">
        <v>330910</v>
      </c>
      <c r="J383">
        <v>7.8792</v>
      </c>
      <c r="K383" s="7"/>
      <c r="L383" s="7" t="s">
        <v>13</v>
      </c>
      <c r="M383" s="7" t="s">
        <v>605</v>
      </c>
      <c r="N383" s="7" t="s">
        <v>648</v>
      </c>
    </row>
    <row r="384" spans="1:14" x14ac:dyDescent="0.2">
      <c r="A384">
        <v>1274</v>
      </c>
      <c r="B384">
        <v>1</v>
      </c>
      <c r="C384" s="7" t="s">
        <v>670</v>
      </c>
      <c r="D384" s="7" t="s">
        <v>538</v>
      </c>
      <c r="E384" s="7" t="s">
        <v>15</v>
      </c>
      <c r="G384">
        <v>0</v>
      </c>
      <c r="H384">
        <v>0</v>
      </c>
      <c r="I384">
        <v>364498</v>
      </c>
      <c r="J384">
        <v>14.5</v>
      </c>
      <c r="K384" s="7"/>
      <c r="L384" s="7" t="s">
        <v>16</v>
      </c>
      <c r="M384" s="7" t="s">
        <v>606</v>
      </c>
      <c r="N384" s="7" t="s">
        <v>647</v>
      </c>
    </row>
    <row r="385" spans="1:14" x14ac:dyDescent="0.2">
      <c r="A385">
        <v>1275</v>
      </c>
      <c r="B385">
        <v>1</v>
      </c>
      <c r="C385" s="7" t="s">
        <v>670</v>
      </c>
      <c r="D385" s="7" t="s">
        <v>539</v>
      </c>
      <c r="E385" s="7" t="s">
        <v>15</v>
      </c>
      <c r="F385">
        <v>19</v>
      </c>
      <c r="G385">
        <v>1</v>
      </c>
      <c r="H385">
        <v>0</v>
      </c>
      <c r="I385">
        <v>376566</v>
      </c>
      <c r="J385">
        <v>16.100000000000001</v>
      </c>
      <c r="K385" s="7"/>
      <c r="L385" s="7" t="s">
        <v>16</v>
      </c>
      <c r="M385" s="7" t="s">
        <v>606</v>
      </c>
      <c r="N385" s="7" t="s">
        <v>647</v>
      </c>
    </row>
    <row r="386" spans="1:14" x14ac:dyDescent="0.2">
      <c r="A386">
        <v>1276</v>
      </c>
      <c r="B386">
        <v>0</v>
      </c>
      <c r="C386" s="7" t="s">
        <v>671</v>
      </c>
      <c r="D386" s="7" t="s">
        <v>634</v>
      </c>
      <c r="E386" s="7" t="s">
        <v>12</v>
      </c>
      <c r="G386">
        <v>0</v>
      </c>
      <c r="H386">
        <v>0</v>
      </c>
      <c r="I386" t="s">
        <v>540</v>
      </c>
      <c r="J386">
        <v>12.875</v>
      </c>
      <c r="K386" s="7"/>
      <c r="L386" s="7" t="s">
        <v>16</v>
      </c>
      <c r="M386" s="7" t="s">
        <v>606</v>
      </c>
      <c r="N386" s="7" t="s">
        <v>647</v>
      </c>
    </row>
    <row r="387" spans="1:14" x14ac:dyDescent="0.2">
      <c r="A387">
        <v>1277</v>
      </c>
      <c r="B387">
        <v>1</v>
      </c>
      <c r="C387" s="7" t="s">
        <v>671</v>
      </c>
      <c r="D387" s="7" t="s">
        <v>541</v>
      </c>
      <c r="E387" s="7" t="s">
        <v>15</v>
      </c>
      <c r="F387">
        <v>24</v>
      </c>
      <c r="G387">
        <v>1</v>
      </c>
      <c r="H387">
        <v>2</v>
      </c>
      <c r="I387">
        <v>220845</v>
      </c>
      <c r="J387">
        <v>65</v>
      </c>
      <c r="K387" s="7"/>
      <c r="L387" s="7" t="s">
        <v>16</v>
      </c>
      <c r="M387" s="7" t="s">
        <v>606</v>
      </c>
      <c r="N387" s="7" t="s">
        <v>648</v>
      </c>
    </row>
    <row r="388" spans="1:14" x14ac:dyDescent="0.2">
      <c r="A388">
        <v>1278</v>
      </c>
      <c r="B388">
        <v>0</v>
      </c>
      <c r="C388" s="7" t="s">
        <v>670</v>
      </c>
      <c r="D388" s="7" t="s">
        <v>542</v>
      </c>
      <c r="E388" s="7" t="s">
        <v>12</v>
      </c>
      <c r="F388">
        <v>24</v>
      </c>
      <c r="G388">
        <v>0</v>
      </c>
      <c r="H388">
        <v>0</v>
      </c>
      <c r="I388">
        <v>349911</v>
      </c>
      <c r="J388">
        <v>7.7750000000000004</v>
      </c>
      <c r="K388" s="7"/>
      <c r="L388" s="7" t="s">
        <v>16</v>
      </c>
      <c r="M388" s="7" t="s">
        <v>606</v>
      </c>
      <c r="N388" s="7" t="s">
        <v>648</v>
      </c>
    </row>
    <row r="389" spans="1:14" x14ac:dyDescent="0.2">
      <c r="A389">
        <v>1279</v>
      </c>
      <c r="B389">
        <v>0</v>
      </c>
      <c r="C389" s="7" t="s">
        <v>671</v>
      </c>
      <c r="D389" s="7" t="s">
        <v>543</v>
      </c>
      <c r="E389" s="7" t="s">
        <v>12</v>
      </c>
      <c r="F389">
        <v>57</v>
      </c>
      <c r="G389">
        <v>0</v>
      </c>
      <c r="H389">
        <v>0</v>
      </c>
      <c r="I389">
        <v>244346</v>
      </c>
      <c r="J389">
        <v>13</v>
      </c>
      <c r="K389" s="7"/>
      <c r="L389" s="7" t="s">
        <v>16</v>
      </c>
      <c r="M389" s="7" t="s">
        <v>606</v>
      </c>
      <c r="N389" s="7" t="s">
        <v>645</v>
      </c>
    </row>
    <row r="390" spans="1:14" x14ac:dyDescent="0.2">
      <c r="A390">
        <v>1280</v>
      </c>
      <c r="B390">
        <v>0</v>
      </c>
      <c r="C390" s="7" t="s">
        <v>670</v>
      </c>
      <c r="D390" s="7" t="s">
        <v>544</v>
      </c>
      <c r="E390" s="7" t="s">
        <v>12</v>
      </c>
      <c r="F390">
        <v>21</v>
      </c>
      <c r="G390">
        <v>0</v>
      </c>
      <c r="H390">
        <v>0</v>
      </c>
      <c r="I390">
        <v>364858</v>
      </c>
      <c r="J390">
        <v>7.75</v>
      </c>
      <c r="K390" s="7"/>
      <c r="L390" s="7" t="s">
        <v>13</v>
      </c>
      <c r="M390" s="7" t="s">
        <v>605</v>
      </c>
      <c r="N390" s="7" t="s">
        <v>648</v>
      </c>
    </row>
    <row r="391" spans="1:14" x14ac:dyDescent="0.2">
      <c r="A391">
        <v>1281</v>
      </c>
      <c r="B391">
        <v>0</v>
      </c>
      <c r="C391" s="7" t="s">
        <v>670</v>
      </c>
      <c r="D391" s="7" t="s">
        <v>545</v>
      </c>
      <c r="E391" s="7" t="s">
        <v>12</v>
      </c>
      <c r="F391">
        <v>6</v>
      </c>
      <c r="G391">
        <v>3</v>
      </c>
      <c r="H391">
        <v>1</v>
      </c>
      <c r="I391">
        <v>349909</v>
      </c>
      <c r="J391">
        <v>21.074999999999999</v>
      </c>
      <c r="K391" s="7"/>
      <c r="L391" s="7" t="s">
        <v>16</v>
      </c>
      <c r="M391" s="7" t="s">
        <v>606</v>
      </c>
      <c r="N391" s="7" t="s">
        <v>647</v>
      </c>
    </row>
    <row r="392" spans="1:14" x14ac:dyDescent="0.2">
      <c r="A392">
        <v>1282</v>
      </c>
      <c r="B392">
        <v>0</v>
      </c>
      <c r="C392" s="7" t="s">
        <v>673</v>
      </c>
      <c r="D392" s="7" t="s">
        <v>546</v>
      </c>
      <c r="E392" s="7" t="s">
        <v>12</v>
      </c>
      <c r="F392">
        <v>23</v>
      </c>
      <c r="G392">
        <v>0</v>
      </c>
      <c r="H392">
        <v>0</v>
      </c>
      <c r="I392">
        <v>12749</v>
      </c>
      <c r="J392">
        <v>93.5</v>
      </c>
      <c r="K392" s="7" t="s">
        <v>547</v>
      </c>
      <c r="L392" s="7" t="s">
        <v>16</v>
      </c>
      <c r="M392" s="7" t="s">
        <v>606</v>
      </c>
      <c r="N392" s="7" t="s">
        <v>648</v>
      </c>
    </row>
    <row r="393" spans="1:14" x14ac:dyDescent="0.2">
      <c r="A393">
        <v>1283</v>
      </c>
      <c r="B393">
        <v>1</v>
      </c>
      <c r="C393" s="7" t="s">
        <v>673</v>
      </c>
      <c r="D393" s="7" t="s">
        <v>548</v>
      </c>
      <c r="E393" s="7" t="s">
        <v>15</v>
      </c>
      <c r="F393">
        <v>51</v>
      </c>
      <c r="G393">
        <v>0</v>
      </c>
      <c r="H393">
        <v>1</v>
      </c>
      <c r="I393" t="s">
        <v>549</v>
      </c>
      <c r="J393">
        <v>39.4</v>
      </c>
      <c r="K393" s="7" t="s">
        <v>550</v>
      </c>
      <c r="L393" s="7" t="s">
        <v>16</v>
      </c>
      <c r="M393" s="7" t="s">
        <v>606</v>
      </c>
      <c r="N393" s="7" t="s">
        <v>645</v>
      </c>
    </row>
    <row r="394" spans="1:14" x14ac:dyDescent="0.2">
      <c r="A394">
        <v>1284</v>
      </c>
      <c r="B394">
        <v>0</v>
      </c>
      <c r="C394" s="7" t="s">
        <v>670</v>
      </c>
      <c r="D394" s="7" t="s">
        <v>551</v>
      </c>
      <c r="E394" s="7" t="s">
        <v>12</v>
      </c>
      <c r="F394">
        <v>13</v>
      </c>
      <c r="G394">
        <v>0</v>
      </c>
      <c r="H394">
        <v>2</v>
      </c>
      <c r="I394" t="s">
        <v>552</v>
      </c>
      <c r="J394">
        <v>20.25</v>
      </c>
      <c r="K394" s="7"/>
      <c r="L394" s="7" t="s">
        <v>16</v>
      </c>
      <c r="M394" s="7" t="s">
        <v>606</v>
      </c>
      <c r="N394" s="7" t="s">
        <v>647</v>
      </c>
    </row>
    <row r="395" spans="1:14" x14ac:dyDescent="0.2">
      <c r="A395">
        <v>1285</v>
      </c>
      <c r="B395">
        <v>0</v>
      </c>
      <c r="C395" s="7" t="s">
        <v>671</v>
      </c>
      <c r="D395" s="7" t="s">
        <v>553</v>
      </c>
      <c r="E395" s="7" t="s">
        <v>12</v>
      </c>
      <c r="F395">
        <v>47</v>
      </c>
      <c r="G395">
        <v>0</v>
      </c>
      <c r="H395">
        <v>0</v>
      </c>
      <c r="I395" t="s">
        <v>554</v>
      </c>
      <c r="J395">
        <v>10.5</v>
      </c>
      <c r="K395" s="7"/>
      <c r="L395" s="7" t="s">
        <v>16</v>
      </c>
      <c r="M395" s="7" t="s">
        <v>606</v>
      </c>
      <c r="N395" s="7" t="s">
        <v>645</v>
      </c>
    </row>
    <row r="396" spans="1:14" x14ac:dyDescent="0.2">
      <c r="A396">
        <v>1286</v>
      </c>
      <c r="B396">
        <v>0</v>
      </c>
      <c r="C396" s="7" t="s">
        <v>670</v>
      </c>
      <c r="D396" s="7" t="s">
        <v>555</v>
      </c>
      <c r="E396" s="7" t="s">
        <v>12</v>
      </c>
      <c r="F396">
        <v>29</v>
      </c>
      <c r="G396">
        <v>3</v>
      </c>
      <c r="H396">
        <v>1</v>
      </c>
      <c r="I396">
        <v>315153</v>
      </c>
      <c r="J396">
        <v>22.024999999999999</v>
      </c>
      <c r="K396" s="7"/>
      <c r="L396" s="7" t="s">
        <v>16</v>
      </c>
      <c r="M396" s="7" t="s">
        <v>606</v>
      </c>
      <c r="N396" s="7" t="s">
        <v>648</v>
      </c>
    </row>
    <row r="397" spans="1:14" x14ac:dyDescent="0.2">
      <c r="A397">
        <v>1287</v>
      </c>
      <c r="B397">
        <v>1</v>
      </c>
      <c r="C397" s="7" t="s">
        <v>673</v>
      </c>
      <c r="D397" s="7" t="s">
        <v>556</v>
      </c>
      <c r="E397" s="7" t="s">
        <v>15</v>
      </c>
      <c r="F397">
        <v>18</v>
      </c>
      <c r="G397">
        <v>1</v>
      </c>
      <c r="H397">
        <v>0</v>
      </c>
      <c r="I397">
        <v>13695</v>
      </c>
      <c r="J397">
        <v>60</v>
      </c>
      <c r="K397" s="7" t="s">
        <v>91</v>
      </c>
      <c r="L397" s="7" t="s">
        <v>16</v>
      </c>
      <c r="M397" s="7" t="s">
        <v>606</v>
      </c>
      <c r="N397" s="7" t="s">
        <v>647</v>
      </c>
    </row>
    <row r="398" spans="1:14" x14ac:dyDescent="0.2">
      <c r="A398">
        <v>1288</v>
      </c>
      <c r="B398">
        <v>0</v>
      </c>
      <c r="C398" s="7" t="s">
        <v>670</v>
      </c>
      <c r="D398" s="7" t="s">
        <v>557</v>
      </c>
      <c r="E398" s="7" t="s">
        <v>12</v>
      </c>
      <c r="F398">
        <v>24</v>
      </c>
      <c r="G398">
        <v>0</v>
      </c>
      <c r="H398">
        <v>0</v>
      </c>
      <c r="I398">
        <v>371109</v>
      </c>
      <c r="J398">
        <v>7.25</v>
      </c>
      <c r="K398" s="7"/>
      <c r="L398" s="7" t="s">
        <v>13</v>
      </c>
      <c r="M398" s="7" t="s">
        <v>605</v>
      </c>
      <c r="N398" s="7" t="s">
        <v>648</v>
      </c>
    </row>
    <row r="399" spans="1:14" x14ac:dyDescent="0.2">
      <c r="A399">
        <v>1289</v>
      </c>
      <c r="B399">
        <v>1</v>
      </c>
      <c r="C399" s="7" t="s">
        <v>673</v>
      </c>
      <c r="D399" s="7" t="s">
        <v>558</v>
      </c>
      <c r="E399" s="7" t="s">
        <v>15</v>
      </c>
      <c r="F399">
        <v>48</v>
      </c>
      <c r="G399">
        <v>1</v>
      </c>
      <c r="H399">
        <v>1</v>
      </c>
      <c r="I399">
        <v>13567</v>
      </c>
      <c r="J399">
        <v>79.2</v>
      </c>
      <c r="K399" s="7" t="s">
        <v>559</v>
      </c>
      <c r="L399" s="7" t="s">
        <v>24</v>
      </c>
      <c r="M399" s="7" t="s">
        <v>604</v>
      </c>
      <c r="N399" s="7" t="s">
        <v>645</v>
      </c>
    </row>
    <row r="400" spans="1:14" x14ac:dyDescent="0.2">
      <c r="A400">
        <v>1290</v>
      </c>
      <c r="B400">
        <v>0</v>
      </c>
      <c r="C400" s="7" t="s">
        <v>670</v>
      </c>
      <c r="D400" s="7" t="s">
        <v>560</v>
      </c>
      <c r="E400" s="7" t="s">
        <v>12</v>
      </c>
      <c r="F400">
        <v>22</v>
      </c>
      <c r="G400">
        <v>0</v>
      </c>
      <c r="H400">
        <v>0</v>
      </c>
      <c r="I400">
        <v>347065</v>
      </c>
      <c r="J400">
        <v>7.7750000000000004</v>
      </c>
      <c r="K400" s="7"/>
      <c r="L400" s="7" t="s">
        <v>16</v>
      </c>
      <c r="M400" s="7" t="s">
        <v>606</v>
      </c>
      <c r="N400" s="7" t="s">
        <v>648</v>
      </c>
    </row>
    <row r="401" spans="1:14" x14ac:dyDescent="0.2">
      <c r="A401">
        <v>1291</v>
      </c>
      <c r="B401">
        <v>0</v>
      </c>
      <c r="C401" s="7" t="s">
        <v>670</v>
      </c>
      <c r="D401" s="7" t="s">
        <v>561</v>
      </c>
      <c r="E401" s="7" t="s">
        <v>12</v>
      </c>
      <c r="F401">
        <v>31</v>
      </c>
      <c r="G401">
        <v>0</v>
      </c>
      <c r="H401">
        <v>0</v>
      </c>
      <c r="I401">
        <v>21332</v>
      </c>
      <c r="J401">
        <v>7.7332999999999998</v>
      </c>
      <c r="K401" s="7"/>
      <c r="L401" s="7" t="s">
        <v>13</v>
      </c>
      <c r="M401" s="7" t="s">
        <v>605</v>
      </c>
      <c r="N401" s="7" t="s">
        <v>648</v>
      </c>
    </row>
    <row r="402" spans="1:14" x14ac:dyDescent="0.2">
      <c r="A402">
        <v>1292</v>
      </c>
      <c r="B402">
        <v>1</v>
      </c>
      <c r="C402" s="7" t="s">
        <v>673</v>
      </c>
      <c r="D402" s="7" t="s">
        <v>562</v>
      </c>
      <c r="E402" s="7" t="s">
        <v>15</v>
      </c>
      <c r="F402">
        <v>30</v>
      </c>
      <c r="G402">
        <v>0</v>
      </c>
      <c r="H402">
        <v>0</v>
      </c>
      <c r="I402">
        <v>36928</v>
      </c>
      <c r="J402">
        <v>164.86670000000001</v>
      </c>
      <c r="K402" s="7" t="s">
        <v>563</v>
      </c>
      <c r="L402" s="7" t="s">
        <v>16</v>
      </c>
      <c r="M402" s="7" t="s">
        <v>606</v>
      </c>
      <c r="N402" s="7" t="s">
        <v>648</v>
      </c>
    </row>
    <row r="403" spans="1:14" x14ac:dyDescent="0.2">
      <c r="A403">
        <v>1293</v>
      </c>
      <c r="B403">
        <v>0</v>
      </c>
      <c r="C403" s="7" t="s">
        <v>671</v>
      </c>
      <c r="D403" s="7" t="s">
        <v>564</v>
      </c>
      <c r="E403" s="7" t="s">
        <v>12</v>
      </c>
      <c r="F403">
        <v>38</v>
      </c>
      <c r="G403">
        <v>1</v>
      </c>
      <c r="H403">
        <v>0</v>
      </c>
      <c r="I403">
        <v>28664</v>
      </c>
      <c r="J403">
        <v>21</v>
      </c>
      <c r="K403" s="7"/>
      <c r="L403" s="7" t="s">
        <v>16</v>
      </c>
      <c r="M403" s="7" t="s">
        <v>606</v>
      </c>
      <c r="N403" s="7" t="s">
        <v>648</v>
      </c>
    </row>
    <row r="404" spans="1:14" x14ac:dyDescent="0.2">
      <c r="A404">
        <v>1294</v>
      </c>
      <c r="B404">
        <v>1</v>
      </c>
      <c r="C404" s="7" t="s">
        <v>673</v>
      </c>
      <c r="D404" s="7" t="s">
        <v>565</v>
      </c>
      <c r="E404" s="7" t="s">
        <v>15</v>
      </c>
      <c r="F404">
        <v>22</v>
      </c>
      <c r="G404">
        <v>0</v>
      </c>
      <c r="H404">
        <v>1</v>
      </c>
      <c r="I404">
        <v>112378</v>
      </c>
      <c r="J404">
        <v>59.4</v>
      </c>
      <c r="K404" s="7"/>
      <c r="L404" s="7" t="s">
        <v>24</v>
      </c>
      <c r="M404" s="7" t="s">
        <v>604</v>
      </c>
      <c r="N404" s="7" t="s">
        <v>648</v>
      </c>
    </row>
    <row r="405" spans="1:14" x14ac:dyDescent="0.2">
      <c r="A405">
        <v>1295</v>
      </c>
      <c r="B405">
        <v>0</v>
      </c>
      <c r="C405" s="7" t="s">
        <v>673</v>
      </c>
      <c r="D405" s="7" t="s">
        <v>566</v>
      </c>
      <c r="E405" s="7" t="s">
        <v>12</v>
      </c>
      <c r="F405">
        <v>17</v>
      </c>
      <c r="G405">
        <v>0</v>
      </c>
      <c r="H405">
        <v>0</v>
      </c>
      <c r="I405">
        <v>113059</v>
      </c>
      <c r="J405">
        <v>47.1</v>
      </c>
      <c r="K405" s="7"/>
      <c r="L405" s="7" t="s">
        <v>16</v>
      </c>
      <c r="M405" s="7" t="s">
        <v>606</v>
      </c>
      <c r="N405" s="7" t="s">
        <v>647</v>
      </c>
    </row>
    <row r="406" spans="1:14" x14ac:dyDescent="0.2">
      <c r="A406">
        <v>1296</v>
      </c>
      <c r="B406">
        <v>0</v>
      </c>
      <c r="C406" s="7" t="s">
        <v>673</v>
      </c>
      <c r="D406" s="7" t="s">
        <v>567</v>
      </c>
      <c r="E406" s="7" t="s">
        <v>12</v>
      </c>
      <c r="F406">
        <v>43</v>
      </c>
      <c r="G406">
        <v>1</v>
      </c>
      <c r="H406">
        <v>0</v>
      </c>
      <c r="I406">
        <v>17765</v>
      </c>
      <c r="J406">
        <v>27.720800000000001</v>
      </c>
      <c r="K406" s="7" t="s">
        <v>568</v>
      </c>
      <c r="L406" s="7" t="s">
        <v>24</v>
      </c>
      <c r="M406" s="7" t="s">
        <v>604</v>
      </c>
      <c r="N406" s="7" t="s">
        <v>645</v>
      </c>
    </row>
    <row r="407" spans="1:14" x14ac:dyDescent="0.2">
      <c r="A407">
        <v>1297</v>
      </c>
      <c r="B407">
        <v>0</v>
      </c>
      <c r="C407" s="7" t="s">
        <v>671</v>
      </c>
      <c r="D407" s="7" t="s">
        <v>635</v>
      </c>
      <c r="E407" s="7" t="s">
        <v>12</v>
      </c>
      <c r="F407">
        <v>20</v>
      </c>
      <c r="G407">
        <v>0</v>
      </c>
      <c r="H407">
        <v>0</v>
      </c>
      <c r="I407" t="s">
        <v>569</v>
      </c>
      <c r="J407">
        <v>13.862500000000001</v>
      </c>
      <c r="K407" s="7" t="s">
        <v>570</v>
      </c>
      <c r="L407" s="7" t="s">
        <v>24</v>
      </c>
      <c r="M407" s="7" t="s">
        <v>604</v>
      </c>
      <c r="N407" s="7" t="s">
        <v>648</v>
      </c>
    </row>
    <row r="408" spans="1:14" x14ac:dyDescent="0.2">
      <c r="A408">
        <v>1298</v>
      </c>
      <c r="B408">
        <v>0</v>
      </c>
      <c r="C408" s="7" t="s">
        <v>671</v>
      </c>
      <c r="D408" s="7" t="s">
        <v>571</v>
      </c>
      <c r="E408" s="7" t="s">
        <v>12</v>
      </c>
      <c r="F408">
        <v>23</v>
      </c>
      <c r="G408">
        <v>1</v>
      </c>
      <c r="H408">
        <v>0</v>
      </c>
      <c r="I408">
        <v>28666</v>
      </c>
      <c r="J408">
        <v>10.5</v>
      </c>
      <c r="K408" s="7"/>
      <c r="L408" s="7" t="s">
        <v>16</v>
      </c>
      <c r="M408" s="7" t="s">
        <v>606</v>
      </c>
      <c r="N408" s="7" t="s">
        <v>648</v>
      </c>
    </row>
    <row r="409" spans="1:14" x14ac:dyDescent="0.2">
      <c r="A409">
        <v>1299</v>
      </c>
      <c r="B409">
        <v>0</v>
      </c>
      <c r="C409" s="7" t="s">
        <v>673</v>
      </c>
      <c r="D409" s="7" t="s">
        <v>572</v>
      </c>
      <c r="E409" s="7" t="s">
        <v>12</v>
      </c>
      <c r="F409">
        <v>50</v>
      </c>
      <c r="G409">
        <v>1</v>
      </c>
      <c r="H409">
        <v>1</v>
      </c>
      <c r="I409">
        <v>113503</v>
      </c>
      <c r="J409">
        <v>211.5</v>
      </c>
      <c r="K409" s="7" t="s">
        <v>325</v>
      </c>
      <c r="L409" s="7" t="s">
        <v>24</v>
      </c>
      <c r="M409" s="7" t="s">
        <v>604</v>
      </c>
      <c r="N409" s="7" t="s">
        <v>645</v>
      </c>
    </row>
    <row r="410" spans="1:14" x14ac:dyDescent="0.2">
      <c r="A410">
        <v>1300</v>
      </c>
      <c r="B410">
        <v>1</v>
      </c>
      <c r="C410" s="7" t="s">
        <v>670</v>
      </c>
      <c r="D410" s="7" t="s">
        <v>636</v>
      </c>
      <c r="E410" s="7" t="s">
        <v>15</v>
      </c>
      <c r="G410">
        <v>0</v>
      </c>
      <c r="H410">
        <v>0</v>
      </c>
      <c r="I410">
        <v>334915</v>
      </c>
      <c r="J410">
        <v>7.7207999999999997</v>
      </c>
      <c r="K410" s="7"/>
      <c r="L410" s="7" t="s">
        <v>13</v>
      </c>
      <c r="M410" s="7" t="s">
        <v>605</v>
      </c>
      <c r="N410" s="7" t="s">
        <v>647</v>
      </c>
    </row>
    <row r="411" spans="1:14" x14ac:dyDescent="0.2">
      <c r="A411">
        <v>1301</v>
      </c>
      <c r="B411">
        <v>1</v>
      </c>
      <c r="C411" s="7" t="s">
        <v>670</v>
      </c>
      <c r="D411" s="7" t="s">
        <v>573</v>
      </c>
      <c r="E411" s="7" t="s">
        <v>15</v>
      </c>
      <c r="F411">
        <v>3</v>
      </c>
      <c r="G411">
        <v>1</v>
      </c>
      <c r="H411">
        <v>1</v>
      </c>
      <c r="I411" t="s">
        <v>238</v>
      </c>
      <c r="J411">
        <v>13.775</v>
      </c>
      <c r="K411" s="7"/>
      <c r="L411" s="7" t="s">
        <v>16</v>
      </c>
      <c r="M411" s="7" t="s">
        <v>606</v>
      </c>
      <c r="N411" s="7" t="s">
        <v>647</v>
      </c>
    </row>
    <row r="412" spans="1:14" x14ac:dyDescent="0.2">
      <c r="A412">
        <v>1302</v>
      </c>
      <c r="B412">
        <v>1</v>
      </c>
      <c r="C412" s="7" t="s">
        <v>670</v>
      </c>
      <c r="D412" s="7" t="s">
        <v>574</v>
      </c>
      <c r="E412" s="7" t="s">
        <v>15</v>
      </c>
      <c r="G412">
        <v>0</v>
      </c>
      <c r="H412">
        <v>0</v>
      </c>
      <c r="I412">
        <v>365237</v>
      </c>
      <c r="J412">
        <v>7.75</v>
      </c>
      <c r="K412" s="7"/>
      <c r="L412" s="7" t="s">
        <v>13</v>
      </c>
      <c r="M412" s="7" t="s">
        <v>605</v>
      </c>
      <c r="N412" s="7" t="s">
        <v>647</v>
      </c>
    </row>
    <row r="413" spans="1:14" x14ac:dyDescent="0.2">
      <c r="A413">
        <v>1303</v>
      </c>
      <c r="B413">
        <v>1</v>
      </c>
      <c r="C413" s="7" t="s">
        <v>673</v>
      </c>
      <c r="D413" s="7" t="s">
        <v>575</v>
      </c>
      <c r="E413" s="7" t="s">
        <v>15</v>
      </c>
      <c r="F413">
        <v>37</v>
      </c>
      <c r="G413">
        <v>1</v>
      </c>
      <c r="H413">
        <v>0</v>
      </c>
      <c r="I413">
        <v>19928</v>
      </c>
      <c r="J413">
        <v>90</v>
      </c>
      <c r="K413" s="7" t="s">
        <v>68</v>
      </c>
      <c r="L413" s="7" t="s">
        <v>13</v>
      </c>
      <c r="M413" s="7" t="s">
        <v>605</v>
      </c>
      <c r="N413" s="7" t="s">
        <v>648</v>
      </c>
    </row>
    <row r="414" spans="1:14" x14ac:dyDescent="0.2">
      <c r="A414">
        <v>1304</v>
      </c>
      <c r="B414">
        <v>1</v>
      </c>
      <c r="C414" s="7" t="s">
        <v>670</v>
      </c>
      <c r="D414" s="7" t="s">
        <v>576</v>
      </c>
      <c r="E414" s="7" t="s">
        <v>15</v>
      </c>
      <c r="F414">
        <v>28</v>
      </c>
      <c r="G414">
        <v>0</v>
      </c>
      <c r="H414">
        <v>0</v>
      </c>
      <c r="I414">
        <v>347086</v>
      </c>
      <c r="J414">
        <v>7.7750000000000004</v>
      </c>
      <c r="K414" s="7"/>
      <c r="L414" s="7" t="s">
        <v>16</v>
      </c>
      <c r="M414" s="7" t="s">
        <v>606</v>
      </c>
      <c r="N414" s="7" t="s">
        <v>648</v>
      </c>
    </row>
    <row r="415" spans="1:14" x14ac:dyDescent="0.2">
      <c r="A415">
        <v>1305</v>
      </c>
      <c r="B415">
        <v>0</v>
      </c>
      <c r="C415" s="7" t="s">
        <v>670</v>
      </c>
      <c r="D415" s="7" t="s">
        <v>577</v>
      </c>
      <c r="E415" s="7" t="s">
        <v>12</v>
      </c>
      <c r="G415">
        <v>0</v>
      </c>
      <c r="H415">
        <v>0</v>
      </c>
      <c r="I415" t="s">
        <v>578</v>
      </c>
      <c r="J415">
        <v>8.0500000000000007</v>
      </c>
      <c r="K415" s="7"/>
      <c r="L415" s="7" t="s">
        <v>16</v>
      </c>
      <c r="M415" s="7" t="s">
        <v>606</v>
      </c>
      <c r="N415" s="7" t="s">
        <v>647</v>
      </c>
    </row>
    <row r="416" spans="1:14" x14ac:dyDescent="0.2">
      <c r="A416">
        <v>1306</v>
      </c>
      <c r="B416">
        <v>1</v>
      </c>
      <c r="C416" s="7" t="s">
        <v>673</v>
      </c>
      <c r="D416" s="7" t="s">
        <v>579</v>
      </c>
      <c r="E416" s="7" t="s">
        <v>15</v>
      </c>
      <c r="F416">
        <v>39</v>
      </c>
      <c r="G416">
        <v>0</v>
      </c>
      <c r="H416">
        <v>0</v>
      </c>
      <c r="I416" t="s">
        <v>580</v>
      </c>
      <c r="J416">
        <v>108.9</v>
      </c>
      <c r="K416" s="7" t="s">
        <v>581</v>
      </c>
      <c r="L416" s="7" t="s">
        <v>24</v>
      </c>
      <c r="M416" s="7" t="s">
        <v>604</v>
      </c>
      <c r="N416" s="7" t="s">
        <v>648</v>
      </c>
    </row>
    <row r="417" spans="1:14" x14ac:dyDescent="0.2">
      <c r="A417">
        <v>1307</v>
      </c>
      <c r="B417">
        <v>0</v>
      </c>
      <c r="C417" s="7" t="s">
        <v>670</v>
      </c>
      <c r="D417" s="7" t="s">
        <v>582</v>
      </c>
      <c r="E417" s="7" t="s">
        <v>12</v>
      </c>
      <c r="F417">
        <v>38.5</v>
      </c>
      <c r="G417">
        <v>0</v>
      </c>
      <c r="H417">
        <v>0</v>
      </c>
      <c r="I417" t="s">
        <v>583</v>
      </c>
      <c r="J417">
        <v>7.25</v>
      </c>
      <c r="K417" s="7"/>
      <c r="L417" s="7" t="s">
        <v>16</v>
      </c>
      <c r="M417" s="7" t="s">
        <v>606</v>
      </c>
      <c r="N417" s="7" t="s">
        <v>648</v>
      </c>
    </row>
    <row r="418" spans="1:14" x14ac:dyDescent="0.2">
      <c r="A418">
        <v>1308</v>
      </c>
      <c r="B418">
        <v>0</v>
      </c>
      <c r="C418" s="7" t="s">
        <v>670</v>
      </c>
      <c r="D418" s="7" t="s">
        <v>584</v>
      </c>
      <c r="E418" s="7" t="s">
        <v>12</v>
      </c>
      <c r="G418">
        <v>0</v>
      </c>
      <c r="H418">
        <v>0</v>
      </c>
      <c r="I418">
        <v>359309</v>
      </c>
      <c r="J418">
        <v>8.0500000000000007</v>
      </c>
      <c r="K418" s="7"/>
      <c r="L418" s="7" t="s">
        <v>16</v>
      </c>
      <c r="M418" s="7" t="s">
        <v>606</v>
      </c>
      <c r="N418" s="7" t="s">
        <v>647</v>
      </c>
    </row>
    <row r="419" spans="1:14" x14ac:dyDescent="0.2">
      <c r="A419">
        <v>1309</v>
      </c>
      <c r="B419">
        <v>0</v>
      </c>
      <c r="C419" s="7" t="s">
        <v>670</v>
      </c>
      <c r="D419" s="7" t="s">
        <v>585</v>
      </c>
      <c r="E419" s="7" t="s">
        <v>12</v>
      </c>
      <c r="G419">
        <v>1</v>
      </c>
      <c r="H419">
        <v>1</v>
      </c>
      <c r="I419">
        <v>2668</v>
      </c>
      <c r="J419">
        <v>22.3583</v>
      </c>
      <c r="K419" s="7"/>
      <c r="L419" s="7" t="s">
        <v>24</v>
      </c>
      <c r="M419" s="7" t="s">
        <v>604</v>
      </c>
      <c r="N419" s="7" t="s">
        <v>647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4"/>
  <sheetViews>
    <sheetView workbookViewId="0">
      <selection activeCell="B10" sqref="B10"/>
    </sheetView>
  </sheetViews>
  <sheetFormatPr defaultRowHeight="12.75" x14ac:dyDescent="0.2"/>
  <cols>
    <col min="1" max="1" width="10" customWidth="1"/>
    <col min="9" max="9" width="10" customWidth="1"/>
    <col min="10" max="10" width="13.85546875" bestFit="1" customWidth="1"/>
    <col min="11" max="11" width="12.7109375" bestFit="1" customWidth="1"/>
    <col min="14" max="14" width="13.85546875" bestFit="1" customWidth="1"/>
    <col min="15" max="15" width="12.7109375" bestFit="1" customWidth="1"/>
  </cols>
  <sheetData>
    <row r="1" spans="1:2" x14ac:dyDescent="0.2">
      <c r="A1" t="s">
        <v>586</v>
      </c>
    </row>
    <row r="3" spans="1:2" x14ac:dyDescent="0.2">
      <c r="B3">
        <f>COUNT(Titanic_2[PassengerId])</f>
        <v>418</v>
      </c>
    </row>
    <row r="5" spans="1:2" x14ac:dyDescent="0.2">
      <c r="A5" t="s">
        <v>587</v>
      </c>
    </row>
    <row r="7" spans="1:2" x14ac:dyDescent="0.2">
      <c r="A7" t="s">
        <v>589</v>
      </c>
      <c r="B7">
        <f>COUNTIF(Titanic_2[PClass],"1 Class")</f>
        <v>107</v>
      </c>
    </row>
    <row r="8" spans="1:2" x14ac:dyDescent="0.2">
      <c r="A8" t="s">
        <v>588</v>
      </c>
      <c r="B8">
        <f>COUNTIF(Titanic_2[PClass],"2 Class")</f>
        <v>93</v>
      </c>
    </row>
    <row r="9" spans="1:2" x14ac:dyDescent="0.2">
      <c r="A9" t="s">
        <v>590</v>
      </c>
      <c r="B9">
        <f>COUNTIF(Titanic_2[PClass],"3 Class")</f>
        <v>218</v>
      </c>
    </row>
    <row r="11" spans="1:2" x14ac:dyDescent="0.2">
      <c r="A11" t="s">
        <v>591</v>
      </c>
    </row>
    <row r="13" spans="1:2" x14ac:dyDescent="0.2">
      <c r="A13" t="s">
        <v>592</v>
      </c>
      <c r="B13">
        <f>COUNTIF(Titanic_2[Sex],"male")</f>
        <v>266</v>
      </c>
    </row>
    <row r="14" spans="1:2" x14ac:dyDescent="0.2">
      <c r="A14" t="s">
        <v>593</v>
      </c>
      <c r="B14">
        <f>COUNTIF(Titanic_2[Sex],"Female")</f>
        <v>152</v>
      </c>
    </row>
    <row r="16" spans="1:2" x14ac:dyDescent="0.2">
      <c r="A16" t="s">
        <v>614</v>
      </c>
    </row>
    <row r="18" spans="1:15" x14ac:dyDescent="0.2">
      <c r="B18" s="4" t="s">
        <v>637</v>
      </c>
      <c r="D18" s="2" t="s">
        <v>4</v>
      </c>
      <c r="E18" s="4" t="s">
        <v>649</v>
      </c>
      <c r="G18" t="str" cm="1">
        <f t="array" ref="G18">_xlfn.IFS(D2&lt;=19,"")</f>
        <v/>
      </c>
    </row>
    <row r="19" spans="1:15" x14ac:dyDescent="0.2">
      <c r="A19">
        <v>0</v>
      </c>
      <c r="B19" s="4" t="s">
        <v>639</v>
      </c>
      <c r="D19" s="8">
        <v>34.5</v>
      </c>
      <c r="E19" t="str" cm="1">
        <f t="array" ref="E19">_xlfn.IFS(D19&lt;=19,"Teenagers",D19&lt;=39,"Youths",D19&lt;=59,"Adults",D19&gt;=60,"Elders")</f>
        <v>Youths</v>
      </c>
    </row>
    <row r="20" spans="1:15" x14ac:dyDescent="0.2">
      <c r="A20">
        <v>20</v>
      </c>
      <c r="B20" s="4" t="s">
        <v>640</v>
      </c>
      <c r="D20" s="8">
        <v>47</v>
      </c>
      <c r="E20" t="str" cm="1">
        <f t="array" ref="E20">_xlfn.IFS(D20&lt;=19,"Teenagers",D20&lt;=39,"Youths",D20&lt;=59,"Adults",D20&gt;=60,"Elders")</f>
        <v>Adults</v>
      </c>
    </row>
    <row r="21" spans="1:15" x14ac:dyDescent="0.2">
      <c r="A21">
        <v>40</v>
      </c>
      <c r="B21" s="4" t="s">
        <v>641</v>
      </c>
      <c r="D21" s="8">
        <v>62</v>
      </c>
      <c r="E21" t="str" cm="1">
        <f t="array" ref="E21">_xlfn.IFS(D21&lt;=19,"Teenagers",D21&lt;=39,"Youths",D21&lt;=59,"Adults",D21&gt;=60,"Elders")</f>
        <v>Elders</v>
      </c>
    </row>
    <row r="22" spans="1:15" x14ac:dyDescent="0.2">
      <c r="A22">
        <v>60</v>
      </c>
      <c r="B22" s="4" t="s">
        <v>638</v>
      </c>
      <c r="D22" s="8">
        <v>27</v>
      </c>
      <c r="E22" t="str" cm="1">
        <f t="array" ref="E22">_xlfn.IFS(D22&lt;=19,"Teenagers",D22&lt;=39,"Youths",D22&lt;=59,"Adults",D22&gt;=60,"Elders")</f>
        <v>Youths</v>
      </c>
    </row>
    <row r="23" spans="1:15" x14ac:dyDescent="0.2">
      <c r="D23" s="8">
        <v>22</v>
      </c>
      <c r="E23" t="str" cm="1">
        <f t="array" ref="E23">_xlfn.IFS(D23&lt;=19,"Teenagers",D23&lt;=39,"Youths",D23&lt;=59,"Adults",D23&gt;=60,"Elders")</f>
        <v>Youths</v>
      </c>
      <c r="L23" s="4"/>
    </row>
    <row r="24" spans="1:15" x14ac:dyDescent="0.2">
      <c r="D24" s="8">
        <v>14</v>
      </c>
      <c r="E24" t="str" cm="1">
        <f t="array" ref="E24">_xlfn.IFS(D24&lt;=19,"Teenagers",D24&lt;=39,"Youths",D24&lt;=59,"Adults",D24&gt;=60,"Elders")</f>
        <v>Teenagers</v>
      </c>
      <c r="L24" s="4"/>
    </row>
    <row r="25" spans="1:15" x14ac:dyDescent="0.2">
      <c r="D25" s="8">
        <v>30</v>
      </c>
      <c r="E25" t="str" cm="1">
        <f t="array" ref="E25">_xlfn.IFS(D25&lt;=19,"Teenagers",D25&lt;=39,"Youths",D25&lt;=59,"Adults",D25&gt;=60,"Elders")</f>
        <v>Youths</v>
      </c>
      <c r="L25" s="4"/>
      <c r="N25" s="5" t="s">
        <v>642</v>
      </c>
      <c r="O25" t="s">
        <v>644</v>
      </c>
    </row>
    <row r="26" spans="1:15" x14ac:dyDescent="0.2">
      <c r="D26" s="8">
        <v>26</v>
      </c>
      <c r="E26" t="str" cm="1">
        <f t="array" ref="E26">_xlfn.IFS(D26&lt;=19,"Teenagers",D26&lt;=39,"Youths",D26&lt;=59,"Adults",D26&gt;=60,"Elders")</f>
        <v>Youths</v>
      </c>
      <c r="L26" s="4"/>
      <c r="N26" s="6" t="s">
        <v>645</v>
      </c>
      <c r="O26" s="7">
        <v>68</v>
      </c>
    </row>
    <row r="27" spans="1:15" x14ac:dyDescent="0.2">
      <c r="D27" s="8">
        <v>18</v>
      </c>
      <c r="E27" t="str" cm="1">
        <f t="array" ref="E27">_xlfn.IFS(D27&lt;=19,"Teenagers",D27&lt;=39,"Youths",D27&lt;=59,"Adults",D27&gt;=60,"Elders")</f>
        <v>Teenagers</v>
      </c>
      <c r="N27" s="6" t="s">
        <v>646</v>
      </c>
      <c r="O27" s="7">
        <v>14</v>
      </c>
    </row>
    <row r="28" spans="1:15" x14ac:dyDescent="0.2">
      <c r="D28" s="8">
        <v>21</v>
      </c>
      <c r="E28" t="str" cm="1">
        <f t="array" ref="E28">_xlfn.IFS(D28&lt;=19,"Teenagers",D28&lt;=39,"Youths",D28&lt;=59,"Adults",D28&gt;=60,"Elders")</f>
        <v>Youths</v>
      </c>
      <c r="N28" s="6" t="s">
        <v>647</v>
      </c>
      <c r="O28" s="7">
        <v>61</v>
      </c>
    </row>
    <row r="29" spans="1:15" x14ac:dyDescent="0.2">
      <c r="D29" s="9"/>
      <c r="E29" t="str" cm="1">
        <f t="array" ref="E29">_xlfn.IFS(D29&lt;=19,"Teenagers",D29&lt;=39,"Youths",D29&lt;=59,"Adults",D29&gt;=60,"Elders")</f>
        <v>Teenagers</v>
      </c>
      <c r="N29" s="6" t="s">
        <v>648</v>
      </c>
      <c r="O29" s="7">
        <v>189</v>
      </c>
    </row>
    <row r="30" spans="1:15" x14ac:dyDescent="0.2">
      <c r="D30" s="8">
        <v>46</v>
      </c>
      <c r="E30" t="str" cm="1">
        <f t="array" ref="E30">_xlfn.IFS(D30&lt;=19,"Teenagers",D30&lt;=39,"Youths",D30&lt;=59,"Adults",D30&gt;=60,"Elders")</f>
        <v>Adults</v>
      </c>
      <c r="G30" s="4" t="s">
        <v>650</v>
      </c>
      <c r="N30" s="6" t="s">
        <v>643</v>
      </c>
      <c r="O30" s="7">
        <v>332</v>
      </c>
    </row>
    <row r="31" spans="1:15" x14ac:dyDescent="0.2">
      <c r="D31" s="8">
        <v>23</v>
      </c>
      <c r="E31" t="str" cm="1">
        <f t="array" ref="E31">_xlfn.IFS(D31&lt;=19,"Teenagers",D31&lt;=39,"Youths",D31&lt;=59,"Adults",D31&gt;=60,"Elders")</f>
        <v>Youths</v>
      </c>
    </row>
    <row r="32" spans="1:15" x14ac:dyDescent="0.2">
      <c r="D32" s="8">
        <v>63</v>
      </c>
      <c r="E32" t="str" cm="1">
        <f t="array" ref="E32">_xlfn.IFS(D32&lt;=19,"Teenagers",D32&lt;=39,"Youths",D32&lt;=59,"Adults",D32&gt;=60,"Elders")</f>
        <v>Elders</v>
      </c>
      <c r="G32" s="4" t="s">
        <v>651</v>
      </c>
    </row>
    <row r="33" spans="1:7" x14ac:dyDescent="0.2">
      <c r="D33" s="8">
        <v>47</v>
      </c>
      <c r="E33" t="str" cm="1">
        <f t="array" ref="E33">_xlfn.IFS(D33&lt;=19,"Teenagers",D33&lt;=39,"Youths",D33&lt;=59,"Adults",D33&gt;=60,"Elders")</f>
        <v>Adults</v>
      </c>
      <c r="G33" s="4" t="s">
        <v>652</v>
      </c>
    </row>
    <row r="34" spans="1:7" x14ac:dyDescent="0.2">
      <c r="A34" t="s">
        <v>594</v>
      </c>
      <c r="D34" s="8">
        <v>24</v>
      </c>
      <c r="E34" t="str" cm="1">
        <f t="array" ref="E34">_xlfn.IFS(D34&lt;=19,"Teenagers",D34&lt;=39,"Youths",D34&lt;=59,"Adults",D34&gt;=60,"Elders")</f>
        <v>Youths</v>
      </c>
    </row>
    <row r="35" spans="1:7" x14ac:dyDescent="0.2">
      <c r="D35" s="8">
        <v>35</v>
      </c>
      <c r="E35" t="str" cm="1">
        <f t="array" ref="E35">_xlfn.IFS(D35&lt;=19,"Teenagers",D35&lt;=39,"Youths",D35&lt;=59,"Adults",D35&gt;=60,"Elders")</f>
        <v>Youths</v>
      </c>
    </row>
    <row r="36" spans="1:7" x14ac:dyDescent="0.2">
      <c r="A36" t="s">
        <v>595</v>
      </c>
      <c r="B36">
        <f>COUNTIF(Titanic_2[SibSp],1)</f>
        <v>110</v>
      </c>
      <c r="D36" s="8">
        <v>21</v>
      </c>
      <c r="E36" t="str" cm="1">
        <f t="array" ref="E36">_xlfn.IFS(D36&lt;=19,"Teenagers",D36&lt;=39,"Youths",D36&lt;=59,"Adults",D36&gt;=60,"Elders")</f>
        <v>Youths</v>
      </c>
    </row>
    <row r="37" spans="1:7" x14ac:dyDescent="0.2">
      <c r="D37" s="8">
        <v>27</v>
      </c>
      <c r="E37" t="str" cm="1">
        <f t="array" ref="E37">_xlfn.IFS(D37&lt;=19,"Teenagers",D37&lt;=39,"Youths",D37&lt;=59,"Adults",D37&gt;=60,"Elders")</f>
        <v>Youths</v>
      </c>
    </row>
    <row r="38" spans="1:7" x14ac:dyDescent="0.2">
      <c r="D38" s="8">
        <v>45</v>
      </c>
      <c r="E38" t="str" cm="1">
        <f t="array" ref="E38">_xlfn.IFS(D38&lt;=19,"Teenagers",D38&lt;=39,"Youths",D38&lt;=59,"Adults",D38&gt;=60,"Elders")</f>
        <v>Adults</v>
      </c>
    </row>
    <row r="39" spans="1:7" x14ac:dyDescent="0.2">
      <c r="A39" t="s">
        <v>596</v>
      </c>
      <c r="D39" s="8">
        <v>55</v>
      </c>
      <c r="E39" t="str" cm="1">
        <f t="array" ref="E39">_xlfn.IFS(D39&lt;=19,"Teenagers",D39&lt;=39,"Youths",D39&lt;=59,"Adults",D39&gt;=60,"Elders")</f>
        <v>Adults</v>
      </c>
    </row>
    <row r="40" spans="1:7" x14ac:dyDescent="0.2">
      <c r="D40" s="8">
        <v>9</v>
      </c>
      <c r="E40" t="str" cm="1">
        <f t="array" ref="E40">_xlfn.IFS(D40&lt;=19,"Teenagers",D40&lt;=39,"Youths",D40&lt;=59,"Adults",D40&gt;=60,"Elders")</f>
        <v>Teenagers</v>
      </c>
    </row>
    <row r="41" spans="1:7" x14ac:dyDescent="0.2">
      <c r="A41" t="s">
        <v>597</v>
      </c>
      <c r="B41">
        <f>COUNTIF(Titanic_2[Parch],1)</f>
        <v>52</v>
      </c>
      <c r="D41" s="9"/>
      <c r="E41" t="str" cm="1">
        <f t="array" ref="E41">_xlfn.IFS(D41&lt;=19,"Teenagers",D41&lt;=39,"Youths",D41&lt;=59,"Adults",D41&gt;=60,"Elders")</f>
        <v>Teenagers</v>
      </c>
    </row>
    <row r="42" spans="1:7" x14ac:dyDescent="0.2">
      <c r="D42" s="8">
        <v>21</v>
      </c>
      <c r="E42" t="str" cm="1">
        <f t="array" ref="E42">_xlfn.IFS(D42&lt;=19,"Teenagers",D42&lt;=39,"Youths",D42&lt;=59,"Adults",D42&gt;=60,"Elders")</f>
        <v>Youths</v>
      </c>
    </row>
    <row r="43" spans="1:7" x14ac:dyDescent="0.2">
      <c r="D43" s="8">
        <v>48</v>
      </c>
      <c r="E43" t="str" cm="1">
        <f t="array" ref="E43">_xlfn.IFS(D43&lt;=19,"Teenagers",D43&lt;=39,"Youths",D43&lt;=59,"Adults",D43&gt;=60,"Elders")</f>
        <v>Adults</v>
      </c>
    </row>
    <row r="44" spans="1:7" x14ac:dyDescent="0.2">
      <c r="A44" t="s">
        <v>598</v>
      </c>
      <c r="D44" s="8">
        <v>50</v>
      </c>
      <c r="E44" t="str" cm="1">
        <f t="array" ref="E44">_xlfn.IFS(D44&lt;=19,"Teenagers",D44&lt;=39,"Youths",D44&lt;=59,"Adults",D44&gt;=60,"Elders")</f>
        <v>Adults</v>
      </c>
    </row>
    <row r="45" spans="1:7" x14ac:dyDescent="0.2">
      <c r="D45" s="8">
        <v>22</v>
      </c>
      <c r="E45" t="str" cm="1">
        <f t="array" ref="E45">_xlfn.IFS(D45&lt;=19,"Teenagers",D45&lt;=39,"Youths",D45&lt;=59,"Adults",D45&gt;=60,"Elders")</f>
        <v>Youths</v>
      </c>
    </row>
    <row r="46" spans="1:7" x14ac:dyDescent="0.2">
      <c r="A46" t="s">
        <v>599</v>
      </c>
      <c r="B46" s="3">
        <f>SUM(Titanic_2[Fare])</f>
        <v>14856.537599999987</v>
      </c>
      <c r="D46" s="8">
        <v>22.5</v>
      </c>
      <c r="E46" t="str" cm="1">
        <f t="array" ref="E46">_xlfn.IFS(D46&lt;=19,"Teenagers",D46&lt;=39,"Youths",D46&lt;=59,"Adults",D46&gt;=60,"Elders")</f>
        <v>Youths</v>
      </c>
    </row>
    <row r="47" spans="1:7" x14ac:dyDescent="0.2">
      <c r="A47" t="s">
        <v>600</v>
      </c>
      <c r="B47" s="3">
        <f>AVERAGE(Titanic_2[Fare])</f>
        <v>35.627188489208599</v>
      </c>
      <c r="D47" s="8">
        <v>41</v>
      </c>
      <c r="E47" t="str" cm="1">
        <f t="array" ref="E47">_xlfn.IFS(D47&lt;=19,"Teenagers",D47&lt;=39,"Youths",D47&lt;=59,"Adults",D47&gt;=60,"Elders")</f>
        <v>Adults</v>
      </c>
    </row>
    <row r="48" spans="1:7" x14ac:dyDescent="0.2">
      <c r="A48" t="s">
        <v>601</v>
      </c>
      <c r="B48" s="3">
        <f>MIN(Titanic_2[Fare])</f>
        <v>0</v>
      </c>
      <c r="D48" s="9"/>
      <c r="E48" t="str" cm="1">
        <f t="array" ref="E48">_xlfn.IFS(D48&lt;=19,"Teenagers",D48&lt;=39,"Youths",D48&lt;=59,"Adults",D48&gt;=60,"Elders")</f>
        <v>Teenagers</v>
      </c>
    </row>
    <row r="49" spans="1:11" x14ac:dyDescent="0.2">
      <c r="A49" t="s">
        <v>602</v>
      </c>
      <c r="B49" s="3">
        <f>MAX(Titanic_2[Fare])</f>
        <v>512.32920000000001</v>
      </c>
      <c r="D49" s="8">
        <v>50</v>
      </c>
      <c r="E49" t="str" cm="1">
        <f t="array" ref="E49">_xlfn.IFS(D49&lt;=19,"Teenagers",D49&lt;=39,"Youths",D49&lt;=59,"Adults",D49&gt;=60,"Elders")</f>
        <v>Adults</v>
      </c>
    </row>
    <row r="50" spans="1:11" x14ac:dyDescent="0.2">
      <c r="D50" s="8">
        <v>24</v>
      </c>
      <c r="E50" t="str" cm="1">
        <f t="array" ref="E50">_xlfn.IFS(D50&lt;=19,"Teenagers",D50&lt;=39,"Youths",D50&lt;=59,"Adults",D50&gt;=60,"Elders")</f>
        <v>Youths</v>
      </c>
    </row>
    <row r="51" spans="1:11" x14ac:dyDescent="0.2">
      <c r="D51" s="8">
        <v>33</v>
      </c>
      <c r="E51" t="str" cm="1">
        <f t="array" ref="E51">_xlfn.IFS(D51&lt;=19,"Teenagers",D51&lt;=39,"Youths",D51&lt;=59,"Adults",D51&gt;=60,"Elders")</f>
        <v>Youths</v>
      </c>
    </row>
    <row r="52" spans="1:11" x14ac:dyDescent="0.2">
      <c r="A52" t="s">
        <v>603</v>
      </c>
      <c r="D52" s="9"/>
      <c r="E52" t="str" cm="1">
        <f t="array" ref="E52">_xlfn.IFS(D52&lt;=19,"Teenagers",D52&lt;=39,"Youths",D52&lt;=59,"Adults",D52&gt;=60,"Elders")</f>
        <v>Teenagers</v>
      </c>
    </row>
    <row r="53" spans="1:11" x14ac:dyDescent="0.2">
      <c r="D53" s="8">
        <v>30</v>
      </c>
      <c r="E53" t="str" cm="1">
        <f t="array" ref="E53">_xlfn.IFS(D53&lt;=19,"Teenagers",D53&lt;=39,"Youths",D53&lt;=59,"Adults",D53&gt;=60,"Elders")</f>
        <v>Youths</v>
      </c>
    </row>
    <row r="54" spans="1:11" x14ac:dyDescent="0.2">
      <c r="A54" t="s">
        <v>604</v>
      </c>
      <c r="C54">
        <f>COUNTIF(Titanic_2[Embarked],"C")</f>
        <v>102</v>
      </c>
      <c r="D54" s="8">
        <v>18.5</v>
      </c>
      <c r="E54" t="str" cm="1">
        <f t="array" ref="E54">_xlfn.IFS(D54&lt;=19,"Teenagers",D54&lt;=39,"Youths",D54&lt;=59,"Adults",D54&gt;=60,"Elders")</f>
        <v>Teenagers</v>
      </c>
    </row>
    <row r="55" spans="1:11" x14ac:dyDescent="0.2">
      <c r="A55" t="s">
        <v>605</v>
      </c>
      <c r="C55">
        <f>COUNTIF(Titanic_2[Embarked],"Q")</f>
        <v>46</v>
      </c>
      <c r="D55" s="9"/>
      <c r="E55" t="str" cm="1">
        <f t="array" ref="E55">_xlfn.IFS(D55&lt;=19,"Teenagers",D55&lt;=39,"Youths",D55&lt;=59,"Adults",D55&gt;=60,"Elders")</f>
        <v>Teenagers</v>
      </c>
    </row>
    <row r="56" spans="1:11" x14ac:dyDescent="0.2">
      <c r="A56" t="s">
        <v>606</v>
      </c>
      <c r="C56">
        <f>COUNTIF(Titanic_2[Embarked],"S")</f>
        <v>270</v>
      </c>
      <c r="D56" s="8">
        <v>21</v>
      </c>
      <c r="E56" t="str" cm="1">
        <f t="array" ref="E56">_xlfn.IFS(D56&lt;=19,"Teenagers",D56&lt;=39,"Youths",D56&lt;=59,"Adults",D56&gt;=60,"Elders")</f>
        <v>Youths</v>
      </c>
    </row>
    <row r="57" spans="1:11" x14ac:dyDescent="0.2">
      <c r="D57" s="8">
        <v>25</v>
      </c>
      <c r="E57" t="str" cm="1">
        <f t="array" ref="E57">_xlfn.IFS(D57&lt;=19,"Teenagers",D57&lt;=39,"Youths",D57&lt;=59,"Adults",D57&gt;=60,"Elders")</f>
        <v>Youths</v>
      </c>
    </row>
    <row r="58" spans="1:11" x14ac:dyDescent="0.2">
      <c r="D58" s="9"/>
      <c r="E58" t="str" cm="1">
        <f t="array" ref="E58">_xlfn.IFS(D58&lt;=19,"Teenagers",D58&lt;=39,"Youths",D58&lt;=59,"Adults",D58&gt;=60,"Elders")</f>
        <v>Teenagers</v>
      </c>
    </row>
    <row r="59" spans="1:11" ht="15" customHeight="1" x14ac:dyDescent="0.2">
      <c r="A59" s="1"/>
      <c r="D59" s="8">
        <v>39</v>
      </c>
      <c r="E59" t="str" cm="1">
        <f t="array" ref="E59">_xlfn.IFS(D59&lt;=19,"Teenagers",D59&lt;=39,"Youths",D59&lt;=59,"Adults",D59&gt;=60,"Elders")</f>
        <v>Youths</v>
      </c>
    </row>
    <row r="60" spans="1:11" x14ac:dyDescent="0.2">
      <c r="A60" t="s">
        <v>607</v>
      </c>
      <c r="D60" s="9"/>
      <c r="E60" t="str" cm="1">
        <f t="array" ref="E60">_xlfn.IFS(D60&lt;=19,"Teenagers",D60&lt;=39,"Youths",D60&lt;=59,"Adults",D60&gt;=60,"Elders")</f>
        <v>Teenagers</v>
      </c>
    </row>
    <row r="61" spans="1:11" x14ac:dyDescent="0.2">
      <c r="D61" s="8">
        <v>41</v>
      </c>
      <c r="E61" t="str" cm="1">
        <f t="array" ref="E61">_xlfn.IFS(D61&lt;=19,"Teenagers",D61&lt;=39,"Youths",D61&lt;=59,"Adults",D61&gt;=60,"Elders")</f>
        <v>Adults</v>
      </c>
    </row>
    <row r="62" spans="1:11" x14ac:dyDescent="0.2">
      <c r="A62" t="s">
        <v>608</v>
      </c>
      <c r="C62">
        <f>COUNTIFS(Titanic_2[Sex],"female",Titanic_2[PClass],"1 Class")</f>
        <v>50</v>
      </c>
      <c r="D62" s="8">
        <v>30</v>
      </c>
      <c r="E62" t="str" cm="1">
        <f t="array" ref="E62">_xlfn.IFS(D62&lt;=19,"Teenagers",D62&lt;=39,"Youths",D62&lt;=59,"Adults",D62&gt;=60,"Elders")</f>
        <v>Youths</v>
      </c>
      <c r="I62" t="s">
        <v>667</v>
      </c>
      <c r="K62" s="3">
        <f>SUM(Titanic_2[Fare])</f>
        <v>14856.537599999987</v>
      </c>
    </row>
    <row r="63" spans="1:11" x14ac:dyDescent="0.2">
      <c r="A63" t="s">
        <v>609</v>
      </c>
      <c r="C63">
        <f>COUNTIFS(Titanic_2[Sex],"male",Titanic_2[PClass],"1 Class")</f>
        <v>57</v>
      </c>
      <c r="D63" s="8">
        <v>45</v>
      </c>
      <c r="E63" t="str" cm="1">
        <f t="array" ref="E63">_xlfn.IFS(D63&lt;=19,"Teenagers",D63&lt;=39,"Youths",D63&lt;=59,"Adults",D63&gt;=60,"Elders")</f>
        <v>Adults</v>
      </c>
    </row>
    <row r="64" spans="1:11" x14ac:dyDescent="0.2">
      <c r="D64" s="8">
        <v>25</v>
      </c>
      <c r="E64" t="str" cm="1">
        <f t="array" ref="E64">_xlfn.IFS(D64&lt;=19,"Teenagers",D64&lt;=39,"Youths",D64&lt;=59,"Adults",D64&gt;=60,"Elders")</f>
        <v>Youths</v>
      </c>
      <c r="I64" t="s">
        <v>668</v>
      </c>
      <c r="K64">
        <f>COUNTIF(Titanic_2[Survived],0)</f>
        <v>266</v>
      </c>
    </row>
    <row r="65" spans="1:11" x14ac:dyDescent="0.2">
      <c r="A65" t="s">
        <v>611</v>
      </c>
      <c r="C65">
        <f>COUNTIFS(Titanic_2[Sex],"female",Titanic_2[PClass],"2 Class")</f>
        <v>30</v>
      </c>
      <c r="D65" s="8">
        <v>45</v>
      </c>
      <c r="E65" t="str" cm="1">
        <f t="array" ref="E65">_xlfn.IFS(D65&lt;=19,"Teenagers",D65&lt;=39,"Youths",D65&lt;=59,"Adults",D65&gt;=60,"Elders")</f>
        <v>Adults</v>
      </c>
    </row>
    <row r="66" spans="1:11" x14ac:dyDescent="0.2">
      <c r="A66" t="s">
        <v>610</v>
      </c>
      <c r="C66">
        <f>COUNTIFS(Titanic_2[Sex],"male",Titanic_2[PClass],"2 Class")</f>
        <v>63</v>
      </c>
      <c r="D66" s="9"/>
      <c r="E66" t="str" cm="1">
        <f t="array" ref="E66">_xlfn.IFS(D66&lt;=19,"Teenagers",D66&lt;=39,"Youths",D66&lt;=59,"Adults",D66&gt;=60,"Elders")</f>
        <v>Teenagers</v>
      </c>
    </row>
    <row r="67" spans="1:11" x14ac:dyDescent="0.2">
      <c r="D67" s="8">
        <v>60</v>
      </c>
      <c r="E67" t="str" cm="1">
        <f t="array" ref="E67">_xlfn.IFS(D67&lt;=19,"Teenagers",D67&lt;=39,"Youths",D67&lt;=59,"Adults",D67&gt;=60,"Elders")</f>
        <v>Elders</v>
      </c>
      <c r="I67" t="s">
        <v>674</v>
      </c>
      <c r="K67">
        <f>MAX(Titanic_2[Fare])</f>
        <v>512.32920000000001</v>
      </c>
    </row>
    <row r="68" spans="1:11" x14ac:dyDescent="0.2">
      <c r="A68" t="s">
        <v>612</v>
      </c>
      <c r="C68">
        <f>COUNTIFS(Titanic_2[Sex],"male",Titanic_2[PClass],"3 Class")</f>
        <v>146</v>
      </c>
      <c r="D68" s="8">
        <v>36</v>
      </c>
      <c r="E68" t="str" cm="1">
        <f t="array" ref="E68">_xlfn.IFS(D68&lt;=19,"Teenagers",D68&lt;=39,"Youths",D68&lt;=59,"Adults",D68&gt;=60,"Elders")</f>
        <v>Youths</v>
      </c>
    </row>
    <row r="69" spans="1:11" x14ac:dyDescent="0.2">
      <c r="A69" t="s">
        <v>613</v>
      </c>
      <c r="C69">
        <f>COUNTIFS(Titanic_2[Sex],"female",Titanic_2[PClass],"3 Class")</f>
        <v>72</v>
      </c>
      <c r="D69" s="8">
        <v>24</v>
      </c>
      <c r="E69" t="str" cm="1">
        <f t="array" ref="E69">_xlfn.IFS(D69&lt;=19,"Teenagers",D69&lt;=39,"Youths",D69&lt;=59,"Adults",D69&gt;=60,"Elders")</f>
        <v>Youths</v>
      </c>
      <c r="I69" t="s">
        <v>675</v>
      </c>
      <c r="K69">
        <f>MAX(Titanic_2[Age])</f>
        <v>76</v>
      </c>
    </row>
    <row r="70" spans="1:11" x14ac:dyDescent="0.2">
      <c r="D70" s="8">
        <v>27</v>
      </c>
      <c r="E70" t="str" cm="1">
        <f t="array" ref="E70">_xlfn.IFS(D70&lt;=19,"Teenagers",D70&lt;=39,"Youths",D70&lt;=59,"Adults",D70&gt;=60,"Elders")</f>
        <v>Youths</v>
      </c>
    </row>
    <row r="71" spans="1:11" x14ac:dyDescent="0.2">
      <c r="D71" s="8">
        <v>20</v>
      </c>
      <c r="E71" t="str" cm="1">
        <f t="array" ref="E71">_xlfn.IFS(D71&lt;=19,"Teenagers",D71&lt;=39,"Youths",D71&lt;=59,"Adults",D71&gt;=60,"Elders")</f>
        <v>Youths</v>
      </c>
      <c r="I71" t="s">
        <v>676</v>
      </c>
    </row>
    <row r="72" spans="1:11" x14ac:dyDescent="0.2">
      <c r="D72" s="8">
        <v>28</v>
      </c>
      <c r="E72" t="str" cm="1">
        <f t="array" ref="E72">_xlfn.IFS(D72&lt;=19,"Teenagers",D72&lt;=39,"Youths",D72&lt;=59,"Adults",D72&gt;=60,"Elders")</f>
        <v>Youths</v>
      </c>
    </row>
    <row r="73" spans="1:11" x14ac:dyDescent="0.2">
      <c r="D73" s="9"/>
      <c r="E73" t="str" cm="1">
        <f t="array" ref="E73">_xlfn.IFS(D73&lt;=19,"Teenagers",D73&lt;=39,"Youths",D73&lt;=59,"Adults",D73&gt;=60,"Elders")</f>
        <v>Teenagers</v>
      </c>
    </row>
    <row r="74" spans="1:11" x14ac:dyDescent="0.2">
      <c r="D74" s="8">
        <v>10</v>
      </c>
      <c r="E74" t="str" cm="1">
        <f t="array" ref="E74">_xlfn.IFS(D74&lt;=19,"Teenagers",D74&lt;=39,"Youths",D74&lt;=59,"Adults",D74&gt;=60,"Elders")</f>
        <v>Teenagers</v>
      </c>
    </row>
    <row r="75" spans="1:11" x14ac:dyDescent="0.2">
      <c r="D75" s="8">
        <v>35</v>
      </c>
      <c r="E75" t="str" cm="1">
        <f t="array" ref="E75">_xlfn.IFS(D75&lt;=19,"Teenagers",D75&lt;=39,"Youths",D75&lt;=59,"Adults",D75&gt;=60,"Elders")</f>
        <v>Youths</v>
      </c>
    </row>
    <row r="76" spans="1:11" x14ac:dyDescent="0.2">
      <c r="D76" s="8">
        <v>25</v>
      </c>
      <c r="E76" t="str" cm="1">
        <f t="array" ref="E76">_xlfn.IFS(D76&lt;=19,"Teenagers",D76&lt;=39,"Youths",D76&lt;=59,"Adults",D76&gt;=60,"Elders")</f>
        <v>Youths</v>
      </c>
    </row>
    <row r="77" spans="1:11" x14ac:dyDescent="0.2">
      <c r="D77" s="9"/>
      <c r="E77" t="str" cm="1">
        <f t="array" ref="E77">_xlfn.IFS(D77&lt;=19,"Teenagers",D77&lt;=39,"Youths",D77&lt;=59,"Adults",D77&gt;=60,"Elders")</f>
        <v>Teenagers</v>
      </c>
    </row>
    <row r="78" spans="1:11" x14ac:dyDescent="0.2">
      <c r="D78" s="8">
        <v>36</v>
      </c>
      <c r="E78" t="str" cm="1">
        <f t="array" ref="E78">_xlfn.IFS(D78&lt;=19,"Teenagers",D78&lt;=39,"Youths",D78&lt;=59,"Adults",D78&gt;=60,"Elders")</f>
        <v>Youths</v>
      </c>
    </row>
    <row r="79" spans="1:11" x14ac:dyDescent="0.2">
      <c r="D79" s="8">
        <v>17</v>
      </c>
      <c r="E79" t="str" cm="1">
        <f t="array" ref="E79">_xlfn.IFS(D79&lt;=19,"Teenagers",D79&lt;=39,"Youths",D79&lt;=59,"Adults",D79&gt;=60,"Elders")</f>
        <v>Teenagers</v>
      </c>
    </row>
    <row r="80" spans="1:11" x14ac:dyDescent="0.2">
      <c r="D80" s="8">
        <v>32</v>
      </c>
      <c r="E80" t="str" cm="1">
        <f t="array" ref="E80">_xlfn.IFS(D80&lt;=19,"Teenagers",D80&lt;=39,"Youths",D80&lt;=59,"Adults",D80&gt;=60,"Elders")</f>
        <v>Youths</v>
      </c>
    </row>
    <row r="81" spans="4:5" x14ac:dyDescent="0.2">
      <c r="D81" s="8">
        <v>18</v>
      </c>
      <c r="E81" t="str" cm="1">
        <f t="array" ref="E81">_xlfn.IFS(D81&lt;=19,"Teenagers",D81&lt;=39,"Youths",D81&lt;=59,"Adults",D81&gt;=60,"Elders")</f>
        <v>Teenagers</v>
      </c>
    </row>
    <row r="82" spans="4:5" x14ac:dyDescent="0.2">
      <c r="D82" s="8">
        <v>22</v>
      </c>
      <c r="E82" t="str" cm="1">
        <f t="array" ref="E82">_xlfn.IFS(D82&lt;=19,"Teenagers",D82&lt;=39,"Youths",D82&lt;=59,"Adults",D82&gt;=60,"Elders")</f>
        <v>Youths</v>
      </c>
    </row>
    <row r="83" spans="4:5" x14ac:dyDescent="0.2">
      <c r="D83" s="8">
        <v>13</v>
      </c>
      <c r="E83" t="str" cm="1">
        <f t="array" ref="E83">_xlfn.IFS(D83&lt;=19,"Teenagers",D83&lt;=39,"Youths",D83&lt;=59,"Adults",D83&gt;=60,"Elders")</f>
        <v>Teenagers</v>
      </c>
    </row>
    <row r="84" spans="4:5" x14ac:dyDescent="0.2">
      <c r="D84" s="9"/>
      <c r="E84" t="str" cm="1">
        <f t="array" ref="E84">_xlfn.IFS(D84&lt;=19,"Teenagers",D84&lt;=39,"Youths",D84&lt;=59,"Adults",D84&gt;=60,"Elders")</f>
        <v>Teenagers</v>
      </c>
    </row>
    <row r="85" spans="4:5" x14ac:dyDescent="0.2">
      <c r="D85" s="8">
        <v>18</v>
      </c>
      <c r="E85" t="str" cm="1">
        <f t="array" ref="E85">_xlfn.IFS(D85&lt;=19,"Teenagers",D85&lt;=39,"Youths",D85&lt;=59,"Adults",D85&gt;=60,"Elders")</f>
        <v>Teenagers</v>
      </c>
    </row>
    <row r="86" spans="4:5" x14ac:dyDescent="0.2">
      <c r="D86" s="8">
        <v>47</v>
      </c>
      <c r="E86" t="str" cm="1">
        <f t="array" ref="E86">_xlfn.IFS(D86&lt;=19,"Teenagers",D86&lt;=39,"Youths",D86&lt;=59,"Adults",D86&gt;=60,"Elders")</f>
        <v>Adults</v>
      </c>
    </row>
    <row r="87" spans="4:5" x14ac:dyDescent="0.2">
      <c r="D87" s="8">
        <v>31</v>
      </c>
      <c r="E87" t="str" cm="1">
        <f t="array" ref="E87">_xlfn.IFS(D87&lt;=19,"Teenagers",D87&lt;=39,"Youths",D87&lt;=59,"Adults",D87&gt;=60,"Elders")</f>
        <v>Youths</v>
      </c>
    </row>
    <row r="88" spans="4:5" x14ac:dyDescent="0.2">
      <c r="D88" s="8">
        <v>60</v>
      </c>
      <c r="E88" t="str" cm="1">
        <f t="array" ref="E88">_xlfn.IFS(D88&lt;=19,"Teenagers",D88&lt;=39,"Youths",D88&lt;=59,"Adults",D88&gt;=60,"Elders")</f>
        <v>Elders</v>
      </c>
    </row>
    <row r="89" spans="4:5" x14ac:dyDescent="0.2">
      <c r="D89" s="8">
        <v>24</v>
      </c>
      <c r="E89" t="str" cm="1">
        <f t="array" ref="E89">_xlfn.IFS(D89&lt;=19,"Teenagers",D89&lt;=39,"Youths",D89&lt;=59,"Adults",D89&gt;=60,"Elders")</f>
        <v>Youths</v>
      </c>
    </row>
    <row r="90" spans="4:5" x14ac:dyDescent="0.2">
      <c r="D90" s="8">
        <v>21</v>
      </c>
      <c r="E90" t="str" cm="1">
        <f t="array" ref="E90">_xlfn.IFS(D90&lt;=19,"Teenagers",D90&lt;=39,"Youths",D90&lt;=59,"Adults",D90&gt;=60,"Elders")</f>
        <v>Youths</v>
      </c>
    </row>
    <row r="91" spans="4:5" x14ac:dyDescent="0.2">
      <c r="D91" s="8">
        <v>29</v>
      </c>
      <c r="E91" t="str" cm="1">
        <f t="array" ref="E91">_xlfn.IFS(D91&lt;=19,"Teenagers",D91&lt;=39,"Youths",D91&lt;=59,"Adults",D91&gt;=60,"Elders")</f>
        <v>Youths</v>
      </c>
    </row>
    <row r="92" spans="4:5" x14ac:dyDescent="0.2">
      <c r="D92" s="8">
        <v>28.5</v>
      </c>
      <c r="E92" t="str" cm="1">
        <f t="array" ref="E92">_xlfn.IFS(D92&lt;=19,"Teenagers",D92&lt;=39,"Youths",D92&lt;=59,"Adults",D92&gt;=60,"Elders")</f>
        <v>Youths</v>
      </c>
    </row>
    <row r="93" spans="4:5" x14ac:dyDescent="0.2">
      <c r="D93" s="8">
        <v>35</v>
      </c>
      <c r="E93" t="str" cm="1">
        <f t="array" ref="E93">_xlfn.IFS(D93&lt;=19,"Teenagers",D93&lt;=39,"Youths",D93&lt;=59,"Adults",D93&gt;=60,"Elders")</f>
        <v>Youths</v>
      </c>
    </row>
    <row r="94" spans="4:5" x14ac:dyDescent="0.2">
      <c r="D94" s="8">
        <v>32.5</v>
      </c>
      <c r="E94" t="str" cm="1">
        <f t="array" ref="E94">_xlfn.IFS(D94&lt;=19,"Teenagers",D94&lt;=39,"Youths",D94&lt;=59,"Adults",D94&gt;=60,"Elders")</f>
        <v>Youths</v>
      </c>
    </row>
    <row r="95" spans="4:5" x14ac:dyDescent="0.2">
      <c r="D95" s="9"/>
      <c r="E95" t="str" cm="1">
        <f t="array" ref="E95">_xlfn.IFS(D95&lt;=19,"Teenagers",D95&lt;=39,"Youths",D95&lt;=59,"Adults",D95&gt;=60,"Elders")</f>
        <v>Teenagers</v>
      </c>
    </row>
    <row r="96" spans="4:5" x14ac:dyDescent="0.2">
      <c r="D96" s="8">
        <v>55</v>
      </c>
      <c r="E96" t="str" cm="1">
        <f t="array" ref="E96">_xlfn.IFS(D96&lt;=19,"Teenagers",D96&lt;=39,"Youths",D96&lt;=59,"Adults",D96&gt;=60,"Elders")</f>
        <v>Adults</v>
      </c>
    </row>
    <row r="97" spans="4:5" x14ac:dyDescent="0.2">
      <c r="D97" s="8">
        <v>30</v>
      </c>
      <c r="E97" t="str" cm="1">
        <f t="array" ref="E97">_xlfn.IFS(D97&lt;=19,"Teenagers",D97&lt;=39,"Youths",D97&lt;=59,"Adults",D97&gt;=60,"Elders")</f>
        <v>Youths</v>
      </c>
    </row>
    <row r="98" spans="4:5" x14ac:dyDescent="0.2">
      <c r="D98" s="8">
        <v>24</v>
      </c>
      <c r="E98" t="str" cm="1">
        <f t="array" ref="E98">_xlfn.IFS(D98&lt;=19,"Teenagers",D98&lt;=39,"Youths",D98&lt;=59,"Adults",D98&gt;=60,"Elders")</f>
        <v>Youths</v>
      </c>
    </row>
    <row r="99" spans="4:5" x14ac:dyDescent="0.2">
      <c r="D99" s="8">
        <v>6</v>
      </c>
      <c r="E99" t="str" cm="1">
        <f t="array" ref="E99">_xlfn.IFS(D99&lt;=19,"Teenagers",D99&lt;=39,"Youths",D99&lt;=59,"Adults",D99&gt;=60,"Elders")</f>
        <v>Teenagers</v>
      </c>
    </row>
    <row r="100" spans="4:5" x14ac:dyDescent="0.2">
      <c r="D100" s="8">
        <v>67</v>
      </c>
      <c r="E100" t="str" cm="1">
        <f t="array" ref="E100">_xlfn.IFS(D100&lt;=19,"Teenagers",D100&lt;=39,"Youths",D100&lt;=59,"Adults",D100&gt;=60,"Elders")</f>
        <v>Elders</v>
      </c>
    </row>
    <row r="101" spans="4:5" x14ac:dyDescent="0.2">
      <c r="D101" s="8">
        <v>49</v>
      </c>
      <c r="E101" t="str" cm="1">
        <f t="array" ref="E101">_xlfn.IFS(D101&lt;=19,"Teenagers",D101&lt;=39,"Youths",D101&lt;=59,"Adults",D101&gt;=60,"Elders")</f>
        <v>Adults</v>
      </c>
    </row>
    <row r="102" spans="4:5" x14ac:dyDescent="0.2">
      <c r="D102" s="9"/>
      <c r="E102" t="str" cm="1">
        <f t="array" ref="E102">_xlfn.IFS(D102&lt;=19,"Teenagers",D102&lt;=39,"Youths",D102&lt;=59,"Adults",D102&gt;=60,"Elders")</f>
        <v>Teenagers</v>
      </c>
    </row>
    <row r="103" spans="4:5" x14ac:dyDescent="0.2">
      <c r="D103" s="9"/>
      <c r="E103" t="str" cm="1">
        <f t="array" ref="E103">_xlfn.IFS(D103&lt;=19,"Teenagers",D103&lt;=39,"Youths",D103&lt;=59,"Adults",D103&gt;=60,"Elders")</f>
        <v>Teenagers</v>
      </c>
    </row>
    <row r="104" spans="4:5" x14ac:dyDescent="0.2">
      <c r="D104" s="9"/>
      <c r="E104" t="str" cm="1">
        <f t="array" ref="E104">_xlfn.IFS(D104&lt;=19,"Teenagers",D104&lt;=39,"Youths",D104&lt;=59,"Adults",D104&gt;=60,"Elders")</f>
        <v>Teenagers</v>
      </c>
    </row>
    <row r="105" spans="4:5" x14ac:dyDescent="0.2">
      <c r="D105" s="8">
        <v>27</v>
      </c>
      <c r="E105" t="str" cm="1">
        <f t="array" ref="E105">_xlfn.IFS(D105&lt;=19,"Teenagers",D105&lt;=39,"Youths",D105&lt;=59,"Adults",D105&gt;=60,"Elders")</f>
        <v>Youths</v>
      </c>
    </row>
    <row r="106" spans="4:5" x14ac:dyDescent="0.2">
      <c r="D106" s="8">
        <v>18</v>
      </c>
      <c r="E106" t="str" cm="1">
        <f t="array" ref="E106">_xlfn.IFS(D106&lt;=19,"Teenagers",D106&lt;=39,"Youths",D106&lt;=59,"Adults",D106&gt;=60,"Elders")</f>
        <v>Teenagers</v>
      </c>
    </row>
    <row r="107" spans="4:5" x14ac:dyDescent="0.2">
      <c r="D107" s="9"/>
      <c r="E107" t="str" cm="1">
        <f t="array" ref="E107">_xlfn.IFS(D107&lt;=19,"Teenagers",D107&lt;=39,"Youths",D107&lt;=59,"Adults",D107&gt;=60,"Elders")</f>
        <v>Teenagers</v>
      </c>
    </row>
    <row r="108" spans="4:5" x14ac:dyDescent="0.2">
      <c r="D108" s="8">
        <v>2</v>
      </c>
      <c r="E108" t="str" cm="1">
        <f t="array" ref="E108">_xlfn.IFS(D108&lt;=19,"Teenagers",D108&lt;=39,"Youths",D108&lt;=59,"Adults",D108&gt;=60,"Elders")</f>
        <v>Teenagers</v>
      </c>
    </row>
    <row r="109" spans="4:5" x14ac:dyDescent="0.2">
      <c r="D109" s="8">
        <v>22</v>
      </c>
      <c r="E109" t="str" cm="1">
        <f t="array" ref="E109">_xlfn.IFS(D109&lt;=19,"Teenagers",D109&lt;=39,"Youths",D109&lt;=59,"Adults",D109&gt;=60,"Elders")</f>
        <v>Youths</v>
      </c>
    </row>
    <row r="110" spans="4:5" x14ac:dyDescent="0.2">
      <c r="D110" s="9"/>
      <c r="E110" t="str" cm="1">
        <f t="array" ref="E110">_xlfn.IFS(D110&lt;=19,"Teenagers",D110&lt;=39,"Youths",D110&lt;=59,"Adults",D110&gt;=60,"Elders")</f>
        <v>Teenagers</v>
      </c>
    </row>
    <row r="111" spans="4:5" x14ac:dyDescent="0.2">
      <c r="D111" s="8">
        <v>27</v>
      </c>
      <c r="E111" t="str" cm="1">
        <f t="array" ref="E111">_xlfn.IFS(D111&lt;=19,"Teenagers",D111&lt;=39,"Youths",D111&lt;=59,"Adults",D111&gt;=60,"Elders")</f>
        <v>Youths</v>
      </c>
    </row>
    <row r="112" spans="4:5" x14ac:dyDescent="0.2">
      <c r="D112" s="9"/>
      <c r="E112" t="str" cm="1">
        <f t="array" ref="E112">_xlfn.IFS(D112&lt;=19,"Teenagers",D112&lt;=39,"Youths",D112&lt;=59,"Adults",D112&gt;=60,"Elders")</f>
        <v>Teenagers</v>
      </c>
    </row>
    <row r="113" spans="4:5" x14ac:dyDescent="0.2">
      <c r="D113" s="8">
        <v>25</v>
      </c>
      <c r="E113" t="str" cm="1">
        <f t="array" ref="E113">_xlfn.IFS(D113&lt;=19,"Teenagers",D113&lt;=39,"Youths",D113&lt;=59,"Adults",D113&gt;=60,"Elders")</f>
        <v>Youths</v>
      </c>
    </row>
    <row r="114" spans="4:5" x14ac:dyDescent="0.2">
      <c r="D114" s="8">
        <v>25</v>
      </c>
      <c r="E114" t="str" cm="1">
        <f t="array" ref="E114">_xlfn.IFS(D114&lt;=19,"Teenagers",D114&lt;=39,"Youths",D114&lt;=59,"Adults",D114&gt;=60,"Elders")</f>
        <v>Youths</v>
      </c>
    </row>
    <row r="115" spans="4:5" x14ac:dyDescent="0.2">
      <c r="D115" s="8">
        <v>76</v>
      </c>
      <c r="E115" t="str" cm="1">
        <f t="array" ref="E115">_xlfn.IFS(D115&lt;=19,"Teenagers",D115&lt;=39,"Youths",D115&lt;=59,"Adults",D115&gt;=60,"Elders")</f>
        <v>Elders</v>
      </c>
    </row>
    <row r="116" spans="4:5" x14ac:dyDescent="0.2">
      <c r="D116" s="8">
        <v>29</v>
      </c>
      <c r="E116" t="str" cm="1">
        <f t="array" ref="E116">_xlfn.IFS(D116&lt;=19,"Teenagers",D116&lt;=39,"Youths",D116&lt;=59,"Adults",D116&gt;=60,"Elders")</f>
        <v>Youths</v>
      </c>
    </row>
    <row r="117" spans="4:5" x14ac:dyDescent="0.2">
      <c r="D117" s="8">
        <v>20</v>
      </c>
      <c r="E117" t="str" cm="1">
        <f t="array" ref="E117">_xlfn.IFS(D117&lt;=19,"Teenagers",D117&lt;=39,"Youths",D117&lt;=59,"Adults",D117&gt;=60,"Elders")</f>
        <v>Youths</v>
      </c>
    </row>
    <row r="118" spans="4:5" x14ac:dyDescent="0.2">
      <c r="D118" s="8">
        <v>33</v>
      </c>
      <c r="E118" t="str" cm="1">
        <f t="array" ref="E118">_xlfn.IFS(D118&lt;=19,"Teenagers",D118&lt;=39,"Youths",D118&lt;=59,"Adults",D118&gt;=60,"Elders")</f>
        <v>Youths</v>
      </c>
    </row>
    <row r="119" spans="4:5" x14ac:dyDescent="0.2">
      <c r="D119" s="8">
        <v>43</v>
      </c>
      <c r="E119" t="str" cm="1">
        <f t="array" ref="E119">_xlfn.IFS(D119&lt;=19,"Teenagers",D119&lt;=39,"Youths",D119&lt;=59,"Adults",D119&gt;=60,"Elders")</f>
        <v>Adults</v>
      </c>
    </row>
    <row r="120" spans="4:5" x14ac:dyDescent="0.2">
      <c r="D120" s="8">
        <v>27</v>
      </c>
      <c r="E120" t="str" cm="1">
        <f t="array" ref="E120">_xlfn.IFS(D120&lt;=19,"Teenagers",D120&lt;=39,"Youths",D120&lt;=59,"Adults",D120&gt;=60,"Elders")</f>
        <v>Youths</v>
      </c>
    </row>
    <row r="121" spans="4:5" x14ac:dyDescent="0.2">
      <c r="D121" s="9"/>
      <c r="E121" t="str" cm="1">
        <f t="array" ref="E121">_xlfn.IFS(D121&lt;=19,"Teenagers",D121&lt;=39,"Youths",D121&lt;=59,"Adults",D121&gt;=60,"Elders")</f>
        <v>Teenagers</v>
      </c>
    </row>
    <row r="122" spans="4:5" x14ac:dyDescent="0.2">
      <c r="D122" s="8">
        <v>26</v>
      </c>
      <c r="E122" t="str" cm="1">
        <f t="array" ref="E122">_xlfn.IFS(D122&lt;=19,"Teenagers",D122&lt;=39,"Youths",D122&lt;=59,"Adults",D122&gt;=60,"Elders")</f>
        <v>Youths</v>
      </c>
    </row>
    <row r="123" spans="4:5" x14ac:dyDescent="0.2">
      <c r="D123" s="8">
        <v>16</v>
      </c>
      <c r="E123" t="str" cm="1">
        <f t="array" ref="E123">_xlfn.IFS(D123&lt;=19,"Teenagers",D123&lt;=39,"Youths",D123&lt;=59,"Adults",D123&gt;=60,"Elders")</f>
        <v>Teenagers</v>
      </c>
    </row>
    <row r="124" spans="4:5" x14ac:dyDescent="0.2">
      <c r="D124" s="8">
        <v>28</v>
      </c>
      <c r="E124" t="str" cm="1">
        <f t="array" ref="E124">_xlfn.IFS(D124&lt;=19,"Teenagers",D124&lt;=39,"Youths",D124&lt;=59,"Adults",D124&gt;=60,"Elders")</f>
        <v>Youths</v>
      </c>
    </row>
    <row r="125" spans="4:5" x14ac:dyDescent="0.2">
      <c r="D125" s="8">
        <v>21</v>
      </c>
      <c r="E125" t="str" cm="1">
        <f t="array" ref="E125">_xlfn.IFS(D125&lt;=19,"Teenagers",D125&lt;=39,"Youths",D125&lt;=59,"Adults",D125&gt;=60,"Elders")</f>
        <v>Youths</v>
      </c>
    </row>
    <row r="126" spans="4:5" x14ac:dyDescent="0.2">
      <c r="D126" s="9"/>
      <c r="E126" t="str" cm="1">
        <f t="array" ref="E126">_xlfn.IFS(D126&lt;=19,"Teenagers",D126&lt;=39,"Youths",D126&lt;=59,"Adults",D126&gt;=60,"Elders")</f>
        <v>Teenagers</v>
      </c>
    </row>
    <row r="127" spans="4:5" x14ac:dyDescent="0.2">
      <c r="D127" s="9"/>
      <c r="E127" t="str" cm="1">
        <f t="array" ref="E127">_xlfn.IFS(D127&lt;=19,"Teenagers",D127&lt;=39,"Youths",D127&lt;=59,"Adults",D127&gt;=60,"Elders")</f>
        <v>Teenagers</v>
      </c>
    </row>
    <row r="128" spans="4:5" x14ac:dyDescent="0.2">
      <c r="D128" s="8">
        <v>18.5</v>
      </c>
      <c r="E128" t="str" cm="1">
        <f t="array" ref="E128">_xlfn.IFS(D128&lt;=19,"Teenagers",D128&lt;=39,"Youths",D128&lt;=59,"Adults",D128&gt;=60,"Elders")</f>
        <v>Teenagers</v>
      </c>
    </row>
    <row r="129" spans="4:5" x14ac:dyDescent="0.2">
      <c r="D129" s="8">
        <v>41</v>
      </c>
      <c r="E129" t="str" cm="1">
        <f t="array" ref="E129">_xlfn.IFS(D129&lt;=19,"Teenagers",D129&lt;=39,"Youths",D129&lt;=59,"Adults",D129&gt;=60,"Elders")</f>
        <v>Adults</v>
      </c>
    </row>
    <row r="130" spans="4:5" x14ac:dyDescent="0.2">
      <c r="D130" s="9"/>
      <c r="E130" t="str" cm="1">
        <f t="array" ref="E130">_xlfn.IFS(D130&lt;=19,"Teenagers",D130&lt;=39,"Youths",D130&lt;=59,"Adults",D130&gt;=60,"Elders")</f>
        <v>Teenagers</v>
      </c>
    </row>
    <row r="131" spans="4:5" x14ac:dyDescent="0.2">
      <c r="D131" s="8">
        <v>36</v>
      </c>
      <c r="E131" t="str" cm="1">
        <f t="array" ref="E131">_xlfn.IFS(D131&lt;=19,"Teenagers",D131&lt;=39,"Youths",D131&lt;=59,"Adults",D131&gt;=60,"Elders")</f>
        <v>Youths</v>
      </c>
    </row>
    <row r="132" spans="4:5" x14ac:dyDescent="0.2">
      <c r="D132" s="8">
        <v>18.5</v>
      </c>
      <c r="E132" t="str" cm="1">
        <f t="array" ref="E132">_xlfn.IFS(D132&lt;=19,"Teenagers",D132&lt;=39,"Youths",D132&lt;=59,"Adults",D132&gt;=60,"Elders")</f>
        <v>Teenagers</v>
      </c>
    </row>
    <row r="133" spans="4:5" x14ac:dyDescent="0.2">
      <c r="D133" s="8">
        <v>63</v>
      </c>
      <c r="E133" t="str" cm="1">
        <f t="array" ref="E133">_xlfn.IFS(D133&lt;=19,"Teenagers",D133&lt;=39,"Youths",D133&lt;=59,"Adults",D133&gt;=60,"Elders")</f>
        <v>Elders</v>
      </c>
    </row>
    <row r="134" spans="4:5" x14ac:dyDescent="0.2">
      <c r="D134" s="8">
        <v>18</v>
      </c>
      <c r="E134" t="str" cm="1">
        <f t="array" ref="E134">_xlfn.IFS(D134&lt;=19,"Teenagers",D134&lt;=39,"Youths",D134&lt;=59,"Adults",D134&gt;=60,"Elders")</f>
        <v>Teenagers</v>
      </c>
    </row>
    <row r="135" spans="4:5" x14ac:dyDescent="0.2">
      <c r="D135" s="9"/>
      <c r="E135" t="str" cm="1">
        <f t="array" ref="E135">_xlfn.IFS(D135&lt;=19,"Teenagers",D135&lt;=39,"Youths",D135&lt;=59,"Adults",D135&gt;=60,"Elders")</f>
        <v>Teenagers</v>
      </c>
    </row>
    <row r="136" spans="4:5" x14ac:dyDescent="0.2">
      <c r="D136" s="8">
        <v>1</v>
      </c>
      <c r="E136" t="str" cm="1">
        <f t="array" ref="E136">_xlfn.IFS(D136&lt;=19,"Teenagers",D136&lt;=39,"Youths",D136&lt;=59,"Adults",D136&gt;=60,"Elders")</f>
        <v>Teenagers</v>
      </c>
    </row>
    <row r="137" spans="4:5" x14ac:dyDescent="0.2">
      <c r="D137" s="8">
        <v>36</v>
      </c>
      <c r="E137" t="str" cm="1">
        <f t="array" ref="E137">_xlfn.IFS(D137&lt;=19,"Teenagers",D137&lt;=39,"Youths",D137&lt;=59,"Adults",D137&gt;=60,"Elders")</f>
        <v>Youths</v>
      </c>
    </row>
    <row r="138" spans="4:5" x14ac:dyDescent="0.2">
      <c r="D138" s="8">
        <v>29</v>
      </c>
      <c r="E138" t="str" cm="1">
        <f t="array" ref="E138">_xlfn.IFS(D138&lt;=19,"Teenagers",D138&lt;=39,"Youths",D138&lt;=59,"Adults",D138&gt;=60,"Elders")</f>
        <v>Youths</v>
      </c>
    </row>
    <row r="139" spans="4:5" x14ac:dyDescent="0.2">
      <c r="D139" s="8">
        <v>12</v>
      </c>
      <c r="E139" t="str" cm="1">
        <f t="array" ref="E139">_xlfn.IFS(D139&lt;=19,"Teenagers",D139&lt;=39,"Youths",D139&lt;=59,"Adults",D139&gt;=60,"Elders")</f>
        <v>Teenagers</v>
      </c>
    </row>
    <row r="140" spans="4:5" x14ac:dyDescent="0.2">
      <c r="D140" s="9"/>
      <c r="E140" t="str" cm="1">
        <f t="array" ref="E140">_xlfn.IFS(D140&lt;=19,"Teenagers",D140&lt;=39,"Youths",D140&lt;=59,"Adults",D140&gt;=60,"Elders")</f>
        <v>Teenagers</v>
      </c>
    </row>
    <row r="141" spans="4:5" x14ac:dyDescent="0.2">
      <c r="D141" s="8">
        <v>35</v>
      </c>
      <c r="E141" t="str" cm="1">
        <f t="array" ref="E141">_xlfn.IFS(D141&lt;=19,"Teenagers",D141&lt;=39,"Youths",D141&lt;=59,"Adults",D141&gt;=60,"Elders")</f>
        <v>Youths</v>
      </c>
    </row>
    <row r="142" spans="4:5" x14ac:dyDescent="0.2">
      <c r="D142" s="8">
        <v>28</v>
      </c>
      <c r="E142" t="str" cm="1">
        <f t="array" ref="E142">_xlfn.IFS(D142&lt;=19,"Teenagers",D142&lt;=39,"Youths",D142&lt;=59,"Adults",D142&gt;=60,"Elders")</f>
        <v>Youths</v>
      </c>
    </row>
    <row r="143" spans="4:5" x14ac:dyDescent="0.2">
      <c r="D143" s="9"/>
      <c r="E143" t="str" cm="1">
        <f t="array" ref="E143">_xlfn.IFS(D143&lt;=19,"Teenagers",D143&lt;=39,"Youths",D143&lt;=59,"Adults",D143&gt;=60,"Elders")</f>
        <v>Teenagers</v>
      </c>
    </row>
    <row r="144" spans="4:5" x14ac:dyDescent="0.2">
      <c r="D144" s="8">
        <v>17</v>
      </c>
      <c r="E144" t="str" cm="1">
        <f t="array" ref="E144">_xlfn.IFS(D144&lt;=19,"Teenagers",D144&lt;=39,"Youths",D144&lt;=59,"Adults",D144&gt;=60,"Elders")</f>
        <v>Teenagers</v>
      </c>
    </row>
    <row r="145" spans="4:5" x14ac:dyDescent="0.2">
      <c r="D145" s="8">
        <v>22</v>
      </c>
      <c r="E145" t="str" cm="1">
        <f t="array" ref="E145">_xlfn.IFS(D145&lt;=19,"Teenagers",D145&lt;=39,"Youths",D145&lt;=59,"Adults",D145&gt;=60,"Elders")</f>
        <v>Youths</v>
      </c>
    </row>
    <row r="146" spans="4:5" x14ac:dyDescent="0.2">
      <c r="D146" s="9"/>
      <c r="E146" t="str" cm="1">
        <f t="array" ref="E146">_xlfn.IFS(D146&lt;=19,"Teenagers",D146&lt;=39,"Youths",D146&lt;=59,"Adults",D146&gt;=60,"Elders")</f>
        <v>Teenagers</v>
      </c>
    </row>
    <row r="147" spans="4:5" x14ac:dyDescent="0.2">
      <c r="D147" s="8">
        <v>42</v>
      </c>
      <c r="E147" t="str" cm="1">
        <f t="array" ref="E147">_xlfn.IFS(D147&lt;=19,"Teenagers",D147&lt;=39,"Youths",D147&lt;=59,"Adults",D147&gt;=60,"Elders")</f>
        <v>Adults</v>
      </c>
    </row>
    <row r="148" spans="4:5" x14ac:dyDescent="0.2">
      <c r="D148" s="8">
        <v>24</v>
      </c>
      <c r="E148" t="str" cm="1">
        <f t="array" ref="E148">_xlfn.IFS(D148&lt;=19,"Teenagers",D148&lt;=39,"Youths",D148&lt;=59,"Adults",D148&gt;=60,"Elders")</f>
        <v>Youths</v>
      </c>
    </row>
    <row r="149" spans="4:5" x14ac:dyDescent="0.2">
      <c r="D149" s="8">
        <v>32</v>
      </c>
      <c r="E149" t="str" cm="1">
        <f t="array" ref="E149">_xlfn.IFS(D149&lt;=19,"Teenagers",D149&lt;=39,"Youths",D149&lt;=59,"Adults",D149&gt;=60,"Elders")</f>
        <v>Youths</v>
      </c>
    </row>
    <row r="150" spans="4:5" x14ac:dyDescent="0.2">
      <c r="D150" s="8">
        <v>53</v>
      </c>
      <c r="E150" t="str" cm="1">
        <f t="array" ref="E150">_xlfn.IFS(D150&lt;=19,"Teenagers",D150&lt;=39,"Youths",D150&lt;=59,"Adults",D150&gt;=60,"Elders")</f>
        <v>Adults</v>
      </c>
    </row>
    <row r="151" spans="4:5" x14ac:dyDescent="0.2">
      <c r="D151" s="9"/>
      <c r="E151" t="str" cm="1">
        <f t="array" ref="E151">_xlfn.IFS(D151&lt;=19,"Teenagers",D151&lt;=39,"Youths",D151&lt;=59,"Adults",D151&gt;=60,"Elders")</f>
        <v>Teenagers</v>
      </c>
    </row>
    <row r="152" spans="4:5" x14ac:dyDescent="0.2">
      <c r="D152" s="9"/>
      <c r="E152" t="str" cm="1">
        <f t="array" ref="E152">_xlfn.IFS(D152&lt;=19,"Teenagers",D152&lt;=39,"Youths",D152&lt;=59,"Adults",D152&gt;=60,"Elders")</f>
        <v>Teenagers</v>
      </c>
    </row>
    <row r="153" spans="4:5" x14ac:dyDescent="0.2">
      <c r="D153" s="8">
        <v>43</v>
      </c>
      <c r="E153" t="str" cm="1">
        <f t="array" ref="E153">_xlfn.IFS(D153&lt;=19,"Teenagers",D153&lt;=39,"Youths",D153&lt;=59,"Adults",D153&gt;=60,"Elders")</f>
        <v>Adults</v>
      </c>
    </row>
    <row r="154" spans="4:5" x14ac:dyDescent="0.2">
      <c r="D154" s="8">
        <v>24</v>
      </c>
      <c r="E154" t="str" cm="1">
        <f t="array" ref="E154">_xlfn.IFS(D154&lt;=19,"Teenagers",D154&lt;=39,"Youths",D154&lt;=59,"Adults",D154&gt;=60,"Elders")</f>
        <v>Youths</v>
      </c>
    </row>
    <row r="155" spans="4:5" x14ac:dyDescent="0.2">
      <c r="D155" s="8">
        <v>26.5</v>
      </c>
      <c r="E155" t="str" cm="1">
        <f t="array" ref="E155">_xlfn.IFS(D155&lt;=19,"Teenagers",D155&lt;=39,"Youths",D155&lt;=59,"Adults",D155&gt;=60,"Elders")</f>
        <v>Youths</v>
      </c>
    </row>
    <row r="156" spans="4:5" x14ac:dyDescent="0.2">
      <c r="D156" s="8">
        <v>26</v>
      </c>
      <c r="E156" t="str" cm="1">
        <f t="array" ref="E156">_xlfn.IFS(D156&lt;=19,"Teenagers",D156&lt;=39,"Youths",D156&lt;=59,"Adults",D156&gt;=60,"Elders")</f>
        <v>Youths</v>
      </c>
    </row>
    <row r="157" spans="4:5" x14ac:dyDescent="0.2">
      <c r="D157" s="8">
        <v>23</v>
      </c>
      <c r="E157" t="str" cm="1">
        <f t="array" ref="E157">_xlfn.IFS(D157&lt;=19,"Teenagers",D157&lt;=39,"Youths",D157&lt;=59,"Adults",D157&gt;=60,"Elders")</f>
        <v>Youths</v>
      </c>
    </row>
    <row r="158" spans="4:5" x14ac:dyDescent="0.2">
      <c r="D158" s="8">
        <v>40</v>
      </c>
      <c r="E158" t="str" cm="1">
        <f t="array" ref="E158">_xlfn.IFS(D158&lt;=19,"Teenagers",D158&lt;=39,"Youths",D158&lt;=59,"Adults",D158&gt;=60,"Elders")</f>
        <v>Adults</v>
      </c>
    </row>
    <row r="159" spans="4:5" x14ac:dyDescent="0.2">
      <c r="D159" s="8">
        <v>10</v>
      </c>
      <c r="E159" t="str" cm="1">
        <f t="array" ref="E159">_xlfn.IFS(D159&lt;=19,"Teenagers",D159&lt;=39,"Youths",D159&lt;=59,"Adults",D159&gt;=60,"Elders")</f>
        <v>Teenagers</v>
      </c>
    </row>
    <row r="160" spans="4:5" x14ac:dyDescent="0.2">
      <c r="D160" s="8">
        <v>33</v>
      </c>
      <c r="E160" t="str" cm="1">
        <f t="array" ref="E160">_xlfn.IFS(D160&lt;=19,"Teenagers",D160&lt;=39,"Youths",D160&lt;=59,"Adults",D160&gt;=60,"Elders")</f>
        <v>Youths</v>
      </c>
    </row>
    <row r="161" spans="4:5" x14ac:dyDescent="0.2">
      <c r="D161" s="8">
        <v>61</v>
      </c>
      <c r="E161" t="str" cm="1">
        <f t="array" ref="E161">_xlfn.IFS(D161&lt;=19,"Teenagers",D161&lt;=39,"Youths",D161&lt;=59,"Adults",D161&gt;=60,"Elders")</f>
        <v>Elders</v>
      </c>
    </row>
    <row r="162" spans="4:5" x14ac:dyDescent="0.2">
      <c r="D162" s="8">
        <v>28</v>
      </c>
      <c r="E162" t="str" cm="1">
        <f t="array" ref="E162">_xlfn.IFS(D162&lt;=19,"Teenagers",D162&lt;=39,"Youths",D162&lt;=59,"Adults",D162&gt;=60,"Elders")</f>
        <v>Youths</v>
      </c>
    </row>
    <row r="163" spans="4:5" x14ac:dyDescent="0.2">
      <c r="D163" s="8">
        <v>42</v>
      </c>
      <c r="E163" t="str" cm="1">
        <f t="array" ref="E163">_xlfn.IFS(D163&lt;=19,"Teenagers",D163&lt;=39,"Youths",D163&lt;=59,"Adults",D163&gt;=60,"Elders")</f>
        <v>Adults</v>
      </c>
    </row>
    <row r="164" spans="4:5" x14ac:dyDescent="0.2">
      <c r="D164" s="8">
        <v>31</v>
      </c>
      <c r="E164" t="str" cm="1">
        <f t="array" ref="E164">_xlfn.IFS(D164&lt;=19,"Teenagers",D164&lt;=39,"Youths",D164&lt;=59,"Adults",D164&gt;=60,"Elders")</f>
        <v>Youths</v>
      </c>
    </row>
    <row r="165" spans="4:5" x14ac:dyDescent="0.2">
      <c r="D165" s="9"/>
      <c r="E165" t="str" cm="1">
        <f t="array" ref="E165">_xlfn.IFS(D165&lt;=19,"Teenagers",D165&lt;=39,"Youths",D165&lt;=59,"Adults",D165&gt;=60,"Elders")</f>
        <v>Teenagers</v>
      </c>
    </row>
    <row r="166" spans="4:5" x14ac:dyDescent="0.2">
      <c r="D166" s="8">
        <v>22</v>
      </c>
      <c r="E166" t="str" cm="1">
        <f t="array" ref="E166">_xlfn.IFS(D166&lt;=19,"Teenagers",D166&lt;=39,"Youths",D166&lt;=59,"Adults",D166&gt;=60,"Elders")</f>
        <v>Youths</v>
      </c>
    </row>
    <row r="167" spans="4:5" x14ac:dyDescent="0.2">
      <c r="D167" s="9"/>
      <c r="E167" t="str" cm="1">
        <f t="array" ref="E167">_xlfn.IFS(D167&lt;=19,"Teenagers",D167&lt;=39,"Youths",D167&lt;=59,"Adults",D167&gt;=60,"Elders")</f>
        <v>Teenagers</v>
      </c>
    </row>
    <row r="168" spans="4:5" x14ac:dyDescent="0.2">
      <c r="D168" s="8">
        <v>30</v>
      </c>
      <c r="E168" t="str" cm="1">
        <f t="array" ref="E168">_xlfn.IFS(D168&lt;=19,"Teenagers",D168&lt;=39,"Youths",D168&lt;=59,"Adults",D168&gt;=60,"Elders")</f>
        <v>Youths</v>
      </c>
    </row>
    <row r="169" spans="4:5" x14ac:dyDescent="0.2">
      <c r="D169" s="8">
        <v>23</v>
      </c>
      <c r="E169" t="str" cm="1">
        <f t="array" ref="E169">_xlfn.IFS(D169&lt;=19,"Teenagers",D169&lt;=39,"Youths",D169&lt;=59,"Adults",D169&gt;=60,"Elders")</f>
        <v>Youths</v>
      </c>
    </row>
    <row r="170" spans="4:5" x14ac:dyDescent="0.2">
      <c r="D170" s="9"/>
      <c r="E170" t="str" cm="1">
        <f t="array" ref="E170">_xlfn.IFS(D170&lt;=19,"Teenagers",D170&lt;=39,"Youths",D170&lt;=59,"Adults",D170&gt;=60,"Elders")</f>
        <v>Teenagers</v>
      </c>
    </row>
    <row r="171" spans="4:5" x14ac:dyDescent="0.2">
      <c r="D171" s="8">
        <v>60.5</v>
      </c>
      <c r="E171" t="str" cm="1">
        <f t="array" ref="E171">_xlfn.IFS(D171&lt;=19,"Teenagers",D171&lt;=39,"Youths",D171&lt;=59,"Adults",D171&gt;=60,"Elders")</f>
        <v>Elders</v>
      </c>
    </row>
    <row r="172" spans="4:5" x14ac:dyDescent="0.2">
      <c r="D172" s="8">
        <v>36</v>
      </c>
      <c r="E172" t="str" cm="1">
        <f t="array" ref="E172">_xlfn.IFS(D172&lt;=19,"Teenagers",D172&lt;=39,"Youths",D172&lt;=59,"Adults",D172&gt;=60,"Elders")</f>
        <v>Youths</v>
      </c>
    </row>
    <row r="173" spans="4:5" x14ac:dyDescent="0.2">
      <c r="D173" s="8">
        <v>13</v>
      </c>
      <c r="E173" t="str" cm="1">
        <f t="array" ref="E173">_xlfn.IFS(D173&lt;=19,"Teenagers",D173&lt;=39,"Youths",D173&lt;=59,"Adults",D173&gt;=60,"Elders")</f>
        <v>Teenagers</v>
      </c>
    </row>
    <row r="174" spans="4:5" x14ac:dyDescent="0.2">
      <c r="D174" s="8">
        <v>24</v>
      </c>
      <c r="E174" t="str" cm="1">
        <f t="array" ref="E174">_xlfn.IFS(D174&lt;=19,"Teenagers",D174&lt;=39,"Youths",D174&lt;=59,"Adults",D174&gt;=60,"Elders")</f>
        <v>Youths</v>
      </c>
    </row>
    <row r="175" spans="4:5" x14ac:dyDescent="0.2">
      <c r="D175" s="8">
        <v>29</v>
      </c>
      <c r="E175" t="str" cm="1">
        <f t="array" ref="E175">_xlfn.IFS(D175&lt;=19,"Teenagers",D175&lt;=39,"Youths",D175&lt;=59,"Adults",D175&gt;=60,"Elders")</f>
        <v>Youths</v>
      </c>
    </row>
    <row r="176" spans="4:5" x14ac:dyDescent="0.2">
      <c r="D176" s="8">
        <v>23</v>
      </c>
      <c r="E176" t="str" cm="1">
        <f t="array" ref="E176">_xlfn.IFS(D176&lt;=19,"Teenagers",D176&lt;=39,"Youths",D176&lt;=59,"Adults",D176&gt;=60,"Elders")</f>
        <v>Youths</v>
      </c>
    </row>
    <row r="177" spans="4:5" x14ac:dyDescent="0.2">
      <c r="D177" s="8">
        <v>42</v>
      </c>
      <c r="E177" t="str" cm="1">
        <f t="array" ref="E177">_xlfn.IFS(D177&lt;=19,"Teenagers",D177&lt;=39,"Youths",D177&lt;=59,"Adults",D177&gt;=60,"Elders")</f>
        <v>Adults</v>
      </c>
    </row>
    <row r="178" spans="4:5" x14ac:dyDescent="0.2">
      <c r="D178" s="8">
        <v>26</v>
      </c>
      <c r="E178" t="str" cm="1">
        <f t="array" ref="E178">_xlfn.IFS(D178&lt;=19,"Teenagers",D178&lt;=39,"Youths",D178&lt;=59,"Adults",D178&gt;=60,"Elders")</f>
        <v>Youths</v>
      </c>
    </row>
    <row r="179" spans="4:5" x14ac:dyDescent="0.2">
      <c r="D179" s="9"/>
      <c r="E179" t="str" cm="1">
        <f t="array" ref="E179">_xlfn.IFS(D179&lt;=19,"Teenagers",D179&lt;=39,"Youths",D179&lt;=59,"Adults",D179&gt;=60,"Elders")</f>
        <v>Teenagers</v>
      </c>
    </row>
    <row r="180" spans="4:5" x14ac:dyDescent="0.2">
      <c r="D180" s="8">
        <v>7</v>
      </c>
      <c r="E180" t="str" cm="1">
        <f t="array" ref="E180">_xlfn.IFS(D180&lt;=19,"Teenagers",D180&lt;=39,"Youths",D180&lt;=59,"Adults",D180&gt;=60,"Elders")</f>
        <v>Teenagers</v>
      </c>
    </row>
    <row r="181" spans="4:5" x14ac:dyDescent="0.2">
      <c r="D181" s="8">
        <v>26</v>
      </c>
      <c r="E181" t="str" cm="1">
        <f t="array" ref="E181">_xlfn.IFS(D181&lt;=19,"Teenagers",D181&lt;=39,"Youths",D181&lt;=59,"Adults",D181&gt;=60,"Elders")</f>
        <v>Youths</v>
      </c>
    </row>
    <row r="182" spans="4:5" x14ac:dyDescent="0.2">
      <c r="D182" s="9"/>
      <c r="E182" t="str" cm="1">
        <f t="array" ref="E182">_xlfn.IFS(D182&lt;=19,"Teenagers",D182&lt;=39,"Youths",D182&lt;=59,"Adults",D182&gt;=60,"Elders")</f>
        <v>Teenagers</v>
      </c>
    </row>
    <row r="183" spans="4:5" x14ac:dyDescent="0.2">
      <c r="D183" s="8">
        <v>41</v>
      </c>
      <c r="E183" t="str" cm="1">
        <f t="array" ref="E183">_xlfn.IFS(D183&lt;=19,"Teenagers",D183&lt;=39,"Youths",D183&lt;=59,"Adults",D183&gt;=60,"Elders")</f>
        <v>Adults</v>
      </c>
    </row>
    <row r="184" spans="4:5" x14ac:dyDescent="0.2">
      <c r="D184" s="8">
        <v>26</v>
      </c>
      <c r="E184" t="str" cm="1">
        <f t="array" ref="E184">_xlfn.IFS(D184&lt;=19,"Teenagers",D184&lt;=39,"Youths",D184&lt;=59,"Adults",D184&gt;=60,"Elders")</f>
        <v>Youths</v>
      </c>
    </row>
    <row r="185" spans="4:5" x14ac:dyDescent="0.2">
      <c r="D185" s="8">
        <v>48</v>
      </c>
      <c r="E185" t="str" cm="1">
        <f t="array" ref="E185">_xlfn.IFS(D185&lt;=19,"Teenagers",D185&lt;=39,"Youths",D185&lt;=59,"Adults",D185&gt;=60,"Elders")</f>
        <v>Adults</v>
      </c>
    </row>
    <row r="186" spans="4:5" x14ac:dyDescent="0.2">
      <c r="D186" s="8">
        <v>18</v>
      </c>
      <c r="E186" t="str" cm="1">
        <f t="array" ref="E186">_xlfn.IFS(D186&lt;=19,"Teenagers",D186&lt;=39,"Youths",D186&lt;=59,"Adults",D186&gt;=60,"Elders")</f>
        <v>Teenagers</v>
      </c>
    </row>
    <row r="187" spans="4:5" x14ac:dyDescent="0.2">
      <c r="D187" s="9"/>
      <c r="E187" t="str" cm="1">
        <f t="array" ref="E187">_xlfn.IFS(D187&lt;=19,"Teenagers",D187&lt;=39,"Youths",D187&lt;=59,"Adults",D187&gt;=60,"Elders")</f>
        <v>Teenagers</v>
      </c>
    </row>
    <row r="188" spans="4:5" x14ac:dyDescent="0.2">
      <c r="D188" s="8">
        <v>22</v>
      </c>
      <c r="E188" t="str" cm="1">
        <f t="array" ref="E188">_xlfn.IFS(D188&lt;=19,"Teenagers",D188&lt;=39,"Youths",D188&lt;=59,"Adults",D188&gt;=60,"Elders")</f>
        <v>Youths</v>
      </c>
    </row>
    <row r="189" spans="4:5" x14ac:dyDescent="0.2">
      <c r="D189" s="9"/>
      <c r="E189" t="str" cm="1">
        <f t="array" ref="E189">_xlfn.IFS(D189&lt;=19,"Teenagers",D189&lt;=39,"Youths",D189&lt;=59,"Adults",D189&gt;=60,"Elders")</f>
        <v>Teenagers</v>
      </c>
    </row>
    <row r="190" spans="4:5" x14ac:dyDescent="0.2">
      <c r="D190" s="8">
        <v>27</v>
      </c>
      <c r="E190" t="str" cm="1">
        <f t="array" ref="E190">_xlfn.IFS(D190&lt;=19,"Teenagers",D190&lt;=39,"Youths",D190&lt;=59,"Adults",D190&gt;=60,"Elders")</f>
        <v>Youths</v>
      </c>
    </row>
    <row r="191" spans="4:5" x14ac:dyDescent="0.2">
      <c r="D191" s="8">
        <v>23</v>
      </c>
      <c r="E191" t="str" cm="1">
        <f t="array" ref="E191">_xlfn.IFS(D191&lt;=19,"Teenagers",D191&lt;=39,"Youths",D191&lt;=59,"Adults",D191&gt;=60,"Elders")</f>
        <v>Youths</v>
      </c>
    </row>
    <row r="192" spans="4:5" x14ac:dyDescent="0.2">
      <c r="D192" s="9"/>
      <c r="E192" t="str" cm="1">
        <f t="array" ref="E192">_xlfn.IFS(D192&lt;=19,"Teenagers",D192&lt;=39,"Youths",D192&lt;=59,"Adults",D192&gt;=60,"Elders")</f>
        <v>Teenagers</v>
      </c>
    </row>
    <row r="193" spans="4:5" x14ac:dyDescent="0.2">
      <c r="D193" s="8">
        <v>40</v>
      </c>
      <c r="E193" t="str" cm="1">
        <f t="array" ref="E193">_xlfn.IFS(D193&lt;=19,"Teenagers",D193&lt;=39,"Youths",D193&lt;=59,"Adults",D193&gt;=60,"Elders")</f>
        <v>Adults</v>
      </c>
    </row>
    <row r="194" spans="4:5" x14ac:dyDescent="0.2">
      <c r="D194" s="8">
        <v>15</v>
      </c>
      <c r="E194" t="str" cm="1">
        <f t="array" ref="E194">_xlfn.IFS(D194&lt;=19,"Teenagers",D194&lt;=39,"Youths",D194&lt;=59,"Adults",D194&gt;=60,"Elders")</f>
        <v>Teenagers</v>
      </c>
    </row>
    <row r="195" spans="4:5" x14ac:dyDescent="0.2">
      <c r="D195" s="8">
        <v>20</v>
      </c>
      <c r="E195" t="str" cm="1">
        <f t="array" ref="E195">_xlfn.IFS(D195&lt;=19,"Teenagers",D195&lt;=39,"Youths",D195&lt;=59,"Adults",D195&gt;=60,"Elders")</f>
        <v>Youths</v>
      </c>
    </row>
    <row r="196" spans="4:5" x14ac:dyDescent="0.2">
      <c r="D196" s="8">
        <v>54</v>
      </c>
      <c r="E196" t="str" cm="1">
        <f t="array" ref="E196">_xlfn.IFS(D196&lt;=19,"Teenagers",D196&lt;=39,"Youths",D196&lt;=59,"Adults",D196&gt;=60,"Elders")</f>
        <v>Adults</v>
      </c>
    </row>
    <row r="197" spans="4:5" x14ac:dyDescent="0.2">
      <c r="D197" s="8">
        <v>36</v>
      </c>
      <c r="E197" t="str" cm="1">
        <f t="array" ref="E197">_xlfn.IFS(D197&lt;=19,"Teenagers",D197&lt;=39,"Youths",D197&lt;=59,"Adults",D197&gt;=60,"Elders")</f>
        <v>Youths</v>
      </c>
    </row>
    <row r="198" spans="4:5" x14ac:dyDescent="0.2">
      <c r="D198" s="8">
        <v>64</v>
      </c>
      <c r="E198" t="str" cm="1">
        <f t="array" ref="E198">_xlfn.IFS(D198&lt;=19,"Teenagers",D198&lt;=39,"Youths",D198&lt;=59,"Adults",D198&gt;=60,"Elders")</f>
        <v>Elders</v>
      </c>
    </row>
    <row r="199" spans="4:5" x14ac:dyDescent="0.2">
      <c r="D199" s="8">
        <v>30</v>
      </c>
      <c r="E199" t="str" cm="1">
        <f t="array" ref="E199">_xlfn.IFS(D199&lt;=19,"Teenagers",D199&lt;=39,"Youths",D199&lt;=59,"Adults",D199&gt;=60,"Elders")</f>
        <v>Youths</v>
      </c>
    </row>
    <row r="200" spans="4:5" x14ac:dyDescent="0.2">
      <c r="D200" s="8">
        <v>37</v>
      </c>
      <c r="E200" t="str" cm="1">
        <f t="array" ref="E200">_xlfn.IFS(D200&lt;=19,"Teenagers",D200&lt;=39,"Youths",D200&lt;=59,"Adults",D200&gt;=60,"Elders")</f>
        <v>Youths</v>
      </c>
    </row>
    <row r="201" spans="4:5" x14ac:dyDescent="0.2">
      <c r="D201" s="8">
        <v>18</v>
      </c>
      <c r="E201" t="str" cm="1">
        <f t="array" ref="E201">_xlfn.IFS(D201&lt;=19,"Teenagers",D201&lt;=39,"Youths",D201&lt;=59,"Adults",D201&gt;=60,"Elders")</f>
        <v>Teenagers</v>
      </c>
    </row>
    <row r="202" spans="4:5" x14ac:dyDescent="0.2">
      <c r="D202" s="9"/>
      <c r="E202" t="str" cm="1">
        <f t="array" ref="E202">_xlfn.IFS(D202&lt;=19,"Teenagers",D202&lt;=39,"Youths",D202&lt;=59,"Adults",D202&gt;=60,"Elders")</f>
        <v>Teenagers</v>
      </c>
    </row>
    <row r="203" spans="4:5" x14ac:dyDescent="0.2">
      <c r="D203" s="8">
        <v>27</v>
      </c>
      <c r="E203" t="str" cm="1">
        <f t="array" ref="E203">_xlfn.IFS(D203&lt;=19,"Teenagers",D203&lt;=39,"Youths",D203&lt;=59,"Adults",D203&gt;=60,"Elders")</f>
        <v>Youths</v>
      </c>
    </row>
    <row r="204" spans="4:5" x14ac:dyDescent="0.2">
      <c r="D204" s="8">
        <v>40</v>
      </c>
      <c r="E204" t="str" cm="1">
        <f t="array" ref="E204">_xlfn.IFS(D204&lt;=19,"Teenagers",D204&lt;=39,"Youths",D204&lt;=59,"Adults",D204&gt;=60,"Elders")</f>
        <v>Adults</v>
      </c>
    </row>
    <row r="205" spans="4:5" x14ac:dyDescent="0.2">
      <c r="D205" s="8">
        <v>21</v>
      </c>
      <c r="E205" t="str" cm="1">
        <f t="array" ref="E205">_xlfn.IFS(D205&lt;=19,"Teenagers",D205&lt;=39,"Youths",D205&lt;=59,"Adults",D205&gt;=60,"Elders")</f>
        <v>Youths</v>
      </c>
    </row>
    <row r="206" spans="4:5" x14ac:dyDescent="0.2">
      <c r="D206" s="8">
        <v>17</v>
      </c>
      <c r="E206" t="str" cm="1">
        <f t="array" ref="E206">_xlfn.IFS(D206&lt;=19,"Teenagers",D206&lt;=39,"Youths",D206&lt;=59,"Adults",D206&gt;=60,"Elders")</f>
        <v>Teenagers</v>
      </c>
    </row>
    <row r="207" spans="4:5" x14ac:dyDescent="0.2">
      <c r="D207" s="9"/>
      <c r="E207" t="str" cm="1">
        <f t="array" ref="E207">_xlfn.IFS(D207&lt;=19,"Teenagers",D207&lt;=39,"Youths",D207&lt;=59,"Adults",D207&gt;=60,"Elders")</f>
        <v>Teenagers</v>
      </c>
    </row>
    <row r="208" spans="4:5" x14ac:dyDescent="0.2">
      <c r="D208" s="8">
        <v>40</v>
      </c>
      <c r="E208" t="str" cm="1">
        <f t="array" ref="E208">_xlfn.IFS(D208&lt;=19,"Teenagers",D208&lt;=39,"Youths",D208&lt;=59,"Adults",D208&gt;=60,"Elders")</f>
        <v>Adults</v>
      </c>
    </row>
    <row r="209" spans="4:5" x14ac:dyDescent="0.2">
      <c r="D209" s="8">
        <v>34</v>
      </c>
      <c r="E209" t="str" cm="1">
        <f t="array" ref="E209">_xlfn.IFS(D209&lt;=19,"Teenagers",D209&lt;=39,"Youths",D209&lt;=59,"Adults",D209&gt;=60,"Elders")</f>
        <v>Youths</v>
      </c>
    </row>
    <row r="210" spans="4:5" x14ac:dyDescent="0.2">
      <c r="D210" s="9"/>
      <c r="E210" t="str" cm="1">
        <f t="array" ref="E210">_xlfn.IFS(D210&lt;=19,"Teenagers",D210&lt;=39,"Youths",D210&lt;=59,"Adults",D210&gt;=60,"Elders")</f>
        <v>Teenagers</v>
      </c>
    </row>
    <row r="211" spans="4:5" x14ac:dyDescent="0.2">
      <c r="D211" s="8">
        <v>11.5</v>
      </c>
      <c r="E211" t="str" cm="1">
        <f t="array" ref="E211">_xlfn.IFS(D211&lt;=19,"Teenagers",D211&lt;=39,"Youths",D211&lt;=59,"Adults",D211&gt;=60,"Elders")</f>
        <v>Teenagers</v>
      </c>
    </row>
    <row r="212" spans="4:5" x14ac:dyDescent="0.2">
      <c r="D212" s="8">
        <v>61</v>
      </c>
      <c r="E212" t="str" cm="1">
        <f t="array" ref="E212">_xlfn.IFS(D212&lt;=19,"Teenagers",D212&lt;=39,"Youths",D212&lt;=59,"Adults",D212&gt;=60,"Elders")</f>
        <v>Elders</v>
      </c>
    </row>
    <row r="213" spans="4:5" x14ac:dyDescent="0.2">
      <c r="D213" s="8">
        <v>8</v>
      </c>
      <c r="E213" t="str" cm="1">
        <f t="array" ref="E213">_xlfn.IFS(D213&lt;=19,"Teenagers",D213&lt;=39,"Youths",D213&lt;=59,"Adults",D213&gt;=60,"Elders")</f>
        <v>Teenagers</v>
      </c>
    </row>
    <row r="214" spans="4:5" x14ac:dyDescent="0.2">
      <c r="D214" s="8">
        <v>33</v>
      </c>
      <c r="E214" t="str" cm="1">
        <f t="array" ref="E214">_xlfn.IFS(D214&lt;=19,"Teenagers",D214&lt;=39,"Youths",D214&lt;=59,"Adults",D214&gt;=60,"Elders")</f>
        <v>Youths</v>
      </c>
    </row>
    <row r="215" spans="4:5" x14ac:dyDescent="0.2">
      <c r="D215" s="8">
        <v>6</v>
      </c>
      <c r="E215" t="str" cm="1">
        <f t="array" ref="E215">_xlfn.IFS(D215&lt;=19,"Teenagers",D215&lt;=39,"Youths",D215&lt;=59,"Adults",D215&gt;=60,"Elders")</f>
        <v>Teenagers</v>
      </c>
    </row>
    <row r="216" spans="4:5" x14ac:dyDescent="0.2">
      <c r="D216" s="8">
        <v>18</v>
      </c>
      <c r="E216" t="str" cm="1">
        <f t="array" ref="E216">_xlfn.IFS(D216&lt;=19,"Teenagers",D216&lt;=39,"Youths",D216&lt;=59,"Adults",D216&gt;=60,"Elders")</f>
        <v>Teenagers</v>
      </c>
    </row>
    <row r="217" spans="4:5" x14ac:dyDescent="0.2">
      <c r="D217" s="8">
        <v>23</v>
      </c>
      <c r="E217" t="str" cm="1">
        <f t="array" ref="E217">_xlfn.IFS(D217&lt;=19,"Teenagers",D217&lt;=39,"Youths",D217&lt;=59,"Adults",D217&gt;=60,"Elders")</f>
        <v>Youths</v>
      </c>
    </row>
    <row r="218" spans="4:5" x14ac:dyDescent="0.2">
      <c r="D218" s="9"/>
      <c r="E218" t="str" cm="1">
        <f t="array" ref="E218">_xlfn.IFS(D218&lt;=19,"Teenagers",D218&lt;=39,"Youths",D218&lt;=59,"Adults",D218&gt;=60,"Elders")</f>
        <v>Teenagers</v>
      </c>
    </row>
    <row r="219" spans="4:5" x14ac:dyDescent="0.2">
      <c r="D219" s="9"/>
      <c r="E219" t="str" cm="1">
        <f t="array" ref="E219">_xlfn.IFS(D219&lt;=19,"Teenagers",D219&lt;=39,"Youths",D219&lt;=59,"Adults",D219&gt;=60,"Elders")</f>
        <v>Teenagers</v>
      </c>
    </row>
    <row r="220" spans="4:5" x14ac:dyDescent="0.2">
      <c r="D220" s="8">
        <v>0.33</v>
      </c>
      <c r="E220" t="str" cm="1">
        <f t="array" ref="E220">_xlfn.IFS(D220&lt;=19,"Teenagers",D220&lt;=39,"Youths",D220&lt;=59,"Adults",D220&gt;=60,"Elders")</f>
        <v>Teenagers</v>
      </c>
    </row>
    <row r="221" spans="4:5" x14ac:dyDescent="0.2">
      <c r="D221" s="8">
        <v>47</v>
      </c>
      <c r="E221" t="str" cm="1">
        <f t="array" ref="E221">_xlfn.IFS(D221&lt;=19,"Teenagers",D221&lt;=39,"Youths",D221&lt;=59,"Adults",D221&gt;=60,"Elders")</f>
        <v>Adults</v>
      </c>
    </row>
    <row r="222" spans="4:5" x14ac:dyDescent="0.2">
      <c r="D222" s="8">
        <v>8</v>
      </c>
      <c r="E222" t="str" cm="1">
        <f t="array" ref="E222">_xlfn.IFS(D222&lt;=19,"Teenagers",D222&lt;=39,"Youths",D222&lt;=59,"Adults",D222&gt;=60,"Elders")</f>
        <v>Teenagers</v>
      </c>
    </row>
    <row r="223" spans="4:5" x14ac:dyDescent="0.2">
      <c r="D223" s="8">
        <v>25</v>
      </c>
      <c r="E223" t="str" cm="1">
        <f t="array" ref="E223">_xlfn.IFS(D223&lt;=19,"Teenagers",D223&lt;=39,"Youths",D223&lt;=59,"Adults",D223&gt;=60,"Elders")</f>
        <v>Youths</v>
      </c>
    </row>
    <row r="224" spans="4:5" x14ac:dyDescent="0.2">
      <c r="D224" s="9"/>
      <c r="E224" t="str" cm="1">
        <f t="array" ref="E224">_xlfn.IFS(D224&lt;=19,"Teenagers",D224&lt;=39,"Youths",D224&lt;=59,"Adults",D224&gt;=60,"Elders")</f>
        <v>Teenagers</v>
      </c>
    </row>
    <row r="225" spans="4:5" x14ac:dyDescent="0.2">
      <c r="D225" s="8">
        <v>35</v>
      </c>
      <c r="E225" t="str" cm="1">
        <f t="array" ref="E225">_xlfn.IFS(D225&lt;=19,"Teenagers",D225&lt;=39,"Youths",D225&lt;=59,"Adults",D225&gt;=60,"Elders")</f>
        <v>Youths</v>
      </c>
    </row>
    <row r="226" spans="4:5" x14ac:dyDescent="0.2">
      <c r="D226" s="8">
        <v>24</v>
      </c>
      <c r="E226" t="str" cm="1">
        <f t="array" ref="E226">_xlfn.IFS(D226&lt;=19,"Teenagers",D226&lt;=39,"Youths",D226&lt;=59,"Adults",D226&gt;=60,"Elders")</f>
        <v>Youths</v>
      </c>
    </row>
    <row r="227" spans="4:5" x14ac:dyDescent="0.2">
      <c r="D227" s="8">
        <v>33</v>
      </c>
      <c r="E227" t="str" cm="1">
        <f t="array" ref="E227">_xlfn.IFS(D227&lt;=19,"Teenagers",D227&lt;=39,"Youths",D227&lt;=59,"Adults",D227&gt;=60,"Elders")</f>
        <v>Youths</v>
      </c>
    </row>
    <row r="228" spans="4:5" x14ac:dyDescent="0.2">
      <c r="D228" s="8">
        <v>25</v>
      </c>
      <c r="E228" t="str" cm="1">
        <f t="array" ref="E228">_xlfn.IFS(D228&lt;=19,"Teenagers",D228&lt;=39,"Youths",D228&lt;=59,"Adults",D228&gt;=60,"Elders")</f>
        <v>Youths</v>
      </c>
    </row>
    <row r="229" spans="4:5" x14ac:dyDescent="0.2">
      <c r="D229" s="8">
        <v>32</v>
      </c>
      <c r="E229" t="str" cm="1">
        <f t="array" ref="E229">_xlfn.IFS(D229&lt;=19,"Teenagers",D229&lt;=39,"Youths",D229&lt;=59,"Adults",D229&gt;=60,"Elders")</f>
        <v>Youths</v>
      </c>
    </row>
    <row r="230" spans="4:5" x14ac:dyDescent="0.2">
      <c r="D230" s="9"/>
      <c r="E230" t="str" cm="1">
        <f t="array" ref="E230">_xlfn.IFS(D230&lt;=19,"Teenagers",D230&lt;=39,"Youths",D230&lt;=59,"Adults",D230&gt;=60,"Elders")</f>
        <v>Teenagers</v>
      </c>
    </row>
    <row r="231" spans="4:5" x14ac:dyDescent="0.2">
      <c r="D231" s="8">
        <v>17</v>
      </c>
      <c r="E231" t="str" cm="1">
        <f t="array" ref="E231">_xlfn.IFS(D231&lt;=19,"Teenagers",D231&lt;=39,"Youths",D231&lt;=59,"Adults",D231&gt;=60,"Elders")</f>
        <v>Teenagers</v>
      </c>
    </row>
    <row r="232" spans="4:5" x14ac:dyDescent="0.2">
      <c r="D232" s="8">
        <v>60</v>
      </c>
      <c r="E232" t="str" cm="1">
        <f t="array" ref="E232">_xlfn.IFS(D232&lt;=19,"Teenagers",D232&lt;=39,"Youths",D232&lt;=59,"Adults",D232&gt;=60,"Elders")</f>
        <v>Elders</v>
      </c>
    </row>
    <row r="233" spans="4:5" x14ac:dyDescent="0.2">
      <c r="D233" s="8">
        <v>38</v>
      </c>
      <c r="E233" t="str" cm="1">
        <f t="array" ref="E233">_xlfn.IFS(D233&lt;=19,"Teenagers",D233&lt;=39,"Youths",D233&lt;=59,"Adults",D233&gt;=60,"Elders")</f>
        <v>Youths</v>
      </c>
    </row>
    <row r="234" spans="4:5" x14ac:dyDescent="0.2">
      <c r="D234" s="8">
        <v>42</v>
      </c>
      <c r="E234" t="str" cm="1">
        <f t="array" ref="E234">_xlfn.IFS(D234&lt;=19,"Teenagers",D234&lt;=39,"Youths",D234&lt;=59,"Adults",D234&gt;=60,"Elders")</f>
        <v>Adults</v>
      </c>
    </row>
    <row r="235" spans="4:5" x14ac:dyDescent="0.2">
      <c r="D235" s="9"/>
      <c r="E235" t="str" cm="1">
        <f t="array" ref="E235">_xlfn.IFS(D235&lt;=19,"Teenagers",D235&lt;=39,"Youths",D235&lt;=59,"Adults",D235&gt;=60,"Elders")</f>
        <v>Teenagers</v>
      </c>
    </row>
    <row r="236" spans="4:5" x14ac:dyDescent="0.2">
      <c r="D236" s="8">
        <v>57</v>
      </c>
      <c r="E236" t="str" cm="1">
        <f t="array" ref="E236">_xlfn.IFS(D236&lt;=19,"Teenagers",D236&lt;=39,"Youths",D236&lt;=59,"Adults",D236&gt;=60,"Elders")</f>
        <v>Adults</v>
      </c>
    </row>
    <row r="237" spans="4:5" x14ac:dyDescent="0.2">
      <c r="D237" s="8">
        <v>50</v>
      </c>
      <c r="E237" t="str" cm="1">
        <f t="array" ref="E237">_xlfn.IFS(D237&lt;=19,"Teenagers",D237&lt;=39,"Youths",D237&lt;=59,"Adults",D237&gt;=60,"Elders")</f>
        <v>Adults</v>
      </c>
    </row>
    <row r="238" spans="4:5" x14ac:dyDescent="0.2">
      <c r="D238" s="9"/>
      <c r="E238" t="str" cm="1">
        <f t="array" ref="E238">_xlfn.IFS(D238&lt;=19,"Teenagers",D238&lt;=39,"Youths",D238&lt;=59,"Adults",D238&gt;=60,"Elders")</f>
        <v>Teenagers</v>
      </c>
    </row>
    <row r="239" spans="4:5" x14ac:dyDescent="0.2">
      <c r="D239" s="8">
        <v>30</v>
      </c>
      <c r="E239" t="str" cm="1">
        <f t="array" ref="E239">_xlfn.IFS(D239&lt;=19,"Teenagers",D239&lt;=39,"Youths",D239&lt;=59,"Adults",D239&gt;=60,"Elders")</f>
        <v>Youths</v>
      </c>
    </row>
    <row r="240" spans="4:5" x14ac:dyDescent="0.2">
      <c r="D240" s="8">
        <v>21</v>
      </c>
      <c r="E240" t="str" cm="1">
        <f t="array" ref="E240">_xlfn.IFS(D240&lt;=19,"Teenagers",D240&lt;=39,"Youths",D240&lt;=59,"Adults",D240&gt;=60,"Elders")</f>
        <v>Youths</v>
      </c>
    </row>
    <row r="241" spans="4:5" x14ac:dyDescent="0.2">
      <c r="D241" s="8">
        <v>22</v>
      </c>
      <c r="E241" t="str" cm="1">
        <f t="array" ref="E241">_xlfn.IFS(D241&lt;=19,"Teenagers",D241&lt;=39,"Youths",D241&lt;=59,"Adults",D241&gt;=60,"Elders")</f>
        <v>Youths</v>
      </c>
    </row>
    <row r="242" spans="4:5" x14ac:dyDescent="0.2">
      <c r="D242" s="8">
        <v>21</v>
      </c>
      <c r="E242" t="str" cm="1">
        <f t="array" ref="E242">_xlfn.IFS(D242&lt;=19,"Teenagers",D242&lt;=39,"Youths",D242&lt;=59,"Adults",D242&gt;=60,"Elders")</f>
        <v>Youths</v>
      </c>
    </row>
    <row r="243" spans="4:5" x14ac:dyDescent="0.2">
      <c r="D243" s="8">
        <v>53</v>
      </c>
      <c r="E243" t="str" cm="1">
        <f t="array" ref="E243">_xlfn.IFS(D243&lt;=19,"Teenagers",D243&lt;=39,"Youths",D243&lt;=59,"Adults",D243&gt;=60,"Elders")</f>
        <v>Adults</v>
      </c>
    </row>
    <row r="244" spans="4:5" x14ac:dyDescent="0.2">
      <c r="D244" s="9"/>
      <c r="E244" t="str" cm="1">
        <f t="array" ref="E244">_xlfn.IFS(D244&lt;=19,"Teenagers",D244&lt;=39,"Youths",D244&lt;=59,"Adults",D244&gt;=60,"Elders")</f>
        <v>Teenagers</v>
      </c>
    </row>
    <row r="245" spans="4:5" x14ac:dyDescent="0.2">
      <c r="D245" s="8">
        <v>23</v>
      </c>
      <c r="E245" t="str" cm="1">
        <f t="array" ref="E245">_xlfn.IFS(D245&lt;=19,"Teenagers",D245&lt;=39,"Youths",D245&lt;=59,"Adults",D245&gt;=60,"Elders")</f>
        <v>Youths</v>
      </c>
    </row>
    <row r="246" spans="4:5" x14ac:dyDescent="0.2">
      <c r="D246" s="9"/>
      <c r="E246" t="str" cm="1">
        <f t="array" ref="E246">_xlfn.IFS(D246&lt;=19,"Teenagers",D246&lt;=39,"Youths",D246&lt;=59,"Adults",D246&gt;=60,"Elders")</f>
        <v>Teenagers</v>
      </c>
    </row>
    <row r="247" spans="4:5" x14ac:dyDescent="0.2">
      <c r="D247" s="8">
        <v>40.5</v>
      </c>
      <c r="E247" t="str" cm="1">
        <f t="array" ref="E247">_xlfn.IFS(D247&lt;=19,"Teenagers",D247&lt;=39,"Youths",D247&lt;=59,"Adults",D247&gt;=60,"Elders")</f>
        <v>Adults</v>
      </c>
    </row>
    <row r="248" spans="4:5" x14ac:dyDescent="0.2">
      <c r="D248" s="8">
        <v>36</v>
      </c>
      <c r="E248" t="str" cm="1">
        <f t="array" ref="E248">_xlfn.IFS(D248&lt;=19,"Teenagers",D248&lt;=39,"Youths",D248&lt;=59,"Adults",D248&gt;=60,"Elders")</f>
        <v>Youths</v>
      </c>
    </row>
    <row r="249" spans="4:5" x14ac:dyDescent="0.2">
      <c r="D249" s="8">
        <v>14</v>
      </c>
      <c r="E249" t="str" cm="1">
        <f t="array" ref="E249">_xlfn.IFS(D249&lt;=19,"Teenagers",D249&lt;=39,"Youths",D249&lt;=59,"Adults",D249&gt;=60,"Elders")</f>
        <v>Teenagers</v>
      </c>
    </row>
    <row r="250" spans="4:5" x14ac:dyDescent="0.2">
      <c r="D250" s="8">
        <v>21</v>
      </c>
      <c r="E250" t="str" cm="1">
        <f t="array" ref="E250">_xlfn.IFS(D250&lt;=19,"Teenagers",D250&lt;=39,"Youths",D250&lt;=59,"Adults",D250&gt;=60,"Elders")</f>
        <v>Youths</v>
      </c>
    </row>
    <row r="251" spans="4:5" x14ac:dyDescent="0.2">
      <c r="D251" s="8">
        <v>21</v>
      </c>
      <c r="E251" t="str" cm="1">
        <f t="array" ref="E251">_xlfn.IFS(D251&lt;=19,"Teenagers",D251&lt;=39,"Youths",D251&lt;=59,"Adults",D251&gt;=60,"Elders")</f>
        <v>Youths</v>
      </c>
    </row>
    <row r="252" spans="4:5" x14ac:dyDescent="0.2">
      <c r="D252" s="9"/>
      <c r="E252" t="str" cm="1">
        <f t="array" ref="E252">_xlfn.IFS(D252&lt;=19,"Teenagers",D252&lt;=39,"Youths",D252&lt;=59,"Adults",D252&gt;=60,"Elders")</f>
        <v>Teenagers</v>
      </c>
    </row>
    <row r="253" spans="4:5" x14ac:dyDescent="0.2">
      <c r="D253" s="8">
        <v>39</v>
      </c>
      <c r="E253" t="str" cm="1">
        <f t="array" ref="E253">_xlfn.IFS(D253&lt;=19,"Teenagers",D253&lt;=39,"Youths",D253&lt;=59,"Adults",D253&gt;=60,"Elders")</f>
        <v>Youths</v>
      </c>
    </row>
    <row r="254" spans="4:5" x14ac:dyDescent="0.2">
      <c r="D254" s="8">
        <v>20</v>
      </c>
      <c r="E254" t="str" cm="1">
        <f t="array" ref="E254">_xlfn.IFS(D254&lt;=19,"Teenagers",D254&lt;=39,"Youths",D254&lt;=59,"Adults",D254&gt;=60,"Elders")</f>
        <v>Youths</v>
      </c>
    </row>
    <row r="255" spans="4:5" x14ac:dyDescent="0.2">
      <c r="D255" s="8">
        <v>64</v>
      </c>
      <c r="E255" t="str" cm="1">
        <f t="array" ref="E255">_xlfn.IFS(D255&lt;=19,"Teenagers",D255&lt;=39,"Youths",D255&lt;=59,"Adults",D255&gt;=60,"Elders")</f>
        <v>Elders</v>
      </c>
    </row>
    <row r="256" spans="4:5" x14ac:dyDescent="0.2">
      <c r="D256" s="8">
        <v>20</v>
      </c>
      <c r="E256" t="str" cm="1">
        <f t="array" ref="E256">_xlfn.IFS(D256&lt;=19,"Teenagers",D256&lt;=39,"Youths",D256&lt;=59,"Adults",D256&gt;=60,"Elders")</f>
        <v>Youths</v>
      </c>
    </row>
    <row r="257" spans="4:5" x14ac:dyDescent="0.2">
      <c r="D257" s="8">
        <v>18</v>
      </c>
      <c r="E257" t="str" cm="1">
        <f t="array" ref="E257">_xlfn.IFS(D257&lt;=19,"Teenagers",D257&lt;=39,"Youths",D257&lt;=59,"Adults",D257&gt;=60,"Elders")</f>
        <v>Teenagers</v>
      </c>
    </row>
    <row r="258" spans="4:5" x14ac:dyDescent="0.2">
      <c r="D258" s="8">
        <v>48</v>
      </c>
      <c r="E258" t="str" cm="1">
        <f t="array" ref="E258">_xlfn.IFS(D258&lt;=19,"Teenagers",D258&lt;=39,"Youths",D258&lt;=59,"Adults",D258&gt;=60,"Elders")</f>
        <v>Adults</v>
      </c>
    </row>
    <row r="259" spans="4:5" x14ac:dyDescent="0.2">
      <c r="D259" s="8">
        <v>55</v>
      </c>
      <c r="E259" t="str" cm="1">
        <f t="array" ref="E259">_xlfn.IFS(D259&lt;=19,"Teenagers",D259&lt;=39,"Youths",D259&lt;=59,"Adults",D259&gt;=60,"Elders")</f>
        <v>Adults</v>
      </c>
    </row>
    <row r="260" spans="4:5" x14ac:dyDescent="0.2">
      <c r="D260" s="8">
        <v>45</v>
      </c>
      <c r="E260" t="str" cm="1">
        <f t="array" ref="E260">_xlfn.IFS(D260&lt;=19,"Teenagers",D260&lt;=39,"Youths",D260&lt;=59,"Adults",D260&gt;=60,"Elders")</f>
        <v>Adults</v>
      </c>
    </row>
    <row r="261" spans="4:5" x14ac:dyDescent="0.2">
      <c r="D261" s="8">
        <v>45</v>
      </c>
      <c r="E261" t="str" cm="1">
        <f t="array" ref="E261">_xlfn.IFS(D261&lt;=19,"Teenagers",D261&lt;=39,"Youths",D261&lt;=59,"Adults",D261&gt;=60,"Elders")</f>
        <v>Adults</v>
      </c>
    </row>
    <row r="262" spans="4:5" x14ac:dyDescent="0.2">
      <c r="D262" s="9"/>
      <c r="E262" t="str" cm="1">
        <f t="array" ref="E262">_xlfn.IFS(D262&lt;=19,"Teenagers",D262&lt;=39,"Youths",D262&lt;=59,"Adults",D262&gt;=60,"Elders")</f>
        <v>Teenagers</v>
      </c>
    </row>
    <row r="263" spans="4:5" x14ac:dyDescent="0.2">
      <c r="D263" s="9"/>
      <c r="E263" t="str" cm="1">
        <f t="array" ref="E263">_xlfn.IFS(D263&lt;=19,"Teenagers",D263&lt;=39,"Youths",D263&lt;=59,"Adults",D263&gt;=60,"Elders")</f>
        <v>Teenagers</v>
      </c>
    </row>
    <row r="264" spans="4:5" x14ac:dyDescent="0.2">
      <c r="D264" s="8">
        <v>41</v>
      </c>
      <c r="E264" t="str" cm="1">
        <f t="array" ref="E264">_xlfn.IFS(D264&lt;=19,"Teenagers",D264&lt;=39,"Youths",D264&lt;=59,"Adults",D264&gt;=60,"Elders")</f>
        <v>Adults</v>
      </c>
    </row>
    <row r="265" spans="4:5" x14ac:dyDescent="0.2">
      <c r="D265" s="8">
        <v>22</v>
      </c>
      <c r="E265" t="str" cm="1">
        <f t="array" ref="E265">_xlfn.IFS(D265&lt;=19,"Teenagers",D265&lt;=39,"Youths",D265&lt;=59,"Adults",D265&gt;=60,"Elders")</f>
        <v>Youths</v>
      </c>
    </row>
    <row r="266" spans="4:5" x14ac:dyDescent="0.2">
      <c r="D266" s="8">
        <v>42</v>
      </c>
      <c r="E266" t="str" cm="1">
        <f t="array" ref="E266">_xlfn.IFS(D266&lt;=19,"Teenagers",D266&lt;=39,"Youths",D266&lt;=59,"Adults",D266&gt;=60,"Elders")</f>
        <v>Adults</v>
      </c>
    </row>
    <row r="267" spans="4:5" x14ac:dyDescent="0.2">
      <c r="D267" s="8">
        <v>29</v>
      </c>
      <c r="E267" t="str" cm="1">
        <f t="array" ref="E267">_xlfn.IFS(D267&lt;=19,"Teenagers",D267&lt;=39,"Youths",D267&lt;=59,"Adults",D267&gt;=60,"Elders")</f>
        <v>Youths</v>
      </c>
    </row>
    <row r="268" spans="4:5" x14ac:dyDescent="0.2">
      <c r="D268" s="9"/>
      <c r="E268" t="str" cm="1">
        <f t="array" ref="E268">_xlfn.IFS(D268&lt;=19,"Teenagers",D268&lt;=39,"Youths",D268&lt;=59,"Adults",D268&gt;=60,"Elders")</f>
        <v>Teenagers</v>
      </c>
    </row>
    <row r="269" spans="4:5" x14ac:dyDescent="0.2">
      <c r="D269" s="8">
        <v>0.92</v>
      </c>
      <c r="E269" t="str" cm="1">
        <f t="array" ref="E269">_xlfn.IFS(D269&lt;=19,"Teenagers",D269&lt;=39,"Youths",D269&lt;=59,"Adults",D269&gt;=60,"Elders")</f>
        <v>Teenagers</v>
      </c>
    </row>
    <row r="270" spans="4:5" x14ac:dyDescent="0.2">
      <c r="D270" s="8">
        <v>20</v>
      </c>
      <c r="E270" t="str" cm="1">
        <f t="array" ref="E270">_xlfn.IFS(D270&lt;=19,"Teenagers",D270&lt;=39,"Youths",D270&lt;=59,"Adults",D270&gt;=60,"Elders")</f>
        <v>Youths</v>
      </c>
    </row>
    <row r="271" spans="4:5" x14ac:dyDescent="0.2">
      <c r="D271" s="8">
        <v>27</v>
      </c>
      <c r="E271" t="str" cm="1">
        <f t="array" ref="E271">_xlfn.IFS(D271&lt;=19,"Teenagers",D271&lt;=39,"Youths",D271&lt;=59,"Adults",D271&gt;=60,"Elders")</f>
        <v>Youths</v>
      </c>
    </row>
    <row r="272" spans="4:5" x14ac:dyDescent="0.2">
      <c r="D272" s="8">
        <v>24</v>
      </c>
      <c r="E272" t="str" cm="1">
        <f t="array" ref="E272">_xlfn.IFS(D272&lt;=19,"Teenagers",D272&lt;=39,"Youths",D272&lt;=59,"Adults",D272&gt;=60,"Elders")</f>
        <v>Youths</v>
      </c>
    </row>
    <row r="273" spans="4:5" x14ac:dyDescent="0.2">
      <c r="D273" s="8">
        <v>32.5</v>
      </c>
      <c r="E273" t="str" cm="1">
        <f t="array" ref="E273">_xlfn.IFS(D273&lt;=19,"Teenagers",D273&lt;=39,"Youths",D273&lt;=59,"Adults",D273&gt;=60,"Elders")</f>
        <v>Youths</v>
      </c>
    </row>
    <row r="274" spans="4:5" x14ac:dyDescent="0.2">
      <c r="D274" s="9"/>
      <c r="E274" t="str" cm="1">
        <f t="array" ref="E274">_xlfn.IFS(D274&lt;=19,"Teenagers",D274&lt;=39,"Youths",D274&lt;=59,"Adults",D274&gt;=60,"Elders")</f>
        <v>Teenagers</v>
      </c>
    </row>
    <row r="275" spans="4:5" x14ac:dyDescent="0.2">
      <c r="D275" s="9"/>
      <c r="E275" t="str" cm="1">
        <f t="array" ref="E275">_xlfn.IFS(D275&lt;=19,"Teenagers",D275&lt;=39,"Youths",D275&lt;=59,"Adults",D275&gt;=60,"Elders")</f>
        <v>Teenagers</v>
      </c>
    </row>
    <row r="276" spans="4:5" x14ac:dyDescent="0.2">
      <c r="D276" s="8">
        <v>28</v>
      </c>
      <c r="E276" t="str" cm="1">
        <f t="array" ref="E276">_xlfn.IFS(D276&lt;=19,"Teenagers",D276&lt;=39,"Youths",D276&lt;=59,"Adults",D276&gt;=60,"Elders")</f>
        <v>Youths</v>
      </c>
    </row>
    <row r="277" spans="4:5" x14ac:dyDescent="0.2">
      <c r="D277" s="8">
        <v>19</v>
      </c>
      <c r="E277" t="str" cm="1">
        <f t="array" ref="E277">_xlfn.IFS(D277&lt;=19,"Teenagers",D277&lt;=39,"Youths",D277&lt;=59,"Adults",D277&gt;=60,"Elders")</f>
        <v>Teenagers</v>
      </c>
    </row>
    <row r="278" spans="4:5" x14ac:dyDescent="0.2">
      <c r="D278" s="8">
        <v>21</v>
      </c>
      <c r="E278" t="str" cm="1">
        <f t="array" ref="E278">_xlfn.IFS(D278&lt;=19,"Teenagers",D278&lt;=39,"Youths",D278&lt;=59,"Adults",D278&gt;=60,"Elders")</f>
        <v>Youths</v>
      </c>
    </row>
    <row r="279" spans="4:5" x14ac:dyDescent="0.2">
      <c r="D279" s="8">
        <v>36.5</v>
      </c>
      <c r="E279" t="str" cm="1">
        <f t="array" ref="E279">_xlfn.IFS(D279&lt;=19,"Teenagers",D279&lt;=39,"Youths",D279&lt;=59,"Adults",D279&gt;=60,"Elders")</f>
        <v>Youths</v>
      </c>
    </row>
    <row r="280" spans="4:5" x14ac:dyDescent="0.2">
      <c r="D280" s="8">
        <v>21</v>
      </c>
      <c r="E280" t="str" cm="1">
        <f t="array" ref="E280">_xlfn.IFS(D280&lt;=19,"Teenagers",D280&lt;=39,"Youths",D280&lt;=59,"Adults",D280&gt;=60,"Elders")</f>
        <v>Youths</v>
      </c>
    </row>
    <row r="281" spans="4:5" x14ac:dyDescent="0.2">
      <c r="D281" s="8">
        <v>29</v>
      </c>
      <c r="E281" t="str" cm="1">
        <f t="array" ref="E281">_xlfn.IFS(D281&lt;=19,"Teenagers",D281&lt;=39,"Youths",D281&lt;=59,"Adults",D281&gt;=60,"Elders")</f>
        <v>Youths</v>
      </c>
    </row>
    <row r="282" spans="4:5" x14ac:dyDescent="0.2">
      <c r="D282" s="8">
        <v>1</v>
      </c>
      <c r="E282" t="str" cm="1">
        <f t="array" ref="E282">_xlfn.IFS(D282&lt;=19,"Teenagers",D282&lt;=39,"Youths",D282&lt;=59,"Adults",D282&gt;=60,"Elders")</f>
        <v>Teenagers</v>
      </c>
    </row>
    <row r="283" spans="4:5" x14ac:dyDescent="0.2">
      <c r="D283" s="8">
        <v>30</v>
      </c>
      <c r="E283" t="str" cm="1">
        <f t="array" ref="E283">_xlfn.IFS(D283&lt;=19,"Teenagers",D283&lt;=39,"Youths",D283&lt;=59,"Adults",D283&gt;=60,"Elders")</f>
        <v>Youths</v>
      </c>
    </row>
    <row r="284" spans="4:5" x14ac:dyDescent="0.2">
      <c r="D284" s="9"/>
      <c r="E284" t="str" cm="1">
        <f t="array" ref="E284">_xlfn.IFS(D284&lt;=19,"Teenagers",D284&lt;=39,"Youths",D284&lt;=59,"Adults",D284&gt;=60,"Elders")</f>
        <v>Teenagers</v>
      </c>
    </row>
    <row r="285" spans="4:5" x14ac:dyDescent="0.2">
      <c r="D285" s="9"/>
      <c r="E285" t="str" cm="1">
        <f t="array" ref="E285">_xlfn.IFS(D285&lt;=19,"Teenagers",D285&lt;=39,"Youths",D285&lt;=59,"Adults",D285&gt;=60,"Elders")</f>
        <v>Teenagers</v>
      </c>
    </row>
    <row r="286" spans="4:5" x14ac:dyDescent="0.2">
      <c r="D286" s="9"/>
      <c r="E286" t="str" cm="1">
        <f t="array" ref="E286">_xlfn.IFS(D286&lt;=19,"Teenagers",D286&lt;=39,"Youths",D286&lt;=59,"Adults",D286&gt;=60,"Elders")</f>
        <v>Teenagers</v>
      </c>
    </row>
    <row r="287" spans="4:5" x14ac:dyDescent="0.2">
      <c r="D287" s="9"/>
      <c r="E287" t="str" cm="1">
        <f t="array" ref="E287">_xlfn.IFS(D287&lt;=19,"Teenagers",D287&lt;=39,"Youths",D287&lt;=59,"Adults",D287&gt;=60,"Elders")</f>
        <v>Teenagers</v>
      </c>
    </row>
    <row r="288" spans="4:5" x14ac:dyDescent="0.2">
      <c r="D288" s="8">
        <v>17</v>
      </c>
      <c r="E288" t="str" cm="1">
        <f t="array" ref="E288">_xlfn.IFS(D288&lt;=19,"Teenagers",D288&lt;=39,"Youths",D288&lt;=59,"Adults",D288&gt;=60,"Elders")</f>
        <v>Teenagers</v>
      </c>
    </row>
    <row r="289" spans="4:5" x14ac:dyDescent="0.2">
      <c r="D289" s="8">
        <v>46</v>
      </c>
      <c r="E289" t="str" cm="1">
        <f t="array" ref="E289">_xlfn.IFS(D289&lt;=19,"Teenagers",D289&lt;=39,"Youths",D289&lt;=59,"Adults",D289&gt;=60,"Elders")</f>
        <v>Adults</v>
      </c>
    </row>
    <row r="290" spans="4:5" x14ac:dyDescent="0.2">
      <c r="D290" s="9"/>
      <c r="E290" t="str" cm="1">
        <f t="array" ref="E290">_xlfn.IFS(D290&lt;=19,"Teenagers",D290&lt;=39,"Youths",D290&lt;=59,"Adults",D290&gt;=60,"Elders")</f>
        <v>Teenagers</v>
      </c>
    </row>
    <row r="291" spans="4:5" x14ac:dyDescent="0.2">
      <c r="D291" s="8">
        <v>26</v>
      </c>
      <c r="E291" t="str" cm="1">
        <f t="array" ref="E291">_xlfn.IFS(D291&lt;=19,"Teenagers",D291&lt;=39,"Youths",D291&lt;=59,"Adults",D291&gt;=60,"Elders")</f>
        <v>Youths</v>
      </c>
    </row>
    <row r="292" spans="4:5" x14ac:dyDescent="0.2">
      <c r="D292" s="9"/>
      <c r="E292" t="str" cm="1">
        <f t="array" ref="E292">_xlfn.IFS(D292&lt;=19,"Teenagers",D292&lt;=39,"Youths",D292&lt;=59,"Adults",D292&gt;=60,"Elders")</f>
        <v>Teenagers</v>
      </c>
    </row>
    <row r="293" spans="4:5" x14ac:dyDescent="0.2">
      <c r="D293" s="9"/>
      <c r="E293" t="str" cm="1">
        <f t="array" ref="E293">_xlfn.IFS(D293&lt;=19,"Teenagers",D293&lt;=39,"Youths",D293&lt;=59,"Adults",D293&gt;=60,"Elders")</f>
        <v>Teenagers</v>
      </c>
    </row>
    <row r="294" spans="4:5" x14ac:dyDescent="0.2">
      <c r="D294" s="8">
        <v>20</v>
      </c>
      <c r="E294" t="str" cm="1">
        <f t="array" ref="E294">_xlfn.IFS(D294&lt;=19,"Teenagers",D294&lt;=39,"Youths",D294&lt;=59,"Adults",D294&gt;=60,"Elders")</f>
        <v>Youths</v>
      </c>
    </row>
    <row r="295" spans="4:5" x14ac:dyDescent="0.2">
      <c r="D295" s="8">
        <v>28</v>
      </c>
      <c r="E295" t="str" cm="1">
        <f t="array" ref="E295">_xlfn.IFS(D295&lt;=19,"Teenagers",D295&lt;=39,"Youths",D295&lt;=59,"Adults",D295&gt;=60,"Elders")</f>
        <v>Youths</v>
      </c>
    </row>
    <row r="296" spans="4:5" x14ac:dyDescent="0.2">
      <c r="D296" s="8">
        <v>40</v>
      </c>
      <c r="E296" t="str" cm="1">
        <f t="array" ref="E296">_xlfn.IFS(D296&lt;=19,"Teenagers",D296&lt;=39,"Youths",D296&lt;=59,"Adults",D296&gt;=60,"Elders")</f>
        <v>Adults</v>
      </c>
    </row>
    <row r="297" spans="4:5" x14ac:dyDescent="0.2">
      <c r="D297" s="8">
        <v>30</v>
      </c>
      <c r="E297" t="str" cm="1">
        <f t="array" ref="E297">_xlfn.IFS(D297&lt;=19,"Teenagers",D297&lt;=39,"Youths",D297&lt;=59,"Adults",D297&gt;=60,"Elders")</f>
        <v>Youths</v>
      </c>
    </row>
    <row r="298" spans="4:5" x14ac:dyDescent="0.2">
      <c r="D298" s="8">
        <v>22</v>
      </c>
      <c r="E298" t="str" cm="1">
        <f t="array" ref="E298">_xlfn.IFS(D298&lt;=19,"Teenagers",D298&lt;=39,"Youths",D298&lt;=59,"Adults",D298&gt;=60,"Elders")</f>
        <v>Youths</v>
      </c>
    </row>
    <row r="299" spans="4:5" x14ac:dyDescent="0.2">
      <c r="D299" s="8">
        <v>23</v>
      </c>
      <c r="E299" t="str" cm="1">
        <f t="array" ref="E299">_xlfn.IFS(D299&lt;=19,"Teenagers",D299&lt;=39,"Youths",D299&lt;=59,"Adults",D299&gt;=60,"Elders")</f>
        <v>Youths</v>
      </c>
    </row>
    <row r="300" spans="4:5" x14ac:dyDescent="0.2">
      <c r="D300" s="8">
        <v>0.75</v>
      </c>
      <c r="E300" t="str" cm="1">
        <f t="array" ref="E300">_xlfn.IFS(D300&lt;=19,"Teenagers",D300&lt;=39,"Youths",D300&lt;=59,"Adults",D300&gt;=60,"Elders")</f>
        <v>Teenagers</v>
      </c>
    </row>
    <row r="301" spans="4:5" x14ac:dyDescent="0.2">
      <c r="D301" s="9"/>
      <c r="E301" t="str" cm="1">
        <f t="array" ref="E301">_xlfn.IFS(D301&lt;=19,"Teenagers",D301&lt;=39,"Youths",D301&lt;=59,"Adults",D301&gt;=60,"Elders")</f>
        <v>Teenagers</v>
      </c>
    </row>
    <row r="302" spans="4:5" x14ac:dyDescent="0.2">
      <c r="D302" s="8">
        <v>9</v>
      </c>
      <c r="E302" t="str" cm="1">
        <f t="array" ref="E302">_xlfn.IFS(D302&lt;=19,"Teenagers",D302&lt;=39,"Youths",D302&lt;=59,"Adults",D302&gt;=60,"Elders")</f>
        <v>Teenagers</v>
      </c>
    </row>
    <row r="303" spans="4:5" x14ac:dyDescent="0.2">
      <c r="D303" s="8">
        <v>2</v>
      </c>
      <c r="E303" t="str" cm="1">
        <f t="array" ref="E303">_xlfn.IFS(D303&lt;=19,"Teenagers",D303&lt;=39,"Youths",D303&lt;=59,"Adults",D303&gt;=60,"Elders")</f>
        <v>Teenagers</v>
      </c>
    </row>
    <row r="304" spans="4:5" x14ac:dyDescent="0.2">
      <c r="D304" s="8">
        <v>36</v>
      </c>
      <c r="E304" t="str" cm="1">
        <f t="array" ref="E304">_xlfn.IFS(D304&lt;=19,"Teenagers",D304&lt;=39,"Youths",D304&lt;=59,"Adults",D304&gt;=60,"Elders")</f>
        <v>Youths</v>
      </c>
    </row>
    <row r="305" spans="4:5" x14ac:dyDescent="0.2">
      <c r="D305" s="9"/>
      <c r="E305" t="str" cm="1">
        <f t="array" ref="E305">_xlfn.IFS(D305&lt;=19,"Teenagers",D305&lt;=39,"Youths",D305&lt;=59,"Adults",D305&gt;=60,"Elders")</f>
        <v>Teenagers</v>
      </c>
    </row>
    <row r="306" spans="4:5" x14ac:dyDescent="0.2">
      <c r="D306" s="8">
        <v>24</v>
      </c>
      <c r="E306" t="str" cm="1">
        <f t="array" ref="E306">_xlfn.IFS(D306&lt;=19,"Teenagers",D306&lt;=39,"Youths",D306&lt;=59,"Adults",D306&gt;=60,"Elders")</f>
        <v>Youths</v>
      </c>
    </row>
    <row r="307" spans="4:5" x14ac:dyDescent="0.2">
      <c r="D307" s="9"/>
      <c r="E307" t="str" cm="1">
        <f t="array" ref="E307">_xlfn.IFS(D307&lt;=19,"Teenagers",D307&lt;=39,"Youths",D307&lt;=59,"Adults",D307&gt;=60,"Elders")</f>
        <v>Teenagers</v>
      </c>
    </row>
    <row r="308" spans="4:5" x14ac:dyDescent="0.2">
      <c r="D308" s="9"/>
      <c r="E308" t="str" cm="1">
        <f t="array" ref="E308">_xlfn.IFS(D308&lt;=19,"Teenagers",D308&lt;=39,"Youths",D308&lt;=59,"Adults",D308&gt;=60,"Elders")</f>
        <v>Teenagers</v>
      </c>
    </row>
    <row r="309" spans="4:5" x14ac:dyDescent="0.2">
      <c r="D309" s="9"/>
      <c r="E309" t="str" cm="1">
        <f t="array" ref="E309">_xlfn.IFS(D309&lt;=19,"Teenagers",D309&lt;=39,"Youths",D309&lt;=59,"Adults",D309&gt;=60,"Elders")</f>
        <v>Teenagers</v>
      </c>
    </row>
    <row r="310" spans="4:5" x14ac:dyDescent="0.2">
      <c r="D310" s="8">
        <v>30</v>
      </c>
      <c r="E310" t="str" cm="1">
        <f t="array" ref="E310">_xlfn.IFS(D310&lt;=19,"Teenagers",D310&lt;=39,"Youths",D310&lt;=59,"Adults",D310&gt;=60,"Elders")</f>
        <v>Youths</v>
      </c>
    </row>
    <row r="311" spans="4:5" x14ac:dyDescent="0.2">
      <c r="D311" s="9"/>
      <c r="E311" t="str" cm="1">
        <f t="array" ref="E311">_xlfn.IFS(D311&lt;=19,"Teenagers",D311&lt;=39,"Youths",D311&lt;=59,"Adults",D311&gt;=60,"Elders")</f>
        <v>Teenagers</v>
      </c>
    </row>
    <row r="312" spans="4:5" x14ac:dyDescent="0.2">
      <c r="D312" s="8">
        <v>53</v>
      </c>
      <c r="E312" t="str" cm="1">
        <f t="array" ref="E312">_xlfn.IFS(D312&lt;=19,"Teenagers",D312&lt;=39,"Youths",D312&lt;=59,"Adults",D312&gt;=60,"Elders")</f>
        <v>Adults</v>
      </c>
    </row>
    <row r="313" spans="4:5" x14ac:dyDescent="0.2">
      <c r="D313" s="8">
        <v>36</v>
      </c>
      <c r="E313" t="str" cm="1">
        <f t="array" ref="E313">_xlfn.IFS(D313&lt;=19,"Teenagers",D313&lt;=39,"Youths",D313&lt;=59,"Adults",D313&gt;=60,"Elders")</f>
        <v>Youths</v>
      </c>
    </row>
    <row r="314" spans="4:5" x14ac:dyDescent="0.2">
      <c r="D314" s="8">
        <v>26</v>
      </c>
      <c r="E314" t="str" cm="1">
        <f t="array" ref="E314">_xlfn.IFS(D314&lt;=19,"Teenagers",D314&lt;=39,"Youths",D314&lt;=59,"Adults",D314&gt;=60,"Elders")</f>
        <v>Youths</v>
      </c>
    </row>
    <row r="315" spans="4:5" x14ac:dyDescent="0.2">
      <c r="D315" s="8">
        <v>1</v>
      </c>
      <c r="E315" t="str" cm="1">
        <f t="array" ref="E315">_xlfn.IFS(D315&lt;=19,"Teenagers",D315&lt;=39,"Youths",D315&lt;=59,"Adults",D315&gt;=60,"Elders")</f>
        <v>Teenagers</v>
      </c>
    </row>
    <row r="316" spans="4:5" x14ac:dyDescent="0.2">
      <c r="D316" s="9"/>
      <c r="E316" t="str" cm="1">
        <f t="array" ref="E316">_xlfn.IFS(D316&lt;=19,"Teenagers",D316&lt;=39,"Youths",D316&lt;=59,"Adults",D316&gt;=60,"Elders")</f>
        <v>Teenagers</v>
      </c>
    </row>
    <row r="317" spans="4:5" x14ac:dyDescent="0.2">
      <c r="D317" s="8">
        <v>30</v>
      </c>
      <c r="E317" t="str" cm="1">
        <f t="array" ref="E317">_xlfn.IFS(D317&lt;=19,"Teenagers",D317&lt;=39,"Youths",D317&lt;=59,"Adults",D317&gt;=60,"Elders")</f>
        <v>Youths</v>
      </c>
    </row>
    <row r="318" spans="4:5" x14ac:dyDescent="0.2">
      <c r="D318" s="8">
        <v>29</v>
      </c>
      <c r="E318" t="str" cm="1">
        <f t="array" ref="E318">_xlfn.IFS(D318&lt;=19,"Teenagers",D318&lt;=39,"Youths",D318&lt;=59,"Adults",D318&gt;=60,"Elders")</f>
        <v>Youths</v>
      </c>
    </row>
    <row r="319" spans="4:5" x14ac:dyDescent="0.2">
      <c r="D319" s="8">
        <v>32</v>
      </c>
      <c r="E319" t="str" cm="1">
        <f t="array" ref="E319">_xlfn.IFS(D319&lt;=19,"Teenagers",D319&lt;=39,"Youths",D319&lt;=59,"Adults",D319&gt;=60,"Elders")</f>
        <v>Youths</v>
      </c>
    </row>
    <row r="320" spans="4:5" x14ac:dyDescent="0.2">
      <c r="D320" s="9"/>
      <c r="E320" t="str" cm="1">
        <f t="array" ref="E320">_xlfn.IFS(D320&lt;=19,"Teenagers",D320&lt;=39,"Youths",D320&lt;=59,"Adults",D320&gt;=60,"Elders")</f>
        <v>Teenagers</v>
      </c>
    </row>
    <row r="321" spans="4:5" x14ac:dyDescent="0.2">
      <c r="D321" s="8">
        <v>43</v>
      </c>
      <c r="E321" t="str" cm="1">
        <f t="array" ref="E321">_xlfn.IFS(D321&lt;=19,"Teenagers",D321&lt;=39,"Youths",D321&lt;=59,"Adults",D321&gt;=60,"Elders")</f>
        <v>Adults</v>
      </c>
    </row>
    <row r="322" spans="4:5" x14ac:dyDescent="0.2">
      <c r="D322" s="8">
        <v>24</v>
      </c>
      <c r="E322" t="str" cm="1">
        <f t="array" ref="E322">_xlfn.IFS(D322&lt;=19,"Teenagers",D322&lt;=39,"Youths",D322&lt;=59,"Adults",D322&gt;=60,"Elders")</f>
        <v>Youths</v>
      </c>
    </row>
    <row r="323" spans="4:5" x14ac:dyDescent="0.2">
      <c r="D323" s="9"/>
      <c r="E323" t="str" cm="1">
        <f t="array" ref="E323">_xlfn.IFS(D323&lt;=19,"Teenagers",D323&lt;=39,"Youths",D323&lt;=59,"Adults",D323&gt;=60,"Elders")</f>
        <v>Teenagers</v>
      </c>
    </row>
    <row r="324" spans="4:5" x14ac:dyDescent="0.2">
      <c r="D324" s="8">
        <v>64</v>
      </c>
      <c r="E324" t="str" cm="1">
        <f t="array" ref="E324">_xlfn.IFS(D324&lt;=19,"Teenagers",D324&lt;=39,"Youths",D324&lt;=59,"Adults",D324&gt;=60,"Elders")</f>
        <v>Elders</v>
      </c>
    </row>
    <row r="325" spans="4:5" x14ac:dyDescent="0.2">
      <c r="D325" s="8">
        <v>30</v>
      </c>
      <c r="E325" t="str" cm="1">
        <f t="array" ref="E325">_xlfn.IFS(D325&lt;=19,"Teenagers",D325&lt;=39,"Youths",D325&lt;=59,"Adults",D325&gt;=60,"Elders")</f>
        <v>Youths</v>
      </c>
    </row>
    <row r="326" spans="4:5" x14ac:dyDescent="0.2">
      <c r="D326" s="8">
        <v>0.83</v>
      </c>
      <c r="E326" t="str" cm="1">
        <f t="array" ref="E326">_xlfn.IFS(D326&lt;=19,"Teenagers",D326&lt;=39,"Youths",D326&lt;=59,"Adults",D326&gt;=60,"Elders")</f>
        <v>Teenagers</v>
      </c>
    </row>
    <row r="327" spans="4:5" x14ac:dyDescent="0.2">
      <c r="D327" s="8">
        <v>55</v>
      </c>
      <c r="E327" t="str" cm="1">
        <f t="array" ref="E327">_xlfn.IFS(D327&lt;=19,"Teenagers",D327&lt;=39,"Youths",D327&lt;=59,"Adults",D327&gt;=60,"Elders")</f>
        <v>Adults</v>
      </c>
    </row>
    <row r="328" spans="4:5" x14ac:dyDescent="0.2">
      <c r="D328" s="8">
        <v>45</v>
      </c>
      <c r="E328" t="str" cm="1">
        <f t="array" ref="E328">_xlfn.IFS(D328&lt;=19,"Teenagers",D328&lt;=39,"Youths",D328&lt;=59,"Adults",D328&gt;=60,"Elders")</f>
        <v>Adults</v>
      </c>
    </row>
    <row r="329" spans="4:5" x14ac:dyDescent="0.2">
      <c r="D329" s="8">
        <v>18</v>
      </c>
      <c r="E329" t="str" cm="1">
        <f t="array" ref="E329">_xlfn.IFS(D329&lt;=19,"Teenagers",D329&lt;=39,"Youths",D329&lt;=59,"Adults",D329&gt;=60,"Elders")</f>
        <v>Teenagers</v>
      </c>
    </row>
    <row r="330" spans="4:5" x14ac:dyDescent="0.2">
      <c r="D330" s="8">
        <v>22</v>
      </c>
      <c r="E330" t="str" cm="1">
        <f t="array" ref="E330">_xlfn.IFS(D330&lt;=19,"Teenagers",D330&lt;=39,"Youths",D330&lt;=59,"Adults",D330&gt;=60,"Elders")</f>
        <v>Youths</v>
      </c>
    </row>
    <row r="331" spans="4:5" x14ac:dyDescent="0.2">
      <c r="D331" s="9"/>
      <c r="E331" t="str" cm="1">
        <f t="array" ref="E331">_xlfn.IFS(D331&lt;=19,"Teenagers",D331&lt;=39,"Youths",D331&lt;=59,"Adults",D331&gt;=60,"Elders")</f>
        <v>Teenagers</v>
      </c>
    </row>
    <row r="332" spans="4:5" x14ac:dyDescent="0.2">
      <c r="D332" s="8">
        <v>37</v>
      </c>
      <c r="E332" t="str" cm="1">
        <f t="array" ref="E332">_xlfn.IFS(D332&lt;=19,"Teenagers",D332&lt;=39,"Youths",D332&lt;=59,"Adults",D332&gt;=60,"Elders")</f>
        <v>Youths</v>
      </c>
    </row>
    <row r="333" spans="4:5" x14ac:dyDescent="0.2">
      <c r="D333" s="8">
        <v>55</v>
      </c>
      <c r="E333" t="str" cm="1">
        <f t="array" ref="E333">_xlfn.IFS(D333&lt;=19,"Teenagers",D333&lt;=39,"Youths",D333&lt;=59,"Adults",D333&gt;=60,"Elders")</f>
        <v>Adults</v>
      </c>
    </row>
    <row r="334" spans="4:5" x14ac:dyDescent="0.2">
      <c r="D334" s="8">
        <v>17</v>
      </c>
      <c r="E334" t="str" cm="1">
        <f t="array" ref="E334">_xlfn.IFS(D334&lt;=19,"Teenagers",D334&lt;=39,"Youths",D334&lt;=59,"Adults",D334&gt;=60,"Elders")</f>
        <v>Teenagers</v>
      </c>
    </row>
    <row r="335" spans="4:5" x14ac:dyDescent="0.2">
      <c r="D335" s="8">
        <v>57</v>
      </c>
      <c r="E335" t="str" cm="1">
        <f t="array" ref="E335">_xlfn.IFS(D335&lt;=19,"Teenagers",D335&lt;=39,"Youths",D335&lt;=59,"Adults",D335&gt;=60,"Elders")</f>
        <v>Adults</v>
      </c>
    </row>
    <row r="336" spans="4:5" x14ac:dyDescent="0.2">
      <c r="D336" s="8">
        <v>19</v>
      </c>
      <c r="E336" t="str" cm="1">
        <f t="array" ref="E336">_xlfn.IFS(D336&lt;=19,"Teenagers",D336&lt;=39,"Youths",D336&lt;=59,"Adults",D336&gt;=60,"Elders")</f>
        <v>Teenagers</v>
      </c>
    </row>
    <row r="337" spans="4:5" x14ac:dyDescent="0.2">
      <c r="D337" s="8">
        <v>27</v>
      </c>
      <c r="E337" t="str" cm="1">
        <f t="array" ref="E337">_xlfn.IFS(D337&lt;=19,"Teenagers",D337&lt;=39,"Youths",D337&lt;=59,"Adults",D337&gt;=60,"Elders")</f>
        <v>Youths</v>
      </c>
    </row>
    <row r="338" spans="4:5" x14ac:dyDescent="0.2">
      <c r="D338" s="8">
        <v>22</v>
      </c>
      <c r="E338" t="str" cm="1">
        <f t="array" ref="E338">_xlfn.IFS(D338&lt;=19,"Teenagers",D338&lt;=39,"Youths",D338&lt;=59,"Adults",D338&gt;=60,"Elders")</f>
        <v>Youths</v>
      </c>
    </row>
    <row r="339" spans="4:5" x14ac:dyDescent="0.2">
      <c r="D339" s="8">
        <v>26</v>
      </c>
      <c r="E339" t="str" cm="1">
        <f t="array" ref="E339">_xlfn.IFS(D339&lt;=19,"Teenagers",D339&lt;=39,"Youths",D339&lt;=59,"Adults",D339&gt;=60,"Elders")</f>
        <v>Youths</v>
      </c>
    </row>
    <row r="340" spans="4:5" x14ac:dyDescent="0.2">
      <c r="D340" s="8">
        <v>25</v>
      </c>
      <c r="E340" t="str" cm="1">
        <f t="array" ref="E340">_xlfn.IFS(D340&lt;=19,"Teenagers",D340&lt;=39,"Youths",D340&lt;=59,"Adults",D340&gt;=60,"Elders")</f>
        <v>Youths</v>
      </c>
    </row>
    <row r="341" spans="4:5" x14ac:dyDescent="0.2">
      <c r="D341" s="8">
        <v>26</v>
      </c>
      <c r="E341" t="str" cm="1">
        <f t="array" ref="E341">_xlfn.IFS(D341&lt;=19,"Teenagers",D341&lt;=39,"Youths",D341&lt;=59,"Adults",D341&gt;=60,"Elders")</f>
        <v>Youths</v>
      </c>
    </row>
    <row r="342" spans="4:5" x14ac:dyDescent="0.2">
      <c r="D342" s="8">
        <v>33</v>
      </c>
      <c r="E342" t="str" cm="1">
        <f t="array" ref="E342">_xlfn.IFS(D342&lt;=19,"Teenagers",D342&lt;=39,"Youths",D342&lt;=59,"Adults",D342&gt;=60,"Elders")</f>
        <v>Youths</v>
      </c>
    </row>
    <row r="343" spans="4:5" x14ac:dyDescent="0.2">
      <c r="D343" s="8">
        <v>39</v>
      </c>
      <c r="E343" t="str" cm="1">
        <f t="array" ref="E343">_xlfn.IFS(D343&lt;=19,"Teenagers",D343&lt;=39,"Youths",D343&lt;=59,"Adults",D343&gt;=60,"Elders")</f>
        <v>Youths</v>
      </c>
    </row>
    <row r="344" spans="4:5" x14ac:dyDescent="0.2">
      <c r="D344" s="8">
        <v>23</v>
      </c>
      <c r="E344" t="str" cm="1">
        <f t="array" ref="E344">_xlfn.IFS(D344&lt;=19,"Teenagers",D344&lt;=39,"Youths",D344&lt;=59,"Adults",D344&gt;=60,"Elders")</f>
        <v>Youths</v>
      </c>
    </row>
    <row r="345" spans="4:5" x14ac:dyDescent="0.2">
      <c r="D345" s="8">
        <v>12</v>
      </c>
      <c r="E345" t="str" cm="1">
        <f t="array" ref="E345">_xlfn.IFS(D345&lt;=19,"Teenagers",D345&lt;=39,"Youths",D345&lt;=59,"Adults",D345&gt;=60,"Elders")</f>
        <v>Teenagers</v>
      </c>
    </row>
    <row r="346" spans="4:5" x14ac:dyDescent="0.2">
      <c r="D346" s="8">
        <v>46</v>
      </c>
      <c r="E346" t="str" cm="1">
        <f t="array" ref="E346">_xlfn.IFS(D346&lt;=19,"Teenagers",D346&lt;=39,"Youths",D346&lt;=59,"Adults",D346&gt;=60,"Elders")</f>
        <v>Adults</v>
      </c>
    </row>
    <row r="347" spans="4:5" x14ac:dyDescent="0.2">
      <c r="D347" s="8">
        <v>29</v>
      </c>
      <c r="E347" t="str" cm="1">
        <f t="array" ref="E347">_xlfn.IFS(D347&lt;=19,"Teenagers",D347&lt;=39,"Youths",D347&lt;=59,"Adults",D347&gt;=60,"Elders")</f>
        <v>Youths</v>
      </c>
    </row>
    <row r="348" spans="4:5" x14ac:dyDescent="0.2">
      <c r="D348" s="8">
        <v>21</v>
      </c>
      <c r="E348" t="str" cm="1">
        <f t="array" ref="E348">_xlfn.IFS(D348&lt;=19,"Teenagers",D348&lt;=39,"Youths",D348&lt;=59,"Adults",D348&gt;=60,"Elders")</f>
        <v>Youths</v>
      </c>
    </row>
    <row r="349" spans="4:5" x14ac:dyDescent="0.2">
      <c r="D349" s="8">
        <v>48</v>
      </c>
      <c r="E349" t="str" cm="1">
        <f t="array" ref="E349">_xlfn.IFS(D349&lt;=19,"Teenagers",D349&lt;=39,"Youths",D349&lt;=59,"Adults",D349&gt;=60,"Elders")</f>
        <v>Adults</v>
      </c>
    </row>
    <row r="350" spans="4:5" x14ac:dyDescent="0.2">
      <c r="D350" s="8">
        <v>39</v>
      </c>
      <c r="E350" t="str" cm="1">
        <f t="array" ref="E350">_xlfn.IFS(D350&lt;=19,"Teenagers",D350&lt;=39,"Youths",D350&lt;=59,"Adults",D350&gt;=60,"Elders")</f>
        <v>Youths</v>
      </c>
    </row>
    <row r="351" spans="4:5" x14ac:dyDescent="0.2">
      <c r="D351" s="9"/>
      <c r="E351" t="str" cm="1">
        <f t="array" ref="E351">_xlfn.IFS(D351&lt;=19,"Teenagers",D351&lt;=39,"Youths",D351&lt;=59,"Adults",D351&gt;=60,"Elders")</f>
        <v>Teenagers</v>
      </c>
    </row>
    <row r="352" spans="4:5" x14ac:dyDescent="0.2">
      <c r="D352" s="8">
        <v>19</v>
      </c>
      <c r="E352" t="str" cm="1">
        <f t="array" ref="E352">_xlfn.IFS(D352&lt;=19,"Teenagers",D352&lt;=39,"Youths",D352&lt;=59,"Adults",D352&gt;=60,"Elders")</f>
        <v>Teenagers</v>
      </c>
    </row>
    <row r="353" spans="4:5" x14ac:dyDescent="0.2">
      <c r="D353" s="8">
        <v>27</v>
      </c>
      <c r="E353" t="str" cm="1">
        <f t="array" ref="E353">_xlfn.IFS(D353&lt;=19,"Teenagers",D353&lt;=39,"Youths",D353&lt;=59,"Adults",D353&gt;=60,"Elders")</f>
        <v>Youths</v>
      </c>
    </row>
    <row r="354" spans="4:5" x14ac:dyDescent="0.2">
      <c r="D354" s="8">
        <v>30</v>
      </c>
      <c r="E354" t="str" cm="1">
        <f t="array" ref="E354">_xlfn.IFS(D354&lt;=19,"Teenagers",D354&lt;=39,"Youths",D354&lt;=59,"Adults",D354&gt;=60,"Elders")</f>
        <v>Youths</v>
      </c>
    </row>
    <row r="355" spans="4:5" x14ac:dyDescent="0.2">
      <c r="D355" s="8">
        <v>32</v>
      </c>
      <c r="E355" t="str" cm="1">
        <f t="array" ref="E355">_xlfn.IFS(D355&lt;=19,"Teenagers",D355&lt;=39,"Youths",D355&lt;=59,"Adults",D355&gt;=60,"Elders")</f>
        <v>Youths</v>
      </c>
    </row>
    <row r="356" spans="4:5" x14ac:dyDescent="0.2">
      <c r="D356" s="8">
        <v>39</v>
      </c>
      <c r="E356" t="str" cm="1">
        <f t="array" ref="E356">_xlfn.IFS(D356&lt;=19,"Teenagers",D356&lt;=39,"Youths",D356&lt;=59,"Adults",D356&gt;=60,"Elders")</f>
        <v>Youths</v>
      </c>
    </row>
    <row r="357" spans="4:5" x14ac:dyDescent="0.2">
      <c r="D357" s="8">
        <v>25</v>
      </c>
      <c r="E357" t="str" cm="1">
        <f t="array" ref="E357">_xlfn.IFS(D357&lt;=19,"Teenagers",D357&lt;=39,"Youths",D357&lt;=59,"Adults",D357&gt;=60,"Elders")</f>
        <v>Youths</v>
      </c>
    </row>
    <row r="358" spans="4:5" x14ac:dyDescent="0.2">
      <c r="D358" s="9"/>
      <c r="E358" t="str" cm="1">
        <f t="array" ref="E358">_xlfn.IFS(D358&lt;=19,"Teenagers",D358&lt;=39,"Youths",D358&lt;=59,"Adults",D358&gt;=60,"Elders")</f>
        <v>Teenagers</v>
      </c>
    </row>
    <row r="359" spans="4:5" x14ac:dyDescent="0.2">
      <c r="D359" s="8">
        <v>18</v>
      </c>
      <c r="E359" t="str" cm="1">
        <f t="array" ref="E359">_xlfn.IFS(D359&lt;=19,"Teenagers",D359&lt;=39,"Youths",D359&lt;=59,"Adults",D359&gt;=60,"Elders")</f>
        <v>Teenagers</v>
      </c>
    </row>
    <row r="360" spans="4:5" x14ac:dyDescent="0.2">
      <c r="D360" s="8">
        <v>32</v>
      </c>
      <c r="E360" t="str" cm="1">
        <f t="array" ref="E360">_xlfn.IFS(D360&lt;=19,"Teenagers",D360&lt;=39,"Youths",D360&lt;=59,"Adults",D360&gt;=60,"Elders")</f>
        <v>Youths</v>
      </c>
    </row>
    <row r="361" spans="4:5" x14ac:dyDescent="0.2">
      <c r="D361" s="9"/>
      <c r="E361" t="str" cm="1">
        <f t="array" ref="E361">_xlfn.IFS(D361&lt;=19,"Teenagers",D361&lt;=39,"Youths",D361&lt;=59,"Adults",D361&gt;=60,"Elders")</f>
        <v>Teenagers</v>
      </c>
    </row>
    <row r="362" spans="4:5" x14ac:dyDescent="0.2">
      <c r="D362" s="8">
        <v>58</v>
      </c>
      <c r="E362" t="str" cm="1">
        <f t="array" ref="E362">_xlfn.IFS(D362&lt;=19,"Teenagers",D362&lt;=39,"Youths",D362&lt;=59,"Adults",D362&gt;=60,"Elders")</f>
        <v>Adults</v>
      </c>
    </row>
    <row r="363" spans="4:5" x14ac:dyDescent="0.2">
      <c r="D363" s="9"/>
      <c r="E363" t="str" cm="1">
        <f t="array" ref="E363">_xlfn.IFS(D363&lt;=19,"Teenagers",D363&lt;=39,"Youths",D363&lt;=59,"Adults",D363&gt;=60,"Elders")</f>
        <v>Teenagers</v>
      </c>
    </row>
    <row r="364" spans="4:5" x14ac:dyDescent="0.2">
      <c r="D364" s="8">
        <v>16</v>
      </c>
      <c r="E364" t="str" cm="1">
        <f t="array" ref="E364">_xlfn.IFS(D364&lt;=19,"Teenagers",D364&lt;=39,"Youths",D364&lt;=59,"Adults",D364&gt;=60,"Elders")</f>
        <v>Teenagers</v>
      </c>
    </row>
    <row r="365" spans="4:5" x14ac:dyDescent="0.2">
      <c r="D365" s="8">
        <v>26</v>
      </c>
      <c r="E365" t="str" cm="1">
        <f t="array" ref="E365">_xlfn.IFS(D365&lt;=19,"Teenagers",D365&lt;=39,"Youths",D365&lt;=59,"Adults",D365&gt;=60,"Elders")</f>
        <v>Youths</v>
      </c>
    </row>
    <row r="366" spans="4:5" x14ac:dyDescent="0.2">
      <c r="D366" s="8">
        <v>38</v>
      </c>
      <c r="E366" t="str" cm="1">
        <f t="array" ref="E366">_xlfn.IFS(D366&lt;=19,"Teenagers",D366&lt;=39,"Youths",D366&lt;=59,"Adults",D366&gt;=60,"Elders")</f>
        <v>Youths</v>
      </c>
    </row>
    <row r="367" spans="4:5" x14ac:dyDescent="0.2">
      <c r="D367" s="8">
        <v>24</v>
      </c>
      <c r="E367" t="str" cm="1">
        <f t="array" ref="E367">_xlfn.IFS(D367&lt;=19,"Teenagers",D367&lt;=39,"Youths",D367&lt;=59,"Adults",D367&gt;=60,"Elders")</f>
        <v>Youths</v>
      </c>
    </row>
    <row r="368" spans="4:5" x14ac:dyDescent="0.2">
      <c r="D368" s="8">
        <v>31</v>
      </c>
      <c r="E368" t="str" cm="1">
        <f t="array" ref="E368">_xlfn.IFS(D368&lt;=19,"Teenagers",D368&lt;=39,"Youths",D368&lt;=59,"Adults",D368&gt;=60,"Elders")</f>
        <v>Youths</v>
      </c>
    </row>
    <row r="369" spans="4:5" x14ac:dyDescent="0.2">
      <c r="D369" s="8">
        <v>45</v>
      </c>
      <c r="E369" t="str" cm="1">
        <f t="array" ref="E369">_xlfn.IFS(D369&lt;=19,"Teenagers",D369&lt;=39,"Youths",D369&lt;=59,"Adults",D369&gt;=60,"Elders")</f>
        <v>Adults</v>
      </c>
    </row>
    <row r="370" spans="4:5" x14ac:dyDescent="0.2">
      <c r="D370" s="8">
        <v>25</v>
      </c>
      <c r="E370" t="str" cm="1">
        <f t="array" ref="E370">_xlfn.IFS(D370&lt;=19,"Teenagers",D370&lt;=39,"Youths",D370&lt;=59,"Adults",D370&gt;=60,"Elders")</f>
        <v>Youths</v>
      </c>
    </row>
    <row r="371" spans="4:5" x14ac:dyDescent="0.2">
      <c r="D371" s="8">
        <v>18</v>
      </c>
      <c r="E371" t="str" cm="1">
        <f t="array" ref="E371">_xlfn.IFS(D371&lt;=19,"Teenagers",D371&lt;=39,"Youths",D371&lt;=59,"Adults",D371&gt;=60,"Elders")</f>
        <v>Teenagers</v>
      </c>
    </row>
    <row r="372" spans="4:5" x14ac:dyDescent="0.2">
      <c r="D372" s="8">
        <v>49</v>
      </c>
      <c r="E372" t="str" cm="1">
        <f t="array" ref="E372">_xlfn.IFS(D372&lt;=19,"Teenagers",D372&lt;=39,"Youths",D372&lt;=59,"Adults",D372&gt;=60,"Elders")</f>
        <v>Adults</v>
      </c>
    </row>
    <row r="373" spans="4:5" x14ac:dyDescent="0.2">
      <c r="D373" s="8">
        <v>0.17</v>
      </c>
      <c r="E373" t="str" cm="1">
        <f t="array" ref="E373">_xlfn.IFS(D373&lt;=19,"Teenagers",D373&lt;=39,"Youths",D373&lt;=59,"Adults",D373&gt;=60,"Elders")</f>
        <v>Teenagers</v>
      </c>
    </row>
    <row r="374" spans="4:5" x14ac:dyDescent="0.2">
      <c r="D374" s="8">
        <v>50</v>
      </c>
      <c r="E374" t="str" cm="1">
        <f t="array" ref="E374">_xlfn.IFS(D374&lt;=19,"Teenagers",D374&lt;=39,"Youths",D374&lt;=59,"Adults",D374&gt;=60,"Elders")</f>
        <v>Adults</v>
      </c>
    </row>
    <row r="375" spans="4:5" x14ac:dyDescent="0.2">
      <c r="D375" s="8">
        <v>59</v>
      </c>
      <c r="E375" t="str" cm="1">
        <f t="array" ref="E375">_xlfn.IFS(D375&lt;=19,"Teenagers",D375&lt;=39,"Youths",D375&lt;=59,"Adults",D375&gt;=60,"Elders")</f>
        <v>Adults</v>
      </c>
    </row>
    <row r="376" spans="4:5" x14ac:dyDescent="0.2">
      <c r="D376" s="9"/>
      <c r="E376" t="str" cm="1">
        <f t="array" ref="E376">_xlfn.IFS(D376&lt;=19,"Teenagers",D376&lt;=39,"Youths",D376&lt;=59,"Adults",D376&gt;=60,"Elders")</f>
        <v>Teenagers</v>
      </c>
    </row>
    <row r="377" spans="4:5" x14ac:dyDescent="0.2">
      <c r="D377" s="9"/>
      <c r="E377" t="str" cm="1">
        <f t="array" ref="E377">_xlfn.IFS(D377&lt;=19,"Teenagers",D377&lt;=39,"Youths",D377&lt;=59,"Adults",D377&gt;=60,"Elders")</f>
        <v>Teenagers</v>
      </c>
    </row>
    <row r="378" spans="4:5" x14ac:dyDescent="0.2">
      <c r="D378" s="8">
        <v>30</v>
      </c>
      <c r="E378" t="str" cm="1">
        <f t="array" ref="E378">_xlfn.IFS(D378&lt;=19,"Teenagers",D378&lt;=39,"Youths",D378&lt;=59,"Adults",D378&gt;=60,"Elders")</f>
        <v>Youths</v>
      </c>
    </row>
    <row r="379" spans="4:5" x14ac:dyDescent="0.2">
      <c r="D379" s="8">
        <v>14.5</v>
      </c>
      <c r="E379" t="str" cm="1">
        <f t="array" ref="E379">_xlfn.IFS(D379&lt;=19,"Teenagers",D379&lt;=39,"Youths",D379&lt;=59,"Adults",D379&gt;=60,"Elders")</f>
        <v>Teenagers</v>
      </c>
    </row>
    <row r="380" spans="4:5" x14ac:dyDescent="0.2">
      <c r="D380" s="8">
        <v>24</v>
      </c>
      <c r="E380" t="str" cm="1">
        <f t="array" ref="E380">_xlfn.IFS(D380&lt;=19,"Teenagers",D380&lt;=39,"Youths",D380&lt;=59,"Adults",D380&gt;=60,"Elders")</f>
        <v>Youths</v>
      </c>
    </row>
    <row r="381" spans="4:5" x14ac:dyDescent="0.2">
      <c r="D381" s="8">
        <v>31</v>
      </c>
      <c r="E381" t="str" cm="1">
        <f t="array" ref="E381">_xlfn.IFS(D381&lt;=19,"Teenagers",D381&lt;=39,"Youths",D381&lt;=59,"Adults",D381&gt;=60,"Elders")</f>
        <v>Youths</v>
      </c>
    </row>
    <row r="382" spans="4:5" x14ac:dyDescent="0.2">
      <c r="D382" s="8">
        <v>27</v>
      </c>
      <c r="E382" t="str" cm="1">
        <f t="array" ref="E382">_xlfn.IFS(D382&lt;=19,"Teenagers",D382&lt;=39,"Youths",D382&lt;=59,"Adults",D382&gt;=60,"Elders")</f>
        <v>Youths</v>
      </c>
    </row>
    <row r="383" spans="4:5" x14ac:dyDescent="0.2">
      <c r="D383" s="8">
        <v>25</v>
      </c>
      <c r="E383" t="str" cm="1">
        <f t="array" ref="E383">_xlfn.IFS(D383&lt;=19,"Teenagers",D383&lt;=39,"Youths",D383&lt;=59,"Adults",D383&gt;=60,"Elders")</f>
        <v>Youths</v>
      </c>
    </row>
    <row r="384" spans="4:5" x14ac:dyDescent="0.2">
      <c r="D384" s="9"/>
      <c r="E384" t="str" cm="1">
        <f t="array" ref="E384">_xlfn.IFS(D384&lt;=19,"Teenagers",D384&lt;=39,"Youths",D384&lt;=59,"Adults",D384&gt;=60,"Elders")</f>
        <v>Teenagers</v>
      </c>
    </row>
    <row r="385" spans="4:5" x14ac:dyDescent="0.2">
      <c r="D385" s="9"/>
      <c r="E385" t="str" cm="1">
        <f t="array" ref="E385">_xlfn.IFS(D385&lt;=19,"Teenagers",D385&lt;=39,"Youths",D385&lt;=59,"Adults",D385&gt;=60,"Elders")</f>
        <v>Teenagers</v>
      </c>
    </row>
    <row r="386" spans="4:5" x14ac:dyDescent="0.2">
      <c r="D386" s="8">
        <v>22</v>
      </c>
      <c r="E386" t="str" cm="1">
        <f t="array" ref="E386">_xlfn.IFS(D386&lt;=19,"Teenagers",D386&lt;=39,"Youths",D386&lt;=59,"Adults",D386&gt;=60,"Elders")</f>
        <v>Youths</v>
      </c>
    </row>
    <row r="387" spans="4:5" x14ac:dyDescent="0.2">
      <c r="D387" s="8">
        <v>45</v>
      </c>
      <c r="E387" t="str" cm="1">
        <f t="array" ref="E387">_xlfn.IFS(D387&lt;=19,"Teenagers",D387&lt;=39,"Youths",D387&lt;=59,"Adults",D387&gt;=60,"Elders")</f>
        <v>Adults</v>
      </c>
    </row>
    <row r="388" spans="4:5" x14ac:dyDescent="0.2">
      <c r="D388" s="8">
        <v>29</v>
      </c>
      <c r="E388" t="str" cm="1">
        <f t="array" ref="E388">_xlfn.IFS(D388&lt;=19,"Teenagers",D388&lt;=39,"Youths",D388&lt;=59,"Adults",D388&gt;=60,"Elders")</f>
        <v>Youths</v>
      </c>
    </row>
    <row r="389" spans="4:5" x14ac:dyDescent="0.2">
      <c r="D389" s="8">
        <v>21</v>
      </c>
      <c r="E389" t="str" cm="1">
        <f t="array" ref="E389">_xlfn.IFS(D389&lt;=19,"Teenagers",D389&lt;=39,"Youths",D389&lt;=59,"Adults",D389&gt;=60,"Elders")</f>
        <v>Youths</v>
      </c>
    </row>
    <row r="390" spans="4:5" x14ac:dyDescent="0.2">
      <c r="D390" s="8">
        <v>31</v>
      </c>
      <c r="E390" t="str" cm="1">
        <f t="array" ref="E390">_xlfn.IFS(D390&lt;=19,"Teenagers",D390&lt;=39,"Youths",D390&lt;=59,"Adults",D390&gt;=60,"Elders")</f>
        <v>Youths</v>
      </c>
    </row>
    <row r="391" spans="4:5" x14ac:dyDescent="0.2">
      <c r="D391" s="8">
        <v>49</v>
      </c>
      <c r="E391" t="str" cm="1">
        <f t="array" ref="E391">_xlfn.IFS(D391&lt;=19,"Teenagers",D391&lt;=39,"Youths",D391&lt;=59,"Adults",D391&gt;=60,"Elders")</f>
        <v>Adults</v>
      </c>
    </row>
    <row r="392" spans="4:5" x14ac:dyDescent="0.2">
      <c r="D392" s="8">
        <v>44</v>
      </c>
      <c r="E392" t="str" cm="1">
        <f t="array" ref="E392">_xlfn.IFS(D392&lt;=19,"Teenagers",D392&lt;=39,"Youths",D392&lt;=59,"Adults",D392&gt;=60,"Elders")</f>
        <v>Adults</v>
      </c>
    </row>
    <row r="393" spans="4:5" x14ac:dyDescent="0.2">
      <c r="D393" s="8">
        <v>54</v>
      </c>
      <c r="E393" t="str" cm="1">
        <f t="array" ref="E393">_xlfn.IFS(D393&lt;=19,"Teenagers",D393&lt;=39,"Youths",D393&lt;=59,"Adults",D393&gt;=60,"Elders")</f>
        <v>Adults</v>
      </c>
    </row>
    <row r="394" spans="4:5" x14ac:dyDescent="0.2">
      <c r="D394" s="8">
        <v>45</v>
      </c>
      <c r="E394" t="str" cm="1">
        <f t="array" ref="E394">_xlfn.IFS(D394&lt;=19,"Teenagers",D394&lt;=39,"Youths",D394&lt;=59,"Adults",D394&gt;=60,"Elders")</f>
        <v>Adults</v>
      </c>
    </row>
    <row r="395" spans="4:5" x14ac:dyDescent="0.2">
      <c r="D395" s="8">
        <v>22</v>
      </c>
      <c r="E395" t="str" cm="1">
        <f t="array" ref="E395">_xlfn.IFS(D395&lt;=19,"Teenagers",D395&lt;=39,"Youths",D395&lt;=59,"Adults",D395&gt;=60,"Elders")</f>
        <v>Youths</v>
      </c>
    </row>
    <row r="396" spans="4:5" x14ac:dyDescent="0.2">
      <c r="D396" s="8">
        <v>21</v>
      </c>
      <c r="E396" t="str" cm="1">
        <f t="array" ref="E396">_xlfn.IFS(D396&lt;=19,"Teenagers",D396&lt;=39,"Youths",D396&lt;=59,"Adults",D396&gt;=60,"Elders")</f>
        <v>Youths</v>
      </c>
    </row>
    <row r="397" spans="4:5" x14ac:dyDescent="0.2">
      <c r="D397" s="8">
        <v>55</v>
      </c>
      <c r="E397" t="str" cm="1">
        <f t="array" ref="E397">_xlfn.IFS(D397&lt;=19,"Teenagers",D397&lt;=39,"Youths",D397&lt;=59,"Adults",D397&gt;=60,"Elders")</f>
        <v>Adults</v>
      </c>
    </row>
    <row r="398" spans="4:5" x14ac:dyDescent="0.2">
      <c r="D398" s="8">
        <v>5</v>
      </c>
      <c r="E398" t="str" cm="1">
        <f t="array" ref="E398">_xlfn.IFS(D398&lt;=19,"Teenagers",D398&lt;=39,"Youths",D398&lt;=59,"Adults",D398&gt;=60,"Elders")</f>
        <v>Teenagers</v>
      </c>
    </row>
    <row r="399" spans="4:5" x14ac:dyDescent="0.2">
      <c r="D399" s="9"/>
      <c r="E399" t="str" cm="1">
        <f t="array" ref="E399">_xlfn.IFS(D399&lt;=19,"Teenagers",D399&lt;=39,"Youths",D399&lt;=59,"Adults",D399&gt;=60,"Elders")</f>
        <v>Teenagers</v>
      </c>
    </row>
    <row r="400" spans="4:5" x14ac:dyDescent="0.2">
      <c r="D400" s="8">
        <v>26</v>
      </c>
      <c r="E400" t="str" cm="1">
        <f t="array" ref="E400">_xlfn.IFS(D400&lt;=19,"Teenagers",D400&lt;=39,"Youths",D400&lt;=59,"Adults",D400&gt;=60,"Elders")</f>
        <v>Youths</v>
      </c>
    </row>
    <row r="401" spans="4:5" x14ac:dyDescent="0.2">
      <c r="D401" s="9"/>
      <c r="E401" t="str" cm="1">
        <f t="array" ref="E401">_xlfn.IFS(D401&lt;=19,"Teenagers",D401&lt;=39,"Youths",D401&lt;=59,"Adults",D401&gt;=60,"Elders")</f>
        <v>Teenagers</v>
      </c>
    </row>
    <row r="402" spans="4:5" x14ac:dyDescent="0.2">
      <c r="D402" s="8">
        <v>19</v>
      </c>
      <c r="E402" t="str" cm="1">
        <f t="array" ref="E402">_xlfn.IFS(D402&lt;=19,"Teenagers",D402&lt;=39,"Youths",D402&lt;=59,"Adults",D402&gt;=60,"Elders")</f>
        <v>Teenagers</v>
      </c>
    </row>
    <row r="403" spans="4:5" x14ac:dyDescent="0.2">
      <c r="D403" s="9"/>
      <c r="E403" t="str" cm="1">
        <f t="array" ref="E403">_xlfn.IFS(D403&lt;=19,"Teenagers",D403&lt;=39,"Youths",D403&lt;=59,"Adults",D403&gt;=60,"Elders")</f>
        <v>Teenagers</v>
      </c>
    </row>
    <row r="404" spans="4:5" x14ac:dyDescent="0.2">
      <c r="D404" s="8">
        <v>24</v>
      </c>
      <c r="E404" t="str" cm="1">
        <f t="array" ref="E404">_xlfn.IFS(D404&lt;=19,"Teenagers",D404&lt;=39,"Youths",D404&lt;=59,"Adults",D404&gt;=60,"Elders")</f>
        <v>Youths</v>
      </c>
    </row>
    <row r="405" spans="4:5" x14ac:dyDescent="0.2">
      <c r="D405" s="8">
        <v>24</v>
      </c>
      <c r="E405" t="str" cm="1">
        <f t="array" ref="E405">_xlfn.IFS(D405&lt;=19,"Teenagers",D405&lt;=39,"Youths",D405&lt;=59,"Adults",D405&gt;=60,"Elders")</f>
        <v>Youths</v>
      </c>
    </row>
    <row r="406" spans="4:5" x14ac:dyDescent="0.2">
      <c r="D406" s="8">
        <v>57</v>
      </c>
      <c r="E406" t="str" cm="1">
        <f t="array" ref="E406">_xlfn.IFS(D406&lt;=19,"Teenagers",D406&lt;=39,"Youths",D406&lt;=59,"Adults",D406&gt;=60,"Elders")</f>
        <v>Adults</v>
      </c>
    </row>
    <row r="407" spans="4:5" x14ac:dyDescent="0.2">
      <c r="D407" s="8">
        <v>21</v>
      </c>
      <c r="E407" t="str" cm="1">
        <f t="array" ref="E407">_xlfn.IFS(D407&lt;=19,"Teenagers",D407&lt;=39,"Youths",D407&lt;=59,"Adults",D407&gt;=60,"Elders")</f>
        <v>Youths</v>
      </c>
    </row>
    <row r="408" spans="4:5" x14ac:dyDescent="0.2">
      <c r="D408" s="8">
        <v>6</v>
      </c>
      <c r="E408" t="str" cm="1">
        <f t="array" ref="E408">_xlfn.IFS(D408&lt;=19,"Teenagers",D408&lt;=39,"Youths",D408&lt;=59,"Adults",D408&gt;=60,"Elders")</f>
        <v>Teenagers</v>
      </c>
    </row>
    <row r="409" spans="4:5" x14ac:dyDescent="0.2">
      <c r="D409" s="8">
        <v>23</v>
      </c>
      <c r="E409" t="str" cm="1">
        <f t="array" ref="E409">_xlfn.IFS(D409&lt;=19,"Teenagers",D409&lt;=39,"Youths",D409&lt;=59,"Adults",D409&gt;=60,"Elders")</f>
        <v>Youths</v>
      </c>
    </row>
    <row r="410" spans="4:5" x14ac:dyDescent="0.2">
      <c r="D410" s="8">
        <v>51</v>
      </c>
      <c r="E410" t="str" cm="1">
        <f t="array" ref="E410">_xlfn.IFS(D410&lt;=19,"Teenagers",D410&lt;=39,"Youths",D410&lt;=59,"Adults",D410&gt;=60,"Elders")</f>
        <v>Adults</v>
      </c>
    </row>
    <row r="411" spans="4:5" x14ac:dyDescent="0.2">
      <c r="D411" s="8">
        <v>13</v>
      </c>
      <c r="E411" t="str" cm="1">
        <f t="array" ref="E411">_xlfn.IFS(D411&lt;=19,"Teenagers",D411&lt;=39,"Youths",D411&lt;=59,"Adults",D411&gt;=60,"Elders")</f>
        <v>Teenagers</v>
      </c>
    </row>
    <row r="412" spans="4:5" x14ac:dyDescent="0.2">
      <c r="D412" s="8">
        <v>47</v>
      </c>
      <c r="E412" t="str" cm="1">
        <f t="array" ref="E412">_xlfn.IFS(D412&lt;=19,"Teenagers",D412&lt;=39,"Youths",D412&lt;=59,"Adults",D412&gt;=60,"Elders")</f>
        <v>Adults</v>
      </c>
    </row>
    <row r="413" spans="4:5" x14ac:dyDescent="0.2">
      <c r="D413" s="8">
        <v>29</v>
      </c>
      <c r="E413" t="str" cm="1">
        <f t="array" ref="E413">_xlfn.IFS(D413&lt;=19,"Teenagers",D413&lt;=39,"Youths",D413&lt;=59,"Adults",D413&gt;=60,"Elders")</f>
        <v>Youths</v>
      </c>
    </row>
    <row r="414" spans="4:5" x14ac:dyDescent="0.2">
      <c r="D414" s="8">
        <v>18</v>
      </c>
      <c r="E414" t="str" cm="1">
        <f t="array" ref="E414">_xlfn.IFS(D414&lt;=19,"Teenagers",D414&lt;=39,"Youths",D414&lt;=59,"Adults",D414&gt;=60,"Elders")</f>
        <v>Teenagers</v>
      </c>
    </row>
    <row r="415" spans="4:5" x14ac:dyDescent="0.2">
      <c r="D415" s="8">
        <v>24</v>
      </c>
      <c r="E415" t="str" cm="1">
        <f t="array" ref="E415">_xlfn.IFS(D415&lt;=19,"Teenagers",D415&lt;=39,"Youths",D415&lt;=59,"Adults",D415&gt;=60,"Elders")</f>
        <v>Youths</v>
      </c>
    </row>
    <row r="416" spans="4:5" x14ac:dyDescent="0.2">
      <c r="D416" s="8">
        <v>48</v>
      </c>
      <c r="E416" t="str" cm="1">
        <f t="array" ref="E416">_xlfn.IFS(D416&lt;=19,"Teenagers",D416&lt;=39,"Youths",D416&lt;=59,"Adults",D416&gt;=60,"Elders")</f>
        <v>Adults</v>
      </c>
    </row>
    <row r="417" spans="4:5" x14ac:dyDescent="0.2">
      <c r="D417" s="8">
        <v>22</v>
      </c>
      <c r="E417" t="str" cm="1">
        <f t="array" ref="E417">_xlfn.IFS(D417&lt;=19,"Teenagers",D417&lt;=39,"Youths",D417&lt;=59,"Adults",D417&gt;=60,"Elders")</f>
        <v>Youths</v>
      </c>
    </row>
    <row r="418" spans="4:5" x14ac:dyDescent="0.2">
      <c r="D418" s="8">
        <v>31</v>
      </c>
      <c r="E418" t="str" cm="1">
        <f t="array" ref="E418">_xlfn.IFS(D418&lt;=19,"Teenagers",D418&lt;=39,"Youths",D418&lt;=59,"Adults",D418&gt;=60,"Elders")</f>
        <v>Youths</v>
      </c>
    </row>
    <row r="419" spans="4:5" x14ac:dyDescent="0.2">
      <c r="D419" s="8">
        <v>30</v>
      </c>
      <c r="E419" t="str" cm="1">
        <f t="array" ref="E419">_xlfn.IFS(D419&lt;=19,"Teenagers",D419&lt;=39,"Youths",D419&lt;=59,"Adults",D419&gt;=60,"Elders")</f>
        <v>Youths</v>
      </c>
    </row>
    <row r="420" spans="4:5" x14ac:dyDescent="0.2">
      <c r="D420" s="8">
        <v>38</v>
      </c>
      <c r="E420" t="str" cm="1">
        <f t="array" ref="E420">_xlfn.IFS(D420&lt;=19,"Teenagers",D420&lt;=39,"Youths",D420&lt;=59,"Adults",D420&gt;=60,"Elders")</f>
        <v>Youths</v>
      </c>
    </row>
    <row r="421" spans="4:5" x14ac:dyDescent="0.2">
      <c r="D421" s="8">
        <v>22</v>
      </c>
      <c r="E421" t="str" cm="1">
        <f t="array" ref="E421">_xlfn.IFS(D421&lt;=19,"Teenagers",D421&lt;=39,"Youths",D421&lt;=59,"Adults",D421&gt;=60,"Elders")</f>
        <v>Youths</v>
      </c>
    </row>
    <row r="422" spans="4:5" x14ac:dyDescent="0.2">
      <c r="D422" s="8">
        <v>17</v>
      </c>
      <c r="E422" t="str" cm="1">
        <f t="array" ref="E422">_xlfn.IFS(D422&lt;=19,"Teenagers",D422&lt;=39,"Youths",D422&lt;=59,"Adults",D422&gt;=60,"Elders")</f>
        <v>Teenagers</v>
      </c>
    </row>
    <row r="423" spans="4:5" x14ac:dyDescent="0.2">
      <c r="D423" s="8">
        <v>43</v>
      </c>
      <c r="E423" t="str" cm="1">
        <f t="array" ref="E423">_xlfn.IFS(D423&lt;=19,"Teenagers",D423&lt;=39,"Youths",D423&lt;=59,"Adults",D423&gt;=60,"Elders")</f>
        <v>Adults</v>
      </c>
    </row>
    <row r="424" spans="4:5" x14ac:dyDescent="0.2">
      <c r="D424" s="8">
        <v>20</v>
      </c>
      <c r="E424" t="str" cm="1">
        <f t="array" ref="E424">_xlfn.IFS(D424&lt;=19,"Teenagers",D424&lt;=39,"Youths",D424&lt;=59,"Adults",D424&gt;=60,"Elders")</f>
        <v>Youths</v>
      </c>
    </row>
    <row r="425" spans="4:5" x14ac:dyDescent="0.2">
      <c r="D425" s="8">
        <v>23</v>
      </c>
      <c r="E425" t="str" cm="1">
        <f t="array" ref="E425">_xlfn.IFS(D425&lt;=19,"Teenagers",D425&lt;=39,"Youths",D425&lt;=59,"Adults",D425&gt;=60,"Elders")</f>
        <v>Youths</v>
      </c>
    </row>
    <row r="426" spans="4:5" x14ac:dyDescent="0.2">
      <c r="D426" s="8">
        <v>50</v>
      </c>
      <c r="E426" t="str" cm="1">
        <f t="array" ref="E426">_xlfn.IFS(D426&lt;=19,"Teenagers",D426&lt;=39,"Youths",D426&lt;=59,"Adults",D426&gt;=60,"Elders")</f>
        <v>Adults</v>
      </c>
    </row>
    <row r="427" spans="4:5" x14ac:dyDescent="0.2">
      <c r="D427" s="9"/>
      <c r="E427" t="str" cm="1">
        <f t="array" ref="E427">_xlfn.IFS(D427&lt;=19,"Teenagers",D427&lt;=39,"Youths",D427&lt;=59,"Adults",D427&gt;=60,"Elders")</f>
        <v>Teenagers</v>
      </c>
    </row>
    <row r="428" spans="4:5" x14ac:dyDescent="0.2">
      <c r="D428" s="8">
        <v>3</v>
      </c>
      <c r="E428" t="str" cm="1">
        <f t="array" ref="E428">_xlfn.IFS(D428&lt;=19,"Teenagers",D428&lt;=39,"Youths",D428&lt;=59,"Adults",D428&gt;=60,"Elders")</f>
        <v>Teenagers</v>
      </c>
    </row>
    <row r="429" spans="4:5" x14ac:dyDescent="0.2">
      <c r="D429" s="9"/>
      <c r="E429" t="str" cm="1">
        <f t="array" ref="E429">_xlfn.IFS(D429&lt;=19,"Teenagers",D429&lt;=39,"Youths",D429&lt;=59,"Adults",D429&gt;=60,"Elders")</f>
        <v>Teenagers</v>
      </c>
    </row>
    <row r="430" spans="4:5" x14ac:dyDescent="0.2">
      <c r="D430" s="8">
        <v>37</v>
      </c>
      <c r="E430" t="str" cm="1">
        <f t="array" ref="E430">_xlfn.IFS(D430&lt;=19,"Teenagers",D430&lt;=39,"Youths",D430&lt;=59,"Adults",D430&gt;=60,"Elders")</f>
        <v>Youths</v>
      </c>
    </row>
    <row r="431" spans="4:5" x14ac:dyDescent="0.2">
      <c r="D431" s="8">
        <v>28</v>
      </c>
      <c r="E431" t="str" cm="1">
        <f t="array" ref="E431">_xlfn.IFS(D431&lt;=19,"Teenagers",D431&lt;=39,"Youths",D431&lt;=59,"Adults",D431&gt;=60,"Elders")</f>
        <v>Youths</v>
      </c>
    </row>
    <row r="432" spans="4:5" x14ac:dyDescent="0.2">
      <c r="D432" s="9"/>
      <c r="E432" t="str" cm="1">
        <f t="array" ref="E432">_xlfn.IFS(D432&lt;=19,"Teenagers",D432&lt;=39,"Youths",D432&lt;=59,"Adults",D432&gt;=60,"Elders")</f>
        <v>Teenagers</v>
      </c>
    </row>
    <row r="433" spans="4:5" x14ac:dyDescent="0.2">
      <c r="D433" s="8">
        <v>39</v>
      </c>
      <c r="E433" t="str" cm="1">
        <f t="array" ref="E433">_xlfn.IFS(D433&lt;=19,"Teenagers",D433&lt;=39,"Youths",D433&lt;=59,"Adults",D433&gt;=60,"Elders")</f>
        <v>Youths</v>
      </c>
    </row>
    <row r="434" spans="4:5" x14ac:dyDescent="0.2">
      <c r="D434" s="8">
        <v>38.5</v>
      </c>
      <c r="E434" t="str" cm="1">
        <f t="array" ref="E434">_xlfn.IFS(D434&lt;=19,"Teenagers",D434&lt;=39,"Youths",D434&lt;=59,"Adults",D434&gt;=60,"Elders")</f>
        <v>Youths</v>
      </c>
    </row>
  </sheetData>
  <pageMargins left="0.7" right="0.7" top="0.75" bottom="0.75" header="0.3" footer="0.3"/>
  <pageSetup orientation="portrait" r:id="rId2"/>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6"/>
  <sheetViews>
    <sheetView topLeftCell="A32" workbookViewId="0">
      <selection activeCell="F45" sqref="F45"/>
    </sheetView>
  </sheetViews>
  <sheetFormatPr defaultRowHeight="12.75" x14ac:dyDescent="0.2"/>
  <cols>
    <col min="1" max="1" width="19.7109375" customWidth="1"/>
    <col min="2" max="2" width="17" customWidth="1"/>
    <col min="3" max="3" width="5.5703125" customWidth="1"/>
    <col min="4" max="4" width="12" customWidth="1"/>
    <col min="5" max="5" width="9.28515625" customWidth="1"/>
    <col min="6" max="6" width="5.5703125" customWidth="1"/>
    <col min="7" max="7" width="12.42578125" bestFit="1" customWidth="1"/>
    <col min="8" max="8" width="9.28515625" bestFit="1" customWidth="1"/>
    <col min="9" max="9" width="5.5703125" customWidth="1"/>
    <col min="10" max="10" width="12.42578125" bestFit="1" customWidth="1"/>
    <col min="11" max="11" width="12" bestFit="1" customWidth="1"/>
  </cols>
  <sheetData>
    <row r="2" spans="1:3" x14ac:dyDescent="0.2">
      <c r="A2" s="4" t="s">
        <v>653</v>
      </c>
    </row>
    <row r="4" spans="1:3" x14ac:dyDescent="0.2">
      <c r="B4" s="4" t="s">
        <v>1</v>
      </c>
      <c r="C4">
        <f>COUNTIF(Titanic_2[Survived],0)</f>
        <v>266</v>
      </c>
    </row>
    <row r="5" spans="1:3" x14ac:dyDescent="0.2">
      <c r="B5" s="4" t="s">
        <v>654</v>
      </c>
      <c r="C5">
        <f>COUNTIF(Titanic_2[Survived],1)</f>
        <v>152</v>
      </c>
    </row>
    <row r="8" spans="1:3" x14ac:dyDescent="0.2">
      <c r="A8" s="4" t="s">
        <v>655</v>
      </c>
    </row>
    <row r="10" spans="1:3" x14ac:dyDescent="0.2">
      <c r="A10" s="5" t="s">
        <v>642</v>
      </c>
      <c r="B10" t="s">
        <v>656</v>
      </c>
    </row>
    <row r="11" spans="1:3" x14ac:dyDescent="0.2">
      <c r="A11" s="6" t="s">
        <v>15</v>
      </c>
      <c r="B11" s="7">
        <v>152</v>
      </c>
    </row>
    <row r="12" spans="1:3" x14ac:dyDescent="0.2">
      <c r="A12" s="6" t="s">
        <v>12</v>
      </c>
      <c r="B12" s="7">
        <v>0</v>
      </c>
    </row>
    <row r="13" spans="1:3" x14ac:dyDescent="0.2">
      <c r="A13" s="6" t="s">
        <v>643</v>
      </c>
      <c r="B13" s="7">
        <v>152</v>
      </c>
    </row>
    <row r="16" spans="1:3" x14ac:dyDescent="0.2">
      <c r="A16" s="6" t="s">
        <v>657</v>
      </c>
    </row>
    <row r="18" spans="1:2" x14ac:dyDescent="0.2">
      <c r="A18" s="5" t="s">
        <v>642</v>
      </c>
      <c r="B18" t="s">
        <v>656</v>
      </c>
    </row>
    <row r="19" spans="1:2" x14ac:dyDescent="0.2">
      <c r="A19" s="10">
        <v>1</v>
      </c>
      <c r="B19" s="7">
        <v>50</v>
      </c>
    </row>
    <row r="20" spans="1:2" x14ac:dyDescent="0.2">
      <c r="A20" s="10">
        <v>2</v>
      </c>
      <c r="B20" s="7">
        <v>30</v>
      </c>
    </row>
    <row r="21" spans="1:2" x14ac:dyDescent="0.2">
      <c r="A21" s="10">
        <v>3</v>
      </c>
      <c r="B21" s="7">
        <v>72</v>
      </c>
    </row>
    <row r="22" spans="1:2" x14ac:dyDescent="0.2">
      <c r="A22" s="10" t="s">
        <v>643</v>
      </c>
      <c r="B22" s="7">
        <v>152</v>
      </c>
    </row>
    <row r="25" spans="1:2" x14ac:dyDescent="0.2">
      <c r="A25" s="4" t="s">
        <v>658</v>
      </c>
    </row>
    <row r="26" spans="1:2" x14ac:dyDescent="0.2">
      <c r="A26" s="5" t="s">
        <v>642</v>
      </c>
      <c r="B26" t="s">
        <v>656</v>
      </c>
    </row>
    <row r="27" spans="1:2" x14ac:dyDescent="0.2">
      <c r="A27" s="6" t="s">
        <v>645</v>
      </c>
      <c r="B27" s="7">
        <v>23</v>
      </c>
    </row>
    <row r="28" spans="1:2" x14ac:dyDescent="0.2">
      <c r="A28" s="6" t="s">
        <v>646</v>
      </c>
      <c r="B28" s="7">
        <v>7</v>
      </c>
    </row>
    <row r="29" spans="1:2" x14ac:dyDescent="0.2">
      <c r="A29" s="6" t="s">
        <v>647</v>
      </c>
      <c r="B29" s="7">
        <v>53</v>
      </c>
    </row>
    <row r="30" spans="1:2" x14ac:dyDescent="0.2">
      <c r="A30" s="6" t="s">
        <v>648</v>
      </c>
      <c r="B30" s="7">
        <v>69</v>
      </c>
    </row>
    <row r="31" spans="1:2" x14ac:dyDescent="0.2">
      <c r="A31" s="6" t="s">
        <v>643</v>
      </c>
      <c r="B31" s="7">
        <v>152</v>
      </c>
    </row>
    <row r="33" spans="1:4" x14ac:dyDescent="0.2">
      <c r="A33" s="6" t="s">
        <v>661</v>
      </c>
    </row>
    <row r="35" spans="1:4" x14ac:dyDescent="0.2">
      <c r="A35" s="5" t="s">
        <v>642</v>
      </c>
      <c r="B35" t="s">
        <v>656</v>
      </c>
    </row>
    <row r="36" spans="1:4" x14ac:dyDescent="0.2">
      <c r="A36" s="6" t="s">
        <v>604</v>
      </c>
      <c r="B36" s="7">
        <v>40</v>
      </c>
    </row>
    <row r="37" spans="1:4" x14ac:dyDescent="0.2">
      <c r="A37" s="6" t="s">
        <v>605</v>
      </c>
      <c r="B37" s="7">
        <v>24</v>
      </c>
    </row>
    <row r="38" spans="1:4" x14ac:dyDescent="0.2">
      <c r="A38" s="6" t="s">
        <v>606</v>
      </c>
      <c r="B38" s="7">
        <v>88</v>
      </c>
    </row>
    <row r="39" spans="1:4" x14ac:dyDescent="0.2">
      <c r="A39" s="6" t="s">
        <v>643</v>
      </c>
      <c r="B39" s="7">
        <v>152</v>
      </c>
    </row>
    <row r="43" spans="1:4" x14ac:dyDescent="0.2">
      <c r="A43" s="4" t="s">
        <v>662</v>
      </c>
    </row>
    <row r="45" spans="1:4" x14ac:dyDescent="0.2">
      <c r="A45" s="13" t="s">
        <v>664</v>
      </c>
      <c r="B45" s="13" t="s">
        <v>663</v>
      </c>
      <c r="C45" s="11"/>
      <c r="D45" s="11"/>
    </row>
    <row r="46" spans="1:4" x14ac:dyDescent="0.2">
      <c r="A46" s="13" t="s">
        <v>642</v>
      </c>
      <c r="B46" s="11" t="s">
        <v>15</v>
      </c>
      <c r="C46" s="11" t="s">
        <v>12</v>
      </c>
      <c r="D46" s="11" t="s">
        <v>643</v>
      </c>
    </row>
    <row r="47" spans="1:4" x14ac:dyDescent="0.2">
      <c r="A47" s="14" t="s">
        <v>673</v>
      </c>
      <c r="B47" s="11">
        <v>1</v>
      </c>
      <c r="C47" s="11">
        <v>0</v>
      </c>
      <c r="D47" s="11">
        <v>0.46728971962616822</v>
      </c>
    </row>
    <row r="48" spans="1:4" x14ac:dyDescent="0.2">
      <c r="A48" s="14" t="s">
        <v>671</v>
      </c>
      <c r="B48" s="11">
        <v>1</v>
      </c>
      <c r="C48" s="11">
        <v>0</v>
      </c>
      <c r="D48" s="11">
        <v>0.32258064516129031</v>
      </c>
    </row>
    <row r="49" spans="1:4" x14ac:dyDescent="0.2">
      <c r="A49" s="14" t="s">
        <v>670</v>
      </c>
      <c r="B49" s="11">
        <v>1</v>
      </c>
      <c r="C49" s="11">
        <v>0</v>
      </c>
      <c r="D49" s="11">
        <v>0.33027522935779818</v>
      </c>
    </row>
    <row r="50" spans="1:4" x14ac:dyDescent="0.2">
      <c r="A50" s="14" t="s">
        <v>643</v>
      </c>
      <c r="B50" s="11">
        <v>1</v>
      </c>
      <c r="C50" s="11">
        <v>0</v>
      </c>
      <c r="D50" s="11">
        <v>0.36363636363636365</v>
      </c>
    </row>
    <row r="53" spans="1:4" x14ac:dyDescent="0.2">
      <c r="A53" s="4" t="s">
        <v>665</v>
      </c>
    </row>
    <row r="56" spans="1:4" x14ac:dyDescent="0.2">
      <c r="A56" s="5" t="s">
        <v>664</v>
      </c>
      <c r="B56" s="5" t="s">
        <v>663</v>
      </c>
    </row>
    <row r="57" spans="1:4" x14ac:dyDescent="0.2">
      <c r="A57" s="5" t="s">
        <v>642</v>
      </c>
      <c r="B57" t="s">
        <v>15</v>
      </c>
      <c r="C57" t="s">
        <v>12</v>
      </c>
      <c r="D57" t="s">
        <v>643</v>
      </c>
    </row>
    <row r="58" spans="1:4" x14ac:dyDescent="0.2">
      <c r="A58" s="6" t="s">
        <v>645</v>
      </c>
      <c r="B58" s="11">
        <v>1</v>
      </c>
      <c r="C58" s="11">
        <v>0</v>
      </c>
      <c r="D58" s="11">
        <v>0.33823529411764708</v>
      </c>
    </row>
    <row r="59" spans="1:4" x14ac:dyDescent="0.2">
      <c r="A59" s="6" t="s">
        <v>646</v>
      </c>
      <c r="B59" s="11">
        <v>1</v>
      </c>
      <c r="C59" s="11">
        <v>0</v>
      </c>
      <c r="D59" s="11">
        <v>0.5</v>
      </c>
    </row>
    <row r="60" spans="1:4" x14ac:dyDescent="0.2">
      <c r="A60" s="6" t="s">
        <v>647</v>
      </c>
      <c r="B60" s="11">
        <v>1</v>
      </c>
      <c r="C60" s="11">
        <v>0</v>
      </c>
      <c r="D60" s="11">
        <v>0.36054421768707484</v>
      </c>
    </row>
    <row r="61" spans="1:4" x14ac:dyDescent="0.2">
      <c r="A61" s="6" t="s">
        <v>648</v>
      </c>
      <c r="B61" s="11">
        <v>1</v>
      </c>
      <c r="C61" s="11">
        <v>0</v>
      </c>
      <c r="D61" s="11">
        <v>0.36507936507936506</v>
      </c>
    </row>
    <row r="62" spans="1:4" x14ac:dyDescent="0.2">
      <c r="A62" s="6" t="s">
        <v>643</v>
      </c>
      <c r="B62" s="11">
        <v>1</v>
      </c>
      <c r="C62" s="11">
        <v>0</v>
      </c>
      <c r="D62" s="11">
        <v>0.36363636363636365</v>
      </c>
    </row>
    <row r="66" spans="1:1" x14ac:dyDescent="0.2">
      <c r="A66" s="4" t="s">
        <v>666</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71"/>
  <sheetViews>
    <sheetView topLeftCell="A22" workbookViewId="0">
      <selection activeCell="F41" sqref="F41"/>
    </sheetView>
  </sheetViews>
  <sheetFormatPr defaultRowHeight="12.75" x14ac:dyDescent="0.2"/>
  <cols>
    <col min="1" max="1" width="13.85546875" customWidth="1"/>
    <col min="2" max="2" width="16.140625" customWidth="1"/>
    <col min="3" max="3" width="7.42578125" customWidth="1"/>
    <col min="4" max="4" width="11.7109375" bestFit="1" customWidth="1"/>
    <col min="5" max="5" width="13.85546875" bestFit="1" customWidth="1"/>
    <col min="6" max="6" width="16.140625" bestFit="1" customWidth="1"/>
    <col min="7" max="7" width="17" bestFit="1" customWidth="1"/>
    <col min="8" max="8" width="5.5703125" bestFit="1" customWidth="1"/>
    <col min="9" max="9" width="11.7109375" bestFit="1" customWidth="1"/>
  </cols>
  <sheetData>
    <row r="3" spans="1:6" x14ac:dyDescent="0.2">
      <c r="A3" s="5" t="s">
        <v>642</v>
      </c>
      <c r="B3" t="s">
        <v>656</v>
      </c>
      <c r="E3" s="5" t="s">
        <v>642</v>
      </c>
      <c r="F3" t="s">
        <v>656</v>
      </c>
    </row>
    <row r="4" spans="1:6" x14ac:dyDescent="0.2">
      <c r="A4" s="6" t="s">
        <v>15</v>
      </c>
      <c r="B4" s="7">
        <v>152</v>
      </c>
      <c r="E4" s="6" t="s">
        <v>15</v>
      </c>
      <c r="F4" s="7">
        <v>152</v>
      </c>
    </row>
    <row r="5" spans="1:6" x14ac:dyDescent="0.2">
      <c r="A5" s="6" t="s">
        <v>12</v>
      </c>
      <c r="B5" s="7">
        <v>0</v>
      </c>
      <c r="E5" s="6" t="s">
        <v>12</v>
      </c>
      <c r="F5" s="7">
        <v>0</v>
      </c>
    </row>
    <row r="6" spans="1:6" x14ac:dyDescent="0.2">
      <c r="A6" s="6" t="s">
        <v>643</v>
      </c>
      <c r="B6" s="7">
        <v>152</v>
      </c>
      <c r="E6" s="6" t="s">
        <v>643</v>
      </c>
      <c r="F6" s="7">
        <v>152</v>
      </c>
    </row>
    <row r="8" spans="1:6" x14ac:dyDescent="0.2">
      <c r="E8" s="5" t="s">
        <v>642</v>
      </c>
      <c r="F8" t="s">
        <v>656</v>
      </c>
    </row>
    <row r="9" spans="1:6" x14ac:dyDescent="0.2">
      <c r="A9" s="5" t="s">
        <v>642</v>
      </c>
      <c r="B9" t="s">
        <v>656</v>
      </c>
      <c r="E9" s="6" t="s">
        <v>15</v>
      </c>
      <c r="F9" s="7">
        <v>152</v>
      </c>
    </row>
    <row r="10" spans="1:6" x14ac:dyDescent="0.2">
      <c r="A10" s="10">
        <v>1</v>
      </c>
      <c r="B10" s="7">
        <v>50</v>
      </c>
      <c r="E10" s="6" t="s">
        <v>12</v>
      </c>
      <c r="F10" s="7">
        <v>0</v>
      </c>
    </row>
    <row r="11" spans="1:6" x14ac:dyDescent="0.2">
      <c r="A11" s="10">
        <v>2</v>
      </c>
      <c r="B11" s="7">
        <v>30</v>
      </c>
      <c r="E11" s="6" t="s">
        <v>643</v>
      </c>
      <c r="F11" s="7">
        <v>152</v>
      </c>
    </row>
    <row r="12" spans="1:6" x14ac:dyDescent="0.2">
      <c r="A12" s="10">
        <v>3</v>
      </c>
      <c r="B12" s="7">
        <v>72</v>
      </c>
    </row>
    <row r="13" spans="1:6" x14ac:dyDescent="0.2">
      <c r="A13" s="10" t="s">
        <v>643</v>
      </c>
      <c r="B13" s="7">
        <v>152</v>
      </c>
    </row>
    <row r="14" spans="1:6" x14ac:dyDescent="0.2">
      <c r="E14" s="5" t="s">
        <v>642</v>
      </c>
      <c r="F14" t="s">
        <v>669</v>
      </c>
    </row>
    <row r="15" spans="1:6" x14ac:dyDescent="0.2">
      <c r="E15" s="6" t="s">
        <v>604</v>
      </c>
      <c r="F15" s="7">
        <v>102</v>
      </c>
    </row>
    <row r="16" spans="1:6" x14ac:dyDescent="0.2">
      <c r="A16" s="5" t="s">
        <v>642</v>
      </c>
      <c r="B16" t="s">
        <v>656</v>
      </c>
      <c r="E16" s="6" t="s">
        <v>605</v>
      </c>
      <c r="F16" s="7">
        <v>46</v>
      </c>
    </row>
    <row r="17" spans="1:9" x14ac:dyDescent="0.2">
      <c r="A17" s="6" t="s">
        <v>645</v>
      </c>
      <c r="B17" s="7">
        <v>23</v>
      </c>
      <c r="E17" s="6" t="s">
        <v>606</v>
      </c>
      <c r="F17" s="7">
        <v>270</v>
      </c>
    </row>
    <row r="18" spans="1:9" x14ac:dyDescent="0.2">
      <c r="A18" s="6" t="s">
        <v>646</v>
      </c>
      <c r="B18" s="7">
        <v>7</v>
      </c>
      <c r="E18" s="6" t="s">
        <v>643</v>
      </c>
      <c r="F18" s="7">
        <v>418</v>
      </c>
    </row>
    <row r="19" spans="1:9" x14ac:dyDescent="0.2">
      <c r="A19" s="6" t="s">
        <v>647</v>
      </c>
      <c r="B19" s="7">
        <v>53</v>
      </c>
    </row>
    <row r="20" spans="1:9" x14ac:dyDescent="0.2">
      <c r="A20" s="6" t="s">
        <v>648</v>
      </c>
      <c r="B20" s="7">
        <v>69</v>
      </c>
    </row>
    <row r="21" spans="1:9" x14ac:dyDescent="0.2">
      <c r="A21" s="6" t="s">
        <v>643</v>
      </c>
      <c r="B21" s="7">
        <v>152</v>
      </c>
      <c r="E21" s="5" t="s">
        <v>642</v>
      </c>
      <c r="F21" t="s">
        <v>669</v>
      </c>
    </row>
    <row r="22" spans="1:9" x14ac:dyDescent="0.2">
      <c r="E22" s="6" t="s">
        <v>604</v>
      </c>
      <c r="F22" s="7">
        <v>102</v>
      </c>
    </row>
    <row r="23" spans="1:9" x14ac:dyDescent="0.2">
      <c r="A23" s="5" t="s">
        <v>642</v>
      </c>
      <c r="B23" t="s">
        <v>656</v>
      </c>
      <c r="E23" s="6" t="s">
        <v>605</v>
      </c>
      <c r="F23" s="7">
        <v>46</v>
      </c>
    </row>
    <row r="24" spans="1:9" x14ac:dyDescent="0.2">
      <c r="A24" s="6" t="s">
        <v>604</v>
      </c>
      <c r="B24" s="7">
        <v>40</v>
      </c>
      <c r="E24" s="6" t="s">
        <v>606</v>
      </c>
      <c r="F24" s="7">
        <v>270</v>
      </c>
    </row>
    <row r="25" spans="1:9" x14ac:dyDescent="0.2">
      <c r="A25" s="6" t="s">
        <v>605</v>
      </c>
      <c r="B25" s="7">
        <v>24</v>
      </c>
      <c r="E25" s="6" t="s">
        <v>643</v>
      </c>
      <c r="F25" s="7">
        <v>418</v>
      </c>
    </row>
    <row r="26" spans="1:9" x14ac:dyDescent="0.2">
      <c r="A26" s="6" t="s">
        <v>606</v>
      </c>
      <c r="B26" s="7">
        <v>88</v>
      </c>
    </row>
    <row r="27" spans="1:9" x14ac:dyDescent="0.2">
      <c r="A27" s="6" t="s">
        <v>643</v>
      </c>
      <c r="B27" s="7">
        <v>152</v>
      </c>
    </row>
    <row r="29" spans="1:9" x14ac:dyDescent="0.2">
      <c r="F29" s="5" t="s">
        <v>669</v>
      </c>
      <c r="G29" s="5" t="s">
        <v>663</v>
      </c>
    </row>
    <row r="30" spans="1:9" x14ac:dyDescent="0.2">
      <c r="A30" s="5" t="s">
        <v>664</v>
      </c>
      <c r="B30" s="5" t="s">
        <v>663</v>
      </c>
      <c r="F30" s="5" t="s">
        <v>642</v>
      </c>
      <c r="G30" t="s">
        <v>15</v>
      </c>
      <c r="H30" t="s">
        <v>12</v>
      </c>
      <c r="I30" t="s">
        <v>643</v>
      </c>
    </row>
    <row r="31" spans="1:9" x14ac:dyDescent="0.2">
      <c r="A31" s="5" t="s">
        <v>642</v>
      </c>
      <c r="B31" t="s">
        <v>15</v>
      </c>
      <c r="C31" t="s">
        <v>12</v>
      </c>
      <c r="D31" t="s">
        <v>643</v>
      </c>
      <c r="F31" s="6" t="s">
        <v>673</v>
      </c>
      <c r="G31" s="7">
        <v>50</v>
      </c>
      <c r="H31" s="7">
        <v>57</v>
      </c>
      <c r="I31" s="7">
        <v>107</v>
      </c>
    </row>
    <row r="32" spans="1:9" x14ac:dyDescent="0.2">
      <c r="A32" s="10">
        <v>1</v>
      </c>
      <c r="B32" s="11">
        <v>1</v>
      </c>
      <c r="C32" s="7">
        <v>0</v>
      </c>
      <c r="D32" s="11">
        <v>0.46728971962616822</v>
      </c>
      <c r="F32" s="6" t="s">
        <v>671</v>
      </c>
      <c r="G32" s="7">
        <v>30</v>
      </c>
      <c r="H32" s="7">
        <v>63</v>
      </c>
      <c r="I32" s="7">
        <v>93</v>
      </c>
    </row>
    <row r="33" spans="1:9" x14ac:dyDescent="0.2">
      <c r="A33" s="10">
        <v>2</v>
      </c>
      <c r="B33" s="11">
        <v>1</v>
      </c>
      <c r="C33" s="7">
        <v>0</v>
      </c>
      <c r="D33" s="11">
        <v>0.32258064516129031</v>
      </c>
      <c r="F33" s="6" t="s">
        <v>670</v>
      </c>
      <c r="G33" s="7">
        <v>72</v>
      </c>
      <c r="H33" s="7">
        <v>146</v>
      </c>
      <c r="I33" s="7">
        <v>218</v>
      </c>
    </row>
    <row r="34" spans="1:9" x14ac:dyDescent="0.2">
      <c r="A34" s="10">
        <v>3</v>
      </c>
      <c r="B34" s="11">
        <v>1</v>
      </c>
      <c r="C34" s="7">
        <v>0</v>
      </c>
      <c r="D34" s="11">
        <v>0.33027522935779818</v>
      </c>
      <c r="F34" s="6" t="s">
        <v>643</v>
      </c>
      <c r="G34" s="7">
        <v>152</v>
      </c>
      <c r="H34" s="7">
        <v>266</v>
      </c>
      <c r="I34" s="7">
        <v>418</v>
      </c>
    </row>
    <row r="35" spans="1:9" x14ac:dyDescent="0.2">
      <c r="A35" s="10" t="s">
        <v>643</v>
      </c>
      <c r="B35" s="11">
        <v>1</v>
      </c>
      <c r="C35" s="11">
        <v>0</v>
      </c>
      <c r="D35" s="11">
        <v>0.36363636363636365</v>
      </c>
    </row>
    <row r="39" spans="1:9" x14ac:dyDescent="0.2">
      <c r="A39" s="5" t="s">
        <v>664</v>
      </c>
      <c r="B39" s="5" t="s">
        <v>663</v>
      </c>
    </row>
    <row r="40" spans="1:9" x14ac:dyDescent="0.2">
      <c r="A40" s="5" t="s">
        <v>642</v>
      </c>
      <c r="B40" t="s">
        <v>15</v>
      </c>
      <c r="C40" t="s">
        <v>12</v>
      </c>
      <c r="D40" t="s">
        <v>643</v>
      </c>
    </row>
    <row r="41" spans="1:9" x14ac:dyDescent="0.2">
      <c r="A41" s="6" t="s">
        <v>645</v>
      </c>
      <c r="B41" s="11">
        <v>1</v>
      </c>
      <c r="C41" s="11">
        <v>0</v>
      </c>
      <c r="D41" s="11">
        <v>0.33823529411764708</v>
      </c>
    </row>
    <row r="42" spans="1:9" x14ac:dyDescent="0.2">
      <c r="A42" s="6" t="s">
        <v>646</v>
      </c>
      <c r="B42" s="11">
        <v>1</v>
      </c>
      <c r="C42" s="11">
        <v>0</v>
      </c>
      <c r="D42" s="11">
        <v>0.5</v>
      </c>
    </row>
    <row r="43" spans="1:9" x14ac:dyDescent="0.2">
      <c r="A43" s="6" t="s">
        <v>647</v>
      </c>
      <c r="B43" s="11">
        <v>1</v>
      </c>
      <c r="C43" s="11">
        <v>0</v>
      </c>
      <c r="D43" s="11">
        <v>0.36054421768707484</v>
      </c>
    </row>
    <row r="44" spans="1:9" x14ac:dyDescent="0.2">
      <c r="A44" s="6" t="s">
        <v>648</v>
      </c>
      <c r="B44" s="11">
        <v>1</v>
      </c>
      <c r="C44" s="11">
        <v>0</v>
      </c>
      <c r="D44" s="11">
        <v>0.36507936507936506</v>
      </c>
    </row>
    <row r="45" spans="1:9" x14ac:dyDescent="0.2">
      <c r="A45" s="6" t="s">
        <v>643</v>
      </c>
      <c r="B45" s="11">
        <v>1</v>
      </c>
      <c r="C45" s="11">
        <v>0</v>
      </c>
      <c r="D45" s="11">
        <v>0.36363636363636365</v>
      </c>
    </row>
    <row r="50" spans="1:4" x14ac:dyDescent="0.2">
      <c r="A50" s="6"/>
      <c r="B50" s="11"/>
      <c r="C50" s="11"/>
      <c r="D50" s="11"/>
    </row>
    <row r="51" spans="1:4" x14ac:dyDescent="0.2">
      <c r="A51" s="6"/>
      <c r="B51" s="11"/>
      <c r="C51" s="11"/>
      <c r="D51" s="11"/>
    </row>
    <row r="52" spans="1:4" x14ac:dyDescent="0.2">
      <c r="A52" s="6"/>
      <c r="B52" s="11"/>
      <c r="C52" s="11"/>
      <c r="D52" s="11"/>
    </row>
    <row r="53" spans="1:4" x14ac:dyDescent="0.2">
      <c r="A53" s="6"/>
      <c r="B53" s="11"/>
      <c r="C53" s="11"/>
      <c r="D53" s="11"/>
    </row>
    <row r="54" spans="1:4" x14ac:dyDescent="0.2">
      <c r="A54" s="6"/>
      <c r="B54" s="11"/>
      <c r="C54" s="11"/>
      <c r="D54" s="11"/>
    </row>
    <row r="58" spans="1:4" x14ac:dyDescent="0.2">
      <c r="A58" s="5" t="s">
        <v>669</v>
      </c>
      <c r="B58" s="5" t="s">
        <v>663</v>
      </c>
    </row>
    <row r="59" spans="1:4" x14ac:dyDescent="0.2">
      <c r="A59" s="5" t="s">
        <v>642</v>
      </c>
      <c r="B59" t="s">
        <v>15</v>
      </c>
      <c r="C59" t="s">
        <v>12</v>
      </c>
      <c r="D59" t="s">
        <v>643</v>
      </c>
    </row>
    <row r="60" spans="1:4" x14ac:dyDescent="0.2">
      <c r="A60" s="6" t="s">
        <v>645</v>
      </c>
      <c r="B60" s="7">
        <v>23</v>
      </c>
      <c r="C60" s="7">
        <v>45</v>
      </c>
      <c r="D60" s="7">
        <v>68</v>
      </c>
    </row>
    <row r="61" spans="1:4" x14ac:dyDescent="0.2">
      <c r="A61" s="6" t="s">
        <v>646</v>
      </c>
      <c r="B61" s="7">
        <v>7</v>
      </c>
      <c r="C61" s="7">
        <v>7</v>
      </c>
      <c r="D61" s="7">
        <v>14</v>
      </c>
    </row>
    <row r="62" spans="1:4" x14ac:dyDescent="0.2">
      <c r="A62" s="6" t="s">
        <v>647</v>
      </c>
      <c r="B62" s="7">
        <v>53</v>
      </c>
      <c r="C62" s="7">
        <v>94</v>
      </c>
      <c r="D62" s="7">
        <v>147</v>
      </c>
    </row>
    <row r="63" spans="1:4" x14ac:dyDescent="0.2">
      <c r="A63" s="6" t="s">
        <v>648</v>
      </c>
      <c r="B63" s="7">
        <v>69</v>
      </c>
      <c r="C63" s="7">
        <v>120</v>
      </c>
      <c r="D63" s="7">
        <v>189</v>
      </c>
    </row>
    <row r="64" spans="1:4" x14ac:dyDescent="0.2">
      <c r="A64" s="6" t="s">
        <v>643</v>
      </c>
      <c r="B64" s="11">
        <v>152</v>
      </c>
      <c r="C64" s="11">
        <v>266</v>
      </c>
      <c r="D64" s="11">
        <v>418</v>
      </c>
    </row>
    <row r="66" spans="1:4" x14ac:dyDescent="0.2">
      <c r="A66" s="5" t="s">
        <v>669</v>
      </c>
      <c r="B66" s="5" t="s">
        <v>663</v>
      </c>
    </row>
    <row r="67" spans="1:4" x14ac:dyDescent="0.2">
      <c r="A67" s="5" t="s">
        <v>642</v>
      </c>
      <c r="B67" t="s">
        <v>15</v>
      </c>
      <c r="C67" t="s">
        <v>12</v>
      </c>
      <c r="D67" t="s">
        <v>643</v>
      </c>
    </row>
    <row r="68" spans="1:4" x14ac:dyDescent="0.2">
      <c r="A68" s="6" t="s">
        <v>604</v>
      </c>
      <c r="B68" s="7">
        <v>40</v>
      </c>
      <c r="C68" s="7">
        <v>62</v>
      </c>
      <c r="D68" s="7">
        <v>102</v>
      </c>
    </row>
    <row r="69" spans="1:4" x14ac:dyDescent="0.2">
      <c r="A69" s="6" t="s">
        <v>605</v>
      </c>
      <c r="B69" s="7">
        <v>24</v>
      </c>
      <c r="C69" s="7">
        <v>22</v>
      </c>
      <c r="D69" s="7">
        <v>46</v>
      </c>
    </row>
    <row r="70" spans="1:4" x14ac:dyDescent="0.2">
      <c r="A70" s="6" t="s">
        <v>606</v>
      </c>
      <c r="B70" s="7">
        <v>88</v>
      </c>
      <c r="C70" s="7">
        <v>182</v>
      </c>
      <c r="D70" s="7">
        <v>270</v>
      </c>
    </row>
    <row r="71" spans="1:4" x14ac:dyDescent="0.2">
      <c r="A71" s="6" t="s">
        <v>643</v>
      </c>
      <c r="B71" s="11">
        <v>152</v>
      </c>
      <c r="C71" s="11">
        <v>266</v>
      </c>
      <c r="D71" s="11">
        <v>418</v>
      </c>
    </row>
  </sheetData>
  <pageMargins left="0.7" right="0.7" top="0.75" bottom="0.75" header="0.3" footer="0.3"/>
  <pageSetup orientation="portrait" r:id="rId14"/>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G23"/>
  <sheetViews>
    <sheetView showGridLines="0" showRowColHeaders="0" zoomScaleNormal="100" workbookViewId="0">
      <selection activeCell="B35" sqref="B35"/>
    </sheetView>
  </sheetViews>
  <sheetFormatPr defaultRowHeight="12.75" x14ac:dyDescent="0.2"/>
  <cols>
    <col min="1" max="16384" width="9.140625" style="12"/>
  </cols>
  <sheetData>
    <row r="23" spans="7:7" x14ac:dyDescent="0.2">
      <c r="G23" s="15"/>
    </row>
  </sheetData>
  <pageMargins left="0.7" right="0.7" top="0.75" bottom="0.75" header="0.3" footer="0.3"/>
  <pageSetup scale="54"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showGridLines="0" tabSelected="1" workbookViewId="0">
      <selection activeCell="A2" sqref="A2:X14"/>
    </sheetView>
  </sheetViews>
  <sheetFormatPr defaultRowHeight="12.75" x14ac:dyDescent="0.2"/>
  <sheetData>
    <row r="2" spans="1:1" x14ac:dyDescent="0.2">
      <c r="A2" t="s">
        <v>677</v>
      </c>
    </row>
    <row r="4" spans="1:1" x14ac:dyDescent="0.2">
      <c r="A4" s="4" t="s">
        <v>681</v>
      </c>
    </row>
    <row r="6" spans="1:1" x14ac:dyDescent="0.2">
      <c r="A6" s="4" t="s">
        <v>678</v>
      </c>
    </row>
    <row r="8" spans="1:1" x14ac:dyDescent="0.2">
      <c r="A8" s="4" t="s">
        <v>679</v>
      </c>
    </row>
    <row r="10" spans="1:1" x14ac:dyDescent="0.2">
      <c r="A10" s="4" t="s">
        <v>680</v>
      </c>
    </row>
    <row r="12" spans="1:1" x14ac:dyDescent="0.2">
      <c r="A12" s="4" t="s">
        <v>682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37-9044-476D-9D26-91EACD9809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Sheet2</vt:lpstr>
      <vt:lpstr>Titanic (2)</vt:lpstr>
      <vt:lpstr>Explo.Answer</vt:lpstr>
      <vt:lpstr>Tailored.Answer</vt:lpstr>
      <vt:lpstr>PivotTable</vt:lpstr>
      <vt:lpstr>Dashboard</vt:lpstr>
      <vt:lpstr>Insights</vt:lpstr>
      <vt:lpstr>agetable</vt:lpstr>
      <vt:lpstr>groupings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THEMMY</dc:creator>
  <cp:lastModifiedBy>user</cp:lastModifiedBy>
  <cp:lastPrinted>2022-08-07T15:44:47Z</cp:lastPrinted>
  <dcterms:created xsi:type="dcterms:W3CDTF">2022-08-05T19:06:55Z</dcterms:created>
  <dcterms:modified xsi:type="dcterms:W3CDTF">2022-08-21T13:54:01Z</dcterms:modified>
</cp:coreProperties>
</file>