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genquiballo/Desktop/MSDS_460/week_6/"/>
    </mc:Choice>
  </mc:AlternateContent>
  <xr:revisionPtr revIDLastSave="0" documentId="13_ncr:1_{ECF44438-E98D-B64A-AA93-FC5EAC2753DE}" xr6:coauthVersionLast="47" xr6:coauthVersionMax="47" xr10:uidLastSave="{00000000-0000-0000-0000-000000000000}"/>
  <bookViews>
    <workbookView xWindow="80" yWindow="500" windowWidth="25440" windowHeight="14040" xr2:uid="{0F63EF5E-7A52-4A42-B1A4-FF335B9F437C}"/>
  </bookViews>
  <sheets>
    <sheet name="q1" sheetId="1" r:id="rId1"/>
    <sheet name="q2" sheetId="2" r:id="rId2"/>
    <sheet name="q3" sheetId="3" r:id="rId3"/>
    <sheet name="q4" sheetId="4" r:id="rId4"/>
    <sheet name="q5_linear" sheetId="5" r:id="rId5"/>
    <sheet name="q5_nonlinear" sheetId="6" r:id="rId6"/>
  </sheets>
  <definedNames>
    <definedName name="solver_adj" localSheetId="0" hidden="1">'q1'!$B$2:$B$3</definedName>
    <definedName name="solver_adj" localSheetId="1" hidden="1">'q2'!$B$2:$B$4</definedName>
    <definedName name="solver_adj" localSheetId="4" hidden="1">q5_linear!$F$2:$F$3</definedName>
    <definedName name="solver_adj" localSheetId="5" hidden="1">q5_nonlinear!$F$2:$F$3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1" hidden="1">1</definedName>
    <definedName name="solver_drv" localSheetId="4" hidden="1">1</definedName>
    <definedName name="solver_drv" localSheetId="5" hidden="1">1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ng" localSheetId="5" hidden="1">1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itr" localSheetId="5" hidden="1">2147483647</definedName>
    <definedName name="solver_lhs1" localSheetId="0" hidden="1">'q1'!$B$6</definedName>
    <definedName name="solver_lhs1" localSheetId="1" hidden="1">'q2'!$B$7</definedName>
    <definedName name="solver_lin" localSheetId="0" hidden="1">2</definedName>
    <definedName name="solver_lin" localSheetId="1" hidden="1">2</definedName>
    <definedName name="solver_lin" localSheetId="4" hidden="1">2</definedName>
    <definedName name="solver_lin" localSheetId="5" hidden="1">2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4" hidden="1">1</definedName>
    <definedName name="solver_neg" localSheetId="5" hidden="1">2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od" localSheetId="5" hidden="1">2147483647</definedName>
    <definedName name="solver_num" localSheetId="0" hidden="1">1</definedName>
    <definedName name="solver_num" localSheetId="1" hidden="1">1</definedName>
    <definedName name="solver_num" localSheetId="4" hidden="1">0</definedName>
    <definedName name="solver_num" localSheetId="5" hidden="1">0</definedName>
    <definedName name="solver_opt" localSheetId="0" hidden="1">'q1'!$B$5</definedName>
    <definedName name="solver_opt" localSheetId="1" hidden="1">'q2'!$B$6</definedName>
    <definedName name="solver_opt" localSheetId="4" hidden="1">q5_linear!$D$12</definedName>
    <definedName name="solver_opt" localSheetId="5" hidden="1">q5_nonlinear!$D$12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pre" localSheetId="5" hidden="1">0.000001</definedName>
    <definedName name="solver_rbv" localSheetId="0" hidden="1">1</definedName>
    <definedName name="solver_rbv" localSheetId="1" hidden="1">1</definedName>
    <definedName name="solver_rbv" localSheetId="4" hidden="1">1</definedName>
    <definedName name="solver_rbv" localSheetId="5" hidden="1">1</definedName>
    <definedName name="solver_rel1" localSheetId="0" hidden="1">1</definedName>
    <definedName name="solver_rel1" localSheetId="1" hidden="1">1</definedName>
    <definedName name="solver_rhs1" localSheetId="0" hidden="1">'q1'!$C$6</definedName>
    <definedName name="solver_rhs1" localSheetId="1" hidden="1">'q2'!$C$7</definedName>
    <definedName name="solver_rlx" localSheetId="0" hidden="1">2</definedName>
    <definedName name="solver_rlx" localSheetId="1" hidden="1">2</definedName>
    <definedName name="solver_rlx" localSheetId="4" hidden="1">1</definedName>
    <definedName name="solver_rlx" localSheetId="5" hidden="1">1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rsd" localSheetId="5" hidden="1">0</definedName>
    <definedName name="solver_scl" localSheetId="0" hidden="1">1</definedName>
    <definedName name="solver_scl" localSheetId="1" hidden="1">1</definedName>
    <definedName name="solver_scl" localSheetId="4" hidden="1">2</definedName>
    <definedName name="solver_scl" localSheetId="5" hidden="1">2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ol" localSheetId="5" hidden="1">0.01</definedName>
    <definedName name="solver_typ" localSheetId="0" hidden="1">1</definedName>
    <definedName name="solver_typ" localSheetId="1" hidden="1">1</definedName>
    <definedName name="solver_typ" localSheetId="4" hidden="1">2</definedName>
    <definedName name="solver_typ" localSheetId="5" hidden="1">2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al" localSheetId="5" hidden="1">0</definedName>
    <definedName name="solver_ver" localSheetId="0" hidden="1">2</definedName>
    <definedName name="solver_ver" localSheetId="1" hidden="1">2</definedName>
    <definedName name="solver_ver" localSheetId="4" hidden="1">2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6" l="1"/>
  <c r="D11" i="6" s="1"/>
  <c r="C10" i="6"/>
  <c r="D10" i="6" s="1"/>
  <c r="C9" i="6"/>
  <c r="D9" i="6" s="1"/>
  <c r="C8" i="6"/>
  <c r="D8" i="6" s="1"/>
  <c r="C7" i="6"/>
  <c r="D7" i="6" s="1"/>
  <c r="C6" i="6"/>
  <c r="D6" i="6" s="1"/>
  <c r="C5" i="6"/>
  <c r="D5" i="6" s="1"/>
  <c r="C4" i="6"/>
  <c r="D4" i="6" s="1"/>
  <c r="C3" i="6"/>
  <c r="D3" i="6" s="1"/>
  <c r="C2" i="6"/>
  <c r="D2" i="6" s="1"/>
  <c r="F4" i="6"/>
  <c r="F4" i="5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2" i="5"/>
  <c r="D2" i="5" s="1"/>
  <c r="B6" i="2"/>
  <c r="B7" i="2"/>
  <c r="D2" i="2"/>
  <c r="B6" i="1"/>
  <c r="B5" i="1"/>
  <c r="D12" i="6" l="1"/>
  <c r="D12" i="5"/>
</calcChain>
</file>

<file path=xl/sharedStrings.xml><?xml version="1.0" encoding="utf-8"?>
<sst xmlns="http://schemas.openxmlformats.org/spreadsheetml/2006/main" count="49" uniqueCount="39">
  <si>
    <t>x1</t>
  </si>
  <si>
    <t>x2</t>
  </si>
  <si>
    <t>maximize</t>
  </si>
  <si>
    <t>constraint</t>
  </si>
  <si>
    <r>
      <t>4*x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+ 2*x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– 0.5*x</t>
    </r>
    <r>
      <rPr>
        <vertAlign val="subscript"/>
        <sz val="11"/>
        <color theme="1"/>
        <rFont val="Times New Roman"/>
        <family val="1"/>
      </rPr>
      <t>1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– 0.25*x</t>
    </r>
    <r>
      <rPr>
        <vertAlign val="subscript"/>
        <sz val="11"/>
        <color theme="1"/>
        <rFont val="Times New Roman"/>
        <family val="1"/>
      </rPr>
      <t>2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</t>
    </r>
  </si>
  <si>
    <r>
      <t>8000*x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+ 5000*x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&lt;= 40,000 </t>
    </r>
  </si>
  <si>
    <t>a</t>
  </si>
  <si>
    <t>b</t>
  </si>
  <si>
    <t>c</t>
  </si>
  <si>
    <t>area</t>
  </si>
  <si>
    <t>sqrt(s(s-a)(s-b)(s-c))</t>
  </si>
  <si>
    <t>&lt;= 60 ft of fencing</t>
  </si>
  <si>
    <t xml:space="preserve">s = (a+b+c)/2 </t>
  </si>
  <si>
    <t>tank</t>
  </si>
  <si>
    <t>truck</t>
  </si>
  <si>
    <t>turtle</t>
  </si>
  <si>
    <t>plastic</t>
  </si>
  <si>
    <t>rubber</t>
  </si>
  <si>
    <t>metal</t>
  </si>
  <si>
    <t xml:space="preserve">0.5, 0.5, and 1.0 </t>
  </si>
  <si>
    <t>0.3, 0.6 and 0?</t>
  </si>
  <si>
    <t>1.5, 2.0 and 1.0</t>
  </si>
  <si>
    <t>labor</t>
  </si>
  <si>
    <t>2, 2, and 1</t>
  </si>
  <si>
    <t>priority 1</t>
  </si>
  <si>
    <t>cost</t>
  </si>
  <si>
    <t>7, 5, and 4</t>
  </si>
  <si>
    <t>priority 2</t>
  </si>
  <si>
    <t>priority 2 (x2)</t>
  </si>
  <si>
    <t>priority 3</t>
  </si>
  <si>
    <t>Hours of Operation</t>
  </si>
  <si>
    <t>Average Revenue ($)</t>
  </si>
  <si>
    <t>Y=ax+b</t>
  </si>
  <si>
    <t>A</t>
  </si>
  <si>
    <t>B</t>
  </si>
  <si>
    <t>predicted</t>
  </si>
  <si>
    <t>sq diff</t>
  </si>
  <si>
    <t>f(120)</t>
  </si>
  <si>
    <t>Y=a*ln(x)+b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</si>
</sst>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q5_linear!$B$1</c:f>
              <c:strCache>
                <c:ptCount val="1"/>
                <c:pt idx="0">
                  <c:v>Average Revenue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8945647419072611"/>
                  <c:y val="-0.16911052785068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q5_linear!$A$2:$A$11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48</c:v>
                </c:pt>
                <c:pt idx="3">
                  <c:v>48</c:v>
                </c:pt>
                <c:pt idx="4">
                  <c:v>60</c:v>
                </c:pt>
                <c:pt idx="5">
                  <c:v>70</c:v>
                </c:pt>
                <c:pt idx="6">
                  <c:v>72</c:v>
                </c:pt>
                <c:pt idx="7">
                  <c:v>90</c:v>
                </c:pt>
                <c:pt idx="8">
                  <c:v>100</c:v>
                </c:pt>
                <c:pt idx="9">
                  <c:v>168</c:v>
                </c:pt>
              </c:numCache>
            </c:numRef>
          </c:xVal>
          <c:yVal>
            <c:numRef>
              <c:f>q5_linear!$B$2:$B$11</c:f>
              <c:numCache>
                <c:formatCode>General</c:formatCode>
                <c:ptCount val="10"/>
                <c:pt idx="0">
                  <c:v>5958</c:v>
                </c:pt>
                <c:pt idx="1">
                  <c:v>6662</c:v>
                </c:pt>
                <c:pt idx="2">
                  <c:v>6004</c:v>
                </c:pt>
                <c:pt idx="3">
                  <c:v>6011</c:v>
                </c:pt>
                <c:pt idx="4">
                  <c:v>7250</c:v>
                </c:pt>
                <c:pt idx="5">
                  <c:v>8632</c:v>
                </c:pt>
                <c:pt idx="6">
                  <c:v>6964</c:v>
                </c:pt>
                <c:pt idx="7">
                  <c:v>11097</c:v>
                </c:pt>
                <c:pt idx="8">
                  <c:v>9107</c:v>
                </c:pt>
                <c:pt idx="9">
                  <c:v>11498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4-CC40-910A-CE6B1FA2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504927"/>
        <c:axId val="2017302319"/>
      </c:scatterChart>
      <c:valAx>
        <c:axId val="203750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02319"/>
        <c:crosses val="autoZero"/>
        <c:crossBetween val="midCat"/>
      </c:valAx>
      <c:valAx>
        <c:axId val="20173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0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q5_nonlinear!$B$1</c:f>
              <c:strCache>
                <c:ptCount val="1"/>
                <c:pt idx="0">
                  <c:v>Average Revenue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58945647419072611"/>
                  <c:y val="-0.16911052785068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q5_nonlinear!$A$2:$A$11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48</c:v>
                </c:pt>
                <c:pt idx="3">
                  <c:v>48</c:v>
                </c:pt>
                <c:pt idx="4">
                  <c:v>60</c:v>
                </c:pt>
                <c:pt idx="5">
                  <c:v>70</c:v>
                </c:pt>
                <c:pt idx="6">
                  <c:v>72</c:v>
                </c:pt>
                <c:pt idx="7">
                  <c:v>90</c:v>
                </c:pt>
                <c:pt idx="8">
                  <c:v>100</c:v>
                </c:pt>
                <c:pt idx="9">
                  <c:v>168</c:v>
                </c:pt>
              </c:numCache>
            </c:numRef>
          </c:xVal>
          <c:yVal>
            <c:numRef>
              <c:f>q5_nonlinear!$B$2:$B$11</c:f>
              <c:numCache>
                <c:formatCode>General</c:formatCode>
                <c:ptCount val="10"/>
                <c:pt idx="0">
                  <c:v>5958</c:v>
                </c:pt>
                <c:pt idx="1">
                  <c:v>6662</c:v>
                </c:pt>
                <c:pt idx="2">
                  <c:v>6004</c:v>
                </c:pt>
                <c:pt idx="3">
                  <c:v>6011</c:v>
                </c:pt>
                <c:pt idx="4">
                  <c:v>7250</c:v>
                </c:pt>
                <c:pt idx="5">
                  <c:v>8632</c:v>
                </c:pt>
                <c:pt idx="6">
                  <c:v>6964</c:v>
                </c:pt>
                <c:pt idx="7">
                  <c:v>11097</c:v>
                </c:pt>
                <c:pt idx="8">
                  <c:v>9107</c:v>
                </c:pt>
                <c:pt idx="9">
                  <c:v>11498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F-FB49-9477-C34F5FA29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504927"/>
        <c:axId val="2017302319"/>
      </c:scatterChart>
      <c:valAx>
        <c:axId val="203750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02319"/>
        <c:crosses val="autoZero"/>
        <c:crossBetween val="midCat"/>
      </c:valAx>
      <c:valAx>
        <c:axId val="20173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0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0</xdr:row>
      <xdr:rowOff>0</xdr:rowOff>
    </xdr:from>
    <xdr:to>
      <xdr:col>12</xdr:col>
      <xdr:colOff>755650</xdr:colOff>
      <xdr:row>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9A6459-8ADC-7BA4-BCD3-85799975B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0</xdr:row>
      <xdr:rowOff>0</xdr:rowOff>
    </xdr:from>
    <xdr:to>
      <xdr:col>12</xdr:col>
      <xdr:colOff>755650</xdr:colOff>
      <xdr:row>12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1626D-6E78-874E-875E-7A182EFC4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5A76F-EF5E-794C-A6C8-6E963CBD5198}">
  <dimension ref="A2:D6"/>
  <sheetViews>
    <sheetView tabSelected="1" workbookViewId="0">
      <selection activeCell="C6" sqref="C6"/>
    </sheetView>
  </sheetViews>
  <sheetFormatPr baseColWidth="10" defaultRowHeight="16" x14ac:dyDescent="0.2"/>
  <sheetData>
    <row r="2" spans="1:4" x14ac:dyDescent="0.2">
      <c r="A2" t="s">
        <v>0</v>
      </c>
      <c r="B2">
        <v>3.1578947368421102</v>
      </c>
    </row>
    <row r="3" spans="1:4" x14ac:dyDescent="0.2">
      <c r="A3" t="s">
        <v>1</v>
      </c>
      <c r="B3">
        <v>2.9473684210526301</v>
      </c>
    </row>
    <row r="5" spans="1:4" ht="18" x14ac:dyDescent="0.25">
      <c r="A5" t="s">
        <v>2</v>
      </c>
      <c r="B5">
        <f>4*B2+2*B3-0.5*B2*B2-0.25*B3*B3</f>
        <v>11.368421052631582</v>
      </c>
      <c r="D5" s="1" t="s">
        <v>4</v>
      </c>
    </row>
    <row r="6" spans="1:4" ht="18" x14ac:dyDescent="0.25">
      <c r="A6" t="s">
        <v>3</v>
      </c>
      <c r="B6">
        <f>8000*B2+5000*B3</f>
        <v>40000.000000000029</v>
      </c>
      <c r="C6">
        <v>40000</v>
      </c>
      <c r="D6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34C0-B0F2-FD44-9EB3-719BCCB7F403}">
  <dimension ref="A2:D7"/>
  <sheetViews>
    <sheetView workbookViewId="0">
      <selection activeCell="B7" sqref="B7"/>
    </sheetView>
  </sheetViews>
  <sheetFormatPr baseColWidth="10" defaultRowHeight="16" x14ac:dyDescent="0.2"/>
  <cols>
    <col min="3" max="3" width="18" bestFit="1" customWidth="1"/>
  </cols>
  <sheetData>
    <row r="2" spans="1:4" x14ac:dyDescent="0.2">
      <c r="A2" t="s">
        <v>6</v>
      </c>
      <c r="B2">
        <v>20.000038364014731</v>
      </c>
      <c r="C2" t="s">
        <v>12</v>
      </c>
      <c r="D2">
        <f>(B2+B3+B4)/2</f>
        <v>30.000000144758545</v>
      </c>
    </row>
    <row r="3" spans="1:4" x14ac:dyDescent="0.2">
      <c r="A3" t="s">
        <v>7</v>
      </c>
      <c r="B3">
        <v>19.999871429052348</v>
      </c>
    </row>
    <row r="4" spans="1:4" x14ac:dyDescent="0.2">
      <c r="A4" t="s">
        <v>8</v>
      </c>
      <c r="B4">
        <v>20.000090496450014</v>
      </c>
    </row>
    <row r="6" spans="1:4" x14ac:dyDescent="0.2">
      <c r="A6" t="s">
        <v>2</v>
      </c>
      <c r="B6">
        <f>( ((B2+B3+B4)/2) * (((B2+B3+B4)/2)-B2) * (((B2+B3+B4)/2)-B3) * (((B2+B3+B4)/2)-B4) ) ^ 0.5</f>
        <v>173.20508241707404</v>
      </c>
      <c r="C6" t="s">
        <v>10</v>
      </c>
      <c r="D6" t="s">
        <v>9</v>
      </c>
    </row>
    <row r="7" spans="1:4" x14ac:dyDescent="0.2">
      <c r="A7" t="s">
        <v>3</v>
      </c>
      <c r="B7">
        <f>B2+B3+B4</f>
        <v>60.000000289517089</v>
      </c>
      <c r="C7">
        <v>60</v>
      </c>
      <c r="D7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1F65-0962-0348-B6D6-BB2F8754AB74}">
  <dimension ref="A2:E10"/>
  <sheetViews>
    <sheetView workbookViewId="0">
      <selection activeCell="F23" sqref="F23"/>
    </sheetView>
  </sheetViews>
  <sheetFormatPr baseColWidth="10" defaultRowHeight="16" x14ac:dyDescent="0.2"/>
  <cols>
    <col min="4" max="4" width="14.6640625" bestFit="1" customWidth="1"/>
  </cols>
  <sheetData>
    <row r="2" spans="1:5" x14ac:dyDescent="0.2">
      <c r="A2" t="s">
        <v>13</v>
      </c>
    </row>
    <row r="3" spans="1:5" x14ac:dyDescent="0.2">
      <c r="A3" t="s">
        <v>14</v>
      </c>
    </row>
    <row r="4" spans="1:5" x14ac:dyDescent="0.2">
      <c r="A4" t="s">
        <v>15</v>
      </c>
    </row>
    <row r="6" spans="1:5" x14ac:dyDescent="0.2">
      <c r="A6" t="s">
        <v>28</v>
      </c>
      <c r="C6">
        <v>16000</v>
      </c>
      <c r="D6" t="s">
        <v>21</v>
      </c>
      <c r="E6" t="s">
        <v>16</v>
      </c>
    </row>
    <row r="7" spans="1:5" x14ac:dyDescent="0.2">
      <c r="A7" t="s">
        <v>27</v>
      </c>
      <c r="C7">
        <v>5000</v>
      </c>
      <c r="D7" t="s">
        <v>19</v>
      </c>
      <c r="E7" t="s">
        <v>17</v>
      </c>
    </row>
    <row r="8" spans="1:5" x14ac:dyDescent="0.2">
      <c r="A8" t="s">
        <v>27</v>
      </c>
      <c r="C8">
        <v>9000</v>
      </c>
      <c r="D8" t="s">
        <v>20</v>
      </c>
      <c r="E8" t="s">
        <v>18</v>
      </c>
    </row>
    <row r="9" spans="1:5" x14ac:dyDescent="0.2">
      <c r="A9" t="s">
        <v>24</v>
      </c>
      <c r="C9">
        <v>40</v>
      </c>
      <c r="D9" t="s">
        <v>23</v>
      </c>
      <c r="E9" t="s">
        <v>22</v>
      </c>
    </row>
    <row r="10" spans="1:5" x14ac:dyDescent="0.2">
      <c r="A10" t="s">
        <v>29</v>
      </c>
      <c r="C10">
        <v>164000</v>
      </c>
      <c r="D10" t="s">
        <v>26</v>
      </c>
      <c r="E10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B961-799A-4246-8EC1-6FD11392F05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8882E-A9A8-A448-B3CC-2A8C7D9934A0}">
  <dimension ref="A1:F12"/>
  <sheetViews>
    <sheetView workbookViewId="0">
      <selection activeCell="F19" sqref="F19"/>
    </sheetView>
  </sheetViews>
  <sheetFormatPr baseColWidth="10" defaultRowHeight="16" x14ac:dyDescent="0.2"/>
  <cols>
    <col min="1" max="1" width="17.33203125" bestFit="1" customWidth="1"/>
    <col min="2" max="2" width="18.33203125" bestFit="1" customWidth="1"/>
    <col min="3" max="4" width="18.33203125" customWidth="1"/>
  </cols>
  <sheetData>
    <row r="1" spans="1:6" ht="17" thickBot="1" x14ac:dyDescent="0.25">
      <c r="A1" s="6" t="s">
        <v>30</v>
      </c>
      <c r="B1" s="7" t="s">
        <v>31</v>
      </c>
      <c r="C1" s="8" t="s">
        <v>35</v>
      </c>
      <c r="D1" s="8" t="s">
        <v>36</v>
      </c>
      <c r="F1" t="s">
        <v>32</v>
      </c>
    </row>
    <row r="2" spans="1:6" ht="17" thickBot="1" x14ac:dyDescent="0.25">
      <c r="A2" s="2">
        <v>40</v>
      </c>
      <c r="B2" s="3">
        <v>5958</v>
      </c>
      <c r="C2" s="9">
        <f>F2*A2+F3</f>
        <v>6317.9031731464529</v>
      </c>
      <c r="D2" s="9">
        <f>(B2-C2)^2</f>
        <v>129530.29404088565</v>
      </c>
      <c r="E2" t="s">
        <v>33</v>
      </c>
      <c r="F2">
        <v>47.070494277744942</v>
      </c>
    </row>
    <row r="3" spans="1:6" ht="17" thickBot="1" x14ac:dyDescent="0.25">
      <c r="A3" s="4">
        <v>44</v>
      </c>
      <c r="B3" s="5">
        <v>6662</v>
      </c>
      <c r="C3" s="9">
        <f>F2*A3+F3</f>
        <v>6506.1851502574318</v>
      </c>
      <c r="D3" s="9">
        <f t="shared" ref="D3:D11" si="0">(B3-C3)^2</f>
        <v>24278.267400299101</v>
      </c>
      <c r="E3" t="s">
        <v>34</v>
      </c>
      <c r="F3">
        <v>4435.0834020366547</v>
      </c>
    </row>
    <row r="4" spans="1:6" ht="17" thickBot="1" x14ac:dyDescent="0.25">
      <c r="A4" s="4">
        <v>48</v>
      </c>
      <c r="B4" s="5">
        <v>6004</v>
      </c>
      <c r="C4" s="9">
        <f>F2*A4+F3</f>
        <v>6694.4671273684116</v>
      </c>
      <c r="D4" s="9">
        <f t="shared" si="0"/>
        <v>476744.85397638637</v>
      </c>
      <c r="E4" t="s">
        <v>37</v>
      </c>
      <c r="F4">
        <f>F2*120+F3</f>
        <v>10083.542715366048</v>
      </c>
    </row>
    <row r="5" spans="1:6" ht="17" thickBot="1" x14ac:dyDescent="0.25">
      <c r="A5" s="4">
        <v>48</v>
      </c>
      <c r="B5" s="5">
        <v>6011</v>
      </c>
      <c r="C5" s="9">
        <f>F2*A5+F3</f>
        <v>6694.4671273684116</v>
      </c>
      <c r="D5" s="9">
        <f t="shared" si="0"/>
        <v>467127.31419322861</v>
      </c>
    </row>
    <row r="6" spans="1:6" ht="17" thickBot="1" x14ac:dyDescent="0.25">
      <c r="A6" s="4">
        <v>60</v>
      </c>
      <c r="B6" s="5">
        <v>7250</v>
      </c>
      <c r="C6" s="9">
        <f>F2*A6+F3</f>
        <v>7259.3130587013511</v>
      </c>
      <c r="D6" s="9">
        <f t="shared" si="0"/>
        <v>86.733062374811624</v>
      </c>
    </row>
    <row r="7" spans="1:6" ht="17" thickBot="1" x14ac:dyDescent="0.25">
      <c r="A7" s="4">
        <v>70</v>
      </c>
      <c r="B7" s="5">
        <v>8632</v>
      </c>
      <c r="C7" s="9">
        <f>F2*A7+F3</f>
        <v>7730.0180014788002</v>
      </c>
      <c r="D7" s="9">
        <f>(B7-C7)^2</f>
        <v>813571.52565629769</v>
      </c>
    </row>
    <row r="8" spans="1:6" ht="17" thickBot="1" x14ac:dyDescent="0.25">
      <c r="A8" s="4">
        <v>72</v>
      </c>
      <c r="B8" s="5">
        <v>6964</v>
      </c>
      <c r="C8" s="9">
        <f>F2*A8+F3</f>
        <v>7824.1589900342906</v>
      </c>
      <c r="D8" s="9">
        <f t="shared" si="0"/>
        <v>739873.48813681083</v>
      </c>
    </row>
    <row r="9" spans="1:6" ht="17" thickBot="1" x14ac:dyDescent="0.25">
      <c r="A9" s="4">
        <v>90</v>
      </c>
      <c r="B9" s="5">
        <v>11097</v>
      </c>
      <c r="C9" s="9">
        <f>F2*A9+F3</f>
        <v>8671.4278870337002</v>
      </c>
      <c r="D9" s="9">
        <f t="shared" si="0"/>
        <v>5883400.0751997996</v>
      </c>
    </row>
    <row r="10" spans="1:6" ht="17" thickBot="1" x14ac:dyDescent="0.25">
      <c r="A10" s="4">
        <v>100</v>
      </c>
      <c r="B10" s="5">
        <v>9107</v>
      </c>
      <c r="C10" s="9">
        <f>F2*A10+F3</f>
        <v>9142.1328298111475</v>
      </c>
      <c r="D10" s="9">
        <f t="shared" si="0"/>
        <v>1234.3157305390566</v>
      </c>
    </row>
    <row r="11" spans="1:6" ht="17" thickBot="1" x14ac:dyDescent="0.25">
      <c r="A11" s="4">
        <v>168</v>
      </c>
      <c r="B11" s="5">
        <v>11498</v>
      </c>
      <c r="C11" s="9">
        <f>F2*A11+F3</f>
        <v>12342.926440697804</v>
      </c>
      <c r="D11" s="9">
        <f t="shared" si="0"/>
        <v>713900.69019025902</v>
      </c>
    </row>
    <row r="12" spans="1:6" x14ac:dyDescent="0.2">
      <c r="D12" s="10">
        <f>SUM(D2:D11)</f>
        <v>9249747.5575868804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27E40-00CD-3D45-BC18-4AED51830110}">
  <dimension ref="A1:F12"/>
  <sheetViews>
    <sheetView workbookViewId="0">
      <selection activeCell="D19" sqref="D19"/>
    </sheetView>
  </sheetViews>
  <sheetFormatPr baseColWidth="10" defaultRowHeight="16" x14ac:dyDescent="0.2"/>
  <cols>
    <col min="1" max="1" width="17.33203125" bestFit="1" customWidth="1"/>
    <col min="2" max="2" width="18.33203125" bestFit="1" customWidth="1"/>
    <col min="3" max="4" width="18.33203125" customWidth="1"/>
  </cols>
  <sheetData>
    <row r="1" spans="1:6" ht="17" thickBot="1" x14ac:dyDescent="0.25">
      <c r="A1" s="6" t="s">
        <v>30</v>
      </c>
      <c r="B1" s="7" t="s">
        <v>31</v>
      </c>
      <c r="C1" s="8" t="s">
        <v>35</v>
      </c>
      <c r="D1" s="8" t="s">
        <v>36</v>
      </c>
      <c r="F1" t="s">
        <v>38</v>
      </c>
    </row>
    <row r="2" spans="1:6" ht="17" thickBot="1" x14ac:dyDescent="0.25">
      <c r="A2" s="2">
        <v>40</v>
      </c>
      <c r="B2" s="3">
        <v>5958</v>
      </c>
      <c r="C2" s="9">
        <f>F2*LN(A2)+F3</f>
        <v>5718.1813593206098</v>
      </c>
      <c r="D2" s="9">
        <f>(B2-C2)^2</f>
        <v>57512.980417310479</v>
      </c>
      <c r="E2" t="s">
        <v>33</v>
      </c>
      <c r="F2">
        <v>4251.3339903267433</v>
      </c>
    </row>
    <row r="3" spans="1:6" ht="17" thickBot="1" x14ac:dyDescent="0.25">
      <c r="A3" s="4">
        <v>44</v>
      </c>
      <c r="B3" s="5">
        <v>6662</v>
      </c>
      <c r="C3" s="9">
        <f>F2*LN(A3)+F3</f>
        <v>6123.3767663468898</v>
      </c>
      <c r="D3" s="9">
        <f t="shared" ref="D3:D11" si="0">(B3-C3)^2</f>
        <v>290114.98783093295</v>
      </c>
      <c r="E3" t="s">
        <v>34</v>
      </c>
      <c r="F3">
        <v>-9964.477250171929</v>
      </c>
    </row>
    <row r="4" spans="1:6" ht="17" thickBot="1" x14ac:dyDescent="0.25">
      <c r="A4" s="4">
        <v>48</v>
      </c>
      <c r="B4" s="5">
        <v>6004</v>
      </c>
      <c r="C4" s="9">
        <f>F2*LN(A4)+F3</f>
        <v>6493.2911908880396</v>
      </c>
      <c r="D4" s="9">
        <f t="shared" si="0"/>
        <v>239405.86948063603</v>
      </c>
      <c r="E4" t="s">
        <v>37</v>
      </c>
      <c r="F4">
        <f>F2*LN(120)+F3</f>
        <v>10388.749124325999</v>
      </c>
    </row>
    <row r="5" spans="1:6" ht="17" thickBot="1" x14ac:dyDescent="0.25">
      <c r="A5" s="4">
        <v>48</v>
      </c>
      <c r="B5" s="5">
        <v>6011</v>
      </c>
      <c r="C5" s="9">
        <f>F2*LN(A5)+F3</f>
        <v>6493.2911908880396</v>
      </c>
      <c r="D5" s="9">
        <f t="shared" si="0"/>
        <v>232604.79280820349</v>
      </c>
    </row>
    <row r="6" spans="1:6" ht="17" thickBot="1" x14ac:dyDescent="0.25">
      <c r="A6" s="4">
        <v>60</v>
      </c>
      <c r="B6" s="5">
        <v>7250</v>
      </c>
      <c r="C6" s="9">
        <f>F2*LN(A6)+F3</f>
        <v>7441.9489553123549</v>
      </c>
      <c r="D6" s="9">
        <f t="shared" si="0"/>
        <v>36844.401445504409</v>
      </c>
    </row>
    <row r="7" spans="1:6" ht="17" thickBot="1" x14ac:dyDescent="0.25">
      <c r="A7" s="4">
        <v>70</v>
      </c>
      <c r="B7" s="5">
        <v>8632</v>
      </c>
      <c r="C7" s="9">
        <f>F2*LN(A7)+F3</f>
        <v>8097.2949800939587</v>
      </c>
      <c r="D7" s="9">
        <f>(B7-C7)^2</f>
        <v>285909.45831272006</v>
      </c>
    </row>
    <row r="8" spans="1:6" ht="17" thickBot="1" x14ac:dyDescent="0.25">
      <c r="A8" s="4">
        <v>72</v>
      </c>
      <c r="B8" s="5">
        <v>6964</v>
      </c>
      <c r="C8" s="9">
        <f>F2*LN(A8)+F3</f>
        <v>8217.0587868797829</v>
      </c>
      <c r="D8" s="9">
        <f t="shared" si="0"/>
        <v>1570156.3233766332</v>
      </c>
    </row>
    <row r="9" spans="1:6" ht="17" thickBot="1" x14ac:dyDescent="0.25">
      <c r="A9" s="4">
        <v>90</v>
      </c>
      <c r="B9" s="5">
        <v>11097</v>
      </c>
      <c r="C9" s="9">
        <f>F2*LN(A9)+F3</f>
        <v>9165.7165513041055</v>
      </c>
      <c r="D9" s="9">
        <f t="shared" si="0"/>
        <v>3729855.7592067081</v>
      </c>
    </row>
    <row r="10" spans="1:6" ht="17" thickBot="1" x14ac:dyDescent="0.25">
      <c r="A10" s="4">
        <v>100</v>
      </c>
      <c r="B10" s="5">
        <v>9107</v>
      </c>
      <c r="C10" s="9">
        <f>F2*LN(A10)+F3</f>
        <v>9613.6392927585748</v>
      </c>
      <c r="D10" s="9">
        <f t="shared" si="0"/>
        <v>256683.37296690888</v>
      </c>
    </row>
    <row r="11" spans="1:6" ht="17" thickBot="1" x14ac:dyDescent="0.25">
      <c r="A11" s="4">
        <v>168</v>
      </c>
      <c r="B11" s="5">
        <v>11498</v>
      </c>
      <c r="C11" s="9">
        <f>F2*LN(A11)+F3</f>
        <v>11819.204980675027</v>
      </c>
      <c r="D11" s="9">
        <f t="shared" si="0"/>
        <v>103172.63961044472</v>
      </c>
    </row>
    <row r="12" spans="1:6" x14ac:dyDescent="0.2">
      <c r="D12" s="10">
        <f>SUM(D2:D11)</f>
        <v>6802260.5854560025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q5_linear</vt:lpstr>
      <vt:lpstr>q5_nonlinear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2022-05-02T17:48:30Z</dcterms:created>
  <dcterms:modified xsi:type="dcterms:W3CDTF">2022-05-08T22:43:46Z</dcterms:modified>
</cp:coreProperties>
</file>