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kathey/Documents/code/pronouns-in-politics/analysis/"/>
    </mc:Choice>
  </mc:AlternateContent>
  <xr:revisionPtr revIDLastSave="0" documentId="13_ncr:1_{D634F4C6-4D0B-A84A-96E4-E6BDB5D77928}" xr6:coauthVersionLast="43" xr6:coauthVersionMax="43" xr10:uidLastSave="{00000000-0000-0000-0000-000000000000}"/>
  <bookViews>
    <workbookView xWindow="0" yWindow="460" windowWidth="28120" windowHeight="17020" xr2:uid="{B0A9ED94-DD35-AF4F-A9FB-5601D1B0BBE2}"/>
  </bookViews>
  <sheets>
    <sheet name="Sheet1" sheetId="1" r:id="rId1"/>
    <sheet name="in_group_pronouns" sheetId="3" r:id="rId2"/>
    <sheet name="individual_pronouns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D59" i="2"/>
  <c r="E59" i="2" s="1"/>
  <c r="D48" i="2"/>
  <c r="E48" i="2" s="1"/>
  <c r="D50" i="2"/>
  <c r="E50" i="2" s="1"/>
  <c r="D52" i="2"/>
  <c r="E52" i="2" s="1"/>
  <c r="D47" i="2"/>
  <c r="E47" i="2" s="1"/>
  <c r="D41" i="2"/>
  <c r="E41" i="2" s="1"/>
  <c r="D62" i="2"/>
  <c r="E62" i="2" s="1"/>
  <c r="D61" i="2"/>
  <c r="E61" i="2" s="1"/>
  <c r="D60" i="2"/>
  <c r="E60" i="2" s="1"/>
  <c r="D57" i="2"/>
  <c r="E57" i="2" s="1"/>
  <c r="D56" i="2"/>
  <c r="D55" i="2"/>
  <c r="E55" i="2" s="1"/>
  <c r="D54" i="2"/>
  <c r="E54" i="2" s="1"/>
  <c r="D51" i="2"/>
  <c r="D49" i="2"/>
  <c r="E49" i="2" s="1"/>
  <c r="D46" i="2"/>
  <c r="E46" i="2" s="1"/>
  <c r="D45" i="2"/>
  <c r="E45" i="2" s="1"/>
  <c r="D44" i="2"/>
  <c r="D42" i="2"/>
  <c r="E42" i="2" s="1"/>
  <c r="D40" i="2"/>
  <c r="D39" i="2"/>
  <c r="E39" i="2" s="1"/>
  <c r="D37" i="2"/>
  <c r="E37" i="2" s="1"/>
  <c r="D36" i="2"/>
  <c r="E36" i="2" s="1"/>
  <c r="D35" i="2"/>
  <c r="D33" i="2"/>
  <c r="D32" i="2"/>
  <c r="D31" i="2"/>
  <c r="D30" i="2"/>
  <c r="D28" i="2"/>
  <c r="D27" i="2"/>
  <c r="E27" i="2" s="1"/>
  <c r="D26" i="2"/>
  <c r="D25" i="2"/>
  <c r="D24" i="2"/>
  <c r="E24" i="2" s="1"/>
  <c r="D22" i="2"/>
  <c r="D21" i="2"/>
  <c r="D20" i="2"/>
  <c r="D19" i="2"/>
  <c r="D17" i="2"/>
  <c r="D16" i="2"/>
  <c r="D15" i="2"/>
  <c r="D14" i="2"/>
  <c r="D12" i="2"/>
  <c r="D11" i="2"/>
  <c r="D10" i="2"/>
  <c r="D9" i="2"/>
  <c r="E9" i="2" s="1"/>
  <c r="D7" i="2"/>
  <c r="D6" i="2"/>
  <c r="D5" i="2"/>
  <c r="D4" i="2"/>
  <c r="E4" i="2" s="1"/>
  <c r="D3" i="2"/>
  <c r="C7" i="3"/>
  <c r="C6" i="3"/>
  <c r="C5" i="3"/>
  <c r="C4" i="3"/>
  <c r="C3" i="3"/>
  <c r="B7" i="3"/>
  <c r="B6" i="3"/>
  <c r="B5" i="3"/>
  <c r="B4" i="3"/>
  <c r="B3" i="3"/>
  <c r="B2" i="3"/>
  <c r="D2" i="2"/>
  <c r="E2" i="2" s="1"/>
  <c r="E3" i="2"/>
  <c r="E5" i="2"/>
  <c r="E6" i="2"/>
  <c r="E7" i="2"/>
  <c r="D8" i="2"/>
  <c r="E8" i="2"/>
  <c r="E10" i="2"/>
  <c r="E11" i="2"/>
  <c r="E12" i="2"/>
  <c r="D13" i="2"/>
  <c r="E13" i="2" s="1"/>
  <c r="E14" i="2"/>
  <c r="E15" i="2"/>
  <c r="E16" i="2"/>
  <c r="E17" i="2"/>
  <c r="D18" i="2"/>
  <c r="E18" i="2" s="1"/>
  <c r="E19" i="2"/>
  <c r="E20" i="2"/>
  <c r="E21" i="2"/>
  <c r="E22" i="2"/>
  <c r="D23" i="2"/>
  <c r="E23" i="2"/>
  <c r="E25" i="2"/>
  <c r="E26" i="2"/>
  <c r="E28" i="2"/>
  <c r="D29" i="2"/>
  <c r="E29" i="2"/>
  <c r="E30" i="2"/>
  <c r="E31" i="2"/>
  <c r="E32" i="2"/>
  <c r="E33" i="2"/>
  <c r="D34" i="2"/>
  <c r="E34" i="2" s="1"/>
  <c r="E35" i="2"/>
  <c r="D38" i="2"/>
  <c r="E38" i="2" s="1"/>
  <c r="E40" i="2"/>
  <c r="D43" i="2"/>
  <c r="E43" i="2" s="1"/>
  <c r="E44" i="2"/>
  <c r="E51" i="2"/>
  <c r="D53" i="2"/>
  <c r="E53" i="2" s="1"/>
  <c r="E56" i="2"/>
  <c r="D58" i="2"/>
  <c r="E58" i="2" s="1"/>
  <c r="K23" i="1" l="1"/>
  <c r="S23" i="1" s="1"/>
  <c r="K22" i="1"/>
  <c r="S22" i="1" s="1"/>
  <c r="K21" i="1"/>
  <c r="S21" i="1" s="1"/>
  <c r="K20" i="1"/>
  <c r="S20" i="1" s="1"/>
  <c r="K19" i="1"/>
  <c r="S19" i="1" s="1"/>
  <c r="K18" i="1"/>
  <c r="S18" i="1" s="1"/>
  <c r="J23" i="1"/>
  <c r="R23" i="1" s="1"/>
  <c r="J22" i="1"/>
  <c r="R22" i="1" s="1"/>
  <c r="J21" i="1"/>
  <c r="R21" i="1" s="1"/>
  <c r="J20" i="1"/>
  <c r="R20" i="1" s="1"/>
  <c r="J19" i="1"/>
  <c r="R19" i="1" s="1"/>
  <c r="J18" i="1"/>
  <c r="R18" i="1" s="1"/>
  <c r="F36" i="1" l="1"/>
  <c r="F35" i="1"/>
  <c r="E4" i="1" l="1"/>
  <c r="D12" i="1"/>
  <c r="C22" i="1" s="1"/>
  <c r="C6" i="1"/>
  <c r="C3" i="1"/>
  <c r="E9" i="1"/>
  <c r="C7" i="1"/>
  <c r="C13" i="1"/>
  <c r="C11" i="1"/>
  <c r="C9" i="1"/>
  <c r="E10" i="1"/>
  <c r="E8" i="1"/>
  <c r="E5" i="1"/>
  <c r="C14" i="1"/>
  <c r="C12" i="1"/>
  <c r="C8" i="1"/>
  <c r="C5" i="1"/>
  <c r="E6" i="1"/>
  <c r="F5" i="1"/>
  <c r="E14" i="1" l="1"/>
  <c r="F14" i="1"/>
  <c r="E12" i="1"/>
  <c r="C10" i="1"/>
  <c r="F8" i="1"/>
  <c r="C4" i="1"/>
  <c r="E3" i="1"/>
  <c r="E13" i="1"/>
  <c r="E11" i="1"/>
  <c r="E7" i="1"/>
  <c r="D6" i="1" l="1"/>
  <c r="C19" i="1" s="1"/>
  <c r="D8" i="1"/>
  <c r="C20" i="1" s="1"/>
  <c r="F12" i="1"/>
  <c r="D14" i="1"/>
  <c r="C23" i="1" s="1"/>
  <c r="F10" i="1"/>
  <c r="D4" i="1"/>
  <c r="F4" i="1"/>
  <c r="F11" i="1"/>
  <c r="D9" i="1"/>
  <c r="D7" i="1"/>
  <c r="D3" i="1"/>
  <c r="D5" i="1"/>
  <c r="C18" i="1" l="1"/>
  <c r="F6" i="1"/>
  <c r="G3" i="1"/>
  <c r="B18" i="1"/>
  <c r="G7" i="1"/>
  <c r="B20" i="1"/>
  <c r="G5" i="1"/>
  <c r="B19" i="1"/>
  <c r="B21" i="1"/>
  <c r="D10" i="1"/>
  <c r="C21" i="1" s="1"/>
  <c r="F13" i="1"/>
  <c r="D13" i="1"/>
  <c r="D11" i="1"/>
  <c r="F9" i="1"/>
  <c r="F7" i="1"/>
  <c r="F3" i="1"/>
  <c r="J1" i="1" l="1"/>
  <c r="J2" i="1"/>
  <c r="G9" i="1"/>
  <c r="G11" i="1"/>
  <c r="B22" i="1"/>
  <c r="G13" i="1"/>
  <c r="B23" i="1"/>
</calcChain>
</file>

<file path=xl/sharedStrings.xml><?xml version="1.0" encoding="utf-8"?>
<sst xmlns="http://schemas.openxmlformats.org/spreadsheetml/2006/main" count="334" uniqueCount="46">
  <si>
    <t>In-group</t>
  </si>
  <si>
    <t>Out-group</t>
  </si>
  <si>
    <t>Speech</t>
  </si>
  <si>
    <t>In-group freq</t>
  </si>
  <si>
    <t>Out-group freq</t>
  </si>
  <si>
    <t>Total</t>
  </si>
  <si>
    <t>Average</t>
  </si>
  <si>
    <t>Variance</t>
  </si>
  <si>
    <t>President</t>
  </si>
  <si>
    <t>Victory</t>
  </si>
  <si>
    <t>Obama</t>
  </si>
  <si>
    <t>Trump</t>
  </si>
  <si>
    <t>Inaugural</t>
  </si>
  <si>
    <t>Foreign</t>
  </si>
  <si>
    <t>Tragedy</t>
  </si>
  <si>
    <t>SOTU</t>
  </si>
  <si>
    <t>UN</t>
  </si>
  <si>
    <t>In-group %</t>
  </si>
  <si>
    <t>Out-group %</t>
  </si>
  <si>
    <t>Anova: Two-Factor Without Replication</t>
  </si>
  <si>
    <t>SUMMARY</t>
  </si>
  <si>
    <t>Count</t>
  </si>
  <si>
    <t>Sum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</si>
  <si>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</si>
  <si>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</si>
  <si>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</si>
  <si>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</si>
  <si>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</si>
  <si>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</si>
  <si>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</si>
  <si>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</si>
  <si>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</si>
  <si>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</si>
  <si>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</si>
  <si>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obama avg</t>
  </si>
  <si>
    <t>trump avg</t>
  </si>
  <si>
    <t>% of pronoun</t>
  </si>
  <si>
    <t>pronoun</t>
  </si>
  <si>
    <t>% of pronoun * 100</t>
  </si>
  <si>
    <t>we incl</t>
  </si>
  <si>
    <t>our</t>
  </si>
  <si>
    <t>you</t>
  </si>
  <si>
    <t>us</t>
  </si>
  <si>
    <t>ours</t>
  </si>
  <si>
    <t>your</t>
  </si>
  <si>
    <t>yours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</si>
</sst>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b/>
      <sz val="12"/>
      <color theme="0"/>
      <name val="Franklin Gothic Book"/>
      <family val="2"/>
      <scheme val="minor"/>
    </font>
    <font>
      <i/>
      <sz val="12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9"/>
      <name val="Franklin Gothic Book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Alignment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1" fillId="3" borderId="0" xfId="2"/>
    <xf numFmtId="0" fontId="1" fillId="2" borderId="0" xfId="1"/>
    <xf numFmtId="0" fontId="2" fillId="4" borderId="0" xfId="0" applyFont="1" applyFill="1"/>
    <xf numFmtId="0" fontId="2" fillId="4" borderId="0" xfId="2" applyFont="1" applyFill="1"/>
    <xf numFmtId="0" fontId="2" fillId="4" borderId="0" xfId="1" applyFont="1" applyFill="1"/>
    <xf numFmtId="0" fontId="2" fillId="4" borderId="0" xfId="0" applyFont="1" applyFill="1" applyAlignment="1"/>
    <xf numFmtId="0" fontId="2" fillId="4" borderId="0" xfId="3"/>
    <xf numFmtId="0" fontId="4" fillId="0" borderId="0" xfId="3" applyFont="1" applyFill="1"/>
    <xf numFmtId="0" fontId="2" fillId="4" borderId="0" xfId="3" applyAlignment="1">
      <alignment horizontal="center"/>
    </xf>
    <xf numFmtId="0" fontId="0" fillId="0" borderId="0" xfId="0" applyAlignment="1">
      <alignment horizontal="center"/>
    </xf>
    <xf numFmtId="0" fontId="2" fillId="4" borderId="0" xfId="2" applyFont="1" applyFill="1" applyAlignment="1">
      <alignment horizontal="center"/>
    </xf>
    <xf numFmtId="0" fontId="2" fillId="4" borderId="0" xfId="1" applyFont="1" applyFill="1" applyAlignment="1">
      <alignment horizontal="center"/>
    </xf>
  </cellXfs>
  <cellStyles count="4">
    <cellStyle name="60% - Accent2" xfId="1" builtinId="36"/>
    <cellStyle name="60% - Accent5" xfId="2" builtinId="48"/>
    <cellStyle name="Heading" xfId="3" xr:uid="{990EF341-BBE1-2C47-A052-0BD214143C5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In-group</a:t>
            </a:r>
            <a:r>
              <a:rPr lang="en-US" baseline="0"/>
              <a:t> and Out-group Pronouns in Presidential Speeches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In-group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Obama</c:v>
                  </c:pt>
                  <c:pt idx="1">
                    <c:v>Trump</c:v>
                  </c:pt>
                  <c:pt idx="2">
                    <c:v>Obama</c:v>
                  </c:pt>
                  <c:pt idx="3">
                    <c:v>Trump</c:v>
                  </c:pt>
                  <c:pt idx="4">
                    <c:v>Obama</c:v>
                  </c:pt>
                  <c:pt idx="5">
                    <c:v>Trump</c:v>
                  </c:pt>
                  <c:pt idx="6">
                    <c:v>Obama</c:v>
                  </c:pt>
                  <c:pt idx="7">
                    <c:v>Trump</c:v>
                  </c:pt>
                  <c:pt idx="8">
                    <c:v>Obama</c:v>
                  </c:pt>
                  <c:pt idx="9">
                    <c:v>Trump</c:v>
                  </c:pt>
                  <c:pt idx="10">
                    <c:v>Obama</c:v>
                  </c:pt>
                  <c:pt idx="11">
                    <c:v>Trump</c:v>
                  </c:pt>
                </c:lvl>
                <c:lvl>
                  <c:pt idx="0">
                    <c:v>Victory</c:v>
                  </c:pt>
                  <c:pt idx="2">
                    <c:v>Inaugural</c:v>
                  </c:pt>
                  <c:pt idx="4">
                    <c:v>Foreign</c:v>
                  </c:pt>
                  <c:pt idx="6">
                    <c:v>Tragedy</c:v>
                  </c:pt>
                  <c:pt idx="8">
                    <c:v>SOTU</c:v>
                  </c:pt>
                  <c:pt idx="10">
                    <c:v>UN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0.55500000000000005</c:v>
                </c:pt>
                <c:pt idx="1">
                  <c:v>0.38181818181818183</c:v>
                </c:pt>
                <c:pt idx="2">
                  <c:v>0.83495145631067957</c:v>
                </c:pt>
                <c:pt idx="3">
                  <c:v>0.86206896551724133</c:v>
                </c:pt>
                <c:pt idx="4">
                  <c:v>0.62814070351758799</c:v>
                </c:pt>
                <c:pt idx="5">
                  <c:v>0.69230769230769229</c:v>
                </c:pt>
                <c:pt idx="6">
                  <c:v>0.73891625615763545</c:v>
                </c:pt>
                <c:pt idx="7">
                  <c:v>0.72222222222222221</c:v>
                </c:pt>
                <c:pt idx="8">
                  <c:v>0.4392361111111111</c:v>
                </c:pt>
                <c:pt idx="9">
                  <c:v>0.51538461538461533</c:v>
                </c:pt>
                <c:pt idx="10">
                  <c:v>0.46987951807228917</c:v>
                </c:pt>
                <c:pt idx="11">
                  <c:v>0.41224489795918368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1-2E4E-8C77-7BC91A40E3E6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Out-group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Sheet1!$A$3:$B$14</c:f>
              <c:multiLvlStrCache>
                <c:ptCount val="12"/>
                <c:lvl>
                  <c:pt idx="0">
                    <c:v>Obama</c:v>
                  </c:pt>
                  <c:pt idx="1">
                    <c:v>Trump</c:v>
                  </c:pt>
                  <c:pt idx="2">
                    <c:v>Obama</c:v>
                  </c:pt>
                  <c:pt idx="3">
                    <c:v>Trump</c:v>
                  </c:pt>
                  <c:pt idx="4">
                    <c:v>Obama</c:v>
                  </c:pt>
                  <c:pt idx="5">
                    <c:v>Trump</c:v>
                  </c:pt>
                  <c:pt idx="6">
                    <c:v>Obama</c:v>
                  </c:pt>
                  <c:pt idx="7">
                    <c:v>Trump</c:v>
                  </c:pt>
                  <c:pt idx="8">
                    <c:v>Obama</c:v>
                  </c:pt>
                  <c:pt idx="9">
                    <c:v>Trump</c:v>
                  </c:pt>
                  <c:pt idx="10">
                    <c:v>Obama</c:v>
                  </c:pt>
                  <c:pt idx="11">
                    <c:v>Trump</c:v>
                  </c:pt>
                </c:lvl>
                <c:lvl>
                  <c:pt idx="0">
                    <c:v>Victory</c:v>
                  </c:pt>
                  <c:pt idx="2">
                    <c:v>Inaugural</c:v>
                  </c:pt>
                  <c:pt idx="4">
                    <c:v>Foreign</c:v>
                  </c:pt>
                  <c:pt idx="6">
                    <c:v>Tragedy</c:v>
                  </c:pt>
                  <c:pt idx="8">
                    <c:v>SOTU</c:v>
                  </c:pt>
                  <c:pt idx="10">
                    <c:v>UN</c:v>
                  </c:pt>
                </c:lvl>
              </c:multiLvlStrCache>
            </c:multiLvl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0.44500000000000001</c:v>
                </c:pt>
                <c:pt idx="1">
                  <c:v>0.61818181818181817</c:v>
                </c:pt>
                <c:pt idx="2">
                  <c:v>0.1650485436893204</c:v>
                </c:pt>
                <c:pt idx="3">
                  <c:v>0.13793103448275862</c:v>
                </c:pt>
                <c:pt idx="4">
                  <c:v>0.37185929648241206</c:v>
                </c:pt>
                <c:pt idx="5">
                  <c:v>0.30769230769230771</c:v>
                </c:pt>
                <c:pt idx="6">
                  <c:v>0.26108374384236455</c:v>
                </c:pt>
                <c:pt idx="7">
                  <c:v>0.27777777777777779</c:v>
                </c:pt>
                <c:pt idx="8">
                  <c:v>0.56076388888888884</c:v>
                </c:pt>
                <c:pt idx="9">
                  <c:v>0.48461538461538461</c:v>
                </c:pt>
                <c:pt idx="10">
                  <c:v>0.53012048192771088</c:v>
                </c:pt>
                <c:pt idx="11">
                  <c:v>0.58775510204081638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1-2E4E-8C77-7BC91A40E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49538959"/>
        <c:axId val="728479999"/>
      </c:barChart>
      <c:catAx>
        <c:axId val="7495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79999"/>
        <c:crosses val="autoZero"/>
        <c:auto val="1"/>
        <c:lblAlgn val="ctr"/>
        <c:lblOffset val="100"/>
        <c:noMultiLvlLbl val="0"/>
      </c:catAx>
      <c:valAx>
        <c:axId val="728479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pronouns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38959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916752</xdr:colOff>
      <xdr:row>0</xdr:row>
      <xdr:rowOff>0</xdr:rowOff>
    </xdr:from>
    <xdr:to>
      <xdr:col>31</xdr:col>
      <xdr:colOff>787400</xdr:colOff>
      <xdr:row>28</xdr:row>
      <xdr:rowOff>21637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254191-7C7E-3D41-84A1-0E03B7148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dlist_oba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dlist_tru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victory"/>
      <sheetName val="inaugural"/>
      <sheetName val="foreign"/>
      <sheetName val="tragedy"/>
      <sheetName val="sotu"/>
      <sheetName val="un"/>
    </sheetNames>
    <sheetDataSet>
      <sheetData sheetId="0"/>
      <sheetData sheetId="1">
        <row r="6">
          <cell r="F6" t="str">
            <v>In-group</v>
          </cell>
          <cell r="G6">
            <v>111</v>
          </cell>
          <cell r="H6">
            <v>0.55500000000000005</v>
          </cell>
          <cell r="K6">
            <v>0.53365384615384615</v>
          </cell>
        </row>
        <row r="7">
          <cell r="F7" t="str">
            <v>Out-group</v>
          </cell>
          <cell r="G7">
            <v>89</v>
          </cell>
          <cell r="H7">
            <v>0.44500000000000001</v>
          </cell>
        </row>
        <row r="8">
          <cell r="E8">
            <v>0.125</v>
          </cell>
        </row>
        <row r="9">
          <cell r="E9">
            <v>0.10576923076923077</v>
          </cell>
        </row>
        <row r="11">
          <cell r="E11">
            <v>5.7692307692307696E-2</v>
          </cell>
          <cell r="I11">
            <v>0.21153846153846154</v>
          </cell>
        </row>
        <row r="15">
          <cell r="E15">
            <v>2.8846153846153848E-2</v>
          </cell>
        </row>
        <row r="21">
          <cell r="E21">
            <v>4.807692307692308E-3</v>
          </cell>
        </row>
      </sheetData>
      <sheetData sheetId="2">
        <row r="6">
          <cell r="E6">
            <v>0.31627906976744186</v>
          </cell>
          <cell r="F6" t="str">
            <v>In-group</v>
          </cell>
          <cell r="G6">
            <v>172</v>
          </cell>
          <cell r="H6">
            <v>0.83495145631067957</v>
          </cell>
          <cell r="K6">
            <v>0.8</v>
          </cell>
        </row>
        <row r="7">
          <cell r="F7" t="str">
            <v>Out-group</v>
          </cell>
          <cell r="G7">
            <v>34</v>
          </cell>
          <cell r="H7">
            <v>0.1650485436893204</v>
          </cell>
        </row>
        <row r="8">
          <cell r="E8">
            <v>0.10697674418604651</v>
          </cell>
        </row>
        <row r="10">
          <cell r="E10">
            <v>7.441860465116279E-2</v>
          </cell>
        </row>
        <row r="11">
          <cell r="I11">
            <v>0.30097087378640774</v>
          </cell>
        </row>
        <row r="13">
          <cell r="E13">
            <v>1.3953488372093023E-2</v>
          </cell>
        </row>
      </sheetData>
      <sheetData sheetId="3">
        <row r="6">
          <cell r="F6" t="str">
            <v>In-group</v>
          </cell>
          <cell r="G6">
            <v>125</v>
          </cell>
          <cell r="H6">
            <v>0.62814070351758799</v>
          </cell>
          <cell r="K6">
            <v>0.62189054726368154</v>
          </cell>
        </row>
        <row r="7">
          <cell r="E7">
            <v>0.21393034825870647</v>
          </cell>
          <cell r="F7" t="str">
            <v>Out-group</v>
          </cell>
          <cell r="G7">
            <v>74</v>
          </cell>
          <cell r="H7">
            <v>0.37185929648241206</v>
          </cell>
        </row>
        <row r="9">
          <cell r="E9">
            <v>0.1044776119402985</v>
          </cell>
        </row>
        <row r="11">
          <cell r="I11">
            <v>0.25870646766169153</v>
          </cell>
        </row>
        <row r="13">
          <cell r="E13">
            <v>2.9850746268656716E-2</v>
          </cell>
        </row>
        <row r="16">
          <cell r="E16">
            <v>1.4925373134328358E-2</v>
          </cell>
        </row>
      </sheetData>
      <sheetData sheetId="4">
        <row r="6">
          <cell r="F6" t="str">
            <v>In-group</v>
          </cell>
          <cell r="G6">
            <v>150</v>
          </cell>
          <cell r="H6">
            <v>0.73891625615763545</v>
          </cell>
          <cell r="K6">
            <v>0.72463768115942029</v>
          </cell>
        </row>
        <row r="7">
          <cell r="E7">
            <v>0.12560386473429952</v>
          </cell>
          <cell r="F7" t="str">
            <v>Out-group</v>
          </cell>
          <cell r="G7">
            <v>53</v>
          </cell>
          <cell r="H7">
            <v>0.26108374384236455</v>
          </cell>
        </row>
        <row r="8">
          <cell r="E8">
            <v>9.6618357487922704E-2</v>
          </cell>
        </row>
        <row r="10">
          <cell r="E10">
            <v>6.7632850241545889E-2</v>
          </cell>
        </row>
        <row r="11">
          <cell r="I11">
            <v>0.40579710144927539</v>
          </cell>
        </row>
        <row r="13">
          <cell r="E13">
            <v>2.8985507246376812E-2</v>
          </cell>
        </row>
      </sheetData>
      <sheetData sheetId="5">
        <row r="6">
          <cell r="F6" t="str">
            <v>In-group</v>
          </cell>
          <cell r="G6">
            <v>253</v>
          </cell>
          <cell r="H6">
            <v>0.4392361111111111</v>
          </cell>
          <cell r="K6">
            <v>0.43174061433447097</v>
          </cell>
        </row>
        <row r="7">
          <cell r="E7">
            <v>0.20819112627986347</v>
          </cell>
          <cell r="F7" t="str">
            <v>Out-group</v>
          </cell>
          <cell r="G7">
            <v>323</v>
          </cell>
          <cell r="H7">
            <v>0.56076388888888884</v>
          </cell>
        </row>
        <row r="11">
          <cell r="E11">
            <v>4.4368600682593858E-2</v>
          </cell>
          <cell r="H11">
            <v>0.48837209302325579</v>
          </cell>
        </row>
        <row r="12">
          <cell r="E12">
            <v>3.2423208191126277E-2</v>
          </cell>
        </row>
        <row r="19">
          <cell r="E19">
            <v>1.7064846416382253E-3</v>
          </cell>
        </row>
        <row r="20">
          <cell r="E20">
            <v>1.7064846416382253E-3</v>
          </cell>
        </row>
      </sheetData>
      <sheetData sheetId="6">
        <row r="6">
          <cell r="F6" t="str">
            <v>In-group</v>
          </cell>
          <cell r="G6">
            <v>156</v>
          </cell>
          <cell r="H6">
            <v>0.46987951807228917</v>
          </cell>
          <cell r="K6">
            <v>0.45217391304347826</v>
          </cell>
        </row>
        <row r="7">
          <cell r="E7">
            <v>0.1855072463768116</v>
          </cell>
          <cell r="F7" t="str">
            <v>Out-group</v>
          </cell>
          <cell r="G7">
            <v>176</v>
          </cell>
          <cell r="H7">
            <v>0.53012048192771088</v>
          </cell>
        </row>
        <row r="10">
          <cell r="E10">
            <v>5.5072463768115941E-2</v>
          </cell>
        </row>
        <row r="11">
          <cell r="H11">
            <v>0.5078125</v>
          </cell>
        </row>
        <row r="13">
          <cell r="E13">
            <v>2.0289855072463767E-2</v>
          </cell>
        </row>
        <row r="19">
          <cell r="E19">
            <v>2.8985507246376812E-3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victory"/>
      <sheetName val="inaugural"/>
      <sheetName val="foreign"/>
      <sheetName val="tragedy"/>
      <sheetName val="sotu"/>
      <sheetName val="un"/>
    </sheetNames>
    <sheetDataSet>
      <sheetData sheetId="0"/>
      <sheetData sheetId="1">
        <row r="6">
          <cell r="F6" t="str">
            <v>In-group</v>
          </cell>
          <cell r="G6">
            <v>84</v>
          </cell>
          <cell r="H6">
            <v>0.38181818181818183</v>
          </cell>
          <cell r="K6">
            <v>0.37668161434977576</v>
          </cell>
        </row>
        <row r="7">
          <cell r="E7">
            <v>0.19282511210762332</v>
          </cell>
          <cell r="F7" t="str">
            <v>Out-group</v>
          </cell>
          <cell r="G7">
            <v>136</v>
          </cell>
          <cell r="H7">
            <v>0.61818181818181817</v>
          </cell>
        </row>
        <row r="9">
          <cell r="E9">
            <v>0.11210762331838565</v>
          </cell>
        </row>
        <row r="11">
          <cell r="I11">
            <v>4.0358744394618833E-2</v>
          </cell>
        </row>
        <row r="13">
          <cell r="E13">
            <v>3.1390134529147982E-2</v>
          </cell>
        </row>
      </sheetData>
      <sheetData sheetId="2">
        <row r="6">
          <cell r="F6" t="str">
            <v>In-group</v>
          </cell>
          <cell r="G6">
            <v>125</v>
          </cell>
          <cell r="H6">
            <v>0.86206896551724133</v>
          </cell>
        </row>
        <row r="7">
          <cell r="E7">
            <v>0.33103448275862069</v>
          </cell>
          <cell r="F7" t="str">
            <v>Out-group</v>
          </cell>
          <cell r="G7">
            <v>20</v>
          </cell>
          <cell r="H7">
            <v>0.13793103448275862</v>
          </cell>
        </row>
        <row r="8">
          <cell r="E8">
            <v>9.6551724137931033E-2</v>
          </cell>
        </row>
        <row r="10">
          <cell r="E10">
            <v>7.586206896551724E-2</v>
          </cell>
        </row>
        <row r="11">
          <cell r="I11">
            <v>0.30344827586206896</v>
          </cell>
        </row>
        <row r="13">
          <cell r="E13">
            <v>1.3793103448275862E-2</v>
          </cell>
        </row>
      </sheetData>
      <sheetData sheetId="3">
        <row r="6">
          <cell r="F6" t="str">
            <v>In-group</v>
          </cell>
          <cell r="G6">
            <v>216</v>
          </cell>
          <cell r="H6">
            <v>0.69230769230769229</v>
          </cell>
          <cell r="K6">
            <v>0.67711598746081503</v>
          </cell>
        </row>
        <row r="7">
          <cell r="E7">
            <v>0.21943573667711599</v>
          </cell>
          <cell r="F7" t="str">
            <v>Out-group</v>
          </cell>
          <cell r="G7">
            <v>96</v>
          </cell>
          <cell r="H7">
            <v>0.30769230769230771</v>
          </cell>
        </row>
        <row r="8">
          <cell r="E8">
            <v>0.17241379310344829</v>
          </cell>
        </row>
        <row r="9">
          <cell r="E9">
            <v>9.0909090909090912E-2</v>
          </cell>
        </row>
        <row r="11">
          <cell r="I11">
            <v>0.16614420062695925</v>
          </cell>
        </row>
        <row r="14">
          <cell r="E14">
            <v>2.8213166144200628E-2</v>
          </cell>
        </row>
      </sheetData>
      <sheetData sheetId="4">
        <row r="6">
          <cell r="F6" t="str">
            <v>In-group</v>
          </cell>
          <cell r="G6">
            <v>52</v>
          </cell>
          <cell r="H6">
            <v>0.72222222222222221</v>
          </cell>
          <cell r="K6">
            <v>0.70270270270270274</v>
          </cell>
        </row>
        <row r="7">
          <cell r="E7">
            <v>0.20270270270270271</v>
          </cell>
          <cell r="F7" t="str">
            <v>Out-group</v>
          </cell>
          <cell r="G7">
            <v>20</v>
          </cell>
          <cell r="H7">
            <v>0.27777777777777779</v>
          </cell>
        </row>
        <row r="8">
          <cell r="E8">
            <v>0.17567567567567569</v>
          </cell>
        </row>
        <row r="10">
          <cell r="E10">
            <v>8.1081081081081086E-2</v>
          </cell>
        </row>
        <row r="11">
          <cell r="E11">
            <v>6.7567567567567571E-2</v>
          </cell>
          <cell r="I11">
            <v>0.17567567567567569</v>
          </cell>
        </row>
      </sheetData>
      <sheetData sheetId="5">
        <row r="6">
          <cell r="F6" t="str">
            <v>In-group</v>
          </cell>
          <cell r="G6">
            <v>268</v>
          </cell>
          <cell r="H6">
            <v>0.51538461538461533</v>
          </cell>
          <cell r="K6">
            <v>0.51047619047619053</v>
          </cell>
        </row>
        <row r="7">
          <cell r="E7">
            <v>0.1980952380952381</v>
          </cell>
          <cell r="F7" t="str">
            <v>Out-group</v>
          </cell>
          <cell r="G7">
            <v>252</v>
          </cell>
          <cell r="H7">
            <v>0.48461538461538461</v>
          </cell>
        </row>
        <row r="8">
          <cell r="E8">
            <v>0.10095238095238095</v>
          </cell>
        </row>
        <row r="11">
          <cell r="I11">
            <v>0.17142857142857143</v>
          </cell>
        </row>
        <row r="15">
          <cell r="E15">
            <v>3.4285714285714287E-2</v>
          </cell>
        </row>
        <row r="20">
          <cell r="E20">
            <v>5.7142857142857143E-3</v>
          </cell>
        </row>
      </sheetData>
      <sheetData sheetId="6">
        <row r="6">
          <cell r="F6" t="str">
            <v>In-group</v>
          </cell>
          <cell r="G6">
            <v>101</v>
          </cell>
          <cell r="H6">
            <v>0.41224489795918368</v>
          </cell>
          <cell r="K6">
            <v>0.41056910569105692</v>
          </cell>
        </row>
        <row r="7">
          <cell r="E7">
            <v>0.22357723577235772</v>
          </cell>
          <cell r="F7" t="str">
            <v>Out-group</v>
          </cell>
          <cell r="G7">
            <v>144</v>
          </cell>
          <cell r="H7">
            <v>0.58775510204081638</v>
          </cell>
        </row>
        <row r="10">
          <cell r="E10">
            <v>6.910569105691057E-2</v>
          </cell>
        </row>
        <row r="11">
          <cell r="I11">
            <v>6.910569105691057E-2</v>
          </cell>
        </row>
        <row r="12">
          <cell r="E12">
            <v>3.2520325203252036E-2</v>
          </cell>
        </row>
        <row r="14">
          <cell r="E14">
            <v>1.6260162601626018E-2</v>
          </cell>
        </row>
      </sheetData>
    </sheetDataSet>
  </externalBook>
</externalLink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</a:majorFont>
      <a:minorFont>
        <a:latin typeface="Franklin Gothic Book" panose="020B0503020102020204"/>
        <a:ea typeface=""/>
        <a:cs typeface="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C5AE-6BFB-7142-8678-7D4A90A344CF}">
  <dimension ref="A1:W45"/>
  <sheetViews>
    <sheetView tabSelected="1" zoomScaleNormal="100" workbookViewId="0">
      <selection activeCell="K22" sqref="K22"/>
    </sheetView>
  </sheetViews>
  <sheetFormatPr baseColWidth="10" defaultRowHeight="16" x14ac:dyDescent="0.2"/>
  <sheetData>
    <row r="1" spans="1:19" x14ac:dyDescent="0.2">
      <c r="C1" s="14" t="s">
        <v>0</v>
      </c>
      <c r="D1" s="14"/>
      <c r="E1" s="15" t="s">
        <v>1</v>
      </c>
      <c r="F1" s="15"/>
      <c r="I1" t="s">
        <v>34</v>
      </c>
      <c r="J1">
        <f>AVERAGE(D3,D5,D7,D9,D11,D13)</f>
        <v>0.61102067419488393</v>
      </c>
    </row>
    <row r="2" spans="1:19" x14ac:dyDescent="0.2">
      <c r="A2" s="6" t="s">
        <v>2</v>
      </c>
      <c r="B2" s="6" t="s">
        <v>8</v>
      </c>
      <c r="C2" s="7" t="s">
        <v>3</v>
      </c>
      <c r="D2" s="7" t="s">
        <v>17</v>
      </c>
      <c r="E2" s="8" t="s">
        <v>4</v>
      </c>
      <c r="F2" s="8" t="s">
        <v>18</v>
      </c>
      <c r="G2" s="9" t="s">
        <v>6</v>
      </c>
      <c r="I2" s="11" t="s">
        <v>35</v>
      </c>
      <c r="J2">
        <f>AVERAGE(D4,D6,D8,D10,D12,D14)</f>
        <v>0.59767442920152281</v>
      </c>
    </row>
    <row r="3" spans="1:19" x14ac:dyDescent="0.2">
      <c r="A3" s="13" t="s">
        <v>9</v>
      </c>
      <c r="B3" t="s">
        <v>10</v>
      </c>
      <c r="C3" s="4">
        <f>VLOOKUP(C1,[1]victory!$F$6:$H$7,2,FALSE)</f>
        <v>111</v>
      </c>
      <c r="D3" s="4">
        <f>VLOOKUP(C1,[1]victory!$F$6:$H$7,3,FALSE)</f>
        <v>0.55500000000000005</v>
      </c>
      <c r="E3" s="5">
        <f>VLOOKUP(E1,[1]victory!$F$6:$H$7,2,FALSE)</f>
        <v>89</v>
      </c>
      <c r="F3" s="5">
        <f>VLOOKUP(E1,[1]victory!$F$6:$H$7,3,FALSE)</f>
        <v>0.44500000000000001</v>
      </c>
      <c r="G3" s="13">
        <f>AVERAGE(D3,D4)</f>
        <v>0.46840909090909094</v>
      </c>
    </row>
    <row r="4" spans="1:19" x14ac:dyDescent="0.2">
      <c r="A4" s="13"/>
      <c r="B4" t="s">
        <v>11</v>
      </c>
      <c r="C4" s="4">
        <f>VLOOKUP(C1,[2]victory!$F$6:$H$7,2,FALSE)</f>
        <v>84</v>
      </c>
      <c r="D4" s="4">
        <f>VLOOKUP(C1,[2]victory!$F$6:$H$7,3,FALSE)</f>
        <v>0.38181818181818183</v>
      </c>
      <c r="E4" s="5">
        <f>VLOOKUP(E1,[2]victory!$F$6:$H$7,2,FALSE)</f>
        <v>136</v>
      </c>
      <c r="F4" s="5">
        <f>VLOOKUP(E1,[2]victory!$F$6:$H$7,3,FALSE)</f>
        <v>0.61818181818181817</v>
      </c>
      <c r="G4" s="13"/>
    </row>
    <row r="5" spans="1:19" x14ac:dyDescent="0.2">
      <c r="A5" s="13" t="s">
        <v>12</v>
      </c>
      <c r="B5" t="s">
        <v>10</v>
      </c>
      <c r="C5" s="4">
        <f>VLOOKUP(C1,[1]inaugural!$F$6:$H$7,2,FALSE)</f>
        <v>172</v>
      </c>
      <c r="D5" s="4">
        <f>VLOOKUP(C1,[1]inaugural!$F$6:$H$7,3,FALSE)</f>
        <v>0.83495145631067957</v>
      </c>
      <c r="E5" s="5">
        <f>VLOOKUP(E1,[1]inaugural!$F$6:$H$7,2,FALSE)</f>
        <v>34</v>
      </c>
      <c r="F5" s="5">
        <f>VLOOKUP(E1,[1]inaugural!$F$6:$H$7,3,FALSE)</f>
        <v>0.1650485436893204</v>
      </c>
      <c r="G5" s="13">
        <f>AVERAGE(D5,D6)</f>
        <v>0.84851021091396039</v>
      </c>
    </row>
    <row r="6" spans="1:19" x14ac:dyDescent="0.2">
      <c r="A6" s="13"/>
      <c r="B6" t="s">
        <v>11</v>
      </c>
      <c r="C6" s="4">
        <f>VLOOKUP(C1,[2]victory!$F$6:$H$7,2,FALSE)</f>
        <v>84</v>
      </c>
      <c r="D6" s="4">
        <f>VLOOKUP(C1,[2]inaugural!$F$6:$H$7,3,FALSE)</f>
        <v>0.86206896551724133</v>
      </c>
      <c r="E6" s="5">
        <f>VLOOKUP(E1,[2]inaugural!$F$6:$H$7,2,FALSE)</f>
        <v>20</v>
      </c>
      <c r="F6" s="5">
        <f>VLOOKUP(E1,[2]inaugural!$F$6:$H$7,3,FALSE)</f>
        <v>0.13793103448275862</v>
      </c>
      <c r="G6" s="13"/>
    </row>
    <row r="7" spans="1:19" x14ac:dyDescent="0.2">
      <c r="A7" s="13" t="s">
        <v>13</v>
      </c>
      <c r="B7" t="s">
        <v>10</v>
      </c>
      <c r="C7" s="4">
        <f>VLOOKUP(C1,[1]foreign!$F$6:$H$7,2,FALSE)</f>
        <v>125</v>
      </c>
      <c r="D7" s="4">
        <f>VLOOKUP(C1,[1]foreign!$F$6:$H$7,3,FALSE)</f>
        <v>0.62814070351758799</v>
      </c>
      <c r="E7" s="5">
        <f>VLOOKUP(E1,[1]victory!$F$6:$H$7,2,FALSE)</f>
        <v>89</v>
      </c>
      <c r="F7" s="5">
        <f>VLOOKUP(E1,[1]foreign!$F$6:$H$7,3,FALSE)</f>
        <v>0.37185929648241206</v>
      </c>
      <c r="G7" s="13">
        <f>AVERAGE(D7,D8)</f>
        <v>0.6602241979126402</v>
      </c>
    </row>
    <row r="8" spans="1:19" x14ac:dyDescent="0.2">
      <c r="A8" s="13"/>
      <c r="B8" t="s">
        <v>11</v>
      </c>
      <c r="C8" s="4">
        <f>VLOOKUP(C1,[2]foreign!$F$6:$H$7,2,FALSE)</f>
        <v>216</v>
      </c>
      <c r="D8" s="4">
        <f>VLOOKUP(C1,[2]foreign!$F$6:$H$7,3,FALSE)</f>
        <v>0.69230769230769229</v>
      </c>
      <c r="E8" s="5">
        <f>VLOOKUP(E1,[2]foreign!$F$6:$H$7,2,FALSE)</f>
        <v>96</v>
      </c>
      <c r="F8" s="5">
        <f>VLOOKUP(E1,[2]foreign!$F$6:$H$7,3,FALSE)</f>
        <v>0.30769230769230771</v>
      </c>
      <c r="G8" s="13"/>
    </row>
    <row r="9" spans="1:19" x14ac:dyDescent="0.2">
      <c r="A9" s="13" t="s">
        <v>14</v>
      </c>
      <c r="B9" t="s">
        <v>10</v>
      </c>
      <c r="C9" s="4">
        <f>VLOOKUP(C1,[1]tragedy!$F$6:$H$7,2,FALSE)</f>
        <v>150</v>
      </c>
      <c r="D9" s="4">
        <f>VLOOKUP(C1,[1]tragedy!$F$6:$H$7,3,FALSE)</f>
        <v>0.73891625615763545</v>
      </c>
      <c r="E9" s="5">
        <f>VLOOKUP(E1,[1]victory!$F$6:$H$7,2,FALSE)</f>
        <v>89</v>
      </c>
      <c r="F9" s="5">
        <f>VLOOKUP(E1,[1]tragedy!$F$6:$H$7,3,FALSE)</f>
        <v>0.26108374384236455</v>
      </c>
      <c r="G9" s="13">
        <f>AVERAGE(D9,D10)</f>
        <v>0.73056923918992878</v>
      </c>
    </row>
    <row r="10" spans="1:19" x14ac:dyDescent="0.2">
      <c r="A10" s="13"/>
      <c r="B10" t="s">
        <v>11</v>
      </c>
      <c r="C10" s="4">
        <f>VLOOKUP(C1,[2]tragedy!$F$6:$H$7,2,FALSE)</f>
        <v>52</v>
      </c>
      <c r="D10" s="4">
        <f>VLOOKUP(C1,[2]tragedy!$F$6:$H$7,3,FALSE)</f>
        <v>0.72222222222222221</v>
      </c>
      <c r="E10" s="5">
        <f>VLOOKUP(E1,[2]tragedy!$F$6:$H$7,2,FALSE)</f>
        <v>20</v>
      </c>
      <c r="F10" s="5">
        <f>VLOOKUP(E1,[2]tragedy!$F$6:$H$7,3,FALSE)</f>
        <v>0.27777777777777779</v>
      </c>
      <c r="G10" s="13"/>
    </row>
    <row r="11" spans="1:19" x14ac:dyDescent="0.2">
      <c r="A11" s="13" t="s">
        <v>15</v>
      </c>
      <c r="B11" t="s">
        <v>10</v>
      </c>
      <c r="C11" s="4">
        <f>VLOOKUP(C1,[1]sotu!$F$6:$H$7,2,FALSE)</f>
        <v>253</v>
      </c>
      <c r="D11" s="4">
        <f>VLOOKUP(C1,[1]sotu!$F$6:$H$7,3,FALSE)</f>
        <v>0.4392361111111111</v>
      </c>
      <c r="E11" s="5">
        <f>VLOOKUP(E1,[1]victory!$F$6:$H$7,2,FALSE)</f>
        <v>89</v>
      </c>
      <c r="F11" s="5">
        <f>VLOOKUP(E1,[1]sotu!$F$6:$H$7,3,FALSE)</f>
        <v>0.56076388888888884</v>
      </c>
      <c r="G11" s="13">
        <f>AVERAGE(D11,D12)</f>
        <v>0.47731036324786325</v>
      </c>
    </row>
    <row r="12" spans="1:19" x14ac:dyDescent="0.2">
      <c r="A12" s="13"/>
      <c r="B12" t="s">
        <v>11</v>
      </c>
      <c r="C12" s="4">
        <f>VLOOKUP(C1,[2]sotu!$F$6:$H$7,2,FALSE)</f>
        <v>268</v>
      </c>
      <c r="D12" s="4">
        <f>VLOOKUP(C1,[2]sotu!$F$6:$H$7,3,FALSE)</f>
        <v>0.51538461538461533</v>
      </c>
      <c r="E12" s="5">
        <f>VLOOKUP(E1,[2]sotu!$F$6:$H$7,2,FALSE)</f>
        <v>252</v>
      </c>
      <c r="F12" s="5">
        <f>VLOOKUP(E1,[2]sotu!$F$6:$H$7,3,FALSE)</f>
        <v>0.48461538461538461</v>
      </c>
      <c r="G12" s="13"/>
    </row>
    <row r="13" spans="1:19" x14ac:dyDescent="0.2">
      <c r="A13" s="13" t="s">
        <v>16</v>
      </c>
      <c r="B13" t="s">
        <v>10</v>
      </c>
      <c r="C13" s="4">
        <f>VLOOKUP(C1,[1]un!$F$6:$H$7,2,FALSE)</f>
        <v>156</v>
      </c>
      <c r="D13" s="4">
        <f>VLOOKUP(C1,[1]un!$F$6:$H$7,3,FALSE)</f>
        <v>0.46987951807228917</v>
      </c>
      <c r="E13" s="5">
        <f>VLOOKUP(E1,[1]victory!$F$6:$H$7,2,FALSE)</f>
        <v>89</v>
      </c>
      <c r="F13" s="5">
        <f>VLOOKUP(E1,[1]un!$F$6:$H$7,3,FALSE)</f>
        <v>0.53012048192771088</v>
      </c>
      <c r="G13" s="13">
        <f>AVERAGE(D13,D14)</f>
        <v>0.44106220801573642</v>
      </c>
    </row>
    <row r="14" spans="1:19" x14ac:dyDescent="0.2">
      <c r="A14" s="13"/>
      <c r="B14" t="s">
        <v>11</v>
      </c>
      <c r="C14" s="4">
        <f>VLOOKUP(C1,[2]un!$F$6:$H$7,2,FALSE)</f>
        <v>101</v>
      </c>
      <c r="D14" s="4">
        <f>VLOOKUP(C1,[2]un!$F$6:$H$7,3,FALSE)</f>
        <v>0.41224489795918368</v>
      </c>
      <c r="E14" s="5">
        <f>VLOOKUP(E1,[2]un!$F$6:$H$7,2,FALSE)</f>
        <v>144</v>
      </c>
      <c r="F14" s="5">
        <f>VLOOKUP(E1,[2]un!$F$6:$H$7,3,FALSE)</f>
        <v>0.58775510204081638</v>
      </c>
      <c r="G14" s="13"/>
    </row>
    <row r="16" spans="1:19" x14ac:dyDescent="0.2">
      <c r="A16" s="12" t="s">
        <v>17</v>
      </c>
      <c r="B16" s="12"/>
      <c r="C16" s="12"/>
      <c r="I16" s="12" t="s">
        <v>17</v>
      </c>
      <c r="J16" s="12"/>
      <c r="K16" s="12"/>
      <c r="Q16" s="12" t="s">
        <v>17</v>
      </c>
      <c r="R16" s="12"/>
      <c r="S16" s="12"/>
    </row>
    <row r="17" spans="1:21" x14ac:dyDescent="0.2">
      <c r="A17" s="10" t="s">
        <v>2</v>
      </c>
      <c r="B17" s="10" t="s">
        <v>10</v>
      </c>
      <c r="C17" s="10" t="s">
        <v>11</v>
      </c>
      <c r="I17" s="10" t="s">
        <v>2</v>
      </c>
      <c r="J17" s="10" t="s">
        <v>10</v>
      </c>
      <c r="K17" s="10" t="s">
        <v>11</v>
      </c>
      <c r="Q17" s="10" t="s">
        <v>2</v>
      </c>
      <c r="R17" s="10" t="s">
        <v>10</v>
      </c>
      <c r="S17" s="10" t="s">
        <v>11</v>
      </c>
    </row>
    <row r="18" spans="1:21" x14ac:dyDescent="0.2">
      <c r="A18" t="s">
        <v>9</v>
      </c>
      <c r="B18">
        <f>D3</f>
        <v>0.55500000000000005</v>
      </c>
      <c r="C18">
        <f>D4</f>
        <v>0.38181818181818183</v>
      </c>
      <c r="I18" t="s">
        <v>9</v>
      </c>
      <c r="J18">
        <f>[1]victory!$K$6</f>
        <v>0.53365384615384615</v>
      </c>
      <c r="K18">
        <f>[2]victory!$K$6</f>
        <v>0.37668161434977576</v>
      </c>
      <c r="Q18" t="s">
        <v>9</v>
      </c>
      <c r="R18">
        <f>J18*100</f>
        <v>53.365384615384613</v>
      </c>
      <c r="S18">
        <f>K18*100</f>
        <v>37.668161434977577</v>
      </c>
    </row>
    <row r="19" spans="1:21" x14ac:dyDescent="0.2">
      <c r="A19" t="s">
        <v>12</v>
      </c>
      <c r="B19">
        <f>D5</f>
        <v>0.83495145631067957</v>
      </c>
      <c r="C19">
        <f>D6</f>
        <v>0.86206896551724133</v>
      </c>
      <c r="I19" t="s">
        <v>12</v>
      </c>
      <c r="J19">
        <f>[1]inaugural!$K$6</f>
        <v>0.8</v>
      </c>
      <c r="K19">
        <f>[2]inaugural!$H$6</f>
        <v>0.86206896551724133</v>
      </c>
      <c r="Q19" t="s">
        <v>12</v>
      </c>
      <c r="R19">
        <f t="shared" ref="R19:S23" si="0">J19*100</f>
        <v>80</v>
      </c>
      <c r="S19">
        <f t="shared" si="0"/>
        <v>86.206896551724128</v>
      </c>
    </row>
    <row r="20" spans="1:21" x14ac:dyDescent="0.2">
      <c r="A20" t="s">
        <v>13</v>
      </c>
      <c r="B20">
        <f>D7</f>
        <v>0.62814070351758799</v>
      </c>
      <c r="C20">
        <f>D8</f>
        <v>0.69230769230769229</v>
      </c>
      <c r="I20" t="s">
        <v>13</v>
      </c>
      <c r="J20">
        <f>[1]foreign!$K$6</f>
        <v>0.62189054726368154</v>
      </c>
      <c r="K20">
        <f>[2]foreign!$K$6</f>
        <v>0.67711598746081503</v>
      </c>
      <c r="Q20" t="s">
        <v>13</v>
      </c>
      <c r="R20">
        <f t="shared" si="0"/>
        <v>62.189054726368155</v>
      </c>
      <c r="S20">
        <f t="shared" si="0"/>
        <v>67.711598746081506</v>
      </c>
    </row>
    <row r="21" spans="1:21" x14ac:dyDescent="0.2">
      <c r="A21" t="s">
        <v>14</v>
      </c>
      <c r="B21">
        <f>D9</f>
        <v>0.73891625615763545</v>
      </c>
      <c r="C21">
        <f>D10</f>
        <v>0.72222222222222221</v>
      </c>
      <c r="I21" t="s">
        <v>14</v>
      </c>
      <c r="J21">
        <f>[1]tragedy!$K$6</f>
        <v>0.72463768115942029</v>
      </c>
      <c r="K21">
        <f>[2]tragedy!$K$6</f>
        <v>0.70270270270270274</v>
      </c>
      <c r="Q21" t="s">
        <v>14</v>
      </c>
      <c r="R21">
        <f t="shared" si="0"/>
        <v>72.463768115942031</v>
      </c>
      <c r="S21">
        <f t="shared" si="0"/>
        <v>70.270270270270274</v>
      </c>
    </row>
    <row r="22" spans="1:21" x14ac:dyDescent="0.2">
      <c r="A22" t="s">
        <v>15</v>
      </c>
      <c r="B22">
        <f>D11</f>
        <v>0.4392361111111111</v>
      </c>
      <c r="C22">
        <f>D12</f>
        <v>0.51538461538461533</v>
      </c>
      <c r="I22" t="s">
        <v>15</v>
      </c>
      <c r="J22">
        <f>[1]sotu!$K$6</f>
        <v>0.43174061433447097</v>
      </c>
      <c r="K22">
        <f>[2]sotu!$K$6</f>
        <v>0.51047619047619053</v>
      </c>
      <c r="Q22" t="s">
        <v>15</v>
      </c>
      <c r="R22">
        <f t="shared" si="0"/>
        <v>43.1740614334471</v>
      </c>
      <c r="S22">
        <f t="shared" si="0"/>
        <v>51.047619047619051</v>
      </c>
    </row>
    <row r="23" spans="1:21" x14ac:dyDescent="0.2">
      <c r="A23" t="s">
        <v>16</v>
      </c>
      <c r="B23">
        <f>D13</f>
        <v>0.46987951807228917</v>
      </c>
      <c r="C23">
        <f>D14</f>
        <v>0.41224489795918368</v>
      </c>
      <c r="I23" t="s">
        <v>16</v>
      </c>
      <c r="J23">
        <f>[1]un!$K$6</f>
        <v>0.45217391304347826</v>
      </c>
      <c r="K23">
        <f>[2]un!$K$6</f>
        <v>0.41056910569105692</v>
      </c>
      <c r="Q23" t="s">
        <v>16</v>
      </c>
      <c r="R23">
        <f t="shared" si="0"/>
        <v>45.217391304347828</v>
      </c>
      <c r="S23">
        <f t="shared" si="0"/>
        <v>41.056910569105689</v>
      </c>
    </row>
    <row r="25" spans="1:21" x14ac:dyDescent="0.2">
      <c r="A25" t="s">
        <v>19</v>
      </c>
      <c r="I25" t="s">
        <v>19</v>
      </c>
      <c r="Q25" t="s">
        <v>19</v>
      </c>
    </row>
    <row r="26" spans="1:21" ht="17" thickBot="1" x14ac:dyDescent="0.25"/>
    <row r="27" spans="1:21" x14ac:dyDescent="0.2">
      <c r="A27" s="3" t="s">
        <v>20</v>
      </c>
      <c r="B27" s="3" t="s">
        <v>21</v>
      </c>
      <c r="C27" s="3" t="s">
        <v>22</v>
      </c>
      <c r="D27" s="3" t="s">
        <v>6</v>
      </c>
      <c r="E27" s="3" t="s">
        <v>7</v>
      </c>
      <c r="I27" s="3" t="s">
        <v>20</v>
      </c>
      <c r="J27" s="3" t="s">
        <v>21</v>
      </c>
      <c r="K27" s="3" t="s">
        <v>22</v>
      </c>
      <c r="L27" s="3" t="s">
        <v>6</v>
      </c>
      <c r="M27" s="3" t="s">
        <v>7</v>
      </c>
      <c r="Q27" s="3" t="s">
        <v>20</v>
      </c>
      <c r="R27" s="3" t="s">
        <v>21</v>
      </c>
      <c r="S27" s="3" t="s">
        <v>22</v>
      </c>
      <c r="T27" s="3" t="s">
        <v>6</v>
      </c>
      <c r="U27" s="3" t="s">
        <v>7</v>
      </c>
    </row>
    <row r="28" spans="1:21" x14ac:dyDescent="0.2">
      <c r="A28" s="1" t="s">
        <v>9</v>
      </c>
      <c r="B28" s="1">
        <v>2</v>
      </c>
      <c r="C28" s="1">
        <v>0.93681818181818188</v>
      </c>
      <c r="D28" s="1">
        <v>0.46840909090909094</v>
      </c>
      <c r="E28" s="1">
        <v>1.4995971074380166E-2</v>
      </c>
      <c r="I28" s="1" t="s">
        <v>9</v>
      </c>
      <c r="J28" s="1">
        <v>2</v>
      </c>
      <c r="K28" s="1">
        <v>0.91033546050362191</v>
      </c>
      <c r="L28" s="1">
        <v>0.45516773025181095</v>
      </c>
      <c r="M28" s="1">
        <v>1.2320140778775412E-2</v>
      </c>
      <c r="Q28" s="1" t="s">
        <v>9</v>
      </c>
      <c r="R28" s="1">
        <v>2</v>
      </c>
      <c r="S28" s="1">
        <v>91.03354605036219</v>
      </c>
      <c r="T28" s="1">
        <v>45.516773025181095</v>
      </c>
      <c r="U28" s="1">
        <v>123.20140778775476</v>
      </c>
    </row>
    <row r="29" spans="1:21" x14ac:dyDescent="0.2">
      <c r="A29" s="1" t="s">
        <v>12</v>
      </c>
      <c r="B29" s="1">
        <v>2</v>
      </c>
      <c r="C29" s="1">
        <v>1.6970204218279208</v>
      </c>
      <c r="D29" s="1">
        <v>0.84851021091396039</v>
      </c>
      <c r="E29" s="1">
        <v>3.6767965278398072E-4</v>
      </c>
      <c r="I29" s="1" t="s">
        <v>12</v>
      </c>
      <c r="J29" s="1">
        <v>2</v>
      </c>
      <c r="K29" s="1">
        <v>1.6620689655172414</v>
      </c>
      <c r="L29" s="1">
        <v>0.83103448275862069</v>
      </c>
      <c r="M29" s="1">
        <v>1.9262782401902436E-3</v>
      </c>
      <c r="Q29" s="1" t="s">
        <v>12</v>
      </c>
      <c r="R29" s="1">
        <v>2</v>
      </c>
      <c r="S29" s="1">
        <v>166.20689655172413</v>
      </c>
      <c r="T29" s="1">
        <v>83.103448275862064</v>
      </c>
      <c r="U29" s="1">
        <v>19.262782401902435</v>
      </c>
    </row>
    <row r="30" spans="1:21" x14ac:dyDescent="0.2">
      <c r="A30" s="1" t="s">
        <v>13</v>
      </c>
      <c r="B30" s="1">
        <v>2</v>
      </c>
      <c r="C30" s="1">
        <v>1.3204483958252804</v>
      </c>
      <c r="D30" s="1">
        <v>0.6602241979126402</v>
      </c>
      <c r="E30" s="1">
        <v>2.0587012251946854E-3</v>
      </c>
      <c r="I30" s="1" t="s">
        <v>13</v>
      </c>
      <c r="J30" s="1">
        <v>2</v>
      </c>
      <c r="K30" s="1">
        <v>1.2990065347244966</v>
      </c>
      <c r="L30" s="1">
        <v>0.64950326736224828</v>
      </c>
      <c r="M30" s="1">
        <v>1.5249246224835838E-3</v>
      </c>
      <c r="Q30" s="1" t="s">
        <v>13</v>
      </c>
      <c r="R30" s="1">
        <v>2</v>
      </c>
      <c r="S30" s="1">
        <v>129.90065347244968</v>
      </c>
      <c r="T30" s="1">
        <v>64.950326736224838</v>
      </c>
      <c r="U30" s="1">
        <v>15.249246224835847</v>
      </c>
    </row>
    <row r="31" spans="1:21" x14ac:dyDescent="0.2">
      <c r="A31" s="1" t="s">
        <v>14</v>
      </c>
      <c r="B31" s="1">
        <v>2</v>
      </c>
      <c r="C31" s="1">
        <v>1.4611384783798576</v>
      </c>
      <c r="D31" s="1">
        <v>0.73056923918992878</v>
      </c>
      <c r="E31" s="1">
        <v>1.393453845183645E-4</v>
      </c>
      <c r="I31" s="1" t="s">
        <v>14</v>
      </c>
      <c r="J31" s="1">
        <v>2</v>
      </c>
      <c r="K31" s="1">
        <v>1.427340383862123</v>
      </c>
      <c r="L31" s="1">
        <v>0.71367019193106151</v>
      </c>
      <c r="M31" s="1">
        <v>2.4057163994833144E-4</v>
      </c>
      <c r="Q31" s="1" t="s">
        <v>14</v>
      </c>
      <c r="R31" s="1">
        <v>2</v>
      </c>
      <c r="S31" s="1">
        <v>142.73403838621232</v>
      </c>
      <c r="T31" s="1">
        <v>71.367019193106159</v>
      </c>
      <c r="U31" s="1">
        <v>2.4057163994833202</v>
      </c>
    </row>
    <row r="32" spans="1:21" x14ac:dyDescent="0.2">
      <c r="A32" s="1" t="s">
        <v>15</v>
      </c>
      <c r="B32" s="1">
        <v>2</v>
      </c>
      <c r="C32" s="1">
        <v>0.95462072649572649</v>
      </c>
      <c r="D32" s="1">
        <v>0.47731036324786325</v>
      </c>
      <c r="E32" s="1">
        <v>2.8992973515459455E-3</v>
      </c>
      <c r="I32" s="1" t="s">
        <v>15</v>
      </c>
      <c r="J32" s="1">
        <v>2</v>
      </c>
      <c r="K32" s="1">
        <v>0.9422168048106615</v>
      </c>
      <c r="L32" s="1">
        <v>0.47110840240533075</v>
      </c>
      <c r="M32" s="1">
        <v>3.099645475184259E-3</v>
      </c>
      <c r="Q32" s="1" t="s">
        <v>15</v>
      </c>
      <c r="R32" s="1">
        <v>2</v>
      </c>
      <c r="S32" s="1">
        <v>94.221680481066159</v>
      </c>
      <c r="T32" s="1">
        <v>47.110840240533079</v>
      </c>
      <c r="U32" s="1">
        <v>30.996454751842549</v>
      </c>
    </row>
    <row r="33" spans="1:23" x14ac:dyDescent="0.2">
      <c r="A33" s="1" t="s">
        <v>16</v>
      </c>
      <c r="B33" s="1">
        <v>2</v>
      </c>
      <c r="C33" s="1">
        <v>0.88212441603147285</v>
      </c>
      <c r="D33" s="1">
        <v>0.44106220801573642</v>
      </c>
      <c r="E33" s="1">
        <v>1.6608747177909921E-3</v>
      </c>
      <c r="I33" s="1" t="s">
        <v>16</v>
      </c>
      <c r="J33" s="1">
        <v>2</v>
      </c>
      <c r="K33" s="1">
        <v>0.86274301873453518</v>
      </c>
      <c r="L33" s="1">
        <v>0.43137150936726759</v>
      </c>
      <c r="M33" s="1">
        <v>8.6547999741604618E-4</v>
      </c>
      <c r="Q33" s="1" t="s">
        <v>16</v>
      </c>
      <c r="R33" s="1">
        <v>2</v>
      </c>
      <c r="S33" s="1">
        <v>86.27430187345351</v>
      </c>
      <c r="T33" s="1">
        <v>43.137150936726755</v>
      </c>
      <c r="U33" s="1">
        <v>8.6547999741604844</v>
      </c>
    </row>
    <row r="34" spans="1:23" x14ac:dyDescent="0.2">
      <c r="A34" s="1"/>
      <c r="B34" s="1"/>
      <c r="C34" s="1"/>
      <c r="D34" s="1"/>
      <c r="E34" s="1"/>
      <c r="I34" s="1"/>
      <c r="J34" s="1"/>
      <c r="K34" s="1"/>
      <c r="L34" s="1"/>
      <c r="M34" s="1"/>
      <c r="Q34" s="1"/>
      <c r="R34" s="1"/>
      <c r="S34" s="1"/>
      <c r="T34" s="1"/>
      <c r="U34" s="1"/>
    </row>
    <row r="35" spans="1:23" x14ac:dyDescent="0.2">
      <c r="A35" s="1" t="s">
        <v>10</v>
      </c>
      <c r="B35" s="1">
        <v>6</v>
      </c>
      <c r="C35" s="1">
        <v>3.6661240451693038</v>
      </c>
      <c r="D35" s="1">
        <v>0.61102067419488393</v>
      </c>
      <c r="E35" s="1">
        <v>2.3872889694269438E-2</v>
      </c>
      <c r="F35">
        <f>SQRT(E35)</f>
        <v>0.15450854246374029</v>
      </c>
      <c r="I35" s="1" t="s">
        <v>10</v>
      </c>
      <c r="J35" s="1">
        <v>6</v>
      </c>
      <c r="K35" s="1">
        <v>3.5640966019548972</v>
      </c>
      <c r="L35" s="1">
        <v>0.5940161003258162</v>
      </c>
      <c r="M35" s="1">
        <v>2.2072898054406577E-2</v>
      </c>
      <c r="Q35" s="1" t="s">
        <v>10</v>
      </c>
      <c r="R35" s="1">
        <v>6</v>
      </c>
      <c r="S35" s="1">
        <v>356.40966019548966</v>
      </c>
      <c r="T35" s="1">
        <v>59.401610032581608</v>
      </c>
      <c r="U35" s="1">
        <v>220.72898054406687</v>
      </c>
    </row>
    <row r="36" spans="1:23" ht="17" thickBot="1" x14ac:dyDescent="0.25">
      <c r="A36" s="2" t="s">
        <v>11</v>
      </c>
      <c r="B36" s="2">
        <v>6</v>
      </c>
      <c r="C36" s="2">
        <v>3.5860465752091368</v>
      </c>
      <c r="D36" s="2">
        <v>0.59767442920152281</v>
      </c>
      <c r="E36" s="2">
        <v>3.6424344423049072E-2</v>
      </c>
      <c r="F36">
        <f>SQRT(E36)</f>
        <v>0.19085162934344854</v>
      </c>
      <c r="I36" s="2" t="s">
        <v>11</v>
      </c>
      <c r="J36" s="2">
        <v>6</v>
      </c>
      <c r="K36" s="2">
        <v>3.5396145661977823</v>
      </c>
      <c r="L36" s="2">
        <v>0.58993576103296375</v>
      </c>
      <c r="M36" s="2">
        <v>3.5667361495124617E-2</v>
      </c>
      <c r="Q36" s="2" t="s">
        <v>11</v>
      </c>
      <c r="R36" s="2">
        <v>6</v>
      </c>
      <c r="S36" s="2">
        <v>353.96145661977823</v>
      </c>
      <c r="T36" s="2">
        <v>58.99357610329637</v>
      </c>
      <c r="U36" s="2">
        <v>356.67361495124715</v>
      </c>
    </row>
    <row r="39" spans="1:23" ht="17" thickBot="1" x14ac:dyDescent="0.25">
      <c r="A39" t="s">
        <v>23</v>
      </c>
      <c r="I39" t="s">
        <v>23</v>
      </c>
      <c r="Q39" t="s">
        <v>23</v>
      </c>
    </row>
    <row r="40" spans="1:23" x14ac:dyDescent="0.2">
      <c r="A40" s="3" t="s">
        <v>24</v>
      </c>
      <c r="B40" s="3" t="s">
        <v>25</v>
      </c>
      <c r="C40" s="3" t="s">
        <v>26</v>
      </c>
      <c r="D40" s="3" t="s">
        <v>27</v>
      </c>
      <c r="E40" s="3" t="s">
        <v>28</v>
      </c>
      <c r="F40" s="3" t="s">
        <v>29</v>
      </c>
      <c r="G40" s="3" t="s">
        <v>30</v>
      </c>
      <c r="I40" s="3" t="s">
        <v>24</v>
      </c>
      <c r="J40" s="3" t="s">
        <v>25</v>
      </c>
      <c r="K40" s="3" t="s">
        <v>26</v>
      </c>
      <c r="L40" s="3" t="s">
        <v>27</v>
      </c>
      <c r="M40" s="3" t="s">
        <v>28</v>
      </c>
      <c r="N40" s="3" t="s">
        <v>29</v>
      </c>
      <c r="O40" s="3" t="s">
        <v>30</v>
      </c>
      <c r="Q40" s="3" t="s">
        <v>24</v>
      </c>
      <c r="R40" s="3" t="s">
        <v>25</v>
      </c>
      <c r="S40" s="3" t="s">
        <v>26</v>
      </c>
      <c r="T40" s="3" t="s">
        <v>27</v>
      </c>
      <c r="U40" s="3" t="s">
        <v>28</v>
      </c>
      <c r="V40" s="3" t="s">
        <v>29</v>
      </c>
      <c r="W40" s="3" t="s">
        <v>30</v>
      </c>
    </row>
    <row r="41" spans="1:23" x14ac:dyDescent="0.2">
      <c r="A41" s="1" t="s">
        <v>31</v>
      </c>
      <c r="B41" s="1">
        <v>0.27989866794664736</v>
      </c>
      <c r="C41" s="1">
        <v>5</v>
      </c>
      <c r="D41" s="1">
        <v>5.5979733589329471E-2</v>
      </c>
      <c r="E41" s="1">
        <v>12.965773420623462</v>
      </c>
      <c r="F41" s="1">
        <v>6.889342904618719E-3</v>
      </c>
      <c r="G41" s="1">
        <v>5.0503290576326485</v>
      </c>
      <c r="I41" s="1" t="s">
        <v>31</v>
      </c>
      <c r="J41" s="1">
        <v>0.26877420449989226</v>
      </c>
      <c r="K41" s="1">
        <v>5</v>
      </c>
      <c r="L41" s="1">
        <v>5.3754840899978451E-2</v>
      </c>
      <c r="M41" s="1">
        <v>13.487878094315544</v>
      </c>
      <c r="N41" s="1">
        <v>6.3036109271610088E-3</v>
      </c>
      <c r="O41" s="1">
        <v>5.0503290576326485</v>
      </c>
      <c r="Q41" s="1" t="s">
        <v>31</v>
      </c>
      <c r="R41" s="1">
        <v>2687.7420449989218</v>
      </c>
      <c r="S41" s="1">
        <v>5</v>
      </c>
      <c r="T41" s="1">
        <v>537.54840899978433</v>
      </c>
      <c r="U41" s="1">
        <v>13.487878094315487</v>
      </c>
      <c r="V41" s="1">
        <v>6.303610927161067E-3</v>
      </c>
      <c r="W41" s="1">
        <v>5.0503290576326485</v>
      </c>
    </row>
    <row r="42" spans="1:23" x14ac:dyDescent="0.2">
      <c r="A42" s="1" t="s">
        <v>32</v>
      </c>
      <c r="B42" s="1">
        <v>5.3436676626839041E-4</v>
      </c>
      <c r="C42" s="1">
        <v>1</v>
      </c>
      <c r="D42" s="1">
        <v>5.3436676626839041E-4</v>
      </c>
      <c r="E42" s="1">
        <v>0.12376762036373593</v>
      </c>
      <c r="F42" s="1">
        <v>0.73932480692792568</v>
      </c>
      <c r="G42" s="1">
        <v>6.607890973703368</v>
      </c>
      <c r="I42" s="1" t="s">
        <v>32</v>
      </c>
      <c r="J42" s="1">
        <v>4.9947506234382377E-5</v>
      </c>
      <c r="K42" s="1">
        <v>1</v>
      </c>
      <c r="L42" s="1">
        <v>4.9947506234382377E-5</v>
      </c>
      <c r="M42" s="1">
        <v>1.2532561978147073E-2</v>
      </c>
      <c r="N42" s="1">
        <v>0.91521927517557822</v>
      </c>
      <c r="O42" s="1">
        <v>6.607890973703368</v>
      </c>
      <c r="Q42" s="1" t="s">
        <v>32</v>
      </c>
      <c r="R42" s="1">
        <v>0.49947506234320826</v>
      </c>
      <c r="S42" s="1">
        <v>1</v>
      </c>
      <c r="T42" s="1">
        <v>0.49947506234320826</v>
      </c>
      <c r="U42" s="1">
        <v>1.253256197813158E-2</v>
      </c>
      <c r="V42" s="1">
        <v>0.91521927517563029</v>
      </c>
      <c r="W42" s="1">
        <v>6.607890973703368</v>
      </c>
    </row>
    <row r="43" spans="1:23" x14ac:dyDescent="0.2">
      <c r="A43" s="1" t="s">
        <v>33</v>
      </c>
      <c r="B43" s="1">
        <v>2.1587502639945744E-2</v>
      </c>
      <c r="C43" s="1">
        <v>5</v>
      </c>
      <c r="D43" s="1">
        <v>4.3175005279891491E-3</v>
      </c>
      <c r="E43" s="1"/>
      <c r="F43" s="1"/>
      <c r="G43" s="1"/>
      <c r="I43" s="1" t="s">
        <v>33</v>
      </c>
      <c r="J43" s="1">
        <v>1.9927093247763483E-2</v>
      </c>
      <c r="K43" s="1">
        <v>5</v>
      </c>
      <c r="L43" s="1">
        <v>3.9854186495526965E-3</v>
      </c>
      <c r="M43" s="1"/>
      <c r="N43" s="1"/>
      <c r="O43" s="1"/>
      <c r="Q43" s="1" t="s">
        <v>33</v>
      </c>
      <c r="R43" s="1">
        <v>199.2709324776356</v>
      </c>
      <c r="S43" s="1">
        <v>5</v>
      </c>
      <c r="T43" s="1">
        <v>39.854186495527117</v>
      </c>
      <c r="U43" s="1"/>
      <c r="V43" s="1"/>
      <c r="W43" s="1"/>
    </row>
    <row r="44" spans="1:23" x14ac:dyDescent="0.2">
      <c r="A44" s="1"/>
      <c r="B44" s="1"/>
      <c r="C44" s="1"/>
      <c r="D44" s="1"/>
      <c r="E44" s="1"/>
      <c r="F44" s="1"/>
      <c r="G44" s="1"/>
      <c r="I44" s="1"/>
      <c r="J44" s="1"/>
      <c r="K44" s="1"/>
      <c r="L44" s="1"/>
      <c r="M44" s="1"/>
      <c r="N44" s="1"/>
      <c r="O44" s="1"/>
      <c r="Q44" s="1"/>
      <c r="R44" s="1"/>
      <c r="S44" s="1"/>
      <c r="T44" s="1"/>
      <c r="U44" s="1"/>
      <c r="V44" s="1"/>
      <c r="W44" s="1"/>
    </row>
    <row r="45" spans="1:23" ht="17" thickBot="1" x14ac:dyDescent="0.25">
      <c r="A45" s="2" t="s">
        <v>5</v>
      </c>
      <c r="B45" s="2">
        <v>0.3020205373528615</v>
      </c>
      <c r="C45" s="2">
        <v>11</v>
      </c>
      <c r="D45" s="2"/>
      <c r="E45" s="2"/>
      <c r="F45" s="2"/>
      <c r="G45" s="2"/>
      <c r="I45" s="2" t="s">
        <v>5</v>
      </c>
      <c r="J45" s="2">
        <v>0.28875124525389012</v>
      </c>
      <c r="K45" s="2">
        <v>11</v>
      </c>
      <c r="L45" s="2"/>
      <c r="M45" s="2"/>
      <c r="N45" s="2"/>
      <c r="O45" s="2"/>
      <c r="Q45" s="2" t="s">
        <v>5</v>
      </c>
      <c r="R45" s="2">
        <v>2887.5124525389006</v>
      </c>
      <c r="S45" s="2">
        <v>11</v>
      </c>
      <c r="T45" s="2"/>
      <c r="U45" s="2"/>
      <c r="V45" s="2"/>
      <c r="W45" s="2"/>
    </row>
  </sheetData>
  <mergeCells count="17">
    <mergeCell ref="Q16:S16"/>
    <mergeCell ref="A16:C16"/>
    <mergeCell ref="G13:G14"/>
    <mergeCell ref="C1:D1"/>
    <mergeCell ref="E1:F1"/>
    <mergeCell ref="A3:A4"/>
    <mergeCell ref="A5:A6"/>
    <mergeCell ref="A7:A8"/>
    <mergeCell ref="A9:A10"/>
    <mergeCell ref="A11:A12"/>
    <mergeCell ref="A13:A14"/>
    <mergeCell ref="G3:G4"/>
    <mergeCell ref="G5:G6"/>
    <mergeCell ref="G7:G8"/>
    <mergeCell ref="G9:G10"/>
    <mergeCell ref="G11:G12"/>
    <mergeCell ref="I16:K16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0F45-DCCE-434C-99A3-DD6AD640971F}">
  <dimension ref="A1:C7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2</v>
      </c>
      <c r="B1" t="s">
        <v>10</v>
      </c>
      <c r="C1" t="s">
        <v>11</v>
      </c>
    </row>
    <row r="2" spans="1:3" x14ac:dyDescent="0.2">
      <c r="A2" t="s">
        <v>9</v>
      </c>
      <c r="B2">
        <f>[1]victory!$H$6</f>
        <v>0.55500000000000005</v>
      </c>
      <c r="C2">
        <f>[2]victory!$H$6</f>
        <v>0.38181818181818183</v>
      </c>
    </row>
    <row r="3" spans="1:3" x14ac:dyDescent="0.2">
      <c r="A3" t="s">
        <v>12</v>
      </c>
      <c r="B3">
        <f>[1]inaugural!$H$6</f>
        <v>0.83495145631067957</v>
      </c>
      <c r="C3">
        <f>[2]inaugural!$H$6</f>
        <v>0.86206896551724133</v>
      </c>
    </row>
    <row r="4" spans="1:3" x14ac:dyDescent="0.2">
      <c r="A4" t="s">
        <v>13</v>
      </c>
      <c r="B4">
        <f>[1]foreign!$H$6</f>
        <v>0.62814070351758799</v>
      </c>
      <c r="C4">
        <f>[2]foreign!$H$6</f>
        <v>0.69230769230769229</v>
      </c>
    </row>
    <row r="5" spans="1:3" x14ac:dyDescent="0.2">
      <c r="A5" t="s">
        <v>14</v>
      </c>
      <c r="B5">
        <f>[1]tragedy!$H$6</f>
        <v>0.73891625615763545</v>
      </c>
      <c r="C5">
        <f>[2]tragedy!$H$6</f>
        <v>0.72222222222222221</v>
      </c>
    </row>
    <row r="6" spans="1:3" x14ac:dyDescent="0.2">
      <c r="A6" t="s">
        <v>15</v>
      </c>
      <c r="B6">
        <f>[1]sotu!$H$6</f>
        <v>0.4392361111111111</v>
      </c>
      <c r="C6">
        <f>[2]sotu!$H$6</f>
        <v>0.51538461538461533</v>
      </c>
    </row>
    <row r="7" spans="1:3" x14ac:dyDescent="0.2">
      <c r="A7" t="s">
        <v>16</v>
      </c>
      <c r="B7">
        <f>[1]un!$H$6</f>
        <v>0.46987951807228917</v>
      </c>
      <c r="C7">
        <f>[2]un!$H$6</f>
        <v>0.41224489795918368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FA6E-859A-7C4A-A344-D40CDE9DC2A6}">
  <dimension ref="A1:E62"/>
  <sheetViews>
    <sheetView workbookViewId="0">
      <selection activeCell="C63" sqref="C63"/>
    </sheetView>
  </sheetViews>
  <sheetFormatPr baseColWidth="10" defaultRowHeight="16" x14ac:dyDescent="0.2"/>
  <sheetData>
    <row r="1" spans="1:5" x14ac:dyDescent="0.2">
      <c r="A1" t="s">
        <v>8</v>
      </c>
      <c r="B1" t="s">
        <v>2</v>
      </c>
      <c r="C1" t="s">
        <v>37</v>
      </c>
      <c r="D1" t="s">
        <v>36</v>
      </c>
      <c r="E1" t="s">
        <v>38</v>
      </c>
    </row>
    <row r="2" spans="1:5" x14ac:dyDescent="0.2">
      <c r="A2" t="s">
        <v>10</v>
      </c>
      <c r="B2" t="s">
        <v>9</v>
      </c>
      <c r="C2" t="s">
        <v>39</v>
      </c>
      <c r="D2">
        <f>[1]victory!$I$11</f>
        <v>0.21153846153846154</v>
      </c>
      <c r="E2">
        <f>D2*100</f>
        <v>21.153846153846153</v>
      </c>
    </row>
    <row r="3" spans="1:5" x14ac:dyDescent="0.2">
      <c r="A3" t="s">
        <v>10</v>
      </c>
      <c r="B3" t="s">
        <v>9</v>
      </c>
      <c r="C3" t="s">
        <v>40</v>
      </c>
      <c r="D3">
        <f>[1]victory!$E$8</f>
        <v>0.125</v>
      </c>
      <c r="E3">
        <f t="shared" ref="E3:E62" si="0">D3*100</f>
        <v>12.5</v>
      </c>
    </row>
    <row r="4" spans="1:5" x14ac:dyDescent="0.2">
      <c r="A4" t="s">
        <v>10</v>
      </c>
      <c r="B4" t="s">
        <v>9</v>
      </c>
      <c r="C4" t="s">
        <v>41</v>
      </c>
      <c r="D4">
        <f>[1]victory!$E$9</f>
        <v>0.10576923076923077</v>
      </c>
      <c r="E4">
        <f t="shared" si="0"/>
        <v>10.576923076923077</v>
      </c>
    </row>
    <row r="5" spans="1:5" x14ac:dyDescent="0.2">
      <c r="A5" t="s">
        <v>10</v>
      </c>
      <c r="B5" t="s">
        <v>9</v>
      </c>
      <c r="C5" t="s">
        <v>42</v>
      </c>
      <c r="D5">
        <f>[1]victory!$E$11</f>
        <v>5.7692307692307696E-2</v>
      </c>
      <c r="E5">
        <f t="shared" si="0"/>
        <v>5.7692307692307692</v>
      </c>
    </row>
    <row r="6" spans="1:5" x14ac:dyDescent="0.2">
      <c r="A6" t="s">
        <v>10</v>
      </c>
      <c r="B6" t="s">
        <v>9</v>
      </c>
      <c r="C6" t="s">
        <v>44</v>
      </c>
      <c r="D6">
        <f>[1]victory!$E$15</f>
        <v>2.8846153846153848E-2</v>
      </c>
      <c r="E6">
        <f t="shared" si="0"/>
        <v>2.8846153846153846</v>
      </c>
    </row>
    <row r="7" spans="1:5" x14ac:dyDescent="0.2">
      <c r="A7" t="s">
        <v>10</v>
      </c>
      <c r="B7" t="s">
        <v>9</v>
      </c>
      <c r="C7" t="s">
        <v>43</v>
      </c>
      <c r="D7">
        <f>[1]victory!$E$21</f>
        <v>4.807692307692308E-3</v>
      </c>
      <c r="E7">
        <f t="shared" si="0"/>
        <v>0.48076923076923078</v>
      </c>
    </row>
    <row r="8" spans="1:5" x14ac:dyDescent="0.2">
      <c r="A8" t="s">
        <v>10</v>
      </c>
      <c r="B8" t="s">
        <v>12</v>
      </c>
      <c r="C8" t="s">
        <v>39</v>
      </c>
      <c r="D8">
        <f>[1]inaugural!$I$11</f>
        <v>0.30097087378640774</v>
      </c>
      <c r="E8">
        <f t="shared" si="0"/>
        <v>30.097087378640776</v>
      </c>
    </row>
    <row r="9" spans="1:5" x14ac:dyDescent="0.2">
      <c r="A9" t="s">
        <v>10</v>
      </c>
      <c r="B9" t="s">
        <v>12</v>
      </c>
      <c r="C9" t="s">
        <v>40</v>
      </c>
      <c r="D9">
        <f>[1]inaugural!$E$6</f>
        <v>0.31627906976744186</v>
      </c>
      <c r="E9">
        <f t="shared" si="0"/>
        <v>31.627906976744185</v>
      </c>
    </row>
    <row r="10" spans="1:5" x14ac:dyDescent="0.2">
      <c r="A10" t="s">
        <v>10</v>
      </c>
      <c r="B10" t="s">
        <v>12</v>
      </c>
      <c r="C10" t="s">
        <v>42</v>
      </c>
      <c r="D10">
        <f>[1]inaugural!$E$8</f>
        <v>0.10697674418604651</v>
      </c>
      <c r="E10">
        <f t="shared" si="0"/>
        <v>10.697674418604651</v>
      </c>
    </row>
    <row r="11" spans="1:5" x14ac:dyDescent="0.2">
      <c r="A11" t="s">
        <v>10</v>
      </c>
      <c r="B11" t="s">
        <v>12</v>
      </c>
      <c r="C11" t="s">
        <v>41</v>
      </c>
      <c r="D11">
        <f>[1]inaugural!$E$10</f>
        <v>7.441860465116279E-2</v>
      </c>
      <c r="E11">
        <f t="shared" si="0"/>
        <v>7.441860465116279</v>
      </c>
    </row>
    <row r="12" spans="1:5" x14ac:dyDescent="0.2">
      <c r="A12" t="s">
        <v>10</v>
      </c>
      <c r="B12" t="s">
        <v>12</v>
      </c>
      <c r="C12" t="s">
        <v>44</v>
      </c>
      <c r="D12">
        <f>[1]inaugural!$E$13</f>
        <v>1.3953488372093023E-2</v>
      </c>
      <c r="E12">
        <f t="shared" si="0"/>
        <v>1.3953488372093024</v>
      </c>
    </row>
    <row r="13" spans="1:5" x14ac:dyDescent="0.2">
      <c r="A13" t="s">
        <v>10</v>
      </c>
      <c r="B13" t="s">
        <v>13</v>
      </c>
      <c r="C13" t="s">
        <v>39</v>
      </c>
      <c r="D13">
        <f>[1]foreign!$I$11</f>
        <v>0.25870646766169153</v>
      </c>
      <c r="E13">
        <f t="shared" si="0"/>
        <v>25.870646766169152</v>
      </c>
    </row>
    <row r="14" spans="1:5" x14ac:dyDescent="0.2">
      <c r="A14" t="s">
        <v>10</v>
      </c>
      <c r="B14" t="s">
        <v>13</v>
      </c>
      <c r="C14" t="s">
        <v>40</v>
      </c>
      <c r="D14">
        <f>[1]foreign!$E$7</f>
        <v>0.21393034825870647</v>
      </c>
      <c r="E14">
        <f t="shared" si="0"/>
        <v>21.393034825870647</v>
      </c>
    </row>
    <row r="15" spans="1:5" x14ac:dyDescent="0.2">
      <c r="A15" t="s">
        <v>10</v>
      </c>
      <c r="B15" t="s">
        <v>13</v>
      </c>
      <c r="C15" t="s">
        <v>41</v>
      </c>
      <c r="D15">
        <f>[1]foreign!$E$9</f>
        <v>0.1044776119402985</v>
      </c>
      <c r="E15">
        <f t="shared" si="0"/>
        <v>10.44776119402985</v>
      </c>
    </row>
    <row r="16" spans="1:5" x14ac:dyDescent="0.2">
      <c r="A16" t="s">
        <v>10</v>
      </c>
      <c r="B16" t="s">
        <v>13</v>
      </c>
      <c r="C16" t="s">
        <v>44</v>
      </c>
      <c r="D16">
        <f>[1]foreign!$E$13</f>
        <v>2.9850746268656716E-2</v>
      </c>
      <c r="E16">
        <f t="shared" si="0"/>
        <v>2.9850746268656714</v>
      </c>
    </row>
    <row r="17" spans="1:5" x14ac:dyDescent="0.2">
      <c r="A17" t="s">
        <v>10</v>
      </c>
      <c r="B17" t="s">
        <v>13</v>
      </c>
      <c r="C17" t="s">
        <v>42</v>
      </c>
      <c r="D17">
        <f>[1]foreign!$E$16</f>
        <v>1.4925373134328358E-2</v>
      </c>
      <c r="E17">
        <f t="shared" si="0"/>
        <v>1.4925373134328357</v>
      </c>
    </row>
    <row r="18" spans="1:5" x14ac:dyDescent="0.2">
      <c r="A18" t="s">
        <v>10</v>
      </c>
      <c r="B18" t="s">
        <v>14</v>
      </c>
      <c r="C18" t="s">
        <v>39</v>
      </c>
      <c r="D18">
        <f>[1]tragedy!$I$11</f>
        <v>0.40579710144927539</v>
      </c>
      <c r="E18">
        <f t="shared" si="0"/>
        <v>40.579710144927539</v>
      </c>
    </row>
    <row r="19" spans="1:5" x14ac:dyDescent="0.2">
      <c r="A19" t="s">
        <v>10</v>
      </c>
      <c r="B19" t="s">
        <v>14</v>
      </c>
      <c r="C19" t="s">
        <v>40</v>
      </c>
      <c r="D19">
        <f>[1]tragedy!$E$7</f>
        <v>0.12560386473429952</v>
      </c>
      <c r="E19">
        <f t="shared" si="0"/>
        <v>12.560386473429952</v>
      </c>
    </row>
    <row r="20" spans="1:5" x14ac:dyDescent="0.2">
      <c r="A20" t="s">
        <v>10</v>
      </c>
      <c r="B20" t="s">
        <v>14</v>
      </c>
      <c r="C20" t="s">
        <v>41</v>
      </c>
      <c r="D20">
        <f>[1]tragedy!$E$8</f>
        <v>9.6618357487922704E-2</v>
      </c>
      <c r="E20">
        <f t="shared" si="0"/>
        <v>9.6618357487922708</v>
      </c>
    </row>
    <row r="21" spans="1:5" x14ac:dyDescent="0.2">
      <c r="A21" t="s">
        <v>10</v>
      </c>
      <c r="B21" t="s">
        <v>14</v>
      </c>
      <c r="C21" t="s">
        <v>42</v>
      </c>
      <c r="D21">
        <f>[1]tragedy!$E$10</f>
        <v>6.7632850241545889E-2</v>
      </c>
      <c r="E21">
        <f t="shared" si="0"/>
        <v>6.7632850241545892</v>
      </c>
    </row>
    <row r="22" spans="1:5" x14ac:dyDescent="0.2">
      <c r="A22" t="s">
        <v>10</v>
      </c>
      <c r="B22" t="s">
        <v>14</v>
      </c>
      <c r="C22" t="s">
        <v>44</v>
      </c>
      <c r="D22">
        <f>[1]tragedy!$E$13</f>
        <v>2.8985507246376812E-2</v>
      </c>
      <c r="E22">
        <f t="shared" si="0"/>
        <v>2.8985507246376812</v>
      </c>
    </row>
    <row r="23" spans="1:5" x14ac:dyDescent="0.2">
      <c r="A23" t="s">
        <v>10</v>
      </c>
      <c r="B23" t="s">
        <v>15</v>
      </c>
      <c r="C23" t="s">
        <v>39</v>
      </c>
      <c r="D23">
        <f>[1]sotu!$H$11</f>
        <v>0.48837209302325579</v>
      </c>
      <c r="E23">
        <f t="shared" si="0"/>
        <v>48.837209302325576</v>
      </c>
    </row>
    <row r="24" spans="1:5" x14ac:dyDescent="0.2">
      <c r="A24" t="s">
        <v>10</v>
      </c>
      <c r="B24" t="s">
        <v>15</v>
      </c>
      <c r="C24" t="s">
        <v>40</v>
      </c>
      <c r="D24">
        <f>[1]sotu!$E$7</f>
        <v>0.20819112627986347</v>
      </c>
      <c r="E24">
        <f t="shared" si="0"/>
        <v>20.819112627986346</v>
      </c>
    </row>
    <row r="25" spans="1:5" x14ac:dyDescent="0.2">
      <c r="A25" t="s">
        <v>10</v>
      </c>
      <c r="B25" t="s">
        <v>15</v>
      </c>
      <c r="C25" t="s">
        <v>41</v>
      </c>
      <c r="D25">
        <f>[1]sotu!$E$11</f>
        <v>4.4368600682593858E-2</v>
      </c>
      <c r="E25">
        <f t="shared" si="0"/>
        <v>4.4368600682593859</v>
      </c>
    </row>
    <row r="26" spans="1:5" x14ac:dyDescent="0.2">
      <c r="A26" t="s">
        <v>10</v>
      </c>
      <c r="B26" t="s">
        <v>15</v>
      </c>
      <c r="C26" t="s">
        <v>42</v>
      </c>
      <c r="D26">
        <f>[1]sotu!$E$12</f>
        <v>3.2423208191126277E-2</v>
      </c>
      <c r="E26">
        <f t="shared" si="0"/>
        <v>3.2423208191126278</v>
      </c>
    </row>
    <row r="27" spans="1:5" x14ac:dyDescent="0.2">
      <c r="A27" t="s">
        <v>10</v>
      </c>
      <c r="B27" t="s">
        <v>15</v>
      </c>
      <c r="C27" t="s">
        <v>44</v>
      </c>
      <c r="D27">
        <f>[1]sotu!$E$19</f>
        <v>1.7064846416382253E-3</v>
      </c>
      <c r="E27">
        <f t="shared" si="0"/>
        <v>0.17064846416382254</v>
      </c>
    </row>
    <row r="28" spans="1:5" x14ac:dyDescent="0.2">
      <c r="A28" t="s">
        <v>10</v>
      </c>
      <c r="B28" t="s">
        <v>15</v>
      </c>
      <c r="C28" t="s">
        <v>45</v>
      </c>
      <c r="D28">
        <f>[1]sotu!$E$20</f>
        <v>1.7064846416382253E-3</v>
      </c>
      <c r="E28">
        <f t="shared" si="0"/>
        <v>0.17064846416382254</v>
      </c>
    </row>
    <row r="29" spans="1:5" x14ac:dyDescent="0.2">
      <c r="A29" t="s">
        <v>10</v>
      </c>
      <c r="B29" t="s">
        <v>16</v>
      </c>
      <c r="C29" t="s">
        <v>39</v>
      </c>
      <c r="D29">
        <f>[1]un!$H$11</f>
        <v>0.5078125</v>
      </c>
      <c r="E29">
        <f t="shared" si="0"/>
        <v>50.78125</v>
      </c>
    </row>
    <row r="30" spans="1:5" x14ac:dyDescent="0.2">
      <c r="A30" t="s">
        <v>10</v>
      </c>
      <c r="B30" t="s">
        <v>16</v>
      </c>
      <c r="C30" t="s">
        <v>40</v>
      </c>
      <c r="D30">
        <f>[1]un!$E$7</f>
        <v>0.1855072463768116</v>
      </c>
      <c r="E30">
        <f t="shared" si="0"/>
        <v>18.55072463768116</v>
      </c>
    </row>
    <row r="31" spans="1:5" x14ac:dyDescent="0.2">
      <c r="A31" t="s">
        <v>10</v>
      </c>
      <c r="B31" t="s">
        <v>16</v>
      </c>
      <c r="C31" t="s">
        <v>42</v>
      </c>
      <c r="D31">
        <f>[1]un!$E$10</f>
        <v>5.5072463768115941E-2</v>
      </c>
      <c r="E31">
        <f t="shared" si="0"/>
        <v>5.5072463768115938</v>
      </c>
    </row>
    <row r="32" spans="1:5" x14ac:dyDescent="0.2">
      <c r="A32" t="s">
        <v>10</v>
      </c>
      <c r="B32" t="s">
        <v>16</v>
      </c>
      <c r="C32" t="s">
        <v>41</v>
      </c>
      <c r="D32">
        <f>[1]un!$E$13</f>
        <v>2.0289855072463767E-2</v>
      </c>
      <c r="E32">
        <f t="shared" si="0"/>
        <v>2.0289855072463765</v>
      </c>
    </row>
    <row r="33" spans="1:5" x14ac:dyDescent="0.2">
      <c r="A33" t="s">
        <v>10</v>
      </c>
      <c r="B33" t="s">
        <v>16</v>
      </c>
      <c r="C33" t="s">
        <v>44</v>
      </c>
      <c r="D33">
        <f>[1]un!$E$19</f>
        <v>2.8985507246376812E-3</v>
      </c>
      <c r="E33">
        <f t="shared" si="0"/>
        <v>0.28985507246376813</v>
      </c>
    </row>
    <row r="34" spans="1:5" x14ac:dyDescent="0.2">
      <c r="A34" t="s">
        <v>11</v>
      </c>
      <c r="B34" t="s">
        <v>9</v>
      </c>
      <c r="C34" t="s">
        <v>39</v>
      </c>
      <c r="D34">
        <f>[2]victory!$I$11</f>
        <v>4.0358744394618833E-2</v>
      </c>
      <c r="E34">
        <f t="shared" si="0"/>
        <v>4.0358744394618835</v>
      </c>
    </row>
    <row r="35" spans="1:5" x14ac:dyDescent="0.2">
      <c r="A35" t="s">
        <v>11</v>
      </c>
      <c r="B35" t="s">
        <v>9</v>
      </c>
      <c r="C35" t="s">
        <v>41</v>
      </c>
      <c r="D35">
        <f>[2]victory!$E$7</f>
        <v>0.19282511210762332</v>
      </c>
      <c r="E35">
        <f t="shared" si="0"/>
        <v>19.282511210762333</v>
      </c>
    </row>
    <row r="36" spans="1:5" x14ac:dyDescent="0.2">
      <c r="A36" t="s">
        <v>11</v>
      </c>
      <c r="B36" t="s">
        <v>9</v>
      </c>
      <c r="C36" t="s">
        <v>40</v>
      </c>
      <c r="D36">
        <f>[2]victory!$E$9</f>
        <v>0.11210762331838565</v>
      </c>
      <c r="E36">
        <f t="shared" si="0"/>
        <v>11.210762331838566</v>
      </c>
    </row>
    <row r="37" spans="1:5" x14ac:dyDescent="0.2">
      <c r="A37" t="s">
        <v>11</v>
      </c>
      <c r="B37" t="s">
        <v>9</v>
      </c>
      <c r="C37" t="s">
        <v>42</v>
      </c>
      <c r="D37">
        <f>[2]victory!$E$13</f>
        <v>3.1390134529147982E-2</v>
      </c>
      <c r="E37">
        <f t="shared" si="0"/>
        <v>3.1390134529147984</v>
      </c>
    </row>
    <row r="38" spans="1:5" x14ac:dyDescent="0.2">
      <c r="A38" t="s">
        <v>11</v>
      </c>
      <c r="B38" t="s">
        <v>12</v>
      </c>
      <c r="C38" t="s">
        <v>39</v>
      </c>
      <c r="D38">
        <f>[2]inaugural!$I$11</f>
        <v>0.30344827586206896</v>
      </c>
      <c r="E38">
        <f t="shared" si="0"/>
        <v>30.344827586206897</v>
      </c>
    </row>
    <row r="39" spans="1:5" x14ac:dyDescent="0.2">
      <c r="A39" t="s">
        <v>11</v>
      </c>
      <c r="B39" t="s">
        <v>12</v>
      </c>
      <c r="C39" t="s">
        <v>40</v>
      </c>
      <c r="D39">
        <f>[2]inaugural!$E$7</f>
        <v>0.33103448275862069</v>
      </c>
      <c r="E39">
        <f t="shared" si="0"/>
        <v>33.103448275862071</v>
      </c>
    </row>
    <row r="40" spans="1:5" x14ac:dyDescent="0.2">
      <c r="A40" t="s">
        <v>11</v>
      </c>
      <c r="B40" t="s">
        <v>12</v>
      </c>
      <c r="C40" t="s">
        <v>41</v>
      </c>
      <c r="D40">
        <f>[2]inaugural!$E$8</f>
        <v>9.6551724137931033E-2</v>
      </c>
      <c r="E40">
        <f t="shared" si="0"/>
        <v>9.6551724137931032</v>
      </c>
    </row>
    <row r="41" spans="1:5" x14ac:dyDescent="0.2">
      <c r="A41" t="s">
        <v>11</v>
      </c>
      <c r="B41" t="s">
        <v>12</v>
      </c>
      <c r="C41" t="s">
        <v>44</v>
      </c>
      <c r="D41">
        <f>[2]inaugural!$E$10</f>
        <v>7.586206896551724E-2</v>
      </c>
      <c r="E41">
        <f t="shared" si="0"/>
        <v>7.5862068965517242</v>
      </c>
    </row>
    <row r="42" spans="1:5" x14ac:dyDescent="0.2">
      <c r="A42" t="s">
        <v>11</v>
      </c>
      <c r="B42" t="s">
        <v>12</v>
      </c>
      <c r="C42" t="s">
        <v>42</v>
      </c>
      <c r="D42">
        <f>[2]inaugural!$E$13</f>
        <v>1.3793103448275862E-2</v>
      </c>
      <c r="E42">
        <f t="shared" si="0"/>
        <v>1.3793103448275863</v>
      </c>
    </row>
    <row r="43" spans="1:5" x14ac:dyDescent="0.2">
      <c r="A43" t="s">
        <v>11</v>
      </c>
      <c r="B43" t="s">
        <v>13</v>
      </c>
      <c r="C43" t="s">
        <v>39</v>
      </c>
      <c r="D43">
        <f>[2]foreign!$I$11</f>
        <v>0.16614420062695925</v>
      </c>
      <c r="E43">
        <f t="shared" si="0"/>
        <v>16.614420062695924</v>
      </c>
    </row>
    <row r="44" spans="1:5" x14ac:dyDescent="0.2">
      <c r="A44" t="s">
        <v>11</v>
      </c>
      <c r="B44" t="s">
        <v>13</v>
      </c>
      <c r="C44" t="s">
        <v>40</v>
      </c>
      <c r="D44">
        <f>[2]foreign!$E$7</f>
        <v>0.21943573667711599</v>
      </c>
      <c r="E44">
        <f t="shared" si="0"/>
        <v>21.9435736677116</v>
      </c>
    </row>
    <row r="45" spans="1:5" x14ac:dyDescent="0.2">
      <c r="A45" t="s">
        <v>11</v>
      </c>
      <c r="B45" t="s">
        <v>13</v>
      </c>
      <c r="C45" t="s">
        <v>41</v>
      </c>
      <c r="D45">
        <f>[2]foreign!$E$8</f>
        <v>0.17241379310344829</v>
      </c>
      <c r="E45">
        <f t="shared" si="0"/>
        <v>17.241379310344829</v>
      </c>
    </row>
    <row r="46" spans="1:5" x14ac:dyDescent="0.2">
      <c r="A46" t="s">
        <v>11</v>
      </c>
      <c r="B46" t="s">
        <v>13</v>
      </c>
      <c r="C46" t="s">
        <v>44</v>
      </c>
      <c r="D46">
        <f>[2]foreign!$E$9</f>
        <v>9.0909090909090912E-2</v>
      </c>
      <c r="E46">
        <f t="shared" si="0"/>
        <v>9.0909090909090917</v>
      </c>
    </row>
    <row r="47" spans="1:5" x14ac:dyDescent="0.2">
      <c r="A47" t="s">
        <v>11</v>
      </c>
      <c r="B47" t="s">
        <v>13</v>
      </c>
      <c r="C47" t="s">
        <v>42</v>
      </c>
      <c r="D47">
        <f>[2]foreign!$E$14</f>
        <v>2.8213166144200628E-2</v>
      </c>
      <c r="E47">
        <f t="shared" si="0"/>
        <v>2.8213166144200628</v>
      </c>
    </row>
    <row r="48" spans="1:5" x14ac:dyDescent="0.2">
      <c r="A48" t="s">
        <v>11</v>
      </c>
      <c r="B48" t="s">
        <v>14</v>
      </c>
      <c r="C48" t="s">
        <v>39</v>
      </c>
      <c r="D48">
        <f>[2]tragedy!$I$11</f>
        <v>0.17567567567567569</v>
      </c>
      <c r="E48">
        <f t="shared" si="0"/>
        <v>17.567567567567568</v>
      </c>
    </row>
    <row r="49" spans="1:5" x14ac:dyDescent="0.2">
      <c r="A49" t="s">
        <v>11</v>
      </c>
      <c r="B49" t="s">
        <v>14</v>
      </c>
      <c r="C49" t="s">
        <v>41</v>
      </c>
      <c r="D49">
        <f>[2]tragedy!$E$7</f>
        <v>0.20270270270270271</v>
      </c>
      <c r="E49">
        <f t="shared" si="0"/>
        <v>20.27027027027027</v>
      </c>
    </row>
    <row r="50" spans="1:5" x14ac:dyDescent="0.2">
      <c r="A50" t="s">
        <v>11</v>
      </c>
      <c r="B50" t="s">
        <v>14</v>
      </c>
      <c r="C50" t="s">
        <v>40</v>
      </c>
      <c r="D50">
        <f>[2]tragedy!$E$8</f>
        <v>0.17567567567567569</v>
      </c>
      <c r="E50">
        <f t="shared" si="0"/>
        <v>17.567567567567568</v>
      </c>
    </row>
    <row r="51" spans="1:5" x14ac:dyDescent="0.2">
      <c r="A51" t="s">
        <v>11</v>
      </c>
      <c r="B51" t="s">
        <v>14</v>
      </c>
      <c r="C51" t="s">
        <v>42</v>
      </c>
      <c r="D51">
        <f>[2]tragedy!$E$10</f>
        <v>8.1081081081081086E-2</v>
      </c>
      <c r="E51">
        <f t="shared" si="0"/>
        <v>8.1081081081081088</v>
      </c>
    </row>
    <row r="52" spans="1:5" x14ac:dyDescent="0.2">
      <c r="A52" t="s">
        <v>11</v>
      </c>
      <c r="B52" t="s">
        <v>14</v>
      </c>
      <c r="C52" t="s">
        <v>44</v>
      </c>
      <c r="D52">
        <f>[2]tragedy!$E$11</f>
        <v>6.7567567567567571E-2</v>
      </c>
      <c r="E52">
        <f t="shared" si="0"/>
        <v>6.756756756756757</v>
      </c>
    </row>
    <row r="53" spans="1:5" x14ac:dyDescent="0.2">
      <c r="A53" t="s">
        <v>11</v>
      </c>
      <c r="B53" t="s">
        <v>15</v>
      </c>
      <c r="C53" t="s">
        <v>39</v>
      </c>
      <c r="D53">
        <f>[2]sotu!$I$11</f>
        <v>0.17142857142857143</v>
      </c>
      <c r="E53">
        <f t="shared" si="0"/>
        <v>17.142857142857142</v>
      </c>
    </row>
    <row r="54" spans="1:5" x14ac:dyDescent="0.2">
      <c r="A54" t="s">
        <v>11</v>
      </c>
      <c r="B54" t="s">
        <v>15</v>
      </c>
      <c r="C54" t="s">
        <v>40</v>
      </c>
      <c r="D54">
        <f>[2]sotu!$E$7</f>
        <v>0.1980952380952381</v>
      </c>
      <c r="E54">
        <f t="shared" si="0"/>
        <v>19.80952380952381</v>
      </c>
    </row>
    <row r="55" spans="1:5" x14ac:dyDescent="0.2">
      <c r="A55" t="s">
        <v>11</v>
      </c>
      <c r="B55" t="s">
        <v>15</v>
      </c>
      <c r="C55" t="s">
        <v>41</v>
      </c>
      <c r="D55">
        <f>[2]sotu!$E$8</f>
        <v>0.10095238095238095</v>
      </c>
      <c r="E55">
        <f t="shared" si="0"/>
        <v>10.095238095238095</v>
      </c>
    </row>
    <row r="56" spans="1:5" x14ac:dyDescent="0.2">
      <c r="A56" t="s">
        <v>11</v>
      </c>
      <c r="B56" t="s">
        <v>15</v>
      </c>
      <c r="C56" t="s">
        <v>42</v>
      </c>
      <c r="D56">
        <f>[2]sotu!$E$15</f>
        <v>3.4285714285714287E-2</v>
      </c>
      <c r="E56">
        <f t="shared" si="0"/>
        <v>3.4285714285714288</v>
      </c>
    </row>
    <row r="57" spans="1:5" x14ac:dyDescent="0.2">
      <c r="A57" t="s">
        <v>11</v>
      </c>
      <c r="B57" t="s">
        <v>15</v>
      </c>
      <c r="C57" t="s">
        <v>44</v>
      </c>
      <c r="D57">
        <f>[2]sotu!$E$20</f>
        <v>5.7142857142857143E-3</v>
      </c>
      <c r="E57">
        <f t="shared" si="0"/>
        <v>0.5714285714285714</v>
      </c>
    </row>
    <row r="58" spans="1:5" x14ac:dyDescent="0.2">
      <c r="A58" t="s">
        <v>11</v>
      </c>
      <c r="B58" t="s">
        <v>16</v>
      </c>
      <c r="C58" t="s">
        <v>39</v>
      </c>
      <c r="D58">
        <f>[2]un!$I$11</f>
        <v>6.910569105691057E-2</v>
      </c>
      <c r="E58">
        <f t="shared" si="0"/>
        <v>6.9105691056910574</v>
      </c>
    </row>
    <row r="59" spans="1:5" x14ac:dyDescent="0.2">
      <c r="A59" t="s">
        <v>11</v>
      </c>
      <c r="B59" t="s">
        <v>16</v>
      </c>
      <c r="C59" t="s">
        <v>40</v>
      </c>
      <c r="D59">
        <f>[2]un!$E$7</f>
        <v>0.22357723577235772</v>
      </c>
      <c r="E59">
        <f t="shared" si="0"/>
        <v>22.35772357723577</v>
      </c>
    </row>
    <row r="60" spans="1:5" x14ac:dyDescent="0.2">
      <c r="A60" t="s">
        <v>11</v>
      </c>
      <c r="B60" t="s">
        <v>16</v>
      </c>
      <c r="C60" t="s">
        <v>42</v>
      </c>
      <c r="D60">
        <f>[2]un!$E$10</f>
        <v>6.910569105691057E-2</v>
      </c>
      <c r="E60">
        <f t="shared" si="0"/>
        <v>6.9105691056910574</v>
      </c>
    </row>
    <row r="61" spans="1:5" x14ac:dyDescent="0.2">
      <c r="A61" t="s">
        <v>11</v>
      </c>
      <c r="B61" t="s">
        <v>16</v>
      </c>
      <c r="C61" t="s">
        <v>41</v>
      </c>
      <c r="D61">
        <f>[2]un!$E$12</f>
        <v>3.2520325203252036E-2</v>
      </c>
      <c r="E61">
        <f t="shared" si="0"/>
        <v>3.2520325203252036</v>
      </c>
    </row>
    <row r="62" spans="1:5" x14ac:dyDescent="0.2">
      <c r="A62" t="s">
        <v>11</v>
      </c>
      <c r="B62" t="s">
        <v>16</v>
      </c>
      <c r="C62" t="s">
        <v>44</v>
      </c>
      <c r="D62">
        <f>[2]un!$E$14</f>
        <v>1.6260162601626018E-2</v>
      </c>
      <c r="E62">
        <f t="shared" si="0"/>
        <v>1.6260162601626018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in_group_pronouns</vt:lpstr>
      <vt:lpstr>individual_pronouns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Leong</dc:creator>
  <cp:lastModifiedBy>Katherine Yang</cp:lastModifiedBy>
  <dcterms:created xsi:type="dcterms:W3CDTF">2018-11-15T20:19:53Z</dcterms:created>
  <dcterms:modified xsi:type="dcterms:W3CDTF">2019-04-18T21:17:35Z</dcterms:modified>
</cp:coreProperties>
</file>