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-105" windowWidth="20730" windowHeight="11760"/>
  </bookViews>
  <sheets>
    <sheet name="CO Attainment" sheetId="7" r:id="rId1"/>
    <sheet name="Sheet1" sheetId="9" r:id="rId2"/>
  </sheets>
  <definedNames>
    <definedName name="_xlnm._FilterDatabase" localSheetId="0" hidden="1">'CO Attainment'!$G$2:$G$80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7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80"/>
  <c r="I80"/>
  <c r="H80"/>
  <c r="J79"/>
  <c r="I79"/>
  <c r="H79"/>
  <c r="B21" i="9" l="1"/>
  <c r="C13"/>
  <c r="D13"/>
  <c r="E13"/>
  <c r="F13"/>
  <c r="G13"/>
  <c r="H13"/>
  <c r="I13"/>
  <c r="J13"/>
  <c r="K13"/>
  <c r="L13"/>
  <c r="M13"/>
  <c r="N13"/>
  <c r="O13"/>
  <c r="P13"/>
  <c r="B13"/>
  <c r="B12"/>
  <c r="C12"/>
  <c r="D12"/>
  <c r="E12"/>
  <c r="F12"/>
  <c r="G12"/>
  <c r="H12"/>
  <c r="I12"/>
  <c r="J12"/>
  <c r="K12"/>
  <c r="L12"/>
  <c r="M12"/>
  <c r="N12"/>
  <c r="O12"/>
  <c r="P12"/>
  <c r="G27"/>
  <c r="M26"/>
  <c r="C19"/>
  <c r="C28" s="1"/>
  <c r="D19"/>
  <c r="D28" s="1"/>
  <c r="E19"/>
  <c r="E28" s="1"/>
  <c r="F19"/>
  <c r="F28" s="1"/>
  <c r="G19"/>
  <c r="G28" s="1"/>
  <c r="H19"/>
  <c r="H28" s="1"/>
  <c r="I19"/>
  <c r="I28" s="1"/>
  <c r="J19"/>
  <c r="J28" s="1"/>
  <c r="K19"/>
  <c r="K28" s="1"/>
  <c r="L19"/>
  <c r="L28" s="1"/>
  <c r="M19"/>
  <c r="M28" s="1"/>
  <c r="N19"/>
  <c r="N28" s="1"/>
  <c r="O19"/>
  <c r="O28" s="1"/>
  <c r="P19"/>
  <c r="P28" s="1"/>
  <c r="B19"/>
  <c r="B28" s="1"/>
  <c r="C18"/>
  <c r="C27" s="1"/>
  <c r="D18"/>
  <c r="D27" s="1"/>
  <c r="E18"/>
  <c r="E27" s="1"/>
  <c r="F18"/>
  <c r="F27" s="1"/>
  <c r="G18"/>
  <c r="H18"/>
  <c r="H27" s="1"/>
  <c r="I18"/>
  <c r="I27" s="1"/>
  <c r="J18"/>
  <c r="J27" s="1"/>
  <c r="K18"/>
  <c r="K27" s="1"/>
  <c r="L18"/>
  <c r="L27" s="1"/>
  <c r="M18"/>
  <c r="M27" s="1"/>
  <c r="N18"/>
  <c r="N27" s="1"/>
  <c r="O18"/>
  <c r="O27" s="1"/>
  <c r="P18"/>
  <c r="P27" s="1"/>
  <c r="B18"/>
  <c r="B27" s="1"/>
  <c r="C17"/>
  <c r="C26" s="1"/>
  <c r="D17"/>
  <c r="D26" s="1"/>
  <c r="E17"/>
  <c r="E26" s="1"/>
  <c r="F17"/>
  <c r="F26" s="1"/>
  <c r="G17"/>
  <c r="G21" s="1"/>
  <c r="H17"/>
  <c r="H26" s="1"/>
  <c r="I17"/>
  <c r="I21" s="1"/>
  <c r="J17"/>
  <c r="J21" s="1"/>
  <c r="K17"/>
  <c r="K21" s="1"/>
  <c r="L17"/>
  <c r="L26" s="1"/>
  <c r="M17"/>
  <c r="M21" s="1"/>
  <c r="N17"/>
  <c r="N26" s="1"/>
  <c r="O17"/>
  <c r="O26" s="1"/>
  <c r="P17"/>
  <c r="P26" s="1"/>
  <c r="B17"/>
  <c r="G78" i="7"/>
  <c r="F78"/>
  <c r="E78"/>
  <c r="D78"/>
  <c r="C78"/>
  <c r="G76"/>
  <c r="G77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3"/>
  <c r="B20" i="9" l="1"/>
  <c r="P21"/>
  <c r="H21"/>
  <c r="L21"/>
  <c r="C21"/>
  <c r="N21"/>
  <c r="F21"/>
  <c r="D21"/>
  <c r="O21"/>
  <c r="E21"/>
  <c r="J20"/>
  <c r="J23" s="1"/>
  <c r="K20"/>
  <c r="K23" s="1"/>
  <c r="G20"/>
  <c r="G23" s="1"/>
  <c r="B23"/>
  <c r="M20"/>
  <c r="M23" s="1"/>
  <c r="E20"/>
  <c r="E23" s="1"/>
  <c r="I20"/>
  <c r="L20"/>
  <c r="L23" s="1"/>
  <c r="D20"/>
  <c r="D23" s="1"/>
  <c r="B26"/>
  <c r="K26"/>
  <c r="K31" s="1"/>
  <c r="J26"/>
  <c r="J31" s="1"/>
  <c r="G26"/>
  <c r="P20"/>
  <c r="P23" s="1"/>
  <c r="H20"/>
  <c r="I26"/>
  <c r="I31" s="1"/>
  <c r="O20"/>
  <c r="O23" s="1"/>
  <c r="N20"/>
  <c r="N23" s="1"/>
  <c r="F20"/>
  <c r="F23" s="1"/>
  <c r="C20"/>
  <c r="C23" s="1"/>
  <c r="O31"/>
  <c r="G31"/>
  <c r="D31"/>
  <c r="N31"/>
  <c r="C31"/>
  <c r="M31"/>
  <c r="L31"/>
  <c r="F31"/>
  <c r="E31"/>
  <c r="P31"/>
  <c r="H31"/>
  <c r="B31" l="1"/>
  <c r="P9" i="7"/>
  <c r="Q9"/>
  <c r="R9"/>
  <c r="I76" l="1"/>
  <c r="I3"/>
  <c r="I77"/>
  <c r="I5"/>
  <c r="I8"/>
  <c r="I11"/>
  <c r="I14"/>
  <c r="I17"/>
  <c r="I20"/>
  <c r="I23"/>
  <c r="I26"/>
  <c r="I29"/>
  <c r="I32"/>
  <c r="I35"/>
  <c r="I38"/>
  <c r="I41"/>
  <c r="I44"/>
  <c r="I47"/>
  <c r="I50"/>
  <c r="I53"/>
  <c r="I56"/>
  <c r="I59"/>
  <c r="I62"/>
  <c r="I65"/>
  <c r="I68"/>
  <c r="I71"/>
  <c r="I74"/>
  <c r="I22"/>
  <c r="I34"/>
  <c r="I52"/>
  <c r="I73"/>
  <c r="I7"/>
  <c r="I25"/>
  <c r="I40"/>
  <c r="I61"/>
  <c r="I10"/>
  <c r="I28"/>
  <c r="I43"/>
  <c r="I64"/>
  <c r="I37"/>
  <c r="I58"/>
  <c r="I4"/>
  <c r="I6"/>
  <c r="I9"/>
  <c r="I12"/>
  <c r="I15"/>
  <c r="I18"/>
  <c r="I21"/>
  <c r="I24"/>
  <c r="I27"/>
  <c r="I30"/>
  <c r="I33"/>
  <c r="I36"/>
  <c r="I39"/>
  <c r="I42"/>
  <c r="I45"/>
  <c r="I48"/>
  <c r="I51"/>
  <c r="I54"/>
  <c r="I57"/>
  <c r="I60"/>
  <c r="I63"/>
  <c r="I66"/>
  <c r="I69"/>
  <c r="I72"/>
  <c r="I75"/>
  <c r="I19"/>
  <c r="I49"/>
  <c r="I16"/>
  <c r="I46"/>
  <c r="I67"/>
  <c r="I13"/>
  <c r="I31"/>
  <c r="I55"/>
  <c r="I70"/>
  <c r="O9"/>
  <c r="I78" l="1"/>
  <c r="H76"/>
  <c r="H77"/>
  <c r="H8"/>
  <c r="H32"/>
  <c r="H44"/>
  <c r="H68"/>
  <c r="H18"/>
  <c r="H54"/>
  <c r="H75"/>
  <c r="H5"/>
  <c r="H65"/>
  <c r="H63"/>
  <c r="H14"/>
  <c r="H26"/>
  <c r="H38"/>
  <c r="H50"/>
  <c r="H62"/>
  <c r="H74"/>
  <c r="H13"/>
  <c r="H25"/>
  <c r="H37"/>
  <c r="H49"/>
  <c r="H61"/>
  <c r="H73"/>
  <c r="H12"/>
  <c r="H24"/>
  <c r="H36"/>
  <c r="H48"/>
  <c r="H60"/>
  <c r="H72"/>
  <c r="H6"/>
  <c r="H30"/>
  <c r="H42"/>
  <c r="H66"/>
  <c r="H29"/>
  <c r="H16"/>
  <c r="H64"/>
  <c r="H15"/>
  <c r="H17"/>
  <c r="H28"/>
  <c r="H27"/>
  <c r="H11"/>
  <c r="H23"/>
  <c r="H35"/>
  <c r="H47"/>
  <c r="H59"/>
  <c r="H71"/>
  <c r="H20"/>
  <c r="H56"/>
  <c r="H53"/>
  <c r="H40"/>
  <c r="H51"/>
  <c r="H10"/>
  <c r="H22"/>
  <c r="H34"/>
  <c r="H46"/>
  <c r="H58"/>
  <c r="H70"/>
  <c r="H9"/>
  <c r="H21"/>
  <c r="H33"/>
  <c r="H45"/>
  <c r="H57"/>
  <c r="H69"/>
  <c r="H7"/>
  <c r="H19"/>
  <c r="H31"/>
  <c r="H43"/>
  <c r="H55"/>
  <c r="H67"/>
  <c r="H41"/>
  <c r="H4"/>
  <c r="H52"/>
  <c r="H3"/>
  <c r="H39"/>
  <c r="Q14" l="1"/>
  <c r="H78"/>
  <c r="Q16" l="1"/>
  <c r="J78"/>
  <c r="P16"/>
  <c r="Q15"/>
  <c r="P14"/>
  <c r="P15" l="1"/>
</calcChain>
</file>

<file path=xl/sharedStrings.xml><?xml version="1.0" encoding="utf-8"?>
<sst xmlns="http://schemas.openxmlformats.org/spreadsheetml/2006/main" count="262" uniqueCount="229">
  <si>
    <t>Student Marks</t>
  </si>
  <si>
    <t>Roll No</t>
  </si>
  <si>
    <t>CO1</t>
  </si>
  <si>
    <t>CO2</t>
  </si>
  <si>
    <t>CO3</t>
  </si>
  <si>
    <t>Average</t>
  </si>
  <si>
    <t>Assessment Methods</t>
  </si>
  <si>
    <t>CO4</t>
  </si>
  <si>
    <t>Weightages</t>
  </si>
  <si>
    <t>Sum</t>
  </si>
  <si>
    <t>Do not worry if Sum is more than 1, It is taken care in formula.</t>
  </si>
  <si>
    <t>PO attainment sheet</t>
  </si>
  <si>
    <t>CO 2</t>
  </si>
  <si>
    <t>CO 3</t>
  </si>
  <si>
    <t>CO 4</t>
  </si>
  <si>
    <t>PO 3</t>
  </si>
  <si>
    <t>PO 4</t>
  </si>
  <si>
    <t>PO 5</t>
  </si>
  <si>
    <t>PO 6</t>
  </si>
  <si>
    <t>PO 7</t>
  </si>
  <si>
    <t>PO 8</t>
  </si>
  <si>
    <t>PO 9</t>
  </si>
  <si>
    <t>PO 10</t>
  </si>
  <si>
    <t>PO 11</t>
  </si>
  <si>
    <t>PO 12</t>
  </si>
  <si>
    <t>CO 1</t>
  </si>
  <si>
    <t>CO5</t>
  </si>
  <si>
    <t>Assignment    (20)</t>
  </si>
  <si>
    <t>COs: Students should able to</t>
  </si>
  <si>
    <t>PSO 1</t>
  </si>
  <si>
    <t>PSO 2</t>
  </si>
  <si>
    <t xml:space="preserve"> </t>
  </si>
  <si>
    <t>CO-PO mapping</t>
  </si>
  <si>
    <t>Direct Attainment</t>
  </si>
  <si>
    <t>Indirect Attainment</t>
  </si>
  <si>
    <t xml:space="preserve">CO obtained (%) </t>
  </si>
  <si>
    <t>Overall Attainment</t>
  </si>
  <si>
    <t>Attained/ Not Attained</t>
  </si>
  <si>
    <t>CO6</t>
  </si>
  <si>
    <t>Final Exam (50)</t>
  </si>
  <si>
    <t>Minor-II (30)</t>
  </si>
  <si>
    <t>Minor-I (30)</t>
  </si>
  <si>
    <t>Threshold</t>
  </si>
  <si>
    <t>% Attained</t>
  </si>
  <si>
    <t>Total(100)</t>
  </si>
  <si>
    <t>Percentage Attained</t>
  </si>
  <si>
    <t xml:space="preserve">Attained </t>
  </si>
  <si>
    <t>CO Attainment (%)</t>
  </si>
  <si>
    <t>CO Thresholds (%)</t>
  </si>
  <si>
    <t>PO X CO (Manual Calculations)</t>
  </si>
  <si>
    <t>PO Attainment (Formula based auto calculations)</t>
  </si>
  <si>
    <t>CO Attainment (Direct)</t>
  </si>
  <si>
    <t>PO1</t>
  </si>
  <si>
    <t xml:space="preserve">CO1 </t>
  </si>
  <si>
    <t>PO2</t>
  </si>
  <si>
    <t xml:space="preserve">Approximatley Attained </t>
  </si>
  <si>
    <t>Name</t>
  </si>
  <si>
    <r>
      <rPr>
        <sz val="10.5"/>
        <rFont val="Cambria"/>
        <family val="1"/>
      </rPr>
      <t>CO19301</t>
    </r>
  </si>
  <si>
    <r>
      <rPr>
        <sz val="10.5"/>
        <rFont val="Cambria"/>
        <family val="1"/>
      </rPr>
      <t>Aanchal Bhatti</t>
    </r>
  </si>
  <si>
    <r>
      <rPr>
        <sz val="10.5"/>
        <rFont val="Cambria"/>
        <family val="1"/>
      </rPr>
      <t>CO19302</t>
    </r>
  </si>
  <si>
    <r>
      <rPr>
        <sz val="10.5"/>
        <rFont val="Cambria"/>
        <family val="1"/>
      </rPr>
      <t>Abhinav Puri</t>
    </r>
  </si>
  <si>
    <r>
      <rPr>
        <sz val="10.5"/>
        <rFont val="Cambria"/>
        <family val="1"/>
      </rPr>
      <t>CO19303</t>
    </r>
  </si>
  <si>
    <r>
      <rPr>
        <sz val="10.5"/>
        <rFont val="Cambria"/>
        <family val="1"/>
      </rPr>
      <t>CO19304</t>
    </r>
  </si>
  <si>
    <r>
      <rPr>
        <sz val="10.5"/>
        <rFont val="Cambria"/>
        <family val="1"/>
      </rPr>
      <t>Abhishek Goyal</t>
    </r>
  </si>
  <si>
    <r>
      <rPr>
        <sz val="10.5"/>
        <rFont val="Cambria"/>
        <family val="1"/>
      </rPr>
      <t>CO19305</t>
    </r>
  </si>
  <si>
    <r>
      <rPr>
        <sz val="10.5"/>
        <rFont val="Cambria"/>
        <family val="1"/>
      </rPr>
      <t>Abhishek Sharma</t>
    </r>
  </si>
  <si>
    <r>
      <rPr>
        <sz val="10.5"/>
        <rFont val="Cambria"/>
        <family val="1"/>
      </rPr>
      <t>CO19306</t>
    </r>
  </si>
  <si>
    <r>
      <rPr>
        <sz val="10.5"/>
        <rFont val="Cambria"/>
        <family val="1"/>
      </rPr>
      <t>Akul Gaind</t>
    </r>
  </si>
  <si>
    <r>
      <rPr>
        <sz val="10.5"/>
        <rFont val="Cambria"/>
        <family val="1"/>
      </rPr>
      <t>CO19307</t>
    </r>
  </si>
  <si>
    <r>
      <rPr>
        <sz val="10.5"/>
        <rFont val="Cambria"/>
        <family val="1"/>
      </rPr>
      <t>Aman</t>
    </r>
  </si>
  <si>
    <r>
      <rPr>
        <sz val="10.5"/>
        <rFont val="Cambria"/>
        <family val="1"/>
      </rPr>
      <t>CO19308</t>
    </r>
  </si>
  <si>
    <r>
      <rPr>
        <sz val="10.5"/>
        <rFont val="Cambria"/>
        <family val="1"/>
      </rPr>
      <t>Aman Bali</t>
    </r>
  </si>
  <si>
    <r>
      <rPr>
        <sz val="10.5"/>
        <rFont val="Cambria"/>
        <family val="1"/>
      </rPr>
      <t>CO19309</t>
    </r>
  </si>
  <si>
    <r>
      <rPr>
        <sz val="10.5"/>
        <rFont val="Cambria"/>
        <family val="1"/>
      </rPr>
      <t>Aman Tangri</t>
    </r>
  </si>
  <si>
    <r>
      <rPr>
        <sz val="10.5"/>
        <rFont val="Cambria"/>
        <family val="1"/>
      </rPr>
      <t>CO19310</t>
    </r>
  </si>
  <si>
    <r>
      <rPr>
        <sz val="10.5"/>
        <rFont val="Cambria"/>
        <family val="1"/>
      </rPr>
      <t>Anisha</t>
    </r>
  </si>
  <si>
    <r>
      <rPr>
        <sz val="10.5"/>
        <rFont val="Cambria"/>
        <family val="1"/>
      </rPr>
      <t>CO19311</t>
    </r>
  </si>
  <si>
    <r>
      <rPr>
        <sz val="10.5"/>
        <rFont val="Cambria"/>
        <family val="1"/>
      </rPr>
      <t>Ankit Gupta</t>
    </r>
  </si>
  <si>
    <r>
      <rPr>
        <sz val="10.5"/>
        <rFont val="Cambria"/>
        <family val="1"/>
      </rPr>
      <t>CO19312</t>
    </r>
  </si>
  <si>
    <r>
      <rPr>
        <sz val="10.5"/>
        <rFont val="Cambria"/>
        <family val="1"/>
      </rPr>
      <t>Anmol</t>
    </r>
  </si>
  <si>
    <r>
      <rPr>
        <sz val="10.5"/>
        <rFont val="Cambria"/>
        <family val="1"/>
      </rPr>
      <t>CO19313</t>
    </r>
  </si>
  <si>
    <r>
      <rPr>
        <sz val="10.5"/>
        <rFont val="Cambria"/>
        <family val="1"/>
      </rPr>
      <t>Anurag Bansal</t>
    </r>
  </si>
  <si>
    <r>
      <rPr>
        <sz val="10.5"/>
        <rFont val="Cambria"/>
        <family val="1"/>
      </rPr>
      <t>CO19314</t>
    </r>
  </si>
  <si>
    <r>
      <rPr>
        <sz val="10.5"/>
        <rFont val="Cambria"/>
        <family val="1"/>
      </rPr>
      <t>Arjun Gupta</t>
    </r>
  </si>
  <si>
    <r>
      <rPr>
        <sz val="10.5"/>
        <rFont val="Cambria"/>
        <family val="1"/>
      </rPr>
      <t>CO19315</t>
    </r>
  </si>
  <si>
    <r>
      <rPr>
        <sz val="10.5"/>
        <rFont val="Cambria"/>
        <family val="1"/>
      </rPr>
      <t>Arshit Aggarwal</t>
    </r>
  </si>
  <si>
    <r>
      <rPr>
        <sz val="10.5"/>
        <rFont val="Cambria"/>
        <family val="1"/>
      </rPr>
      <t>CO19316</t>
    </r>
  </si>
  <si>
    <r>
      <rPr>
        <sz val="10.5"/>
        <rFont val="Cambria"/>
        <family val="1"/>
      </rPr>
      <t>Aryan Sawhney</t>
    </r>
  </si>
  <si>
    <r>
      <rPr>
        <sz val="10.5"/>
        <rFont val="Cambria"/>
        <family val="1"/>
      </rPr>
      <t>CO19317</t>
    </r>
  </si>
  <si>
    <r>
      <rPr>
        <sz val="10.5"/>
        <rFont val="Cambria"/>
        <family val="1"/>
      </rPr>
      <t>Ashish Kanwat</t>
    </r>
  </si>
  <si>
    <r>
      <rPr>
        <sz val="10.5"/>
        <rFont val="Cambria"/>
        <family val="1"/>
      </rPr>
      <t>CO19318</t>
    </r>
  </si>
  <si>
    <r>
      <rPr>
        <sz val="10.5"/>
        <rFont val="Cambria"/>
        <family val="1"/>
      </rPr>
      <t>Ashishraj Kalkhandey</t>
    </r>
  </si>
  <si>
    <r>
      <rPr>
        <sz val="10.5"/>
        <rFont val="Cambria"/>
        <family val="1"/>
      </rPr>
      <t>CO19319</t>
    </r>
  </si>
  <si>
    <r>
      <rPr>
        <sz val="10.5"/>
        <rFont val="Cambria"/>
        <family val="1"/>
      </rPr>
      <t>Charu Chaudhary</t>
    </r>
  </si>
  <si>
    <r>
      <rPr>
        <sz val="10.5"/>
        <rFont val="Cambria"/>
        <family val="1"/>
      </rPr>
      <t>CO19320</t>
    </r>
  </si>
  <si>
    <r>
      <rPr>
        <sz val="10.5"/>
        <rFont val="Cambria"/>
        <family val="1"/>
      </rPr>
      <t>Darshan Saraswat</t>
    </r>
  </si>
  <si>
    <r>
      <rPr>
        <sz val="10.5"/>
        <rFont val="Cambria"/>
        <family val="1"/>
      </rPr>
      <t>CO19321</t>
    </r>
  </si>
  <si>
    <r>
      <rPr>
        <sz val="10.5"/>
        <rFont val="Cambria"/>
        <family val="1"/>
      </rPr>
      <t>Dhriti Bhasin</t>
    </r>
  </si>
  <si>
    <r>
      <rPr>
        <sz val="10.5"/>
        <rFont val="Cambria"/>
        <family val="1"/>
      </rPr>
      <t>CO19322</t>
    </r>
  </si>
  <si>
    <r>
      <rPr>
        <sz val="10.5"/>
        <rFont val="Cambria"/>
        <family val="1"/>
      </rPr>
      <t>Dipesh Singla</t>
    </r>
  </si>
  <si>
    <r>
      <rPr>
        <sz val="10.5"/>
        <rFont val="Cambria"/>
        <family val="1"/>
      </rPr>
      <t>CO19323</t>
    </r>
  </si>
  <si>
    <r>
      <rPr>
        <sz val="10.5"/>
        <rFont val="Cambria"/>
        <family val="1"/>
      </rPr>
      <t>Gurveer Singh Kang</t>
    </r>
  </si>
  <si>
    <r>
      <rPr>
        <sz val="10.5"/>
        <rFont val="Cambria"/>
        <family val="1"/>
      </rPr>
      <t>CO19324</t>
    </r>
  </si>
  <si>
    <r>
      <rPr>
        <sz val="10.5"/>
        <rFont val="Cambria"/>
        <family val="1"/>
      </rPr>
      <t>Hardik Garg</t>
    </r>
  </si>
  <si>
    <r>
      <rPr>
        <sz val="10.5"/>
        <rFont val="Cambria"/>
        <family val="1"/>
      </rPr>
      <t>CO19325</t>
    </r>
  </si>
  <si>
    <r>
      <rPr>
        <sz val="10.5"/>
        <rFont val="Cambria"/>
        <family val="1"/>
      </rPr>
      <t>Harshdeep Singh Mand</t>
    </r>
  </si>
  <si>
    <r>
      <rPr>
        <sz val="10.5"/>
        <rFont val="Cambria"/>
        <family val="1"/>
      </rPr>
      <t>CO19327</t>
    </r>
  </si>
  <si>
    <r>
      <rPr>
        <sz val="10.5"/>
        <rFont val="Cambria"/>
        <family val="1"/>
      </rPr>
      <t>Himanshu Rathee</t>
    </r>
  </si>
  <si>
    <r>
      <rPr>
        <sz val="10.5"/>
        <rFont val="Cambria"/>
        <family val="1"/>
      </rPr>
      <t>CO19328</t>
    </r>
  </si>
  <si>
    <r>
      <rPr>
        <sz val="10.5"/>
        <rFont val="Cambria"/>
        <family val="1"/>
      </rPr>
      <t>Himanshu Setia</t>
    </r>
  </si>
  <si>
    <r>
      <rPr>
        <sz val="10.5"/>
        <rFont val="Cambria"/>
        <family val="1"/>
      </rPr>
      <t>CO19330</t>
    </r>
  </si>
  <si>
    <r>
      <rPr>
        <sz val="10.5"/>
        <rFont val="Cambria"/>
        <family val="1"/>
      </rPr>
      <t>Jagteshvar Jot Singh</t>
    </r>
  </si>
  <si>
    <r>
      <rPr>
        <sz val="10.5"/>
        <rFont val="Cambria"/>
        <family val="1"/>
      </rPr>
      <t>CO19331</t>
    </r>
  </si>
  <si>
    <r>
      <rPr>
        <sz val="10.5"/>
        <rFont val="Cambria"/>
        <family val="1"/>
      </rPr>
      <t>Janamejay Ahlawat</t>
    </r>
  </si>
  <si>
    <r>
      <rPr>
        <sz val="10.5"/>
        <rFont val="Cambria"/>
        <family val="1"/>
      </rPr>
      <t>CO19332</t>
    </r>
  </si>
  <si>
    <r>
      <rPr>
        <sz val="10.5"/>
        <rFont val="Cambria"/>
        <family val="1"/>
      </rPr>
      <t>Karan</t>
    </r>
  </si>
  <si>
    <r>
      <rPr>
        <sz val="10.5"/>
        <rFont val="Cambria"/>
        <family val="1"/>
      </rPr>
      <t>CO19333</t>
    </r>
  </si>
  <si>
    <r>
      <rPr>
        <sz val="10.5"/>
        <rFont val="Cambria"/>
        <family val="1"/>
      </rPr>
      <t>Karan Malhotra</t>
    </r>
  </si>
  <si>
    <r>
      <rPr>
        <sz val="10.5"/>
        <rFont val="Cambria"/>
        <family val="1"/>
      </rPr>
      <t>CO19334</t>
    </r>
  </si>
  <si>
    <r>
      <rPr>
        <sz val="10.5"/>
        <rFont val="Cambria"/>
        <family val="1"/>
      </rPr>
      <t>Khushi Passi</t>
    </r>
  </si>
  <si>
    <r>
      <rPr>
        <sz val="10.5"/>
        <rFont val="Cambria"/>
        <family val="1"/>
      </rPr>
      <t>CO19335</t>
    </r>
  </si>
  <si>
    <r>
      <rPr>
        <sz val="10.5"/>
        <rFont val="Cambria"/>
        <family val="1"/>
      </rPr>
      <t>Kriti Aggarwal</t>
    </r>
  </si>
  <si>
    <r>
      <rPr>
        <sz val="10.5"/>
        <rFont val="Cambria"/>
        <family val="1"/>
      </rPr>
      <t>CO19336</t>
    </r>
  </si>
  <si>
    <r>
      <rPr>
        <sz val="10.5"/>
        <rFont val="Cambria"/>
        <family val="1"/>
      </rPr>
      <t>Kuldeep Singh Bhogal</t>
    </r>
  </si>
  <si>
    <r>
      <rPr>
        <sz val="10.5"/>
        <rFont val="Cambria"/>
        <family val="1"/>
      </rPr>
      <t>CO19337</t>
    </r>
  </si>
  <si>
    <r>
      <rPr>
        <sz val="10.5"/>
        <rFont val="Cambria"/>
        <family val="1"/>
      </rPr>
      <t>Kunal Babbar</t>
    </r>
  </si>
  <si>
    <r>
      <rPr>
        <sz val="10.5"/>
        <rFont val="Cambria"/>
        <family val="1"/>
      </rPr>
      <t>CO19338</t>
    </r>
  </si>
  <si>
    <r>
      <rPr>
        <sz val="10.5"/>
        <rFont val="Cambria"/>
        <family val="1"/>
      </rPr>
      <t>Kunwardeep Singh</t>
    </r>
  </si>
  <si>
    <r>
      <rPr>
        <sz val="10.5"/>
        <rFont val="Cambria"/>
        <family val="1"/>
      </rPr>
      <t>CO19339</t>
    </r>
  </si>
  <si>
    <r>
      <rPr>
        <sz val="10.5"/>
        <rFont val="Cambria"/>
        <family val="1"/>
      </rPr>
      <t>Lovepreet Singh</t>
    </r>
  </si>
  <si>
    <r>
      <rPr>
        <sz val="10.5"/>
        <rFont val="Cambria"/>
        <family val="1"/>
      </rPr>
      <t>CO19340</t>
    </r>
  </si>
  <si>
    <r>
      <rPr>
        <sz val="10.5"/>
        <rFont val="Cambria"/>
        <family val="1"/>
      </rPr>
      <t>Madhav Harjai</t>
    </r>
  </si>
  <si>
    <r>
      <rPr>
        <sz val="10.5"/>
        <rFont val="Cambria"/>
        <family val="1"/>
      </rPr>
      <t>CO19341</t>
    </r>
  </si>
  <si>
    <r>
      <rPr>
        <sz val="10.5"/>
        <rFont val="Cambria"/>
        <family val="1"/>
      </rPr>
      <t>Manan Grover</t>
    </r>
  </si>
  <si>
    <r>
      <rPr>
        <sz val="10.5"/>
        <rFont val="Cambria"/>
        <family val="1"/>
      </rPr>
      <t>CO19342</t>
    </r>
  </si>
  <si>
    <r>
      <rPr>
        <sz val="10.5"/>
        <rFont val="Cambria"/>
        <family val="1"/>
      </rPr>
      <t>Muskaan Chopra</t>
    </r>
  </si>
  <si>
    <r>
      <rPr>
        <sz val="10.5"/>
        <rFont val="Cambria"/>
        <family val="1"/>
      </rPr>
      <t>CO19343</t>
    </r>
  </si>
  <si>
    <r>
      <rPr>
        <sz val="10.5"/>
        <rFont val="Cambria"/>
        <family val="1"/>
      </rPr>
      <t>Navjot Kaur</t>
    </r>
  </si>
  <si>
    <r>
      <rPr>
        <sz val="10.5"/>
        <rFont val="Cambria"/>
        <family val="1"/>
      </rPr>
      <t>CO19344</t>
    </r>
  </si>
  <si>
    <r>
      <rPr>
        <sz val="10.5"/>
        <rFont val="Cambria"/>
        <family val="1"/>
      </rPr>
      <t>Parnit Kaur</t>
    </r>
  </si>
  <si>
    <r>
      <rPr>
        <sz val="10.5"/>
        <rFont val="Cambria"/>
        <family val="1"/>
      </rPr>
      <t>CO19345</t>
    </r>
  </si>
  <si>
    <r>
      <rPr>
        <sz val="10.5"/>
        <rFont val="Cambria"/>
        <family val="1"/>
      </rPr>
      <t>Prabhav Kumar Singh</t>
    </r>
  </si>
  <si>
    <t>CO19347</t>
  </si>
  <si>
    <r>
      <rPr>
        <sz val="10.5"/>
        <rFont val="Cambria"/>
        <family val="1"/>
      </rPr>
      <t>Priya Premprakash Babu</t>
    </r>
  </si>
  <si>
    <r>
      <rPr>
        <sz val="10.5"/>
        <rFont val="Cambria"/>
        <family val="1"/>
      </rPr>
      <t>CO19348</t>
    </r>
  </si>
  <si>
    <r>
      <rPr>
        <sz val="10.5"/>
        <rFont val="Cambria"/>
        <family val="1"/>
      </rPr>
      <t>Pryant Pandit</t>
    </r>
  </si>
  <si>
    <r>
      <rPr>
        <sz val="10.5"/>
        <rFont val="Cambria"/>
        <family val="1"/>
      </rPr>
      <t>CO19349</t>
    </r>
  </si>
  <si>
    <r>
      <rPr>
        <sz val="10.5"/>
        <rFont val="Cambria"/>
        <family val="1"/>
      </rPr>
      <t>Pushaan Sharma</t>
    </r>
  </si>
  <si>
    <r>
      <rPr>
        <sz val="10.5"/>
        <rFont val="Cambria"/>
        <family val="1"/>
      </rPr>
      <t>CO19350</t>
    </r>
  </si>
  <si>
    <r>
      <rPr>
        <sz val="10.5"/>
        <rFont val="Cambria"/>
        <family val="1"/>
      </rPr>
      <t>Rahul Thakur</t>
    </r>
  </si>
  <si>
    <r>
      <rPr>
        <sz val="10.5"/>
        <rFont val="Cambria"/>
        <family val="1"/>
      </rPr>
      <t>CO19351</t>
    </r>
  </si>
  <si>
    <r>
      <rPr>
        <sz val="10.5"/>
        <rFont val="Cambria"/>
        <family val="1"/>
      </rPr>
      <t>Rakshita</t>
    </r>
  </si>
  <si>
    <r>
      <rPr>
        <sz val="10.5"/>
        <rFont val="Cambria"/>
        <family val="1"/>
      </rPr>
      <t>CO19352</t>
    </r>
  </si>
  <si>
    <r>
      <rPr>
        <sz val="10.5"/>
        <rFont val="Cambria"/>
        <family val="1"/>
      </rPr>
      <t>Ravi Verma</t>
    </r>
  </si>
  <si>
    <r>
      <rPr>
        <sz val="10.5"/>
        <rFont val="Cambria"/>
        <family val="1"/>
      </rPr>
      <t>CO19353</t>
    </r>
  </si>
  <si>
    <r>
      <rPr>
        <sz val="10.5"/>
        <rFont val="Cambria"/>
        <family val="1"/>
      </rPr>
      <t>Rhythem Singla</t>
    </r>
  </si>
  <si>
    <r>
      <rPr>
        <sz val="10.5"/>
        <rFont val="Cambria"/>
        <family val="1"/>
      </rPr>
      <t>CO19354</t>
    </r>
  </si>
  <si>
    <r>
      <rPr>
        <sz val="10.5"/>
        <rFont val="Cambria"/>
        <family val="1"/>
      </rPr>
      <t>Rishika Yatishwar Gaur</t>
    </r>
  </si>
  <si>
    <r>
      <rPr>
        <sz val="10.5"/>
        <rFont val="Cambria"/>
        <family val="1"/>
      </rPr>
      <t>CO19355</t>
    </r>
  </si>
  <si>
    <r>
      <rPr>
        <sz val="10.5"/>
        <rFont val="Cambria"/>
        <family val="1"/>
      </rPr>
      <t>Sagar</t>
    </r>
  </si>
  <si>
    <r>
      <rPr>
        <sz val="10.5"/>
        <rFont val="Cambria"/>
        <family val="1"/>
      </rPr>
      <t>CO19356</t>
    </r>
  </si>
  <si>
    <r>
      <rPr>
        <sz val="10.5"/>
        <rFont val="Cambria"/>
        <family val="1"/>
      </rPr>
      <t>Satyam Wats</t>
    </r>
  </si>
  <si>
    <r>
      <rPr>
        <sz val="10.5"/>
        <rFont val="Cambria"/>
        <family val="1"/>
      </rPr>
      <t>CO19357</t>
    </r>
  </si>
  <si>
    <r>
      <rPr>
        <sz val="10.5"/>
        <rFont val="Cambria"/>
        <family val="1"/>
      </rPr>
      <t>Sehajveer Singh</t>
    </r>
  </si>
  <si>
    <r>
      <rPr>
        <sz val="10.5"/>
        <rFont val="Cambria"/>
        <family val="1"/>
      </rPr>
      <t>CO19358</t>
    </r>
  </si>
  <si>
    <r>
      <rPr>
        <sz val="10.5"/>
        <rFont val="Cambria"/>
        <family val="1"/>
      </rPr>
      <t>Shashank Bansal</t>
    </r>
  </si>
  <si>
    <r>
      <rPr>
        <sz val="10.5"/>
        <rFont val="Cambria"/>
        <family val="1"/>
      </rPr>
      <t>CO19359</t>
    </r>
  </si>
  <si>
    <r>
      <rPr>
        <sz val="10.5"/>
        <rFont val="Cambria"/>
        <family val="1"/>
      </rPr>
      <t>Shivam Goyal</t>
    </r>
  </si>
  <si>
    <r>
      <rPr>
        <sz val="10.5"/>
        <rFont val="Cambria"/>
        <family val="1"/>
      </rPr>
      <t>CO19360</t>
    </r>
  </si>
  <si>
    <r>
      <rPr>
        <sz val="10.5"/>
        <rFont val="Cambria"/>
        <family val="1"/>
      </rPr>
      <t>Shubham Goel</t>
    </r>
  </si>
  <si>
    <r>
      <rPr>
        <sz val="10.5"/>
        <rFont val="Cambria"/>
        <family val="1"/>
      </rPr>
      <t>CO19361</t>
    </r>
  </si>
  <si>
    <r>
      <rPr>
        <sz val="10.5"/>
        <rFont val="Cambria"/>
        <family val="1"/>
      </rPr>
      <t>Suman Saurabh</t>
    </r>
  </si>
  <si>
    <r>
      <rPr>
        <sz val="10.5"/>
        <rFont val="Cambria"/>
        <family val="1"/>
      </rPr>
      <t>CO19362</t>
    </r>
  </si>
  <si>
    <r>
      <rPr>
        <sz val="10.5"/>
        <rFont val="Cambria"/>
        <family val="1"/>
      </rPr>
      <t>Sunny</t>
    </r>
  </si>
  <si>
    <r>
      <rPr>
        <sz val="10.5"/>
        <rFont val="Cambria"/>
        <family val="1"/>
      </rPr>
      <t>CO19363</t>
    </r>
  </si>
  <si>
    <r>
      <rPr>
        <sz val="10.5"/>
        <rFont val="Cambria"/>
        <family val="1"/>
      </rPr>
      <t>Surendra Kumar</t>
    </r>
  </si>
  <si>
    <r>
      <rPr>
        <sz val="10.5"/>
        <rFont val="Cambria"/>
        <family val="1"/>
      </rPr>
      <t>CO19364</t>
    </r>
  </si>
  <si>
    <r>
      <rPr>
        <sz val="10.5"/>
        <rFont val="Cambria"/>
        <family val="1"/>
      </rPr>
      <t>Swarnim Anand</t>
    </r>
  </si>
  <si>
    <r>
      <rPr>
        <sz val="10.5"/>
        <rFont val="Cambria"/>
        <family val="1"/>
      </rPr>
      <t>CO19365</t>
    </r>
  </si>
  <si>
    <r>
      <rPr>
        <sz val="10.5"/>
        <rFont val="Cambria"/>
        <family val="1"/>
      </rPr>
      <t>Taranjeet Singh</t>
    </r>
  </si>
  <si>
    <r>
      <rPr>
        <sz val="10.5"/>
        <rFont val="Cambria"/>
        <family val="1"/>
      </rPr>
      <t>CO19366</t>
    </r>
  </si>
  <si>
    <r>
      <rPr>
        <sz val="10.5"/>
        <rFont val="Cambria"/>
        <family val="1"/>
      </rPr>
      <t>Taruna Saini</t>
    </r>
  </si>
  <si>
    <r>
      <rPr>
        <sz val="10.5"/>
        <rFont val="Cambria"/>
        <family val="1"/>
      </rPr>
      <t>CO19369</t>
    </r>
  </si>
  <si>
    <r>
      <rPr>
        <sz val="10.5"/>
        <rFont val="Cambria"/>
        <family val="1"/>
      </rPr>
      <t>Tushar Rana</t>
    </r>
  </si>
  <si>
    <r>
      <rPr>
        <sz val="10.5"/>
        <rFont val="Cambria"/>
        <family val="1"/>
      </rPr>
      <t>CO19370</t>
    </r>
  </si>
  <si>
    <r>
      <rPr>
        <sz val="10.5"/>
        <rFont val="Cambria"/>
        <family val="1"/>
      </rPr>
      <t>Mandeep Choudhary</t>
    </r>
  </si>
  <si>
    <r>
      <rPr>
        <sz val="10.5"/>
        <rFont val="Cambria"/>
        <family val="1"/>
      </rPr>
      <t>CO19371</t>
    </r>
  </si>
  <si>
    <r>
      <rPr>
        <sz val="10.5"/>
        <rFont val="Cambria"/>
        <family val="1"/>
      </rPr>
      <t>Bharti Thakur</t>
    </r>
  </si>
  <si>
    <r>
      <rPr>
        <sz val="10.5"/>
        <rFont val="Cambria"/>
        <family val="1"/>
      </rPr>
      <t>LCO19373</t>
    </r>
  </si>
  <si>
    <r>
      <rPr>
        <sz val="10.5"/>
        <rFont val="Cambria"/>
        <family val="1"/>
      </rPr>
      <t>Aditya Sharma</t>
    </r>
  </si>
  <si>
    <r>
      <rPr>
        <sz val="10.5"/>
        <rFont val="Cambria"/>
        <family val="1"/>
      </rPr>
      <t>LCO19374</t>
    </r>
  </si>
  <si>
    <r>
      <rPr>
        <sz val="10.5"/>
        <rFont val="Cambria"/>
        <family val="1"/>
      </rPr>
      <t>Akshat Gupta</t>
    </r>
  </si>
  <si>
    <r>
      <rPr>
        <sz val="10.5"/>
        <rFont val="Cambria"/>
        <family val="1"/>
      </rPr>
      <t>LCO19375</t>
    </r>
  </si>
  <si>
    <r>
      <rPr>
        <sz val="10.5"/>
        <rFont val="Cambria"/>
        <family val="1"/>
      </rPr>
      <t>Ashdeep Singh</t>
    </r>
  </si>
  <si>
    <r>
      <rPr>
        <sz val="10.5"/>
        <rFont val="Cambria"/>
        <family val="1"/>
      </rPr>
      <t>LCO19377</t>
    </r>
  </si>
  <si>
    <r>
      <rPr>
        <sz val="10.5"/>
        <rFont val="Cambria"/>
        <family val="1"/>
      </rPr>
      <t>Charanjit Saini</t>
    </r>
  </si>
  <si>
    <r>
      <rPr>
        <sz val="10.5"/>
        <rFont val="Cambria"/>
        <family val="1"/>
      </rPr>
      <t>LCO19378</t>
    </r>
  </si>
  <si>
    <r>
      <rPr>
        <sz val="10.5"/>
        <rFont val="Cambria"/>
        <family val="1"/>
      </rPr>
      <t>Kailash Bisht</t>
    </r>
  </si>
  <si>
    <r>
      <rPr>
        <sz val="10.5"/>
        <rFont val="Cambria"/>
        <family val="1"/>
      </rPr>
      <t>LCO19379</t>
    </r>
  </si>
  <si>
    <r>
      <rPr>
        <sz val="10.5"/>
        <rFont val="Cambria"/>
        <family val="1"/>
      </rPr>
      <t>Kautillya Yadav</t>
    </r>
  </si>
  <si>
    <r>
      <rPr>
        <sz val="10.5"/>
        <rFont val="Cambria"/>
        <family val="1"/>
      </rPr>
      <t>LCO19380</t>
    </r>
  </si>
  <si>
    <r>
      <rPr>
        <sz val="10.5"/>
        <rFont val="Cambria"/>
        <family val="1"/>
      </rPr>
      <t>Nidhi Sharma</t>
    </r>
  </si>
  <si>
    <r>
      <rPr>
        <sz val="10.5"/>
        <rFont val="Cambria"/>
        <family val="1"/>
      </rPr>
      <t>LCO19381</t>
    </r>
  </si>
  <si>
    <r>
      <rPr>
        <sz val="10.5"/>
        <rFont val="Cambria"/>
        <family val="1"/>
      </rPr>
      <t>Prabhleen Kaur Gujral</t>
    </r>
  </si>
  <si>
    <r>
      <rPr>
        <sz val="10.5"/>
        <rFont val="Cambria"/>
        <family val="1"/>
      </rPr>
      <t>LCO19382</t>
    </r>
  </si>
  <si>
    <r>
      <rPr>
        <sz val="10.5"/>
        <rFont val="Cambria"/>
        <family val="1"/>
      </rPr>
      <t>Tanishq</t>
    </r>
  </si>
  <si>
    <t>Minor -I (column C)</t>
  </si>
  <si>
    <t>Minor -II(column D)</t>
  </si>
  <si>
    <t>Quiz/Assignment/ Attendance(column E)</t>
  </si>
  <si>
    <t>Final Exam (column F)</t>
  </si>
  <si>
    <t>Modeling and Simulation  2019-2023 Batch</t>
  </si>
  <si>
    <r>
      <t xml:space="preserve">Threshold (By considering class marks </t>
    </r>
    <r>
      <rPr>
        <b/>
        <sz val="9"/>
        <color theme="1"/>
        <rFont val="Calibri"/>
        <family val="2"/>
      </rPr>
      <t>≥</t>
    </r>
    <r>
      <rPr>
        <b/>
        <sz val="9"/>
        <color theme="1"/>
        <rFont val="Calibri"/>
        <family val="2"/>
        <scheme val="minor"/>
      </rPr>
      <t xml:space="preserve"> 50 %)</t>
    </r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</si>
  <si>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</si>
  <si>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</si>
  <si>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</si>
  <si>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</si>
  <si>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</si>
  <si>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</si>
  <si>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</si>
  <si>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</si>
  <si>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</si>
  <si>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</si>
  <si>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</si>
  <si>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</si>
  <si>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</si>
  <si>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Modelling and simulation  2019-2023 Batch</t>
  </si>
  <si>
    <t>PSO 3</t>
  </si>
  <si>
    <t>MODELLING AND SIMULATION</t>
  </si>
  <si>
    <t>Total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</si>
</sst>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</font>
    <font>
      <sz val="10.5"/>
      <color rgb="FF000000"/>
      <name val="Cambria"/>
      <family val="2"/>
    </font>
    <font>
      <sz val="10.5"/>
      <name val="Cambria"/>
    </font>
    <font>
      <sz val="9"/>
      <color theme="1"/>
      <name val="Times New Roman"/>
      <family val="1"/>
    </font>
    <font>
      <sz val="10.5"/>
      <name val="Cambria"/>
      <family val="1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EFE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/>
    <xf numFmtId="0" fontId="6" fillId="2" borderId="0" xfId="0" applyFont="1" applyFill="1"/>
    <xf numFmtId="0" fontId="5" fillId="3" borderId="0" xfId="0" applyFont="1" applyFill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8" fillId="0" borderId="0" xfId="0" applyFont="1"/>
    <xf numFmtId="0" fontId="1" fillId="7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1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2" fontId="11" fillId="0" borderId="6" xfId="0" applyNumberFormat="1" applyFont="1" applyBorder="1" applyAlignment="1">
      <alignment horizontal="center" vertical="top" shrinkToFit="1"/>
    </xf>
    <xf numFmtId="0" fontId="12" fillId="0" borderId="6" xfId="0" applyFont="1" applyBorder="1" applyAlignment="1">
      <alignment horizontal="center" vertical="top" wrapText="1"/>
    </xf>
    <xf numFmtId="0" fontId="13" fillId="5" borderId="0" xfId="0" applyFont="1" applyFill="1"/>
    <xf numFmtId="0" fontId="4" fillId="5" borderId="0" xfId="0" applyFont="1" applyFill="1"/>
    <xf numFmtId="0" fontId="0" fillId="5" borderId="0" xfId="0" applyFill="1"/>
    <xf numFmtId="0" fontId="2" fillId="5" borderId="0" xfId="0" applyFont="1" applyFill="1"/>
    <xf numFmtId="0" fontId="0" fillId="5" borderId="0" xfId="0" applyFill="1" applyAlignment="1">
      <alignment horizontal="center"/>
    </xf>
    <xf numFmtId="0" fontId="13" fillId="5" borderId="0" xfId="0" applyFont="1" applyFill="1" applyAlignment="1">
      <alignment horizontal="left"/>
    </xf>
    <xf numFmtId="0" fontId="13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12" fillId="0" borderId="6" xfId="0" applyFont="1" applyBorder="1" applyAlignment="1">
      <alignment horizontal="left" vertical="top" wrapText="1" indent="1"/>
    </xf>
    <xf numFmtId="0" fontId="14" fillId="0" borderId="6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left" vertical="top" wrapText="1"/>
    </xf>
    <xf numFmtId="2" fontId="11" fillId="0" borderId="6" xfId="0" applyNumberFormat="1" applyFont="1" applyBorder="1" applyAlignment="1">
      <alignment horizontal="left" vertical="top" indent="3" shrinkToFit="1"/>
    </xf>
    <xf numFmtId="0" fontId="15" fillId="0" borderId="11" xfId="0" applyFont="1" applyBorder="1" applyAlignment="1">
      <alignment horizontal="center" wrapText="1"/>
    </xf>
    <xf numFmtId="0" fontId="15" fillId="0" borderId="8" xfId="0" applyFont="1" applyBorder="1" applyAlignment="1">
      <alignment wrapText="1"/>
    </xf>
    <xf numFmtId="0" fontId="16" fillId="0" borderId="9" xfId="0" applyFont="1" applyBorder="1" applyAlignment="1">
      <alignment horizontal="center" wrapText="1"/>
    </xf>
    <xf numFmtId="0" fontId="15" fillId="0" borderId="10" xfId="0" applyFont="1" applyBorder="1" applyAlignment="1">
      <alignment wrapText="1"/>
    </xf>
    <xf numFmtId="0" fontId="15" fillId="13" borderId="10" xfId="0" applyFont="1" applyFill="1" applyBorder="1" applyAlignment="1">
      <alignment wrapText="1"/>
    </xf>
    <xf numFmtId="0" fontId="15" fillId="13" borderId="11" xfId="0" applyFont="1" applyFill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1" fillId="0" borderId="0" xfId="0" applyFont="1" applyAlignment="1">
      <alignment vertical="center"/>
    </xf>
    <xf numFmtId="0" fontId="6" fillId="0" borderId="0" xfId="0" applyFont="1"/>
    <xf numFmtId="2" fontId="11" fillId="0" borderId="0" xfId="0" applyNumberFormat="1" applyFont="1" applyAlignment="1">
      <alignment horizontal="center" vertical="top" shrinkToFit="1"/>
    </xf>
    <xf numFmtId="2" fontId="11" fillId="0" borderId="0" xfId="0" applyNumberFormat="1" applyFont="1" applyAlignment="1">
      <alignment horizontal="left" vertical="top" indent="3" shrinkToFit="1"/>
    </xf>
    <xf numFmtId="0" fontId="12" fillId="0" borderId="0" xfId="0" applyFont="1" applyAlignment="1">
      <alignment horizontal="center" vertical="top" wrapText="1"/>
    </xf>
    <xf numFmtId="0" fontId="12" fillId="0" borderId="0" xfId="0" applyFont="1" applyAlignment="1">
      <alignment horizontal="left" vertical="top" wrapText="1" indent="1"/>
    </xf>
    <xf numFmtId="0" fontId="1" fillId="0" borderId="0" xfId="0" applyFont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15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ill="1" applyBorder="1" applyAlignment="1">
      <alignment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12" fillId="0" borderId="0" xfId="0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left" vertical="top" wrapText="1" indent="1"/>
    </xf>
    <xf numFmtId="2" fontId="11" fillId="0" borderId="0" xfId="0" applyNumberFormat="1" applyFont="1" applyFill="1" applyBorder="1" applyAlignment="1">
      <alignment horizontal="center" vertical="top" shrinkToFit="1"/>
    </xf>
    <xf numFmtId="2" fontId="11" fillId="0" borderId="0" xfId="0" applyNumberFormat="1" applyFont="1" applyFill="1" applyBorder="1" applyAlignment="1">
      <alignment horizontal="left" vertical="top" indent="3" shrinkToFit="1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80"/>
  <sheetViews>
    <sheetView tabSelected="1" zoomScale="96" zoomScaleNormal="96" workbookViewId="0">
      <selection activeCell="J3" sqref="J3:J77"/>
    </sheetView>
  </sheetViews>
  <sheetFormatPr defaultRowHeight="15"/>
  <cols>
    <col min="1" max="1" width="12.5703125" style="29" customWidth="1"/>
    <col min="2" max="2" width="19.28515625" style="29" customWidth="1"/>
    <col min="3" max="3" width="6.7109375" customWidth="1"/>
    <col min="4" max="4" width="7.28515625" customWidth="1"/>
    <col min="5" max="5" width="9.5703125" customWidth="1"/>
    <col min="6" max="7" width="8.7109375" customWidth="1"/>
    <col min="8" max="8" width="8.42578125" customWidth="1"/>
    <col min="9" max="9" width="6.85546875" customWidth="1"/>
    <col min="10" max="10" width="7.5703125" customWidth="1"/>
    <col min="11" max="11" width="7.28515625" customWidth="1"/>
    <col min="12" max="12" width="6.5703125" customWidth="1"/>
    <col min="14" max="14" width="20.5703125" customWidth="1"/>
    <col min="15" max="15" width="13" customWidth="1"/>
    <col min="16" max="16" width="11.7109375" customWidth="1"/>
    <col min="17" max="17" width="16.7109375" customWidth="1"/>
    <col min="18" max="18" width="23.28515625" customWidth="1"/>
    <col min="19" max="19" width="10.140625" customWidth="1"/>
    <col min="20" max="20" width="19.7109375" customWidth="1"/>
    <col min="21" max="21" width="17.28515625" customWidth="1"/>
  </cols>
  <sheetData>
    <row r="1" spans="1:21">
      <c r="A1" s="27"/>
      <c r="B1" s="27"/>
      <c r="C1" s="116" t="s">
        <v>0</v>
      </c>
      <c r="D1" s="116"/>
      <c r="E1" s="116"/>
      <c r="F1" s="116"/>
      <c r="G1" s="25"/>
      <c r="H1" s="116" t="s">
        <v>35</v>
      </c>
      <c r="I1" s="116"/>
      <c r="J1" s="116"/>
      <c r="K1" s="116"/>
      <c r="L1" s="2"/>
      <c r="M1" s="2"/>
      <c r="N1" s="2"/>
      <c r="O1" s="2"/>
      <c r="P1" s="2"/>
      <c r="Q1" s="2"/>
      <c r="R1" s="2"/>
      <c r="S1" s="2"/>
      <c r="T1" s="2"/>
    </row>
    <row r="2" spans="1:21" ht="45.95" customHeight="1">
      <c r="A2" s="28" t="s">
        <v>1</v>
      </c>
      <c r="B2" s="28" t="s">
        <v>56</v>
      </c>
      <c r="C2" s="22" t="s">
        <v>41</v>
      </c>
      <c r="D2" s="22" t="s">
        <v>40</v>
      </c>
      <c r="E2" s="22" t="s">
        <v>27</v>
      </c>
      <c r="F2" s="22" t="s">
        <v>39</v>
      </c>
      <c r="G2" s="22" t="s">
        <v>44</v>
      </c>
      <c r="H2" s="21" t="s">
        <v>2</v>
      </c>
      <c r="I2" s="21" t="s">
        <v>3</v>
      </c>
      <c r="J2" s="21" t="s">
        <v>4</v>
      </c>
      <c r="K2" s="21" t="s">
        <v>7</v>
      </c>
      <c r="L2" s="5"/>
      <c r="M2" s="17"/>
      <c r="N2" s="126" t="s">
        <v>210</v>
      </c>
      <c r="O2" s="126"/>
      <c r="P2" s="126"/>
      <c r="Q2" s="17"/>
      <c r="R2" s="17"/>
      <c r="S2" s="17"/>
      <c r="T2" s="17"/>
    </row>
    <row r="3" spans="1:21" ht="30" customHeight="1">
      <c r="A3" s="55" t="s">
        <v>57</v>
      </c>
      <c r="B3" s="69" t="s">
        <v>58</v>
      </c>
      <c r="C3" s="54">
        <v>20</v>
      </c>
      <c r="D3" s="54">
        <v>29</v>
      </c>
      <c r="E3" s="54">
        <v>15</v>
      </c>
      <c r="F3" s="72">
        <v>41</v>
      </c>
      <c r="G3" s="44">
        <f>MAX(C3,D3)+E3+F3</f>
        <v>85</v>
      </c>
      <c r="H3" s="18">
        <f>CEILING(((O$5*$C3/$U$5)+(O$6*$D3/$U$6)+(O$7*$E3/$U$7)+(O$8*$F3/$U$8))/O$9,1)</f>
        <v>76</v>
      </c>
      <c r="I3" s="18">
        <f>CEILING(((P$5*$C3/$U$5)+(Q$6*$D3/$U$6)+(P$8*$F3/$U$8)++(P$7*$E3/$U$7))/P$9,1)</f>
        <v>93</v>
      </c>
      <c r="J3" s="18" t="s">
        <v>31</v>
      </c>
      <c r="K3" s="18"/>
      <c r="L3" s="1"/>
      <c r="M3" s="8"/>
      <c r="N3" s="8"/>
      <c r="O3" s="8"/>
      <c r="P3" s="8"/>
      <c r="Q3" s="8"/>
      <c r="R3" s="8"/>
      <c r="S3" s="8"/>
      <c r="T3" s="8"/>
    </row>
    <row r="4" spans="1:21" ht="30" customHeight="1">
      <c r="A4" s="55" t="s">
        <v>59</v>
      </c>
      <c r="B4" s="69" t="s">
        <v>60</v>
      </c>
      <c r="C4" s="54">
        <v>9</v>
      </c>
      <c r="D4" s="54">
        <v>28</v>
      </c>
      <c r="E4" s="54">
        <v>13</v>
      </c>
      <c r="F4" s="72">
        <v>35</v>
      </c>
      <c r="G4" s="44">
        <f t="shared" ref="G4:G67" si="0">MAX(C4,D4)+E4+F4</f>
        <v>76</v>
      </c>
      <c r="H4" s="18">
        <f t="shared" ref="H4:H67" si="1">CEILING(((O$5*$C4/$U$5)+(O$6*$D4/$U$6)+(O$7*$E4/$U$7)+(O$8*$F4/$U$8))/O$9,1)</f>
        <v>54</v>
      </c>
      <c r="I4" s="18">
        <f t="shared" ref="I4:I34" si="2">CEILING(((P$5*$C4/$U$5)+(Q$6*$D4/$U$6)+(P$8*$F4/$U$8)++(P$7*$E4/$U$7))/P$9,1)</f>
        <v>77</v>
      </c>
      <c r="J4" s="18">
        <f t="shared" ref="J4:J67" si="3">CEILING(((Q$5*$C4/$U$5)+(Q$6*$D4/$U$6)+(Q$8*$F4/$U$8)+(Q$7*$E4/$U$7))/Q$9,1)</f>
        <v>79</v>
      </c>
      <c r="K4" s="18"/>
      <c r="L4" s="40"/>
      <c r="M4" s="23" t="s">
        <v>6</v>
      </c>
      <c r="N4" s="35"/>
      <c r="O4" s="30" t="s">
        <v>2</v>
      </c>
      <c r="P4" s="30" t="s">
        <v>3</v>
      </c>
      <c r="Q4" s="30" t="s">
        <v>4</v>
      </c>
      <c r="R4" s="30" t="s">
        <v>7</v>
      </c>
      <c r="S4" s="30" t="s">
        <v>26</v>
      </c>
      <c r="T4" s="30" t="s">
        <v>38</v>
      </c>
      <c r="U4" s="30" t="s">
        <v>8</v>
      </c>
    </row>
    <row r="5" spans="1:21" ht="30" customHeight="1">
      <c r="A5" s="55" t="s">
        <v>61</v>
      </c>
      <c r="B5" s="69" t="s">
        <v>60</v>
      </c>
      <c r="C5" s="54">
        <v>9</v>
      </c>
      <c r="D5" s="54">
        <v>28</v>
      </c>
      <c r="E5" s="54">
        <v>11</v>
      </c>
      <c r="F5" s="72">
        <v>32</v>
      </c>
      <c r="G5" s="44">
        <f t="shared" si="0"/>
        <v>71</v>
      </c>
      <c r="H5" s="18">
        <f t="shared" si="1"/>
        <v>51</v>
      </c>
      <c r="I5" s="18">
        <f t="shared" si="2"/>
        <v>73</v>
      </c>
      <c r="J5" s="18">
        <f t="shared" si="3"/>
        <v>75</v>
      </c>
      <c r="K5" s="18"/>
      <c r="L5" s="1"/>
      <c r="M5" s="36">
        <v>1</v>
      </c>
      <c r="N5" s="41" t="s">
        <v>206</v>
      </c>
      <c r="O5" s="36">
        <v>0.67</v>
      </c>
      <c r="P5" s="36">
        <v>0.33</v>
      </c>
      <c r="Q5" s="36">
        <v>0</v>
      </c>
      <c r="R5" s="36"/>
      <c r="S5" s="36"/>
      <c r="T5" s="36"/>
      <c r="U5" s="36">
        <v>0.3</v>
      </c>
    </row>
    <row r="6" spans="1:21" ht="30" customHeight="1">
      <c r="A6" s="55" t="s">
        <v>62</v>
      </c>
      <c r="B6" s="69" t="s">
        <v>63</v>
      </c>
      <c r="C6" s="54">
        <v>12</v>
      </c>
      <c r="D6" s="54">
        <v>20</v>
      </c>
      <c r="E6" s="54">
        <v>15</v>
      </c>
      <c r="F6" s="72">
        <v>37</v>
      </c>
      <c r="G6" s="44">
        <f t="shared" si="0"/>
        <v>72</v>
      </c>
      <c r="H6" s="18">
        <f t="shared" si="1"/>
        <v>59</v>
      </c>
      <c r="I6" s="18">
        <f t="shared" si="2"/>
        <v>73</v>
      </c>
      <c r="J6" s="18">
        <f t="shared" si="3"/>
        <v>72</v>
      </c>
      <c r="K6" s="18"/>
      <c r="L6" s="1"/>
      <c r="M6" s="36">
        <v>2</v>
      </c>
      <c r="N6" s="41" t="s">
        <v>207</v>
      </c>
      <c r="O6" s="20">
        <v>0.16700000000000001</v>
      </c>
      <c r="P6" s="36">
        <v>0.33</v>
      </c>
      <c r="Q6" s="36">
        <v>0.5</v>
      </c>
      <c r="R6" s="36"/>
      <c r="S6" s="36"/>
      <c r="T6" s="36"/>
      <c r="U6" s="36">
        <v>0.3</v>
      </c>
    </row>
    <row r="7" spans="1:21" ht="30" customHeight="1">
      <c r="A7" s="55" t="s">
        <v>64</v>
      </c>
      <c r="B7" s="69" t="s">
        <v>65</v>
      </c>
      <c r="C7" s="54">
        <v>20</v>
      </c>
      <c r="D7" s="54">
        <v>29</v>
      </c>
      <c r="E7" s="54">
        <v>18</v>
      </c>
      <c r="F7" s="72">
        <v>43</v>
      </c>
      <c r="G7" s="44">
        <f t="shared" si="0"/>
        <v>90</v>
      </c>
      <c r="H7" s="18">
        <f t="shared" si="1"/>
        <v>80</v>
      </c>
      <c r="I7" s="18">
        <f t="shared" si="2"/>
        <v>98</v>
      </c>
      <c r="J7" s="18">
        <f t="shared" si="3"/>
        <v>92</v>
      </c>
      <c r="K7" s="18"/>
      <c r="L7" s="1"/>
      <c r="M7" s="36">
        <v>3</v>
      </c>
      <c r="N7" s="42" t="s">
        <v>208</v>
      </c>
      <c r="O7" s="36">
        <v>0.33</v>
      </c>
      <c r="P7" s="36">
        <v>0.33</v>
      </c>
      <c r="Q7" s="36">
        <v>0.33</v>
      </c>
      <c r="R7" s="36"/>
      <c r="S7" s="36"/>
      <c r="T7" s="36"/>
      <c r="U7" s="36">
        <v>0.2</v>
      </c>
    </row>
    <row r="8" spans="1:21" ht="30" customHeight="1">
      <c r="A8" s="55" t="s">
        <v>66</v>
      </c>
      <c r="B8" s="69" t="s">
        <v>67</v>
      </c>
      <c r="C8" s="54">
        <v>21</v>
      </c>
      <c r="D8" s="54">
        <v>26</v>
      </c>
      <c r="E8" s="54">
        <v>16</v>
      </c>
      <c r="F8" s="72">
        <v>40</v>
      </c>
      <c r="G8" s="44">
        <f t="shared" si="0"/>
        <v>82</v>
      </c>
      <c r="H8" s="18">
        <f t="shared" si="1"/>
        <v>77</v>
      </c>
      <c r="I8" s="18">
        <f t="shared" si="2"/>
        <v>91</v>
      </c>
      <c r="J8" s="18">
        <f t="shared" si="3"/>
        <v>83</v>
      </c>
      <c r="K8" s="18"/>
      <c r="L8" s="1"/>
      <c r="M8" s="36">
        <v>4</v>
      </c>
      <c r="N8" s="41" t="s">
        <v>209</v>
      </c>
      <c r="O8" s="36">
        <v>0.33</v>
      </c>
      <c r="P8" s="36">
        <v>0.33</v>
      </c>
      <c r="Q8" s="36">
        <v>0.33</v>
      </c>
      <c r="R8" s="36"/>
      <c r="S8" s="36"/>
      <c r="T8" s="36"/>
      <c r="U8" s="36">
        <v>0.5</v>
      </c>
    </row>
    <row r="9" spans="1:21" ht="30" customHeight="1">
      <c r="A9" s="55" t="s">
        <v>68</v>
      </c>
      <c r="B9" s="69" t="s">
        <v>69</v>
      </c>
      <c r="C9" s="54">
        <v>11</v>
      </c>
      <c r="D9" s="54">
        <v>22</v>
      </c>
      <c r="E9" s="54">
        <v>16</v>
      </c>
      <c r="F9" s="72">
        <v>42</v>
      </c>
      <c r="G9" s="44">
        <f t="shared" si="0"/>
        <v>80</v>
      </c>
      <c r="H9" s="18">
        <f t="shared" si="1"/>
        <v>61</v>
      </c>
      <c r="I9" s="18">
        <f t="shared" si="2"/>
        <v>78</v>
      </c>
      <c r="J9" s="18">
        <f t="shared" si="3"/>
        <v>79</v>
      </c>
      <c r="K9" s="18"/>
      <c r="L9" s="1"/>
      <c r="M9" s="36"/>
      <c r="N9" s="36" t="s">
        <v>9</v>
      </c>
      <c r="O9" s="36">
        <f>SUM(O5:O8)</f>
        <v>1.4970000000000001</v>
      </c>
      <c r="P9" s="36">
        <f t="shared" ref="P9:R9" si="4">SUM(P5:P8)</f>
        <v>1.32</v>
      </c>
      <c r="Q9" s="36">
        <f t="shared" si="4"/>
        <v>1.1600000000000001</v>
      </c>
      <c r="R9" s="36">
        <f t="shared" si="4"/>
        <v>0</v>
      </c>
      <c r="S9" s="36"/>
      <c r="T9" s="36"/>
      <c r="U9" s="36"/>
    </row>
    <row r="10" spans="1:21" ht="30" customHeight="1">
      <c r="A10" s="55" t="s">
        <v>70</v>
      </c>
      <c r="B10" s="69" t="s">
        <v>71</v>
      </c>
      <c r="C10" s="54">
        <v>14</v>
      </c>
      <c r="D10" s="54">
        <v>23</v>
      </c>
      <c r="E10" s="54">
        <v>13</v>
      </c>
      <c r="F10" s="72">
        <v>28</v>
      </c>
      <c r="G10" s="44">
        <f t="shared" si="0"/>
        <v>64</v>
      </c>
      <c r="H10" s="18">
        <f t="shared" si="1"/>
        <v>57</v>
      </c>
      <c r="I10" s="18">
        <f t="shared" si="2"/>
        <v>71</v>
      </c>
      <c r="J10" s="18">
        <f t="shared" si="3"/>
        <v>68</v>
      </c>
      <c r="K10" s="18"/>
      <c r="L10" s="1"/>
      <c r="M10" s="117" t="s">
        <v>10</v>
      </c>
      <c r="N10" s="118"/>
      <c r="O10" s="118"/>
      <c r="P10" s="118"/>
      <c r="Q10" s="118"/>
      <c r="R10" s="118"/>
      <c r="S10" s="118"/>
      <c r="T10" s="118"/>
      <c r="U10" s="119"/>
    </row>
    <row r="11" spans="1:21" ht="30" customHeight="1">
      <c r="A11" s="55" t="s">
        <v>72</v>
      </c>
      <c r="B11" s="69" t="s">
        <v>73</v>
      </c>
      <c r="C11" s="54">
        <v>14</v>
      </c>
      <c r="D11" s="54">
        <v>26</v>
      </c>
      <c r="E11" s="54">
        <v>16</v>
      </c>
      <c r="F11" s="72">
        <v>39</v>
      </c>
      <c r="G11" s="44">
        <f t="shared" si="0"/>
        <v>81</v>
      </c>
      <c r="H11" s="18">
        <f t="shared" si="1"/>
        <v>66</v>
      </c>
      <c r="I11" s="18">
        <f t="shared" si="2"/>
        <v>84</v>
      </c>
      <c r="J11" s="18">
        <f t="shared" si="3"/>
        <v>83</v>
      </c>
      <c r="K11" s="18"/>
      <c r="L11" s="1"/>
      <c r="M11" s="20"/>
      <c r="R11" s="17"/>
      <c r="S11" s="17"/>
      <c r="T11" s="8"/>
    </row>
    <row r="12" spans="1:21" ht="30" customHeight="1">
      <c r="A12" s="55" t="s">
        <v>74</v>
      </c>
      <c r="B12" s="69" t="s">
        <v>75</v>
      </c>
      <c r="C12" s="54">
        <v>11</v>
      </c>
      <c r="D12" s="54">
        <v>24</v>
      </c>
      <c r="E12" s="54">
        <v>11</v>
      </c>
      <c r="F12" s="72">
        <v>32</v>
      </c>
      <c r="G12" s="44">
        <f t="shared" si="0"/>
        <v>67</v>
      </c>
      <c r="H12" s="18">
        <f t="shared" si="1"/>
        <v>52</v>
      </c>
      <c r="I12" s="18">
        <f t="shared" si="2"/>
        <v>70</v>
      </c>
      <c r="J12" s="18">
        <f t="shared" si="3"/>
        <v>69</v>
      </c>
      <c r="K12" s="18"/>
      <c r="L12" s="1"/>
      <c r="N12" s="24"/>
      <c r="O12" s="37" t="s">
        <v>36</v>
      </c>
      <c r="P12" s="123" t="s">
        <v>33</v>
      </c>
      <c r="Q12" s="124"/>
      <c r="R12" s="125"/>
      <c r="S12" s="120" t="s">
        <v>34</v>
      </c>
      <c r="T12" s="121"/>
      <c r="U12" s="122"/>
    </row>
    <row r="13" spans="1:21" ht="30" customHeight="1">
      <c r="A13" s="55" t="s">
        <v>76</v>
      </c>
      <c r="B13" s="69" t="s">
        <v>77</v>
      </c>
      <c r="C13" s="54">
        <v>22</v>
      </c>
      <c r="D13" s="54">
        <v>28</v>
      </c>
      <c r="E13" s="54">
        <v>17</v>
      </c>
      <c r="F13" s="72">
        <v>40</v>
      </c>
      <c r="G13" s="44">
        <f t="shared" si="0"/>
        <v>85</v>
      </c>
      <c r="H13" s="18">
        <f t="shared" si="1"/>
        <v>80</v>
      </c>
      <c r="I13" s="18">
        <f t="shared" si="2"/>
        <v>95</v>
      </c>
      <c r="J13" s="18">
        <f t="shared" si="3"/>
        <v>88</v>
      </c>
      <c r="K13" s="18"/>
      <c r="L13" s="1"/>
      <c r="N13" s="19"/>
      <c r="O13" s="14"/>
      <c r="P13" s="14" t="s">
        <v>43</v>
      </c>
      <c r="Q13" s="39" t="s">
        <v>211</v>
      </c>
      <c r="R13" s="15" t="s">
        <v>37</v>
      </c>
      <c r="S13" s="16" t="s">
        <v>45</v>
      </c>
      <c r="T13" s="33" t="s">
        <v>42</v>
      </c>
      <c r="U13" s="15" t="s">
        <v>37</v>
      </c>
    </row>
    <row r="14" spans="1:21" ht="30" customHeight="1">
      <c r="A14" s="55" t="s">
        <v>78</v>
      </c>
      <c r="B14" s="69" t="s">
        <v>79</v>
      </c>
      <c r="C14" s="54">
        <v>14</v>
      </c>
      <c r="D14" s="54">
        <v>24</v>
      </c>
      <c r="E14" s="54">
        <v>17</v>
      </c>
      <c r="F14" s="72">
        <v>39</v>
      </c>
      <c r="G14" s="44">
        <f t="shared" si="0"/>
        <v>80</v>
      </c>
      <c r="H14" s="18">
        <f t="shared" si="1"/>
        <v>66</v>
      </c>
      <c r="I14" s="18">
        <f t="shared" si="2"/>
        <v>83</v>
      </c>
      <c r="J14" s="18">
        <f t="shared" si="3"/>
        <v>81</v>
      </c>
      <c r="K14" s="18"/>
      <c r="L14" s="1"/>
      <c r="N14" s="18">
        <v>1</v>
      </c>
      <c r="O14" s="7" t="s">
        <v>2</v>
      </c>
      <c r="P14" s="31">
        <f>ROUND(H80,0)</f>
        <v>65</v>
      </c>
      <c r="Q14" s="31">
        <f>ROUND(H$79,0)</f>
        <v>65</v>
      </c>
      <c r="R14" s="34" t="s">
        <v>46</v>
      </c>
      <c r="S14" s="6"/>
      <c r="T14" s="6"/>
      <c r="U14" s="6"/>
    </row>
    <row r="15" spans="1:21" ht="30" customHeight="1">
      <c r="A15" s="55" t="s">
        <v>80</v>
      </c>
      <c r="B15" s="69" t="s">
        <v>81</v>
      </c>
      <c r="C15" s="54">
        <v>25</v>
      </c>
      <c r="D15" s="54">
        <v>29</v>
      </c>
      <c r="E15" s="54">
        <v>18</v>
      </c>
      <c r="F15" s="72">
        <v>45</v>
      </c>
      <c r="G15" s="44">
        <f t="shared" si="0"/>
        <v>92</v>
      </c>
      <c r="H15" s="18">
        <f t="shared" si="1"/>
        <v>88</v>
      </c>
      <c r="I15" s="18">
        <f t="shared" si="2"/>
        <v>103</v>
      </c>
      <c r="J15" s="18">
        <f t="shared" si="3"/>
        <v>93</v>
      </c>
      <c r="K15" s="18"/>
      <c r="L15" s="1"/>
      <c r="N15" s="18">
        <v>2</v>
      </c>
      <c r="O15" s="7" t="s">
        <v>3</v>
      </c>
      <c r="P15" s="31">
        <f>ROUND(I80,0)</f>
        <v>81</v>
      </c>
      <c r="Q15" s="31">
        <f>ROUND(I$79,0)</f>
        <v>79</v>
      </c>
      <c r="R15" s="34" t="s">
        <v>46</v>
      </c>
      <c r="S15" s="6"/>
      <c r="T15" s="6"/>
      <c r="U15" s="6"/>
    </row>
    <row r="16" spans="1:21" ht="30" customHeight="1">
      <c r="A16" s="55" t="s">
        <v>82</v>
      </c>
      <c r="B16" s="69" t="s">
        <v>83</v>
      </c>
      <c r="C16" s="54">
        <v>14</v>
      </c>
      <c r="D16" s="54">
        <v>17</v>
      </c>
      <c r="E16" s="54">
        <v>17</v>
      </c>
      <c r="F16" s="72">
        <v>26</v>
      </c>
      <c r="G16" s="44">
        <f t="shared" si="0"/>
        <v>60</v>
      </c>
      <c r="H16" s="18">
        <f t="shared" si="1"/>
        <v>58</v>
      </c>
      <c r="I16" s="18">
        <f t="shared" si="2"/>
        <v>68</v>
      </c>
      <c r="J16" s="18">
        <f t="shared" si="3"/>
        <v>64</v>
      </c>
      <c r="K16" s="18"/>
      <c r="L16" s="1"/>
      <c r="N16" s="18">
        <v>3</v>
      </c>
      <c r="O16" s="7" t="s">
        <v>4</v>
      </c>
      <c r="P16" s="31">
        <f>ROUND(J80,0)</f>
        <v>77</v>
      </c>
      <c r="Q16" s="31">
        <f>ROUND(J$79,0)</f>
        <v>76</v>
      </c>
      <c r="R16" s="34" t="s">
        <v>55</v>
      </c>
      <c r="S16" s="6"/>
      <c r="T16" s="6"/>
      <c r="U16" s="6"/>
    </row>
    <row r="17" spans="1:27" ht="30" customHeight="1">
      <c r="A17" s="55" t="s">
        <v>84</v>
      </c>
      <c r="B17" s="69" t="s">
        <v>85</v>
      </c>
      <c r="C17" s="54">
        <v>21</v>
      </c>
      <c r="D17" s="55">
        <v>0</v>
      </c>
      <c r="E17" s="54">
        <v>12</v>
      </c>
      <c r="F17" s="72">
        <v>40</v>
      </c>
      <c r="G17" s="44">
        <f t="shared" si="0"/>
        <v>73</v>
      </c>
      <c r="H17" s="18">
        <f t="shared" si="1"/>
        <v>63</v>
      </c>
      <c r="I17" s="18">
        <f t="shared" si="2"/>
        <v>53</v>
      </c>
      <c r="J17" s="18">
        <f t="shared" si="3"/>
        <v>40</v>
      </c>
      <c r="K17" s="18"/>
      <c r="L17" s="1"/>
      <c r="N17" s="18"/>
      <c r="O17" s="7"/>
      <c r="P17" s="31"/>
      <c r="Q17" s="31"/>
      <c r="R17" s="34"/>
      <c r="S17" s="6"/>
      <c r="T17" s="6"/>
      <c r="U17" s="6"/>
    </row>
    <row r="18" spans="1:27" ht="30" customHeight="1">
      <c r="A18" s="55" t="s">
        <v>86</v>
      </c>
      <c r="B18" s="69" t="s">
        <v>87</v>
      </c>
      <c r="C18" s="54">
        <v>20</v>
      </c>
      <c r="D18" s="55">
        <v>0</v>
      </c>
      <c r="E18" s="54">
        <v>10</v>
      </c>
      <c r="F18" s="72">
        <v>17</v>
      </c>
      <c r="G18" s="44">
        <f t="shared" si="0"/>
        <v>47</v>
      </c>
      <c r="H18" s="18">
        <f t="shared" si="1"/>
        <v>49</v>
      </c>
      <c r="I18" s="18">
        <f t="shared" si="2"/>
        <v>38</v>
      </c>
      <c r="J18" s="18">
        <f t="shared" si="3"/>
        <v>24</v>
      </c>
      <c r="K18" s="18"/>
      <c r="L18" s="1"/>
      <c r="N18" s="18"/>
      <c r="O18" s="7"/>
      <c r="P18" s="31"/>
      <c r="Q18" s="31"/>
      <c r="R18" s="34"/>
      <c r="S18" s="4"/>
      <c r="T18" s="4"/>
      <c r="U18" s="4"/>
    </row>
    <row r="19" spans="1:27" ht="30" customHeight="1">
      <c r="A19" s="55" t="s">
        <v>88</v>
      </c>
      <c r="B19" s="69" t="s">
        <v>89</v>
      </c>
      <c r="C19" s="54">
        <v>9</v>
      </c>
      <c r="D19" s="54">
        <v>14</v>
      </c>
      <c r="E19" s="54">
        <v>15</v>
      </c>
      <c r="F19" s="72">
        <v>32</v>
      </c>
      <c r="G19" s="44">
        <f t="shared" si="0"/>
        <v>61</v>
      </c>
      <c r="H19" s="18">
        <f t="shared" si="1"/>
        <v>50</v>
      </c>
      <c r="I19" s="18">
        <f t="shared" si="2"/>
        <v>60</v>
      </c>
      <c r="J19" s="18">
        <f t="shared" si="3"/>
        <v>60</v>
      </c>
      <c r="K19" s="18"/>
      <c r="L19" s="1"/>
      <c r="N19" s="18"/>
      <c r="O19" s="7"/>
      <c r="P19" s="31"/>
      <c r="Q19" s="31"/>
      <c r="R19" s="34"/>
      <c r="S19" s="4"/>
      <c r="T19" s="4"/>
      <c r="U19" s="4"/>
    </row>
    <row r="20" spans="1:27" ht="30" customHeight="1">
      <c r="A20" s="55" t="s">
        <v>90</v>
      </c>
      <c r="B20" s="69" t="s">
        <v>91</v>
      </c>
      <c r="C20" s="54">
        <v>19</v>
      </c>
      <c r="D20" s="55">
        <v>0</v>
      </c>
      <c r="E20" s="54">
        <v>10</v>
      </c>
      <c r="F20" s="72">
        <v>14</v>
      </c>
      <c r="G20" s="44">
        <f t="shared" si="0"/>
        <v>43</v>
      </c>
      <c r="H20" s="18">
        <f t="shared" si="1"/>
        <v>46</v>
      </c>
      <c r="I20" s="18">
        <f t="shared" si="2"/>
        <v>36</v>
      </c>
      <c r="J20" s="18">
        <f t="shared" si="3"/>
        <v>23</v>
      </c>
      <c r="K20" s="18"/>
      <c r="L20" s="1"/>
      <c r="T20" s="8"/>
    </row>
    <row r="21" spans="1:27" ht="30" customHeight="1">
      <c r="A21" s="55" t="s">
        <v>92</v>
      </c>
      <c r="B21" s="69" t="s">
        <v>93</v>
      </c>
      <c r="C21" s="54">
        <v>12</v>
      </c>
      <c r="D21" s="54">
        <v>26</v>
      </c>
      <c r="E21" s="54">
        <v>15</v>
      </c>
      <c r="F21" s="72">
        <v>36</v>
      </c>
      <c r="G21" s="44">
        <f t="shared" si="0"/>
        <v>77</v>
      </c>
      <c r="H21" s="18">
        <f t="shared" si="1"/>
        <v>60</v>
      </c>
      <c r="I21" s="18">
        <f t="shared" si="2"/>
        <v>80</v>
      </c>
      <c r="J21" s="18">
        <f t="shared" si="3"/>
        <v>80</v>
      </c>
      <c r="K21" s="18"/>
      <c r="N21" s="56" t="s">
        <v>28</v>
      </c>
      <c r="O21" s="56"/>
      <c r="P21" s="56"/>
      <c r="Q21" s="56"/>
      <c r="R21" s="56"/>
      <c r="S21" s="57"/>
      <c r="T21" s="57"/>
      <c r="U21" s="57"/>
      <c r="V21" s="58"/>
      <c r="W21" s="58"/>
      <c r="X21" s="58"/>
      <c r="Y21" s="58"/>
      <c r="Z21" s="58"/>
      <c r="AA21" s="58"/>
    </row>
    <row r="22" spans="1:27" ht="30" customHeight="1">
      <c r="A22" s="55" t="s">
        <v>94</v>
      </c>
      <c r="B22" s="69" t="s">
        <v>95</v>
      </c>
      <c r="C22" s="54">
        <v>24</v>
      </c>
      <c r="D22" s="54">
        <v>18</v>
      </c>
      <c r="E22" s="54">
        <v>14</v>
      </c>
      <c r="F22" s="72">
        <v>43</v>
      </c>
      <c r="G22" s="44">
        <f t="shared" si="0"/>
        <v>81</v>
      </c>
      <c r="H22" s="18">
        <f t="shared" si="1"/>
        <v>77</v>
      </c>
      <c r="I22" s="18">
        <f t="shared" si="2"/>
        <v>82</v>
      </c>
      <c r="J22" s="18">
        <f t="shared" si="3"/>
        <v>71</v>
      </c>
      <c r="K22" s="18"/>
      <c r="N22" s="56" t="s">
        <v>2</v>
      </c>
      <c r="O22" s="56"/>
      <c r="P22" s="56"/>
      <c r="Q22" s="56"/>
      <c r="R22" s="56"/>
      <c r="S22" s="59"/>
      <c r="T22" s="59"/>
      <c r="U22" s="59"/>
      <c r="V22" s="58"/>
      <c r="W22" s="58"/>
      <c r="X22" s="58"/>
      <c r="Y22" s="58"/>
      <c r="Z22" s="58"/>
      <c r="AA22" s="58"/>
    </row>
    <row r="23" spans="1:27" ht="30" customHeight="1">
      <c r="A23" s="55" t="s">
        <v>96</v>
      </c>
      <c r="B23" s="69" t="s">
        <v>97</v>
      </c>
      <c r="C23" s="54">
        <v>17</v>
      </c>
      <c r="D23" s="54">
        <v>26</v>
      </c>
      <c r="E23" s="54">
        <v>19</v>
      </c>
      <c r="F23" s="72">
        <v>45</v>
      </c>
      <c r="G23" s="44">
        <f t="shared" si="0"/>
        <v>90</v>
      </c>
      <c r="H23" s="18">
        <f t="shared" si="1"/>
        <v>76</v>
      </c>
      <c r="I23" s="18">
        <f t="shared" si="2"/>
        <v>94</v>
      </c>
      <c r="J23" s="18">
        <f t="shared" si="3"/>
        <v>90</v>
      </c>
      <c r="K23" s="18"/>
      <c r="N23" s="56" t="s">
        <v>3</v>
      </c>
      <c r="O23" s="56"/>
      <c r="P23" s="56"/>
      <c r="Q23" s="56" t="s">
        <v>31</v>
      </c>
      <c r="R23" s="56"/>
      <c r="S23" s="58"/>
      <c r="T23" s="60"/>
      <c r="U23" s="59"/>
      <c r="V23" s="58"/>
      <c r="W23" s="58"/>
      <c r="X23" s="58"/>
      <c r="Y23" s="58"/>
      <c r="Z23" s="58"/>
      <c r="AA23" s="58"/>
    </row>
    <row r="24" spans="1:27" ht="30" customHeight="1">
      <c r="A24" s="55" t="s">
        <v>98</v>
      </c>
      <c r="B24" s="69" t="s">
        <v>99</v>
      </c>
      <c r="C24" s="54">
        <v>21</v>
      </c>
      <c r="D24" s="54">
        <v>29</v>
      </c>
      <c r="E24" s="54">
        <v>19</v>
      </c>
      <c r="F24" s="72">
        <v>42</v>
      </c>
      <c r="G24" s="44">
        <f t="shared" si="0"/>
        <v>90</v>
      </c>
      <c r="H24" s="18">
        <f t="shared" si="1"/>
        <v>82</v>
      </c>
      <c r="I24" s="18">
        <f t="shared" si="2"/>
        <v>99</v>
      </c>
      <c r="J24" s="18">
        <f t="shared" si="3"/>
        <v>93</v>
      </c>
      <c r="K24" s="18"/>
      <c r="N24" s="56" t="s">
        <v>4</v>
      </c>
      <c r="O24" s="61"/>
      <c r="P24" s="62"/>
      <c r="Q24" s="62"/>
      <c r="R24" s="62"/>
      <c r="S24" s="63"/>
      <c r="T24" s="63"/>
      <c r="U24" s="59"/>
      <c r="V24" s="58"/>
      <c r="W24" s="58"/>
      <c r="X24" s="58"/>
      <c r="Y24" s="58"/>
      <c r="Z24" s="58"/>
      <c r="AA24" s="58"/>
    </row>
    <row r="25" spans="1:27" ht="30" customHeight="1">
      <c r="A25" s="55" t="s">
        <v>100</v>
      </c>
      <c r="B25" s="69" t="s">
        <v>101</v>
      </c>
      <c r="C25" s="54">
        <v>19</v>
      </c>
      <c r="D25" s="54">
        <v>25</v>
      </c>
      <c r="E25" s="54">
        <v>16</v>
      </c>
      <c r="F25" s="72">
        <v>41</v>
      </c>
      <c r="G25" s="44">
        <f t="shared" si="0"/>
        <v>82</v>
      </c>
      <c r="H25" s="18">
        <f t="shared" si="1"/>
        <v>74</v>
      </c>
      <c r="I25" s="18">
        <f t="shared" si="2"/>
        <v>88</v>
      </c>
      <c r="J25" s="18">
        <f t="shared" si="3"/>
        <v>83</v>
      </c>
      <c r="K25" s="18"/>
      <c r="N25" s="56" t="s">
        <v>7</v>
      </c>
      <c r="O25" s="56"/>
      <c r="P25" s="56"/>
      <c r="Q25" s="62"/>
      <c r="R25" s="62"/>
      <c r="S25" s="63"/>
      <c r="T25" s="63"/>
      <c r="U25" s="59"/>
      <c r="V25" s="58"/>
      <c r="W25" s="58"/>
      <c r="X25" s="58"/>
      <c r="Y25" s="58"/>
      <c r="Z25" s="58"/>
      <c r="AA25" s="58"/>
    </row>
    <row r="26" spans="1:27" ht="30" customHeight="1">
      <c r="A26" s="55" t="s">
        <v>102</v>
      </c>
      <c r="B26" s="69" t="s">
        <v>103</v>
      </c>
      <c r="C26" s="54">
        <v>17</v>
      </c>
      <c r="D26" s="54">
        <v>28</v>
      </c>
      <c r="E26" s="54">
        <v>13</v>
      </c>
      <c r="F26" s="72">
        <v>43</v>
      </c>
      <c r="G26" s="44">
        <f t="shared" si="0"/>
        <v>84</v>
      </c>
      <c r="H26" s="18">
        <f t="shared" si="1"/>
        <v>70</v>
      </c>
      <c r="I26" s="18">
        <f t="shared" si="2"/>
        <v>88</v>
      </c>
      <c r="J26" s="18">
        <f t="shared" si="3"/>
        <v>84</v>
      </c>
      <c r="K26" s="18"/>
      <c r="N26" s="58"/>
      <c r="O26" s="59"/>
      <c r="P26" s="59"/>
      <c r="Q26" s="63"/>
      <c r="R26" s="63"/>
      <c r="S26" s="63"/>
      <c r="T26" s="63"/>
      <c r="U26" s="59"/>
      <c r="V26" s="58"/>
      <c r="W26" s="58"/>
      <c r="X26" s="58"/>
      <c r="Y26" s="58"/>
      <c r="Z26" s="58"/>
      <c r="AA26" s="58"/>
    </row>
    <row r="27" spans="1:27" ht="30" customHeight="1">
      <c r="A27" s="55" t="s">
        <v>104</v>
      </c>
      <c r="B27" s="69" t="s">
        <v>105</v>
      </c>
      <c r="C27" s="54">
        <v>7</v>
      </c>
      <c r="D27" s="54">
        <v>11</v>
      </c>
      <c r="E27" s="54">
        <v>15</v>
      </c>
      <c r="F27" s="72">
        <v>34</v>
      </c>
      <c r="G27" s="44">
        <f t="shared" si="0"/>
        <v>60</v>
      </c>
      <c r="H27" s="18">
        <f t="shared" si="1"/>
        <v>47</v>
      </c>
      <c r="I27" s="18">
        <f t="shared" si="2"/>
        <v>56</v>
      </c>
      <c r="J27" s="18">
        <f t="shared" si="3"/>
        <v>57</v>
      </c>
      <c r="K27" s="18"/>
      <c r="L27" s="1"/>
      <c r="N27" s="59"/>
      <c r="O27" s="59"/>
      <c r="P27" s="59"/>
      <c r="Q27" s="63"/>
      <c r="R27" s="63"/>
      <c r="S27" s="63"/>
      <c r="T27" s="63"/>
      <c r="U27" s="59"/>
      <c r="V27" s="58"/>
      <c r="W27" s="58"/>
      <c r="X27" s="58"/>
      <c r="Y27" s="58"/>
      <c r="Z27" s="58"/>
      <c r="AA27" s="58"/>
    </row>
    <row r="28" spans="1:27" ht="30" customHeight="1">
      <c r="A28" s="55" t="s">
        <v>106</v>
      </c>
      <c r="B28" s="69" t="s">
        <v>107</v>
      </c>
      <c r="C28" s="54">
        <v>25</v>
      </c>
      <c r="D28" s="54">
        <v>0</v>
      </c>
      <c r="E28" s="54">
        <v>18</v>
      </c>
      <c r="F28" s="72">
        <v>40</v>
      </c>
      <c r="G28" s="44">
        <f t="shared" si="0"/>
        <v>83</v>
      </c>
      <c r="H28" s="18">
        <f t="shared" si="1"/>
        <v>75</v>
      </c>
      <c r="I28" s="18">
        <f t="shared" si="2"/>
        <v>64</v>
      </c>
      <c r="J28" s="18">
        <f t="shared" si="3"/>
        <v>49</v>
      </c>
      <c r="K28" s="18"/>
      <c r="L28" s="1"/>
      <c r="O28" s="53"/>
      <c r="P28" s="53"/>
      <c r="Q28" s="53"/>
      <c r="R28" s="53"/>
      <c r="S28" s="53"/>
      <c r="T28" s="53"/>
    </row>
    <row r="29" spans="1:27" ht="30" customHeight="1">
      <c r="A29" s="55" t="s">
        <v>108</v>
      </c>
      <c r="B29" s="69" t="s">
        <v>109</v>
      </c>
      <c r="C29" s="54">
        <v>27</v>
      </c>
      <c r="D29" s="54">
        <v>28</v>
      </c>
      <c r="E29" s="54">
        <v>20</v>
      </c>
      <c r="F29" s="72">
        <v>45</v>
      </c>
      <c r="G29" s="44">
        <f t="shared" si="0"/>
        <v>93</v>
      </c>
      <c r="H29" s="18">
        <f t="shared" si="1"/>
        <v>93</v>
      </c>
      <c r="I29" s="18">
        <f t="shared" si="2"/>
        <v>106</v>
      </c>
      <c r="J29" s="18">
        <f t="shared" si="3"/>
        <v>95</v>
      </c>
      <c r="K29" s="18"/>
      <c r="L29" s="1"/>
      <c r="N29" s="38"/>
      <c r="U29" s="1"/>
    </row>
    <row r="30" spans="1:27" ht="30" customHeight="1">
      <c r="A30" s="55" t="s">
        <v>110</v>
      </c>
      <c r="B30" s="69" t="s">
        <v>111</v>
      </c>
      <c r="C30" s="54">
        <v>13</v>
      </c>
      <c r="D30" s="54">
        <v>25</v>
      </c>
      <c r="E30" s="54">
        <v>16</v>
      </c>
      <c r="F30" s="72">
        <v>39</v>
      </c>
      <c r="G30" s="44">
        <f t="shared" si="0"/>
        <v>80</v>
      </c>
      <c r="H30" s="18">
        <f t="shared" si="1"/>
        <v>64</v>
      </c>
      <c r="I30" s="18">
        <f t="shared" si="2"/>
        <v>82</v>
      </c>
      <c r="J30" s="18">
        <f t="shared" si="3"/>
        <v>81</v>
      </c>
      <c r="K30" s="18"/>
      <c r="L30" s="1"/>
      <c r="N30" s="38"/>
      <c r="U30" s="1"/>
    </row>
    <row r="31" spans="1:27" ht="30" customHeight="1">
      <c r="A31" s="55" t="s">
        <v>112</v>
      </c>
      <c r="B31" s="69" t="s">
        <v>113</v>
      </c>
      <c r="C31" s="54">
        <v>10</v>
      </c>
      <c r="D31" s="54">
        <v>24</v>
      </c>
      <c r="E31" s="54">
        <v>14</v>
      </c>
      <c r="F31" s="72">
        <v>33</v>
      </c>
      <c r="G31" s="44">
        <f t="shared" si="0"/>
        <v>71</v>
      </c>
      <c r="H31" s="18">
        <f t="shared" si="1"/>
        <v>54</v>
      </c>
      <c r="I31" s="18">
        <f t="shared" si="2"/>
        <v>73</v>
      </c>
      <c r="J31" s="18">
        <f t="shared" si="3"/>
        <v>74</v>
      </c>
      <c r="K31" s="18"/>
      <c r="L31" s="1"/>
      <c r="N31" s="38"/>
      <c r="U31" s="1"/>
    </row>
    <row r="32" spans="1:27" ht="30" customHeight="1">
      <c r="A32" s="55" t="s">
        <v>114</v>
      </c>
      <c r="B32" s="69" t="s">
        <v>115</v>
      </c>
      <c r="C32" s="54">
        <v>7</v>
      </c>
      <c r="D32" s="54">
        <v>13</v>
      </c>
      <c r="E32" s="54">
        <v>11</v>
      </c>
      <c r="F32" s="72">
        <v>20</v>
      </c>
      <c r="G32" s="44">
        <f t="shared" si="0"/>
        <v>44</v>
      </c>
      <c r="H32" s="18">
        <f t="shared" si="1"/>
        <v>37</v>
      </c>
      <c r="I32" s="18">
        <f t="shared" si="2"/>
        <v>46</v>
      </c>
      <c r="J32" s="18">
        <f t="shared" si="3"/>
        <v>46</v>
      </c>
      <c r="K32" s="18"/>
      <c r="L32" s="1"/>
      <c r="M32" s="1"/>
      <c r="N32" s="38"/>
      <c r="O32" s="1"/>
      <c r="P32" s="1"/>
      <c r="Q32" s="1"/>
      <c r="R32" s="1"/>
      <c r="S32" s="1"/>
      <c r="T32" s="1"/>
      <c r="U32" s="1"/>
    </row>
    <row r="33" spans="1:21" ht="30" customHeight="1">
      <c r="A33" s="55" t="s">
        <v>116</v>
      </c>
      <c r="B33" s="69" t="s">
        <v>117</v>
      </c>
      <c r="C33" s="54">
        <v>17</v>
      </c>
      <c r="D33" s="54">
        <v>21</v>
      </c>
      <c r="E33" s="54">
        <v>14</v>
      </c>
      <c r="F33" s="72">
        <v>32</v>
      </c>
      <c r="G33" s="44">
        <f t="shared" si="0"/>
        <v>67</v>
      </c>
      <c r="H33" s="18">
        <f t="shared" si="1"/>
        <v>63</v>
      </c>
      <c r="I33" s="18">
        <f t="shared" si="2"/>
        <v>75</v>
      </c>
      <c r="J33" s="18">
        <f t="shared" si="3"/>
        <v>69</v>
      </c>
      <c r="K33" s="18"/>
      <c r="L33" s="1"/>
      <c r="N33" s="53"/>
      <c r="O33" s="1"/>
      <c r="P33" s="1"/>
      <c r="Q33" s="1"/>
      <c r="R33" s="1"/>
      <c r="S33" s="1"/>
      <c r="T33" s="1"/>
      <c r="U33" s="53"/>
    </row>
    <row r="34" spans="1:21" ht="30" customHeight="1">
      <c r="A34" s="55" t="s">
        <v>118</v>
      </c>
      <c r="B34" s="69" t="s">
        <v>119</v>
      </c>
      <c r="C34" s="55">
        <v>0</v>
      </c>
      <c r="D34" s="54">
        <v>26</v>
      </c>
      <c r="E34" s="54">
        <v>20</v>
      </c>
      <c r="F34" s="72">
        <v>44</v>
      </c>
      <c r="G34" s="44">
        <f t="shared" si="0"/>
        <v>90</v>
      </c>
      <c r="H34" s="18">
        <f t="shared" si="1"/>
        <v>52</v>
      </c>
      <c r="I34" s="18">
        <f t="shared" si="2"/>
        <v>80</v>
      </c>
      <c r="J34" s="18">
        <f t="shared" si="3"/>
        <v>91</v>
      </c>
      <c r="K34" s="18"/>
      <c r="L34" s="1"/>
      <c r="O34" s="1"/>
      <c r="P34" s="1"/>
      <c r="Q34" s="1"/>
      <c r="R34" s="1"/>
      <c r="S34" s="1"/>
      <c r="T34" s="1"/>
    </row>
    <row r="35" spans="1:21" ht="30" customHeight="1">
      <c r="A35" s="55" t="s">
        <v>120</v>
      </c>
      <c r="B35" s="69" t="s">
        <v>121</v>
      </c>
      <c r="C35" s="54">
        <v>25</v>
      </c>
      <c r="D35" s="54">
        <v>29</v>
      </c>
      <c r="E35" s="54">
        <v>20</v>
      </c>
      <c r="F35" s="72">
        <v>44</v>
      </c>
      <c r="G35" s="44">
        <f t="shared" si="0"/>
        <v>93</v>
      </c>
      <c r="H35" s="18">
        <f t="shared" si="1"/>
        <v>90</v>
      </c>
      <c r="I35" s="18">
        <f t="shared" ref="I35:I66" si="5">CEILING(((P$5*$C35/$U$5)+(Q$6*$D35/$U$6)+(P$8*$F35/$U$8)++(P$7*$E35/$U$7))/P$9,1)</f>
        <v>105</v>
      </c>
      <c r="J35" s="18">
        <f t="shared" si="3"/>
        <v>96</v>
      </c>
      <c r="K35" s="18"/>
      <c r="L35" s="1"/>
      <c r="O35" s="1"/>
      <c r="P35" s="1"/>
      <c r="Q35" s="1"/>
      <c r="R35" s="1"/>
      <c r="S35" s="1"/>
      <c r="T35" s="1"/>
    </row>
    <row r="36" spans="1:21" ht="30" customHeight="1">
      <c r="A36" s="55" t="s">
        <v>122</v>
      </c>
      <c r="B36" s="69" t="s">
        <v>123</v>
      </c>
      <c r="C36" s="54">
        <v>19</v>
      </c>
      <c r="D36" s="54">
        <v>25</v>
      </c>
      <c r="E36" s="54">
        <v>15</v>
      </c>
      <c r="F36" s="72">
        <v>42</v>
      </c>
      <c r="G36" s="44">
        <f t="shared" si="0"/>
        <v>82</v>
      </c>
      <c r="H36" s="18">
        <f t="shared" si="1"/>
        <v>73</v>
      </c>
      <c r="I36" s="18">
        <f t="shared" si="5"/>
        <v>88</v>
      </c>
      <c r="J36" s="18">
        <f t="shared" si="3"/>
        <v>82</v>
      </c>
      <c r="K36" s="18"/>
      <c r="L36" s="1"/>
      <c r="O36" s="1"/>
      <c r="P36" s="1"/>
      <c r="Q36" s="1"/>
      <c r="R36" s="1"/>
      <c r="S36" s="1"/>
      <c r="T36" s="1"/>
    </row>
    <row r="37" spans="1:21" ht="30" customHeight="1">
      <c r="A37" s="55" t="s">
        <v>124</v>
      </c>
      <c r="B37" s="69" t="s">
        <v>125</v>
      </c>
      <c r="C37" s="54">
        <v>22</v>
      </c>
      <c r="D37" s="54">
        <v>28</v>
      </c>
      <c r="E37" s="54">
        <v>18</v>
      </c>
      <c r="F37" s="72">
        <v>45</v>
      </c>
      <c r="G37" s="44">
        <f t="shared" si="0"/>
        <v>91</v>
      </c>
      <c r="H37" s="18">
        <f t="shared" si="1"/>
        <v>83</v>
      </c>
      <c r="I37" s="18">
        <f t="shared" si="5"/>
        <v>99</v>
      </c>
      <c r="J37" s="18">
        <f t="shared" si="3"/>
        <v>92</v>
      </c>
      <c r="K37" s="18"/>
      <c r="L37" s="1"/>
      <c r="M37" s="1"/>
      <c r="N37" s="1"/>
      <c r="O37" s="1"/>
      <c r="P37" s="1"/>
      <c r="Q37" s="1"/>
      <c r="R37" s="1"/>
      <c r="S37" s="1"/>
      <c r="T37" s="1"/>
    </row>
    <row r="38" spans="1:21" ht="30" customHeight="1">
      <c r="A38" s="55" t="s">
        <v>126</v>
      </c>
      <c r="B38" s="69" t="s">
        <v>127</v>
      </c>
      <c r="C38" s="54">
        <v>22</v>
      </c>
      <c r="D38" s="54">
        <v>25</v>
      </c>
      <c r="E38" s="54">
        <v>16</v>
      </c>
      <c r="F38" s="72">
        <v>42</v>
      </c>
      <c r="G38" s="44">
        <f t="shared" si="0"/>
        <v>83</v>
      </c>
      <c r="H38" s="18">
        <f t="shared" si="1"/>
        <v>79</v>
      </c>
      <c r="I38" s="18">
        <f t="shared" si="5"/>
        <v>91</v>
      </c>
      <c r="J38" s="18">
        <f t="shared" si="3"/>
        <v>83</v>
      </c>
      <c r="K38" s="18"/>
      <c r="L38" s="1"/>
      <c r="M38" s="1"/>
      <c r="N38" s="1"/>
      <c r="O38" s="1"/>
      <c r="P38" s="1"/>
      <c r="Q38" s="1"/>
      <c r="R38" s="1"/>
      <c r="S38" s="1"/>
      <c r="T38" s="1"/>
    </row>
    <row r="39" spans="1:21" ht="30" customHeight="1">
      <c r="A39" s="55" t="s">
        <v>128</v>
      </c>
      <c r="B39" s="69" t="s">
        <v>129</v>
      </c>
      <c r="C39" s="54">
        <v>12</v>
      </c>
      <c r="D39" s="54">
        <v>20</v>
      </c>
      <c r="E39" s="54">
        <v>11</v>
      </c>
      <c r="F39" s="72">
        <v>30</v>
      </c>
      <c r="G39" s="44">
        <f t="shared" si="0"/>
        <v>61</v>
      </c>
      <c r="H39" s="18">
        <f t="shared" si="1"/>
        <v>51</v>
      </c>
      <c r="I39" s="18">
        <f t="shared" si="5"/>
        <v>65</v>
      </c>
      <c r="J39" s="18">
        <f t="shared" si="3"/>
        <v>62</v>
      </c>
      <c r="K39" s="18"/>
      <c r="L39" s="1"/>
      <c r="M39" s="1"/>
      <c r="N39" s="1"/>
      <c r="O39" s="1"/>
      <c r="P39" s="1"/>
      <c r="Q39" s="1"/>
      <c r="R39" s="1"/>
      <c r="S39" s="1"/>
      <c r="T39" s="1"/>
    </row>
    <row r="40" spans="1:21" ht="30" customHeight="1">
      <c r="A40" s="55" t="s">
        <v>130</v>
      </c>
      <c r="B40" s="69" t="s">
        <v>131</v>
      </c>
      <c r="C40" s="54">
        <v>15</v>
      </c>
      <c r="D40" s="54">
        <v>10</v>
      </c>
      <c r="E40" s="54">
        <v>12</v>
      </c>
      <c r="F40" s="72">
        <v>23</v>
      </c>
      <c r="G40" s="44">
        <f t="shared" si="0"/>
        <v>50</v>
      </c>
      <c r="H40" s="18">
        <f t="shared" si="1"/>
        <v>50</v>
      </c>
      <c r="I40" s="18">
        <f t="shared" si="5"/>
        <v>52</v>
      </c>
      <c r="J40" s="18">
        <f t="shared" si="3"/>
        <v>45</v>
      </c>
      <c r="K40" s="18"/>
      <c r="L40" s="1"/>
      <c r="M40" s="1"/>
      <c r="N40" s="1"/>
      <c r="O40" s="1"/>
      <c r="P40" s="1"/>
      <c r="Q40" s="1"/>
      <c r="R40" s="1"/>
      <c r="S40" s="1"/>
      <c r="T40" s="1"/>
    </row>
    <row r="41" spans="1:21" ht="30" customHeight="1">
      <c r="A41" s="55" t="s">
        <v>132</v>
      </c>
      <c r="B41" s="69" t="s">
        <v>133</v>
      </c>
      <c r="C41" s="55">
        <v>0</v>
      </c>
      <c r="D41" s="54">
        <v>15</v>
      </c>
      <c r="E41" s="54">
        <v>10</v>
      </c>
      <c r="F41" s="72">
        <v>25</v>
      </c>
      <c r="G41" s="44">
        <f t="shared" si="0"/>
        <v>50</v>
      </c>
      <c r="H41" s="18">
        <f t="shared" si="1"/>
        <v>28</v>
      </c>
      <c r="I41" s="18">
        <f t="shared" si="5"/>
        <v>44</v>
      </c>
      <c r="J41" s="18">
        <f t="shared" si="3"/>
        <v>50</v>
      </c>
      <c r="K41" s="18"/>
      <c r="L41" s="1"/>
      <c r="M41" s="1"/>
      <c r="N41" s="1"/>
      <c r="O41" s="1"/>
      <c r="P41" s="1"/>
      <c r="Q41" s="1"/>
      <c r="R41" s="1"/>
      <c r="S41" s="1"/>
      <c r="T41" s="1"/>
    </row>
    <row r="42" spans="1:21" ht="30" customHeight="1">
      <c r="A42" s="55" t="s">
        <v>134</v>
      </c>
      <c r="B42" s="69" t="s">
        <v>135</v>
      </c>
      <c r="C42" s="54">
        <v>23</v>
      </c>
      <c r="D42" s="55">
        <v>0</v>
      </c>
      <c r="E42" s="54">
        <v>18</v>
      </c>
      <c r="F42" s="72">
        <v>42</v>
      </c>
      <c r="G42" s="44">
        <f t="shared" si="0"/>
        <v>83</v>
      </c>
      <c r="H42" s="18">
        <f t="shared" si="1"/>
        <v>73</v>
      </c>
      <c r="I42" s="18">
        <f t="shared" si="5"/>
        <v>63</v>
      </c>
      <c r="J42" s="18">
        <f t="shared" si="3"/>
        <v>50</v>
      </c>
      <c r="K42" s="18"/>
      <c r="L42" s="1"/>
      <c r="M42" s="1"/>
      <c r="N42" s="1"/>
      <c r="O42" s="1"/>
      <c r="P42" s="1"/>
      <c r="Q42" s="1"/>
      <c r="R42" s="1"/>
      <c r="S42" s="1"/>
      <c r="T42" s="1"/>
    </row>
    <row r="43" spans="1:21" ht="30" customHeight="1">
      <c r="A43" s="55" t="s">
        <v>136</v>
      </c>
      <c r="B43" s="69" t="s">
        <v>137</v>
      </c>
      <c r="C43" s="55">
        <v>0</v>
      </c>
      <c r="D43" s="54">
        <v>18</v>
      </c>
      <c r="E43" s="54">
        <v>11</v>
      </c>
      <c r="F43" s="72">
        <v>21</v>
      </c>
      <c r="G43" s="44">
        <f t="shared" si="0"/>
        <v>50</v>
      </c>
      <c r="H43" s="18">
        <f t="shared" si="1"/>
        <v>29</v>
      </c>
      <c r="I43" s="18">
        <f t="shared" si="5"/>
        <v>47</v>
      </c>
      <c r="J43" s="18">
        <f t="shared" si="3"/>
        <v>54</v>
      </c>
      <c r="K43" s="18"/>
      <c r="L43" s="1"/>
      <c r="M43" s="1"/>
      <c r="N43" s="1"/>
      <c r="O43" s="1"/>
      <c r="P43" s="1"/>
      <c r="Q43" s="1"/>
      <c r="R43" s="1"/>
      <c r="S43" s="1"/>
      <c r="T43" s="1"/>
    </row>
    <row r="44" spans="1:21" ht="30" customHeight="1">
      <c r="A44" s="55" t="s">
        <v>138</v>
      </c>
      <c r="B44" s="69" t="s">
        <v>139</v>
      </c>
      <c r="C44" s="54">
        <v>21</v>
      </c>
      <c r="D44" s="54">
        <v>29</v>
      </c>
      <c r="E44" s="54">
        <v>18</v>
      </c>
      <c r="F44" s="72">
        <v>43</v>
      </c>
      <c r="G44" s="44">
        <f t="shared" si="0"/>
        <v>90</v>
      </c>
      <c r="H44" s="18">
        <f t="shared" si="1"/>
        <v>81</v>
      </c>
      <c r="I44" s="18">
        <f t="shared" si="5"/>
        <v>99</v>
      </c>
      <c r="J44" s="18">
        <f t="shared" si="3"/>
        <v>92</v>
      </c>
      <c r="K44" s="18"/>
      <c r="L44" s="1"/>
      <c r="M44" s="1"/>
      <c r="N44" s="1"/>
      <c r="O44" s="1"/>
      <c r="P44" s="1"/>
      <c r="Q44" s="1"/>
      <c r="R44" s="1"/>
      <c r="S44" s="1"/>
      <c r="T44" s="1"/>
    </row>
    <row r="45" spans="1:21" ht="30" customHeight="1">
      <c r="A45" s="55" t="s">
        <v>140</v>
      </c>
      <c r="B45" s="69" t="s">
        <v>141</v>
      </c>
      <c r="C45" s="54">
        <v>16</v>
      </c>
      <c r="D45" s="54">
        <v>27</v>
      </c>
      <c r="E45" s="54">
        <v>14</v>
      </c>
      <c r="F45" s="72">
        <v>34</v>
      </c>
      <c r="G45" s="44">
        <f t="shared" si="0"/>
        <v>75</v>
      </c>
      <c r="H45" s="18">
        <f t="shared" si="1"/>
        <v>65</v>
      </c>
      <c r="I45" s="18">
        <f t="shared" si="5"/>
        <v>82</v>
      </c>
      <c r="J45" s="18">
        <f t="shared" si="3"/>
        <v>79</v>
      </c>
      <c r="K45" s="18"/>
      <c r="L45" s="1"/>
      <c r="M45" s="1"/>
      <c r="N45" s="1"/>
      <c r="O45" s="1"/>
      <c r="P45" s="1"/>
      <c r="Q45" s="1"/>
      <c r="R45" s="1"/>
      <c r="S45" s="1"/>
      <c r="T45" s="1"/>
    </row>
    <row r="46" spans="1:21" ht="30" customHeight="1">
      <c r="A46" s="70" t="s">
        <v>142</v>
      </c>
      <c r="B46" s="71" t="s">
        <v>143</v>
      </c>
      <c r="C46" s="54">
        <v>12</v>
      </c>
      <c r="D46" s="54">
        <v>23</v>
      </c>
      <c r="E46" s="54">
        <v>16</v>
      </c>
      <c r="F46" s="72">
        <v>31</v>
      </c>
      <c r="G46" s="44">
        <f t="shared" si="0"/>
        <v>70</v>
      </c>
      <c r="H46" s="18">
        <f t="shared" si="1"/>
        <v>58</v>
      </c>
      <c r="I46" s="18">
        <f t="shared" si="5"/>
        <v>75</v>
      </c>
      <c r="J46" s="18">
        <f t="shared" si="3"/>
        <v>74</v>
      </c>
      <c r="K46" s="18"/>
      <c r="L46" s="1"/>
      <c r="M46" s="1"/>
      <c r="N46" s="1"/>
      <c r="O46" s="1"/>
      <c r="P46" s="1"/>
      <c r="Q46" s="1"/>
      <c r="R46" s="1"/>
      <c r="S46" s="1"/>
      <c r="T46" s="1"/>
    </row>
    <row r="47" spans="1:21" ht="30" customHeight="1">
      <c r="A47" s="55" t="s">
        <v>144</v>
      </c>
      <c r="B47" s="69" t="s">
        <v>145</v>
      </c>
      <c r="C47" s="54">
        <v>4</v>
      </c>
      <c r="D47" s="54">
        <v>23</v>
      </c>
      <c r="E47" s="54">
        <v>17</v>
      </c>
      <c r="F47" s="72">
        <v>41</v>
      </c>
      <c r="G47" s="44">
        <f t="shared" si="0"/>
        <v>81</v>
      </c>
      <c r="H47" s="18">
        <f t="shared" si="1"/>
        <v>52</v>
      </c>
      <c r="I47" s="18">
        <f t="shared" si="5"/>
        <v>75</v>
      </c>
      <c r="J47" s="18">
        <f t="shared" si="3"/>
        <v>81</v>
      </c>
      <c r="K47" s="18"/>
      <c r="L47" s="1"/>
      <c r="M47" s="1"/>
      <c r="N47" s="1"/>
      <c r="O47" s="1"/>
      <c r="P47" s="1"/>
      <c r="Q47" s="1"/>
      <c r="R47" s="1"/>
      <c r="S47" s="1"/>
      <c r="T47" s="1"/>
    </row>
    <row r="48" spans="1:21" ht="30" customHeight="1">
      <c r="A48" s="55" t="s">
        <v>146</v>
      </c>
      <c r="B48" s="69" t="s">
        <v>147</v>
      </c>
      <c r="C48" s="55">
        <v>0</v>
      </c>
      <c r="D48" s="54">
        <v>17</v>
      </c>
      <c r="E48" s="54">
        <v>16</v>
      </c>
      <c r="F48" s="72">
        <v>27</v>
      </c>
      <c r="G48" s="44">
        <f t="shared" si="0"/>
        <v>60</v>
      </c>
      <c r="H48" s="18">
        <f t="shared" si="1"/>
        <v>36</v>
      </c>
      <c r="I48" s="18">
        <f t="shared" si="5"/>
        <v>55</v>
      </c>
      <c r="J48" s="18">
        <f t="shared" si="3"/>
        <v>63</v>
      </c>
      <c r="K48" s="18"/>
      <c r="L48" s="1"/>
      <c r="M48" s="1"/>
      <c r="N48" s="1"/>
      <c r="O48" s="1"/>
      <c r="P48" s="1"/>
      <c r="Q48" s="1"/>
      <c r="R48" s="1"/>
      <c r="S48" s="1"/>
      <c r="T48" s="1"/>
    </row>
    <row r="49" spans="1:20" ht="30" customHeight="1">
      <c r="A49" s="55" t="s">
        <v>148</v>
      </c>
      <c r="B49" s="69" t="s">
        <v>149</v>
      </c>
      <c r="C49" s="54">
        <v>12</v>
      </c>
      <c r="D49" s="54">
        <v>25</v>
      </c>
      <c r="E49" s="54">
        <v>16</v>
      </c>
      <c r="F49" s="72">
        <v>39</v>
      </c>
      <c r="G49" s="44">
        <f t="shared" si="0"/>
        <v>80</v>
      </c>
      <c r="H49" s="18">
        <f t="shared" si="1"/>
        <v>63</v>
      </c>
      <c r="I49" s="18">
        <f t="shared" si="5"/>
        <v>82</v>
      </c>
      <c r="J49" s="18">
        <f t="shared" si="3"/>
        <v>81</v>
      </c>
      <c r="K49" s="18"/>
      <c r="L49" s="1"/>
      <c r="M49" s="1"/>
      <c r="N49" s="1"/>
      <c r="O49" s="1"/>
      <c r="P49" s="1"/>
      <c r="Q49" s="1"/>
      <c r="R49" s="1"/>
      <c r="S49" s="1"/>
      <c r="T49" s="1"/>
    </row>
    <row r="50" spans="1:20" ht="30" customHeight="1">
      <c r="A50" s="55" t="s">
        <v>150</v>
      </c>
      <c r="B50" s="69" t="s">
        <v>151</v>
      </c>
      <c r="C50" s="54">
        <v>17</v>
      </c>
      <c r="D50" s="54">
        <v>22</v>
      </c>
      <c r="E50" s="54">
        <v>15</v>
      </c>
      <c r="F50" s="72">
        <v>37</v>
      </c>
      <c r="G50" s="44">
        <f t="shared" si="0"/>
        <v>74</v>
      </c>
      <c r="H50" s="18">
        <f t="shared" si="1"/>
        <v>67</v>
      </c>
      <c r="I50" s="18">
        <f t="shared" si="5"/>
        <v>80</v>
      </c>
      <c r="J50" s="18">
        <f t="shared" si="3"/>
        <v>74</v>
      </c>
      <c r="K50" s="18"/>
      <c r="L50" s="1"/>
      <c r="M50" s="1"/>
      <c r="N50" s="1"/>
      <c r="O50" s="1"/>
      <c r="P50" s="1"/>
      <c r="Q50" s="1"/>
      <c r="R50" s="1"/>
      <c r="S50" s="1"/>
      <c r="T50" s="1"/>
    </row>
    <row r="51" spans="1:20" ht="30" customHeight="1">
      <c r="A51" s="55" t="s">
        <v>152</v>
      </c>
      <c r="B51" s="69" t="s">
        <v>153</v>
      </c>
      <c r="C51" s="54">
        <v>29</v>
      </c>
      <c r="D51" s="54">
        <v>25</v>
      </c>
      <c r="E51" s="54">
        <v>17</v>
      </c>
      <c r="F51" s="72">
        <v>46</v>
      </c>
      <c r="G51" s="44">
        <f t="shared" si="0"/>
        <v>92</v>
      </c>
      <c r="H51" s="18">
        <f t="shared" si="1"/>
        <v>92</v>
      </c>
      <c r="I51" s="18">
        <f t="shared" si="5"/>
        <v>100</v>
      </c>
      <c r="J51" s="18">
        <f t="shared" si="3"/>
        <v>87</v>
      </c>
      <c r="K51" s="18"/>
      <c r="L51" s="1"/>
      <c r="M51" s="1"/>
      <c r="N51" s="1"/>
      <c r="O51" s="1"/>
      <c r="P51" s="1"/>
      <c r="Q51" s="1"/>
      <c r="R51" s="1"/>
      <c r="S51" s="1"/>
      <c r="T51" s="1"/>
    </row>
    <row r="52" spans="1:20" ht="30" customHeight="1">
      <c r="A52" s="55" t="s">
        <v>154</v>
      </c>
      <c r="B52" s="69" t="s">
        <v>155</v>
      </c>
      <c r="C52" s="54">
        <v>14</v>
      </c>
      <c r="D52" s="54">
        <v>29</v>
      </c>
      <c r="E52" s="54">
        <v>14</v>
      </c>
      <c r="F52" s="72">
        <v>27</v>
      </c>
      <c r="G52" s="44">
        <f t="shared" si="0"/>
        <v>70</v>
      </c>
      <c r="H52" s="18">
        <f t="shared" si="1"/>
        <v>60</v>
      </c>
      <c r="I52" s="18">
        <f t="shared" si="5"/>
        <v>80</v>
      </c>
      <c r="J52" s="18">
        <f t="shared" si="3"/>
        <v>77</v>
      </c>
      <c r="K52" s="18"/>
      <c r="L52" s="1"/>
      <c r="M52" s="1"/>
      <c r="N52" s="1"/>
      <c r="O52" s="1"/>
      <c r="P52" s="1"/>
      <c r="Q52" s="1"/>
      <c r="R52" s="1"/>
      <c r="S52" s="1"/>
      <c r="T52" s="1"/>
    </row>
    <row r="53" spans="1:20" ht="30" customHeight="1">
      <c r="A53" s="55" t="s">
        <v>156</v>
      </c>
      <c r="B53" s="69" t="s">
        <v>157</v>
      </c>
      <c r="C53" s="54">
        <v>22</v>
      </c>
      <c r="D53" s="54">
        <v>27</v>
      </c>
      <c r="E53" s="54">
        <v>20</v>
      </c>
      <c r="F53" s="72">
        <v>43</v>
      </c>
      <c r="G53" s="44">
        <f t="shared" si="0"/>
        <v>90</v>
      </c>
      <c r="H53" s="18">
        <f t="shared" si="1"/>
        <v>84</v>
      </c>
      <c r="I53" s="18">
        <f t="shared" si="5"/>
        <v>99</v>
      </c>
      <c r="J53" s="18">
        <f t="shared" si="3"/>
        <v>92</v>
      </c>
      <c r="K53" s="18"/>
      <c r="L53" s="1"/>
      <c r="M53" s="1"/>
      <c r="N53" s="1"/>
      <c r="O53" s="1"/>
      <c r="P53" s="1"/>
      <c r="Q53" s="1"/>
      <c r="R53" s="1"/>
      <c r="S53" s="1"/>
      <c r="T53" s="1"/>
    </row>
    <row r="54" spans="1:20" ht="30" customHeight="1">
      <c r="A54" s="55" t="s">
        <v>158</v>
      </c>
      <c r="B54" s="69" t="s">
        <v>159</v>
      </c>
      <c r="C54" s="54">
        <v>19</v>
      </c>
      <c r="D54" s="54">
        <v>10</v>
      </c>
      <c r="E54" s="54">
        <v>13</v>
      </c>
      <c r="F54" s="72">
        <v>34</v>
      </c>
      <c r="G54" s="44">
        <f t="shared" si="0"/>
        <v>66</v>
      </c>
      <c r="H54" s="18">
        <f t="shared" si="1"/>
        <v>62</v>
      </c>
      <c r="I54" s="18">
        <f t="shared" si="5"/>
        <v>62</v>
      </c>
      <c r="J54" s="18">
        <f t="shared" si="3"/>
        <v>53</v>
      </c>
      <c r="K54" s="18"/>
      <c r="L54" s="1"/>
      <c r="M54" s="1"/>
      <c r="N54" s="1"/>
      <c r="O54" s="1"/>
      <c r="P54" s="1"/>
      <c r="Q54" s="1"/>
      <c r="R54" s="1"/>
      <c r="S54" s="1"/>
      <c r="T54" s="1"/>
    </row>
    <row r="55" spans="1:20" ht="30" customHeight="1">
      <c r="A55" s="55" t="s">
        <v>160</v>
      </c>
      <c r="B55" s="69" t="s">
        <v>161</v>
      </c>
      <c r="C55" s="54">
        <v>17</v>
      </c>
      <c r="D55" s="54">
        <v>29</v>
      </c>
      <c r="E55" s="54">
        <v>15</v>
      </c>
      <c r="F55" s="72">
        <v>46</v>
      </c>
      <c r="G55" s="44">
        <f t="shared" si="0"/>
        <v>90</v>
      </c>
      <c r="H55" s="18">
        <f t="shared" si="1"/>
        <v>73</v>
      </c>
      <c r="I55" s="18">
        <f t="shared" si="5"/>
        <v>93</v>
      </c>
      <c r="J55" s="18">
        <f t="shared" si="3"/>
        <v>90</v>
      </c>
      <c r="K55" s="18"/>
      <c r="L55" s="1"/>
      <c r="M55" s="1"/>
      <c r="N55" s="1"/>
      <c r="O55" s="1"/>
      <c r="P55" s="1"/>
      <c r="Q55" s="1"/>
      <c r="R55" s="1"/>
      <c r="S55" s="1"/>
      <c r="T55" s="1"/>
    </row>
    <row r="56" spans="1:20" ht="30" customHeight="1">
      <c r="A56" s="55" t="s">
        <v>162</v>
      </c>
      <c r="B56" s="69" t="s">
        <v>163</v>
      </c>
      <c r="C56" s="54">
        <v>29</v>
      </c>
      <c r="D56" s="54">
        <v>29</v>
      </c>
      <c r="E56" s="54">
        <v>19</v>
      </c>
      <c r="F56" s="72">
        <v>44</v>
      </c>
      <c r="G56" s="44">
        <f t="shared" si="0"/>
        <v>92</v>
      </c>
      <c r="H56" s="18">
        <f t="shared" si="1"/>
        <v>95</v>
      </c>
      <c r="I56" s="18">
        <f t="shared" si="5"/>
        <v>107</v>
      </c>
      <c r="J56" s="18">
        <f t="shared" si="3"/>
        <v>94</v>
      </c>
      <c r="K56" s="18"/>
      <c r="L56" s="1"/>
      <c r="M56" s="1"/>
      <c r="N56" s="1"/>
      <c r="O56" s="1"/>
      <c r="P56" s="1"/>
      <c r="Q56" s="1"/>
      <c r="R56" s="1"/>
      <c r="S56" s="1"/>
      <c r="T56" s="1"/>
    </row>
    <row r="57" spans="1:20" ht="30" customHeight="1">
      <c r="A57" s="55" t="s">
        <v>164</v>
      </c>
      <c r="B57" s="69" t="s">
        <v>165</v>
      </c>
      <c r="C57" s="54">
        <v>24</v>
      </c>
      <c r="D57" s="54">
        <v>29</v>
      </c>
      <c r="E57" s="54">
        <v>17</v>
      </c>
      <c r="F57" s="72">
        <v>44</v>
      </c>
      <c r="G57" s="44">
        <f t="shared" si="0"/>
        <v>90</v>
      </c>
      <c r="H57" s="18">
        <f t="shared" si="1"/>
        <v>85</v>
      </c>
      <c r="I57" s="18">
        <f t="shared" si="5"/>
        <v>100</v>
      </c>
      <c r="J57" s="18">
        <f t="shared" si="3"/>
        <v>91</v>
      </c>
      <c r="K57" s="18"/>
      <c r="L57" s="1"/>
      <c r="M57" s="1"/>
      <c r="N57" s="1"/>
      <c r="O57" s="1"/>
      <c r="P57" s="1"/>
      <c r="Q57" s="1"/>
      <c r="R57" s="1"/>
      <c r="S57" s="1"/>
      <c r="T57" s="1"/>
    </row>
    <row r="58" spans="1:20" ht="30" customHeight="1">
      <c r="A58" s="55" t="s">
        <v>166</v>
      </c>
      <c r="B58" s="69" t="s">
        <v>167</v>
      </c>
      <c r="C58" s="54">
        <v>13</v>
      </c>
      <c r="D58" s="54">
        <v>21</v>
      </c>
      <c r="E58" s="54">
        <v>19</v>
      </c>
      <c r="F58" s="72">
        <v>33</v>
      </c>
      <c r="G58" s="44">
        <f t="shared" si="0"/>
        <v>73</v>
      </c>
      <c r="H58" s="18">
        <f t="shared" si="1"/>
        <v>63</v>
      </c>
      <c r="I58" s="18">
        <f t="shared" si="5"/>
        <v>78</v>
      </c>
      <c r="J58" s="18">
        <f t="shared" si="3"/>
        <v>76</v>
      </c>
      <c r="K58" s="18"/>
      <c r="L58" s="1"/>
      <c r="M58" s="1"/>
      <c r="N58" s="1" t="s">
        <v>31</v>
      </c>
      <c r="O58" s="1"/>
      <c r="P58" s="1"/>
      <c r="Q58" s="1"/>
      <c r="R58" s="1"/>
      <c r="S58" s="1"/>
      <c r="T58" s="1"/>
    </row>
    <row r="59" spans="1:20" ht="30" customHeight="1">
      <c r="A59" s="55" t="s">
        <v>168</v>
      </c>
      <c r="B59" s="69" t="s">
        <v>169</v>
      </c>
      <c r="C59" s="54">
        <v>14</v>
      </c>
      <c r="D59" s="54">
        <v>25</v>
      </c>
      <c r="E59" s="54">
        <v>14</v>
      </c>
      <c r="F59" s="72">
        <v>35</v>
      </c>
      <c r="G59" s="44">
        <f t="shared" si="0"/>
        <v>74</v>
      </c>
      <c r="H59" s="18">
        <f t="shared" si="1"/>
        <v>62</v>
      </c>
      <c r="I59" s="18">
        <f t="shared" si="5"/>
        <v>79</v>
      </c>
      <c r="J59" s="18">
        <f t="shared" si="3"/>
        <v>76</v>
      </c>
      <c r="K59" s="18"/>
      <c r="L59" s="1"/>
      <c r="M59" s="1"/>
      <c r="N59" s="1"/>
      <c r="O59" s="1"/>
      <c r="P59" s="1"/>
      <c r="Q59" s="1"/>
      <c r="R59" s="1"/>
      <c r="S59" s="1"/>
      <c r="T59" s="1"/>
    </row>
    <row r="60" spans="1:20" ht="30" customHeight="1">
      <c r="A60" s="55" t="s">
        <v>170</v>
      </c>
      <c r="B60" s="69" t="s">
        <v>171</v>
      </c>
      <c r="C60" s="54">
        <v>11</v>
      </c>
      <c r="D60" s="54">
        <v>21</v>
      </c>
      <c r="E60" s="54">
        <v>16</v>
      </c>
      <c r="F60" s="72">
        <v>34</v>
      </c>
      <c r="G60" s="44">
        <f t="shared" si="0"/>
        <v>71</v>
      </c>
      <c r="H60" s="18">
        <f t="shared" si="1"/>
        <v>57</v>
      </c>
      <c r="I60" s="18">
        <f t="shared" si="5"/>
        <v>73</v>
      </c>
      <c r="J60" s="18">
        <f t="shared" si="3"/>
        <v>73</v>
      </c>
      <c r="K60" s="18"/>
      <c r="L60" s="1"/>
      <c r="M60" s="1"/>
      <c r="N60" s="1"/>
      <c r="O60" s="1"/>
      <c r="P60" s="1"/>
      <c r="Q60" s="1"/>
      <c r="R60" s="1"/>
      <c r="S60" s="1"/>
      <c r="T60" s="1"/>
    </row>
    <row r="61" spans="1:20" ht="30" customHeight="1">
      <c r="A61" s="55" t="s">
        <v>172</v>
      </c>
      <c r="B61" s="69" t="s">
        <v>173</v>
      </c>
      <c r="C61" s="54">
        <v>17</v>
      </c>
      <c r="D61" s="54">
        <v>26</v>
      </c>
      <c r="E61" s="54">
        <v>15</v>
      </c>
      <c r="F61" s="72">
        <v>32</v>
      </c>
      <c r="G61" s="44">
        <f t="shared" si="0"/>
        <v>73</v>
      </c>
      <c r="H61" s="18">
        <f t="shared" si="1"/>
        <v>66</v>
      </c>
      <c r="I61" s="18">
        <f t="shared" si="5"/>
        <v>82</v>
      </c>
      <c r="J61" s="18">
        <f t="shared" si="3"/>
        <v>77</v>
      </c>
      <c r="K61" s="18"/>
      <c r="L61" s="1"/>
      <c r="M61" s="1"/>
      <c r="N61" s="1"/>
      <c r="O61" s="1"/>
      <c r="P61" s="1"/>
      <c r="Q61" s="1"/>
      <c r="R61" s="1"/>
      <c r="S61" s="1"/>
      <c r="T61" s="1"/>
    </row>
    <row r="62" spans="1:20" ht="30" customHeight="1">
      <c r="A62" s="55" t="s">
        <v>174</v>
      </c>
      <c r="B62" s="69" t="s">
        <v>175</v>
      </c>
      <c r="C62" s="54">
        <v>7</v>
      </c>
      <c r="D62" s="54">
        <v>17</v>
      </c>
      <c r="E62" s="54">
        <v>10</v>
      </c>
      <c r="F62" s="72">
        <v>15</v>
      </c>
      <c r="G62" s="44">
        <f t="shared" si="0"/>
        <v>42</v>
      </c>
      <c r="H62" s="18">
        <f t="shared" si="1"/>
        <v>35</v>
      </c>
      <c r="I62" s="18">
        <f t="shared" si="5"/>
        <v>48</v>
      </c>
      <c r="J62" s="18">
        <f t="shared" si="3"/>
        <v>48</v>
      </c>
      <c r="K62" s="18"/>
      <c r="L62" s="1"/>
      <c r="M62" s="1"/>
      <c r="N62" s="1"/>
      <c r="O62" s="1"/>
      <c r="P62" s="1"/>
      <c r="Q62" s="1"/>
      <c r="R62" s="1"/>
      <c r="S62" s="1"/>
      <c r="T62" s="1"/>
    </row>
    <row r="63" spans="1:20" ht="30" customHeight="1">
      <c r="A63" s="55" t="s">
        <v>176</v>
      </c>
      <c r="B63" s="69" t="s">
        <v>177</v>
      </c>
      <c r="C63" s="54">
        <v>10</v>
      </c>
      <c r="D63" s="54">
        <v>15</v>
      </c>
      <c r="E63" s="54">
        <v>16</v>
      </c>
      <c r="F63" s="72">
        <v>25</v>
      </c>
      <c r="G63" s="44">
        <f t="shared" si="0"/>
        <v>56</v>
      </c>
      <c r="H63" s="18">
        <f t="shared" si="1"/>
        <v>50</v>
      </c>
      <c r="I63" s="18">
        <f t="shared" si="5"/>
        <v>60</v>
      </c>
      <c r="J63" s="18">
        <f t="shared" si="3"/>
        <v>59</v>
      </c>
      <c r="K63" s="18"/>
      <c r="L63" s="1"/>
      <c r="M63" s="1"/>
      <c r="N63" s="1"/>
      <c r="O63" s="1"/>
      <c r="P63" s="1"/>
      <c r="Q63" s="1"/>
      <c r="R63" s="1"/>
      <c r="S63" s="1"/>
      <c r="T63" s="1"/>
    </row>
    <row r="64" spans="1:20" ht="30" customHeight="1">
      <c r="A64" s="55" t="s">
        <v>178</v>
      </c>
      <c r="B64" s="69" t="s">
        <v>179</v>
      </c>
      <c r="C64" s="54">
        <v>5</v>
      </c>
      <c r="D64" s="54">
        <v>20</v>
      </c>
      <c r="E64" s="54">
        <v>13</v>
      </c>
      <c r="F64" s="72">
        <v>27</v>
      </c>
      <c r="G64" s="44">
        <f t="shared" si="0"/>
        <v>60</v>
      </c>
      <c r="H64" s="18">
        <f t="shared" si="1"/>
        <v>42</v>
      </c>
      <c r="I64" s="18">
        <f t="shared" si="5"/>
        <v>60</v>
      </c>
      <c r="J64" s="18">
        <f t="shared" si="3"/>
        <v>63</v>
      </c>
      <c r="K64" s="18"/>
      <c r="L64" s="1"/>
      <c r="M64" s="1"/>
      <c r="N64" s="1"/>
      <c r="O64" s="1"/>
      <c r="P64" s="1"/>
      <c r="Q64" s="1"/>
      <c r="R64" s="1"/>
      <c r="S64" s="1"/>
      <c r="T64" s="1"/>
    </row>
    <row r="65" spans="1:20" ht="30" customHeight="1">
      <c r="A65" s="55" t="s">
        <v>180</v>
      </c>
      <c r="B65" s="69" t="s">
        <v>181</v>
      </c>
      <c r="C65" s="54">
        <v>16</v>
      </c>
      <c r="D65" s="54">
        <v>28</v>
      </c>
      <c r="E65" s="54">
        <v>18</v>
      </c>
      <c r="F65" s="72">
        <v>45</v>
      </c>
      <c r="G65" s="44">
        <f t="shared" si="0"/>
        <v>91</v>
      </c>
      <c r="H65" s="18">
        <f t="shared" si="1"/>
        <v>74</v>
      </c>
      <c r="I65" s="18">
        <f t="shared" si="5"/>
        <v>94</v>
      </c>
      <c r="J65" s="18">
        <f t="shared" si="3"/>
        <v>92</v>
      </c>
      <c r="K65" s="18"/>
      <c r="L65" s="1"/>
      <c r="M65" s="1"/>
      <c r="N65" s="1"/>
      <c r="O65" s="1"/>
      <c r="P65" s="1"/>
      <c r="Q65" s="1"/>
      <c r="R65" s="1"/>
      <c r="S65" s="1"/>
      <c r="T65" s="1"/>
    </row>
    <row r="66" spans="1:20" ht="30" customHeight="1">
      <c r="A66" s="55" t="s">
        <v>182</v>
      </c>
      <c r="B66" s="69" t="s">
        <v>183</v>
      </c>
      <c r="C66" s="54">
        <v>10</v>
      </c>
      <c r="D66" s="54">
        <v>23</v>
      </c>
      <c r="E66" s="54">
        <v>16</v>
      </c>
      <c r="F66" s="72">
        <v>42</v>
      </c>
      <c r="G66" s="44">
        <f t="shared" si="0"/>
        <v>81</v>
      </c>
      <c r="H66" s="18">
        <f t="shared" si="1"/>
        <v>60</v>
      </c>
      <c r="I66" s="18">
        <f t="shared" si="5"/>
        <v>79</v>
      </c>
      <c r="J66" s="18">
        <f t="shared" si="3"/>
        <v>80</v>
      </c>
      <c r="K66" s="18"/>
      <c r="L66" s="1"/>
      <c r="M66" s="1"/>
      <c r="N66" s="1"/>
      <c r="O66" s="1"/>
      <c r="P66" s="1"/>
      <c r="Q66" s="1"/>
      <c r="R66" s="1"/>
      <c r="S66" s="1"/>
      <c r="T66" s="1"/>
    </row>
    <row r="67" spans="1:20" ht="30" customHeight="1">
      <c r="A67" s="55" t="s">
        <v>184</v>
      </c>
      <c r="B67" s="69" t="s">
        <v>185</v>
      </c>
      <c r="C67" s="54">
        <v>20</v>
      </c>
      <c r="D67" s="54">
        <v>26</v>
      </c>
      <c r="E67" s="54">
        <v>15</v>
      </c>
      <c r="F67" s="72">
        <v>44</v>
      </c>
      <c r="G67" s="44">
        <f t="shared" si="0"/>
        <v>85</v>
      </c>
      <c r="H67" s="18">
        <f t="shared" si="1"/>
        <v>76</v>
      </c>
      <c r="I67" s="18">
        <f t="shared" ref="I67:I77" si="6">CEILING(((P$5*$C67/$U$5)+(Q$6*$D67/$U$6)+(P$8*$F67/$U$8)++(P$7*$E67/$U$7))/P$9,1)</f>
        <v>91</v>
      </c>
      <c r="J67" s="18">
        <f t="shared" si="3"/>
        <v>84</v>
      </c>
      <c r="K67" s="18"/>
      <c r="L67" s="1"/>
      <c r="M67" s="1"/>
      <c r="N67" s="1"/>
      <c r="O67" s="1"/>
      <c r="P67" s="1"/>
      <c r="Q67" s="1"/>
      <c r="R67" s="1"/>
      <c r="S67" s="1"/>
      <c r="T67" s="1"/>
    </row>
    <row r="68" spans="1:20" ht="30" customHeight="1">
      <c r="A68" s="55" t="s">
        <v>186</v>
      </c>
      <c r="B68" s="69" t="s">
        <v>187</v>
      </c>
      <c r="C68" s="54">
        <v>20</v>
      </c>
      <c r="D68" s="54">
        <v>26</v>
      </c>
      <c r="E68" s="54">
        <v>16</v>
      </c>
      <c r="F68" s="72">
        <v>39</v>
      </c>
      <c r="G68" s="44">
        <f t="shared" ref="G68:G77" si="7">MAX(C68,D68)+E68+F68</f>
        <v>81</v>
      </c>
      <c r="H68" s="18">
        <f t="shared" ref="H68:H77" si="8">CEILING(((O$5*$C68/$U$5)+(O$6*$D68/$U$6)+(O$7*$E68/$U$7)+(O$8*$F68/$U$8))/O$9,1)</f>
        <v>75</v>
      </c>
      <c r="I68" s="18">
        <f t="shared" si="6"/>
        <v>89</v>
      </c>
      <c r="J68" s="18">
        <f t="shared" ref="J68:J77" si="9">CEILING(((Q$5*$C68/$U$5)+(Q$6*$D68/$U$6)+(Q$8*$F68/$U$8)+(Q$7*$E68/$U$7))/Q$9,1)</f>
        <v>83</v>
      </c>
      <c r="K68" s="18"/>
      <c r="L68" s="1"/>
      <c r="M68" s="1"/>
      <c r="N68" s="1"/>
      <c r="O68" s="1"/>
      <c r="P68" s="1"/>
      <c r="Q68" s="1"/>
      <c r="R68" s="1"/>
      <c r="S68" s="1"/>
      <c r="T68" s="1"/>
    </row>
    <row r="69" spans="1:20" ht="30" customHeight="1">
      <c r="A69" s="55" t="s">
        <v>188</v>
      </c>
      <c r="B69" s="69" t="s">
        <v>189</v>
      </c>
      <c r="C69" s="55">
        <v>0</v>
      </c>
      <c r="D69" s="54">
        <v>24</v>
      </c>
      <c r="E69" s="54">
        <v>17</v>
      </c>
      <c r="F69" s="72">
        <v>42</v>
      </c>
      <c r="G69" s="44">
        <f t="shared" si="7"/>
        <v>83</v>
      </c>
      <c r="H69" s="18">
        <f t="shared" si="8"/>
        <v>47</v>
      </c>
      <c r="I69" s="18">
        <f t="shared" si="6"/>
        <v>73</v>
      </c>
      <c r="J69" s="18">
        <f t="shared" si="9"/>
        <v>83</v>
      </c>
      <c r="K69" s="18"/>
      <c r="L69" s="1"/>
      <c r="M69" s="1"/>
      <c r="N69" s="1"/>
      <c r="O69" s="1"/>
      <c r="P69" s="1"/>
      <c r="Q69" s="1"/>
      <c r="R69" s="1"/>
      <c r="S69" s="1"/>
      <c r="T69" s="1"/>
    </row>
    <row r="70" spans="1:20" ht="30" customHeight="1">
      <c r="A70" s="55" t="s">
        <v>190</v>
      </c>
      <c r="B70" s="69" t="s">
        <v>191</v>
      </c>
      <c r="C70" s="54">
        <v>9</v>
      </c>
      <c r="D70" s="54">
        <v>15</v>
      </c>
      <c r="E70" s="54">
        <v>14</v>
      </c>
      <c r="F70" s="72">
        <v>42</v>
      </c>
      <c r="G70" s="44">
        <f t="shared" si="7"/>
        <v>71</v>
      </c>
      <c r="H70" s="18">
        <f t="shared" si="8"/>
        <v>53</v>
      </c>
      <c r="I70" s="18">
        <f t="shared" si="6"/>
        <v>65</v>
      </c>
      <c r="J70" s="18">
        <f t="shared" si="9"/>
        <v>66</v>
      </c>
      <c r="K70" s="18"/>
      <c r="L70" s="1"/>
      <c r="M70" s="1"/>
      <c r="N70" s="1"/>
      <c r="O70" s="1"/>
      <c r="P70" s="1"/>
      <c r="Q70" s="1"/>
      <c r="R70" s="1"/>
      <c r="S70" s="1"/>
      <c r="T70" s="1"/>
    </row>
    <row r="71" spans="1:20" ht="30" customHeight="1">
      <c r="A71" s="55" t="s">
        <v>192</v>
      </c>
      <c r="B71" s="69" t="s">
        <v>193</v>
      </c>
      <c r="C71" s="54">
        <v>15</v>
      </c>
      <c r="D71" s="54">
        <v>25</v>
      </c>
      <c r="E71" s="54">
        <v>15</v>
      </c>
      <c r="F71" s="72">
        <v>40</v>
      </c>
      <c r="G71" s="44">
        <f t="shared" si="7"/>
        <v>80</v>
      </c>
      <c r="H71" s="18">
        <f t="shared" si="8"/>
        <v>66</v>
      </c>
      <c r="I71" s="18">
        <f t="shared" si="6"/>
        <v>83</v>
      </c>
      <c r="J71" s="18">
        <f t="shared" si="9"/>
        <v>81</v>
      </c>
      <c r="K71" s="18"/>
      <c r="L71" s="1"/>
      <c r="M71" s="1"/>
      <c r="N71" s="1"/>
    </row>
    <row r="72" spans="1:20" ht="30" customHeight="1">
      <c r="A72" s="55" t="s">
        <v>194</v>
      </c>
      <c r="B72" s="69" t="s">
        <v>195</v>
      </c>
      <c r="C72" s="54">
        <v>9</v>
      </c>
      <c r="D72" s="54">
        <v>17</v>
      </c>
      <c r="E72" s="54">
        <v>9</v>
      </c>
      <c r="F72" s="72">
        <v>36</v>
      </c>
      <c r="G72" s="44">
        <f t="shared" si="7"/>
        <v>62</v>
      </c>
      <c r="H72" s="18">
        <f t="shared" si="8"/>
        <v>46</v>
      </c>
      <c r="I72" s="18">
        <f t="shared" si="6"/>
        <v>59</v>
      </c>
      <c r="J72" s="18">
        <f t="shared" si="9"/>
        <v>58</v>
      </c>
      <c r="K72" s="18"/>
      <c r="L72" s="1"/>
      <c r="M72" s="1"/>
      <c r="N72" s="1"/>
    </row>
    <row r="73" spans="1:20" ht="30" customHeight="1">
      <c r="A73" s="55" t="s">
        <v>196</v>
      </c>
      <c r="B73" s="69" t="s">
        <v>197</v>
      </c>
      <c r="C73" s="54">
        <v>10</v>
      </c>
      <c r="D73" s="54">
        <v>23</v>
      </c>
      <c r="E73" s="54">
        <v>12</v>
      </c>
      <c r="F73" s="72">
        <v>35</v>
      </c>
      <c r="G73" s="44">
        <f t="shared" si="7"/>
        <v>70</v>
      </c>
      <c r="H73" s="18">
        <f t="shared" si="8"/>
        <v>53</v>
      </c>
      <c r="I73" s="18">
        <f t="shared" si="6"/>
        <v>70</v>
      </c>
      <c r="J73" s="18">
        <f t="shared" si="9"/>
        <v>71</v>
      </c>
      <c r="K73" s="18"/>
      <c r="L73" s="1"/>
      <c r="M73" s="1"/>
      <c r="N73" s="1"/>
    </row>
    <row r="74" spans="1:20" ht="30" customHeight="1">
      <c r="A74" s="55" t="s">
        <v>198</v>
      </c>
      <c r="B74" s="69" t="s">
        <v>199</v>
      </c>
      <c r="C74" s="54">
        <v>15</v>
      </c>
      <c r="D74" s="54">
        <v>22</v>
      </c>
      <c r="E74" s="54">
        <v>15</v>
      </c>
      <c r="F74" s="72">
        <v>36</v>
      </c>
      <c r="G74" s="44">
        <f t="shared" si="7"/>
        <v>73</v>
      </c>
      <c r="H74" s="18">
        <f t="shared" si="8"/>
        <v>63</v>
      </c>
      <c r="I74" s="18">
        <f t="shared" si="6"/>
        <v>78</v>
      </c>
      <c r="J74" s="18">
        <f t="shared" si="9"/>
        <v>74</v>
      </c>
      <c r="K74" s="18"/>
      <c r="L74" s="1"/>
      <c r="M74" s="1"/>
      <c r="N74" s="1"/>
    </row>
    <row r="75" spans="1:20" ht="30" customHeight="1">
      <c r="A75" s="55" t="s">
        <v>200</v>
      </c>
      <c r="B75" s="69" t="s">
        <v>201</v>
      </c>
      <c r="C75" s="54">
        <v>16</v>
      </c>
      <c r="D75" s="54">
        <v>23</v>
      </c>
      <c r="E75" s="54">
        <v>17</v>
      </c>
      <c r="F75" s="72">
        <v>41</v>
      </c>
      <c r="G75" s="44">
        <f t="shared" si="7"/>
        <v>81</v>
      </c>
      <c r="H75" s="18">
        <f t="shared" si="8"/>
        <v>70</v>
      </c>
      <c r="I75" s="18">
        <f t="shared" si="6"/>
        <v>85</v>
      </c>
      <c r="J75" s="18">
        <f t="shared" si="9"/>
        <v>81</v>
      </c>
      <c r="K75" s="18"/>
      <c r="L75" s="1"/>
      <c r="M75" s="1"/>
      <c r="N75" s="1"/>
    </row>
    <row r="76" spans="1:20" ht="30" customHeight="1">
      <c r="A76" s="55" t="s">
        <v>202</v>
      </c>
      <c r="B76" s="69" t="s">
        <v>203</v>
      </c>
      <c r="C76" s="54">
        <v>14</v>
      </c>
      <c r="D76" s="54">
        <v>23</v>
      </c>
      <c r="E76" s="54">
        <v>10</v>
      </c>
      <c r="F76" s="72">
        <v>41</v>
      </c>
      <c r="G76" s="44">
        <f t="shared" si="7"/>
        <v>74</v>
      </c>
      <c r="H76" s="18">
        <f t="shared" si="8"/>
        <v>59</v>
      </c>
      <c r="I76" s="18">
        <f t="shared" si="6"/>
        <v>74</v>
      </c>
      <c r="J76" s="18">
        <f t="shared" si="9"/>
        <v>71</v>
      </c>
      <c r="K76" s="18"/>
      <c r="L76" s="1"/>
      <c r="M76" s="1"/>
      <c r="N76" s="1"/>
    </row>
    <row r="77" spans="1:20" ht="30" customHeight="1">
      <c r="A77" s="55" t="s">
        <v>204</v>
      </c>
      <c r="B77" s="69" t="s">
        <v>205</v>
      </c>
      <c r="C77" s="54">
        <v>10</v>
      </c>
      <c r="D77" s="54">
        <v>22</v>
      </c>
      <c r="E77" s="54">
        <v>12</v>
      </c>
      <c r="F77" s="72">
        <v>35</v>
      </c>
      <c r="G77" s="44">
        <f t="shared" si="7"/>
        <v>69</v>
      </c>
      <c r="H77" s="18">
        <f t="shared" si="8"/>
        <v>52</v>
      </c>
      <c r="I77" s="18">
        <f t="shared" si="6"/>
        <v>69</v>
      </c>
      <c r="J77" s="18">
        <f t="shared" si="9"/>
        <v>69</v>
      </c>
      <c r="K77" s="18"/>
      <c r="L77" s="1"/>
      <c r="M77" s="1"/>
      <c r="N77" s="1"/>
    </row>
    <row r="78" spans="1:20">
      <c r="A78" s="43" t="s">
        <v>5</v>
      </c>
      <c r="B78" s="43"/>
      <c r="C78" s="44">
        <f t="shared" ref="C78:J78" si="10">AVERAGE(C3:C77)</f>
        <v>14.88</v>
      </c>
      <c r="D78" s="44">
        <f t="shared" si="10"/>
        <v>21.64</v>
      </c>
      <c r="E78" s="44">
        <f t="shared" si="10"/>
        <v>15.08</v>
      </c>
      <c r="F78" s="44">
        <f t="shared" si="10"/>
        <v>36.373333333333335</v>
      </c>
      <c r="G78" s="44">
        <f t="shared" si="10"/>
        <v>74.853333333333339</v>
      </c>
      <c r="H78" s="44">
        <f t="shared" si="10"/>
        <v>63.4</v>
      </c>
      <c r="I78" s="44">
        <f t="shared" si="10"/>
        <v>77.186666666666667</v>
      </c>
      <c r="J78" s="44">
        <f t="shared" si="10"/>
        <v>73.554054054054049</v>
      </c>
      <c r="K78" s="18"/>
    </row>
    <row r="79" spans="1:20">
      <c r="A79" s="110" t="s">
        <v>48</v>
      </c>
      <c r="B79" s="111"/>
      <c r="C79" s="111"/>
      <c r="D79" s="111"/>
      <c r="E79" s="111"/>
      <c r="F79" s="111"/>
      <c r="G79" s="112"/>
      <c r="H79" s="32">
        <f>AVERAGEIFS(H3:H77,G3:G77, "&gt;=50")</f>
        <v>64.619718309859152</v>
      </c>
      <c r="I79" s="32">
        <f>AVERAGEIFS(I3:I77,G3:G77, "&gt;=50")</f>
        <v>79.16901408450704</v>
      </c>
      <c r="J79" s="32">
        <f>AVERAGEIFS(J3:J77,G3:G77, "&gt;=50")</f>
        <v>75.742857142857147</v>
      </c>
      <c r="K79" s="18"/>
    </row>
    <row r="80" spans="1:20">
      <c r="A80" s="113" t="s">
        <v>47</v>
      </c>
      <c r="B80" s="114"/>
      <c r="C80" s="114"/>
      <c r="D80" s="114"/>
      <c r="E80" s="114"/>
      <c r="F80" s="114"/>
      <c r="G80" s="115"/>
      <c r="H80" s="26">
        <f>AVERAGEIFS(H3:H77,C3:C77, "&gt;0",D3:D77, "&gt;0",E3:E77, "&gt;0",F3:F77, "&gt;0")</f>
        <v>65.492307692307691</v>
      </c>
      <c r="I80" s="26">
        <f>AVERAGEIFS(I3:I77,C3:C77,"&gt;0",D3:D77, "&gt;0",E3:E77, "&gt;0",F3:F77, "&gt;0")</f>
        <v>80.553846153846152</v>
      </c>
      <c r="J80" s="26">
        <f>AVERAGEIFS(J3:J75,C3:C75,"&gt;0",D3:D75, "&gt;0",E3:E75, "&gt;0",F3:F75, "&gt;0")</f>
        <v>77.032258064516128</v>
      </c>
      <c r="K80" s="18"/>
    </row>
  </sheetData>
  <mergeCells count="8">
    <mergeCell ref="A79:G79"/>
    <mergeCell ref="A80:G80"/>
    <mergeCell ref="C1:F1"/>
    <mergeCell ref="H1:K1"/>
    <mergeCell ref="M10:U10"/>
    <mergeCell ref="S12:U12"/>
    <mergeCell ref="P12:R12"/>
    <mergeCell ref="N2:P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78"/>
  <sheetViews>
    <sheetView zoomScale="66" zoomScaleNormal="64" workbookViewId="0">
      <selection activeCell="L39" sqref="L39"/>
    </sheetView>
  </sheetViews>
  <sheetFormatPr defaultRowHeight="15"/>
  <cols>
    <col min="1" max="1" width="16.7109375" customWidth="1"/>
    <col min="2" max="21" width="10.7109375" customWidth="1"/>
    <col min="22" max="22" width="8.7109375" customWidth="1"/>
  </cols>
  <sheetData>
    <row r="1" spans="1:19">
      <c r="F1" s="127" t="s">
        <v>227</v>
      </c>
      <c r="G1" s="127"/>
      <c r="H1" s="127"/>
    </row>
    <row r="2" spans="1:19">
      <c r="A2" s="130" t="s">
        <v>11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t="s">
        <v>225</v>
      </c>
      <c r="N2" s="129" t="s">
        <v>210</v>
      </c>
      <c r="O2" s="129"/>
      <c r="P2" s="129"/>
    </row>
    <row r="3" spans="1:19" ht="30" customHeight="1">
      <c r="A3" s="131" t="s">
        <v>51</v>
      </c>
      <c r="B3" s="131"/>
      <c r="C3" s="131"/>
      <c r="D3" s="131"/>
      <c r="E3" s="127"/>
      <c r="F3" s="45"/>
      <c r="G3" s="45"/>
      <c r="H3" s="45"/>
      <c r="I3" s="45"/>
      <c r="J3" s="45"/>
    </row>
    <row r="4" spans="1:19" ht="30" customHeight="1">
      <c r="A4" s="18" t="s">
        <v>53</v>
      </c>
      <c r="B4" s="18" t="s">
        <v>3</v>
      </c>
      <c r="C4" s="18" t="s">
        <v>13</v>
      </c>
      <c r="D4" s="64" t="s">
        <v>14</v>
      </c>
      <c r="E4" s="65"/>
      <c r="F4" s="20"/>
      <c r="G4" s="45"/>
      <c r="H4" s="45"/>
      <c r="I4" s="45"/>
      <c r="J4" s="45"/>
    </row>
    <row r="5" spans="1:19" ht="30" customHeight="1">
      <c r="A5" s="18">
        <v>0.66</v>
      </c>
      <c r="B5" s="18">
        <v>0.81</v>
      </c>
      <c r="C5" s="18">
        <v>0.434</v>
      </c>
      <c r="D5" s="18"/>
      <c r="E5" s="65"/>
      <c r="F5" s="20"/>
      <c r="G5" s="45"/>
      <c r="H5" s="45"/>
      <c r="I5" s="45"/>
      <c r="J5" s="45"/>
      <c r="O5" s="20"/>
    </row>
    <row r="6" spans="1:19" ht="30" customHeight="1">
      <c r="A6" s="20"/>
      <c r="B6" s="20"/>
      <c r="C6" s="20"/>
      <c r="D6" s="20"/>
      <c r="E6" s="20"/>
      <c r="F6" s="45"/>
      <c r="G6" s="45"/>
      <c r="H6" s="45"/>
      <c r="I6" s="45"/>
      <c r="J6" s="45"/>
      <c r="O6" s="20"/>
    </row>
    <row r="7" spans="1:19" ht="30" customHeight="1" thickBot="1">
      <c r="A7" s="45"/>
      <c r="B7" s="45"/>
      <c r="C7" s="45"/>
      <c r="D7" s="45"/>
      <c r="E7" s="127" t="s">
        <v>32</v>
      </c>
      <c r="F7" s="127"/>
      <c r="G7" s="127"/>
      <c r="H7" s="127"/>
      <c r="I7" s="127"/>
      <c r="J7" s="127"/>
      <c r="O7" s="20"/>
    </row>
    <row r="8" spans="1:19" ht="30" customHeight="1" thickBot="1">
      <c r="A8" s="74"/>
      <c r="B8" s="75" t="s">
        <v>52</v>
      </c>
      <c r="C8" s="75" t="s">
        <v>54</v>
      </c>
      <c r="D8" s="75" t="s">
        <v>212</v>
      </c>
      <c r="E8" s="75" t="s">
        <v>213</v>
      </c>
      <c r="F8" s="75" t="s">
        <v>214</v>
      </c>
      <c r="G8" s="75" t="s">
        <v>215</v>
      </c>
      <c r="H8" s="75" t="s">
        <v>216</v>
      </c>
      <c r="I8" s="75" t="s">
        <v>217</v>
      </c>
      <c r="J8" s="75" t="s">
        <v>218</v>
      </c>
      <c r="K8" s="75" t="s">
        <v>219</v>
      </c>
      <c r="L8" s="75" t="s">
        <v>220</v>
      </c>
      <c r="M8" s="75" t="s">
        <v>221</v>
      </c>
      <c r="N8" s="75" t="s">
        <v>222</v>
      </c>
      <c r="O8" s="75" t="s">
        <v>223</v>
      </c>
      <c r="P8" s="79" t="s">
        <v>224</v>
      </c>
    </row>
    <row r="9" spans="1:19" ht="30" customHeight="1" thickBot="1">
      <c r="A9" s="76" t="s">
        <v>2</v>
      </c>
      <c r="B9" s="73">
        <v>3</v>
      </c>
      <c r="C9" s="73">
        <v>3</v>
      </c>
      <c r="D9" s="73">
        <v>2</v>
      </c>
      <c r="E9" s="73">
        <v>2</v>
      </c>
      <c r="F9" s="73">
        <v>3</v>
      </c>
      <c r="G9" s="73">
        <v>1</v>
      </c>
      <c r="H9" s="73">
        <v>0</v>
      </c>
      <c r="I9" s="73">
        <v>0</v>
      </c>
      <c r="J9" s="73">
        <v>2</v>
      </c>
      <c r="K9" s="73">
        <v>1</v>
      </c>
      <c r="L9" s="73">
        <v>2</v>
      </c>
      <c r="M9" s="73">
        <v>1</v>
      </c>
      <c r="N9" s="73">
        <v>3</v>
      </c>
      <c r="O9" s="73">
        <v>2</v>
      </c>
      <c r="P9" s="80">
        <v>2</v>
      </c>
      <c r="Q9" s="81"/>
      <c r="S9" s="68"/>
    </row>
    <row r="10" spans="1:19" ht="30" customHeight="1" thickBot="1">
      <c r="A10" s="76" t="s">
        <v>3</v>
      </c>
      <c r="B10" s="73">
        <v>3</v>
      </c>
      <c r="C10" s="73">
        <v>3</v>
      </c>
      <c r="D10" s="73">
        <v>2</v>
      </c>
      <c r="E10" s="73">
        <v>2</v>
      </c>
      <c r="F10" s="73">
        <v>3</v>
      </c>
      <c r="G10" s="73">
        <v>1</v>
      </c>
      <c r="H10" s="73">
        <v>0</v>
      </c>
      <c r="I10" s="73">
        <v>0</v>
      </c>
      <c r="J10" s="73">
        <v>2</v>
      </c>
      <c r="K10" s="73">
        <v>1</v>
      </c>
      <c r="L10" s="73">
        <v>2</v>
      </c>
      <c r="M10" s="73">
        <v>1</v>
      </c>
      <c r="N10" s="73">
        <v>3</v>
      </c>
      <c r="O10" s="73">
        <v>2</v>
      </c>
      <c r="P10" s="80">
        <v>2</v>
      </c>
      <c r="Q10" s="81"/>
      <c r="S10" s="68"/>
    </row>
    <row r="11" spans="1:19" ht="30" customHeight="1" thickBot="1">
      <c r="A11" s="76" t="s">
        <v>4</v>
      </c>
      <c r="B11" s="73">
        <v>3</v>
      </c>
      <c r="C11" s="73">
        <v>3</v>
      </c>
      <c r="D11" s="73">
        <v>2</v>
      </c>
      <c r="E11" s="73">
        <v>2</v>
      </c>
      <c r="F11" s="73">
        <v>3</v>
      </c>
      <c r="G11" s="73">
        <v>1</v>
      </c>
      <c r="H11" s="73">
        <v>0</v>
      </c>
      <c r="I11" s="73">
        <v>0</v>
      </c>
      <c r="J11" s="73">
        <v>2</v>
      </c>
      <c r="K11" s="73">
        <v>1</v>
      </c>
      <c r="L11" s="73">
        <v>2</v>
      </c>
      <c r="M11" s="73">
        <v>1</v>
      </c>
      <c r="N11" s="73">
        <v>3</v>
      </c>
      <c r="O11" s="73">
        <v>3</v>
      </c>
      <c r="P11" s="80">
        <v>3</v>
      </c>
      <c r="Q11" s="81"/>
      <c r="S11" s="68"/>
    </row>
    <row r="12" spans="1:19" ht="30" customHeight="1" thickBot="1">
      <c r="A12" s="77" t="s">
        <v>5</v>
      </c>
      <c r="B12" s="78">
        <f>(B9+B10+B11)/3</f>
        <v>3</v>
      </c>
      <c r="C12" s="78">
        <f t="shared" ref="C12:P12" si="0">(C9+C10+C11)/3</f>
        <v>3</v>
      </c>
      <c r="D12" s="78">
        <f t="shared" si="0"/>
        <v>2</v>
      </c>
      <c r="E12" s="78">
        <f t="shared" si="0"/>
        <v>2</v>
      </c>
      <c r="F12" s="78">
        <f t="shared" si="0"/>
        <v>3</v>
      </c>
      <c r="G12" s="78">
        <f t="shared" si="0"/>
        <v>1</v>
      </c>
      <c r="H12" s="78">
        <f t="shared" si="0"/>
        <v>0</v>
      </c>
      <c r="I12" s="78">
        <f t="shared" si="0"/>
        <v>0</v>
      </c>
      <c r="J12" s="78">
        <f t="shared" si="0"/>
        <v>2</v>
      </c>
      <c r="K12" s="78">
        <f t="shared" si="0"/>
        <v>1</v>
      </c>
      <c r="L12" s="78">
        <f t="shared" si="0"/>
        <v>2</v>
      </c>
      <c r="M12" s="78">
        <f t="shared" si="0"/>
        <v>1</v>
      </c>
      <c r="N12" s="78">
        <f t="shared" si="0"/>
        <v>3</v>
      </c>
      <c r="O12" s="78">
        <f t="shared" si="0"/>
        <v>2.3333333333333335</v>
      </c>
      <c r="P12" s="78">
        <f t="shared" si="0"/>
        <v>2.3333333333333335</v>
      </c>
      <c r="Q12" s="10"/>
      <c r="R12" s="10"/>
      <c r="S12" s="68"/>
    </row>
    <row r="13" spans="1:19" ht="30" customHeight="1">
      <c r="A13" s="46" t="s">
        <v>228</v>
      </c>
      <c r="B13" s="20">
        <f>(B9+B10+B11)</f>
        <v>9</v>
      </c>
      <c r="C13" s="20">
        <f t="shared" ref="C13:P13" si="1">(C9+C10+C11)</f>
        <v>9</v>
      </c>
      <c r="D13" s="20">
        <f t="shared" si="1"/>
        <v>6</v>
      </c>
      <c r="E13" s="20">
        <f t="shared" si="1"/>
        <v>6</v>
      </c>
      <c r="F13" s="20">
        <f t="shared" si="1"/>
        <v>9</v>
      </c>
      <c r="G13" s="20">
        <f t="shared" si="1"/>
        <v>3</v>
      </c>
      <c r="H13" s="20">
        <f t="shared" si="1"/>
        <v>0</v>
      </c>
      <c r="I13" s="20">
        <f t="shared" si="1"/>
        <v>0</v>
      </c>
      <c r="J13" s="20">
        <f t="shared" si="1"/>
        <v>6</v>
      </c>
      <c r="K13" s="20">
        <f t="shared" si="1"/>
        <v>3</v>
      </c>
      <c r="L13" s="20">
        <f t="shared" si="1"/>
        <v>6</v>
      </c>
      <c r="M13" s="20">
        <f t="shared" si="1"/>
        <v>3</v>
      </c>
      <c r="N13" s="20">
        <f t="shared" si="1"/>
        <v>9</v>
      </c>
      <c r="O13" s="20">
        <f t="shared" si="1"/>
        <v>7</v>
      </c>
      <c r="P13" s="20">
        <f t="shared" si="1"/>
        <v>7</v>
      </c>
    </row>
    <row r="14" spans="1:19" ht="30" customHeight="1">
      <c r="A14" s="46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19" ht="30" customHeight="1">
      <c r="A15" s="45"/>
      <c r="B15" s="45"/>
      <c r="C15" s="45"/>
      <c r="D15" s="45"/>
      <c r="E15" s="20"/>
      <c r="F15" s="45"/>
      <c r="G15" s="47" t="s">
        <v>49</v>
      </c>
      <c r="H15" s="47"/>
      <c r="I15" s="45"/>
      <c r="J15" s="45"/>
    </row>
    <row r="16" spans="1:19" ht="30" customHeight="1">
      <c r="A16" s="45"/>
      <c r="B16" s="66" t="s">
        <v>52</v>
      </c>
      <c r="C16" s="66" t="s">
        <v>54</v>
      </c>
      <c r="D16" s="66" t="s">
        <v>15</v>
      </c>
      <c r="E16" s="66" t="s">
        <v>16</v>
      </c>
      <c r="F16" s="66" t="s">
        <v>17</v>
      </c>
      <c r="G16" s="66" t="s">
        <v>18</v>
      </c>
      <c r="H16" s="66" t="s">
        <v>19</v>
      </c>
      <c r="I16" s="66" t="s">
        <v>20</v>
      </c>
      <c r="J16" s="66" t="s">
        <v>21</v>
      </c>
      <c r="K16" s="67" t="s">
        <v>22</v>
      </c>
      <c r="L16" s="67" t="s">
        <v>23</v>
      </c>
      <c r="M16" s="67" t="s">
        <v>24</v>
      </c>
      <c r="N16" s="67" t="s">
        <v>29</v>
      </c>
      <c r="O16" s="67" t="s">
        <v>30</v>
      </c>
      <c r="P16" s="67" t="s">
        <v>226</v>
      </c>
    </row>
    <row r="17" spans="1:17" ht="30" customHeight="1">
      <c r="A17" s="66" t="s">
        <v>25</v>
      </c>
      <c r="B17" s="18">
        <f>B9*$A$5</f>
        <v>1.98</v>
      </c>
      <c r="C17" s="18">
        <f t="shared" ref="C17:P17" si="2">C9*$A$5</f>
        <v>1.98</v>
      </c>
      <c r="D17" s="18">
        <f t="shared" si="2"/>
        <v>1.32</v>
      </c>
      <c r="E17" s="18">
        <f t="shared" si="2"/>
        <v>1.32</v>
      </c>
      <c r="F17" s="18">
        <f t="shared" si="2"/>
        <v>1.98</v>
      </c>
      <c r="G17" s="18">
        <f t="shared" si="2"/>
        <v>0.66</v>
      </c>
      <c r="H17" s="18">
        <f t="shared" si="2"/>
        <v>0</v>
      </c>
      <c r="I17" s="18">
        <f t="shared" si="2"/>
        <v>0</v>
      </c>
      <c r="J17" s="18">
        <f t="shared" si="2"/>
        <v>1.32</v>
      </c>
      <c r="K17" s="18">
        <f t="shared" si="2"/>
        <v>0.66</v>
      </c>
      <c r="L17" s="18">
        <f t="shared" si="2"/>
        <v>1.32</v>
      </c>
      <c r="M17" s="18">
        <f t="shared" si="2"/>
        <v>0.66</v>
      </c>
      <c r="N17" s="18">
        <f t="shared" si="2"/>
        <v>1.98</v>
      </c>
      <c r="O17" s="18">
        <f t="shared" si="2"/>
        <v>1.32</v>
      </c>
      <c r="P17" s="18">
        <f t="shared" si="2"/>
        <v>1.32</v>
      </c>
    </row>
    <row r="18" spans="1:17" ht="30" customHeight="1">
      <c r="A18" s="66" t="s">
        <v>12</v>
      </c>
      <c r="B18" s="18">
        <f>B10*$B$5</f>
        <v>2.4300000000000002</v>
      </c>
      <c r="C18" s="18">
        <f t="shared" ref="C18:P18" si="3">C10*$B$5</f>
        <v>2.4300000000000002</v>
      </c>
      <c r="D18" s="18">
        <f t="shared" si="3"/>
        <v>1.62</v>
      </c>
      <c r="E18" s="18">
        <f t="shared" si="3"/>
        <v>1.62</v>
      </c>
      <c r="F18" s="18">
        <f t="shared" si="3"/>
        <v>2.4300000000000002</v>
      </c>
      <c r="G18" s="18">
        <f t="shared" si="3"/>
        <v>0.81</v>
      </c>
      <c r="H18" s="18">
        <f t="shared" si="3"/>
        <v>0</v>
      </c>
      <c r="I18" s="18">
        <f t="shared" si="3"/>
        <v>0</v>
      </c>
      <c r="J18" s="18">
        <f t="shared" si="3"/>
        <v>1.62</v>
      </c>
      <c r="K18" s="18">
        <f t="shared" si="3"/>
        <v>0.81</v>
      </c>
      <c r="L18" s="18">
        <f t="shared" si="3"/>
        <v>1.62</v>
      </c>
      <c r="M18" s="18">
        <f t="shared" si="3"/>
        <v>0.81</v>
      </c>
      <c r="N18" s="18">
        <f t="shared" si="3"/>
        <v>2.4300000000000002</v>
      </c>
      <c r="O18" s="18">
        <f t="shared" si="3"/>
        <v>1.62</v>
      </c>
      <c r="P18" s="18">
        <f t="shared" si="3"/>
        <v>1.62</v>
      </c>
    </row>
    <row r="19" spans="1:17" ht="30" customHeight="1">
      <c r="A19" s="66" t="s">
        <v>13</v>
      </c>
      <c r="B19" s="18">
        <f t="shared" ref="B19:P19" si="4">B11*$C$5</f>
        <v>1.302</v>
      </c>
      <c r="C19" s="18">
        <f t="shared" si="4"/>
        <v>1.302</v>
      </c>
      <c r="D19" s="18">
        <f t="shared" si="4"/>
        <v>0.86799999999999999</v>
      </c>
      <c r="E19" s="18">
        <f t="shared" si="4"/>
        <v>0.86799999999999999</v>
      </c>
      <c r="F19" s="18">
        <f t="shared" si="4"/>
        <v>1.302</v>
      </c>
      <c r="G19" s="18">
        <f t="shared" si="4"/>
        <v>0.434</v>
      </c>
      <c r="H19" s="18">
        <f t="shared" si="4"/>
        <v>0</v>
      </c>
      <c r="I19" s="18">
        <f t="shared" si="4"/>
        <v>0</v>
      </c>
      <c r="J19" s="18">
        <f t="shared" si="4"/>
        <v>0.86799999999999999</v>
      </c>
      <c r="K19" s="18">
        <f t="shared" si="4"/>
        <v>0.434</v>
      </c>
      <c r="L19" s="18">
        <f t="shared" si="4"/>
        <v>0.86799999999999999</v>
      </c>
      <c r="M19" s="18">
        <f t="shared" si="4"/>
        <v>0.434</v>
      </c>
      <c r="N19" s="18">
        <f t="shared" si="4"/>
        <v>1.302</v>
      </c>
      <c r="O19" s="18">
        <f t="shared" si="4"/>
        <v>1.302</v>
      </c>
      <c r="P19" s="18">
        <f t="shared" si="4"/>
        <v>1.302</v>
      </c>
      <c r="Q19" s="20"/>
    </row>
    <row r="20" spans="1:17" ht="30" customHeight="1">
      <c r="A20" s="66" t="s">
        <v>5</v>
      </c>
      <c r="B20" s="18">
        <f>(B17+B18+B19)/3</f>
        <v>1.9039999999999999</v>
      </c>
      <c r="C20" s="18">
        <f t="shared" ref="C20:P20" si="5">(C17+C18+C19)/3</f>
        <v>1.9039999999999999</v>
      </c>
      <c r="D20" s="18">
        <f t="shared" si="5"/>
        <v>1.2693333333333334</v>
      </c>
      <c r="E20" s="18">
        <f t="shared" si="5"/>
        <v>1.2693333333333334</v>
      </c>
      <c r="F20" s="18">
        <f t="shared" si="5"/>
        <v>1.9039999999999999</v>
      </c>
      <c r="G20" s="18">
        <f t="shared" si="5"/>
        <v>0.63466666666666671</v>
      </c>
      <c r="H20" s="18">
        <f t="shared" si="5"/>
        <v>0</v>
      </c>
      <c r="I20" s="18">
        <f t="shared" si="5"/>
        <v>0</v>
      </c>
      <c r="J20" s="18">
        <f t="shared" si="5"/>
        <v>1.2693333333333334</v>
      </c>
      <c r="K20" s="18">
        <f t="shared" si="5"/>
        <v>0.63466666666666671</v>
      </c>
      <c r="L20" s="18">
        <f t="shared" si="5"/>
        <v>1.2693333333333334</v>
      </c>
      <c r="M20" s="18">
        <f t="shared" si="5"/>
        <v>0.63466666666666671</v>
      </c>
      <c r="N20" s="18">
        <f t="shared" si="5"/>
        <v>1.9039999999999999</v>
      </c>
      <c r="O20" s="18">
        <f t="shared" si="5"/>
        <v>1.4140000000000004</v>
      </c>
      <c r="P20" s="18">
        <f t="shared" si="5"/>
        <v>1.4140000000000004</v>
      </c>
    </row>
    <row r="21" spans="1:17" ht="30" customHeight="1">
      <c r="A21" s="46" t="s">
        <v>228</v>
      </c>
      <c r="B21" s="20">
        <f>(B17+B18+B19)</f>
        <v>5.7119999999999997</v>
      </c>
      <c r="C21" s="20">
        <f t="shared" ref="C21:P21" si="6">(C17+C18+C19)</f>
        <v>5.7119999999999997</v>
      </c>
      <c r="D21" s="20">
        <f t="shared" si="6"/>
        <v>3.8080000000000003</v>
      </c>
      <c r="E21" s="20">
        <f t="shared" si="6"/>
        <v>3.8080000000000003</v>
      </c>
      <c r="F21" s="20">
        <f t="shared" si="6"/>
        <v>5.7119999999999997</v>
      </c>
      <c r="G21" s="20">
        <f t="shared" si="6"/>
        <v>1.9040000000000001</v>
      </c>
      <c r="H21" s="20">
        <f t="shared" si="6"/>
        <v>0</v>
      </c>
      <c r="I21" s="20">
        <f t="shared" si="6"/>
        <v>0</v>
      </c>
      <c r="J21" s="20">
        <f t="shared" si="6"/>
        <v>3.8080000000000003</v>
      </c>
      <c r="K21" s="20">
        <f t="shared" si="6"/>
        <v>1.9040000000000001</v>
      </c>
      <c r="L21" s="20">
        <f t="shared" si="6"/>
        <v>3.8080000000000003</v>
      </c>
      <c r="M21" s="20">
        <f t="shared" si="6"/>
        <v>1.9040000000000001</v>
      </c>
      <c r="N21" s="20">
        <f t="shared" si="6"/>
        <v>5.7119999999999997</v>
      </c>
      <c r="O21" s="20">
        <f t="shared" si="6"/>
        <v>4.2420000000000009</v>
      </c>
      <c r="P21" s="20">
        <f t="shared" si="6"/>
        <v>4.2420000000000009</v>
      </c>
    </row>
    <row r="22" spans="1:17" ht="30" customHeight="1">
      <c r="A22" s="46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7" ht="30" customHeight="1">
      <c r="A23" s="46" t="s">
        <v>43</v>
      </c>
      <c r="B23" s="20">
        <f t="shared" ref="B23:G23" si="7">B20/B12</f>
        <v>0.6346666666666666</v>
      </c>
      <c r="C23" s="20">
        <f t="shared" si="7"/>
        <v>0.6346666666666666</v>
      </c>
      <c r="D23" s="20">
        <f t="shared" si="7"/>
        <v>0.63466666666666671</v>
      </c>
      <c r="E23" s="20">
        <f t="shared" si="7"/>
        <v>0.63466666666666671</v>
      </c>
      <c r="F23" s="20">
        <f t="shared" si="7"/>
        <v>0.6346666666666666</v>
      </c>
      <c r="G23" s="20">
        <f t="shared" si="7"/>
        <v>0.63466666666666671</v>
      </c>
      <c r="H23" s="20">
        <v>0</v>
      </c>
      <c r="I23" s="20">
        <v>0</v>
      </c>
      <c r="J23" s="20">
        <f t="shared" ref="J23:P23" si="8">J20/J12</f>
        <v>0.63466666666666671</v>
      </c>
      <c r="K23" s="20">
        <f t="shared" si="8"/>
        <v>0.63466666666666671</v>
      </c>
      <c r="L23" s="20">
        <f t="shared" si="8"/>
        <v>0.63466666666666671</v>
      </c>
      <c r="M23" s="20">
        <f t="shared" si="8"/>
        <v>0.63466666666666671</v>
      </c>
      <c r="N23" s="20">
        <f t="shared" si="8"/>
        <v>0.6346666666666666</v>
      </c>
      <c r="O23" s="20">
        <f t="shared" si="8"/>
        <v>0.60600000000000009</v>
      </c>
      <c r="P23" s="20">
        <f t="shared" si="8"/>
        <v>0.60600000000000009</v>
      </c>
    </row>
    <row r="24" spans="1:17" ht="30" customHeight="1">
      <c r="A24" s="46"/>
      <c r="B24" s="20"/>
      <c r="C24" s="20"/>
      <c r="D24" s="20"/>
      <c r="E24" s="20"/>
      <c r="F24" s="20"/>
      <c r="G24" s="20"/>
      <c r="H24" s="20"/>
      <c r="I24" s="20"/>
      <c r="J24" s="20"/>
      <c r="K24" s="1"/>
      <c r="L24" s="1"/>
      <c r="M24" s="1"/>
      <c r="N24" s="1"/>
      <c r="O24" s="1"/>
    </row>
    <row r="25" spans="1:17" ht="30" customHeight="1">
      <c r="A25" s="45"/>
      <c r="B25" s="45"/>
      <c r="C25" s="45"/>
      <c r="D25" s="45"/>
      <c r="E25" s="20"/>
      <c r="F25" s="45"/>
      <c r="G25" s="47" t="s">
        <v>50</v>
      </c>
      <c r="H25" s="47"/>
      <c r="I25" s="45"/>
      <c r="J25" s="45"/>
    </row>
    <row r="26" spans="1:17" ht="30" customHeight="1">
      <c r="A26" s="46" t="s">
        <v>25</v>
      </c>
      <c r="B26" s="18">
        <f t="shared" ref="B26:D28" si="9">B17/3</f>
        <v>0.66</v>
      </c>
      <c r="C26" s="18">
        <f t="shared" si="9"/>
        <v>0.66</v>
      </c>
      <c r="D26" s="18">
        <f t="shared" si="9"/>
        <v>0.44</v>
      </c>
      <c r="E26" s="18">
        <f>E17/2</f>
        <v>0.66</v>
      </c>
      <c r="F26" s="18">
        <f t="shared" ref="F26:P26" si="10">F17/3</f>
        <v>0.66</v>
      </c>
      <c r="G26" s="18">
        <f t="shared" si="10"/>
        <v>0.22</v>
      </c>
      <c r="H26" s="18">
        <f t="shared" si="10"/>
        <v>0</v>
      </c>
      <c r="I26" s="18">
        <f t="shared" si="10"/>
        <v>0</v>
      </c>
      <c r="J26" s="18">
        <f t="shared" si="10"/>
        <v>0.44</v>
      </c>
      <c r="K26" s="18">
        <f t="shared" si="10"/>
        <v>0.22</v>
      </c>
      <c r="L26" s="18">
        <f t="shared" si="10"/>
        <v>0.44</v>
      </c>
      <c r="M26" s="18">
        <f t="shared" si="10"/>
        <v>0.22</v>
      </c>
      <c r="N26" s="18">
        <f t="shared" si="10"/>
        <v>0.66</v>
      </c>
      <c r="O26" s="18">
        <f t="shared" si="10"/>
        <v>0.44</v>
      </c>
      <c r="P26" s="18">
        <f t="shared" si="10"/>
        <v>0.44</v>
      </c>
    </row>
    <row r="27" spans="1:17" s="11" customFormat="1" ht="30" customHeight="1">
      <c r="A27" s="46" t="s">
        <v>12</v>
      </c>
      <c r="B27" s="48">
        <f t="shared" si="9"/>
        <v>0.81</v>
      </c>
      <c r="C27" s="48">
        <f t="shared" si="9"/>
        <v>0.81</v>
      </c>
      <c r="D27" s="48">
        <f t="shared" si="9"/>
        <v>0.54</v>
      </c>
      <c r="E27" s="48">
        <f>E18/3</f>
        <v>0.54</v>
      </c>
      <c r="F27" s="48">
        <f t="shared" ref="F27:P27" si="11">F18/3</f>
        <v>0.81</v>
      </c>
      <c r="G27" s="48">
        <f t="shared" si="11"/>
        <v>0.27</v>
      </c>
      <c r="H27" s="48">
        <f t="shared" si="11"/>
        <v>0</v>
      </c>
      <c r="I27" s="48">
        <f t="shared" si="11"/>
        <v>0</v>
      </c>
      <c r="J27" s="48">
        <f t="shared" si="11"/>
        <v>0.54</v>
      </c>
      <c r="K27" s="48">
        <f t="shared" si="11"/>
        <v>0.27</v>
      </c>
      <c r="L27" s="48">
        <f t="shared" si="11"/>
        <v>0.54</v>
      </c>
      <c r="M27" s="48">
        <f t="shared" si="11"/>
        <v>0.27</v>
      </c>
      <c r="N27" s="48">
        <f t="shared" si="11"/>
        <v>0.81</v>
      </c>
      <c r="O27" s="48">
        <f t="shared" si="11"/>
        <v>0.54</v>
      </c>
      <c r="P27" s="48">
        <f t="shared" si="11"/>
        <v>0.54</v>
      </c>
    </row>
    <row r="28" spans="1:17" ht="30" customHeight="1">
      <c r="A28" s="46" t="s">
        <v>13</v>
      </c>
      <c r="B28" s="18">
        <f t="shared" si="9"/>
        <v>0.434</v>
      </c>
      <c r="C28" s="18">
        <f t="shared" si="9"/>
        <v>0.434</v>
      </c>
      <c r="D28" s="18">
        <f t="shared" si="9"/>
        <v>0.28933333333333333</v>
      </c>
      <c r="E28" s="18">
        <f>E19/3</f>
        <v>0.28933333333333333</v>
      </c>
      <c r="F28" s="18">
        <f t="shared" ref="F28:P28" si="12">F19/3</f>
        <v>0.434</v>
      </c>
      <c r="G28" s="18">
        <f t="shared" si="12"/>
        <v>0.14466666666666667</v>
      </c>
      <c r="H28" s="18">
        <f t="shared" si="12"/>
        <v>0</v>
      </c>
      <c r="I28" s="18">
        <f t="shared" si="12"/>
        <v>0</v>
      </c>
      <c r="J28" s="18">
        <f t="shared" si="12"/>
        <v>0.28933333333333333</v>
      </c>
      <c r="K28" s="18">
        <f t="shared" si="12"/>
        <v>0.14466666666666667</v>
      </c>
      <c r="L28" s="18">
        <f t="shared" si="12"/>
        <v>0.28933333333333333</v>
      </c>
      <c r="M28" s="18">
        <f t="shared" si="12"/>
        <v>0.14466666666666667</v>
      </c>
      <c r="N28" s="18">
        <f t="shared" si="12"/>
        <v>0.434</v>
      </c>
      <c r="O28" s="18">
        <f t="shared" si="12"/>
        <v>0.434</v>
      </c>
      <c r="P28" s="18">
        <f t="shared" si="12"/>
        <v>0.434</v>
      </c>
    </row>
    <row r="29" spans="1:17" s="9" customFormat="1" ht="30" customHeight="1">
      <c r="A29" s="46" t="s">
        <v>14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17" ht="30" customHeight="1">
      <c r="A30" s="45"/>
      <c r="B30" s="18"/>
      <c r="C30" s="18"/>
      <c r="D30" s="18"/>
      <c r="E30" s="18"/>
      <c r="F30" s="18"/>
      <c r="G30" s="18"/>
      <c r="H30" s="18"/>
      <c r="I30" s="18"/>
      <c r="J30" s="18"/>
      <c r="K30" s="3"/>
      <c r="L30" s="3"/>
      <c r="M30" s="3"/>
      <c r="N30" s="4"/>
      <c r="O30" s="4"/>
    </row>
    <row r="31" spans="1:17" ht="30" customHeight="1">
      <c r="A31" s="49" t="s">
        <v>5</v>
      </c>
      <c r="B31" s="50">
        <f t="shared" ref="B31:P31" si="13">(B26+B27+B28+B29)/3</f>
        <v>0.63466666666666671</v>
      </c>
      <c r="C31" s="50">
        <f t="shared" si="13"/>
        <v>0.63466666666666671</v>
      </c>
      <c r="D31" s="50">
        <f t="shared" si="13"/>
        <v>0.42311111111111116</v>
      </c>
      <c r="E31" s="50">
        <f t="shared" si="13"/>
        <v>0.49644444444444452</v>
      </c>
      <c r="F31" s="50">
        <f t="shared" si="13"/>
        <v>0.63466666666666671</v>
      </c>
      <c r="G31" s="50">
        <f t="shared" si="13"/>
        <v>0.21155555555555558</v>
      </c>
      <c r="H31" s="50">
        <f t="shared" si="13"/>
        <v>0</v>
      </c>
      <c r="I31" s="50">
        <f t="shared" si="13"/>
        <v>0</v>
      </c>
      <c r="J31" s="50">
        <f t="shared" si="13"/>
        <v>0.42311111111111116</v>
      </c>
      <c r="K31" s="50">
        <f t="shared" si="13"/>
        <v>0.21155555555555558</v>
      </c>
      <c r="L31" s="50">
        <f t="shared" si="13"/>
        <v>0.42311111111111116</v>
      </c>
      <c r="M31" s="50">
        <f t="shared" si="13"/>
        <v>0.21155555555555558</v>
      </c>
      <c r="N31" s="50">
        <f t="shared" si="13"/>
        <v>0.63466666666666671</v>
      </c>
      <c r="O31" s="50">
        <f t="shared" si="13"/>
        <v>0.47133333333333333</v>
      </c>
      <c r="P31" s="50">
        <f t="shared" si="13"/>
        <v>0.47133333333333333</v>
      </c>
    </row>
    <row r="32" spans="1:17" s="10" customFormat="1" ht="30" customHeight="1">
      <c r="A32" s="51"/>
      <c r="B32" s="51"/>
      <c r="C32" s="51">
        <v>0</v>
      </c>
      <c r="D32" s="51"/>
      <c r="E32" s="52"/>
      <c r="F32" s="51"/>
      <c r="G32" s="51"/>
      <c r="H32" s="51"/>
      <c r="I32" s="51"/>
      <c r="J32" s="51"/>
      <c r="K32" s="13"/>
      <c r="L32" s="13"/>
      <c r="M32" s="13"/>
      <c r="N32" s="13"/>
      <c r="O32" s="13"/>
      <c r="P32" s="13"/>
    </row>
    <row r="33" spans="1:18" ht="30" customHeight="1">
      <c r="A33" s="45"/>
      <c r="B33" s="45"/>
      <c r="C33" s="45"/>
      <c r="D33" s="45"/>
      <c r="E33" s="20"/>
      <c r="F33" s="45"/>
      <c r="G33" s="45"/>
      <c r="H33" s="45"/>
      <c r="I33" s="45"/>
      <c r="J33" s="45"/>
    </row>
    <row r="34" spans="1:18" ht="30" customHeight="1">
      <c r="A34" s="45"/>
      <c r="B34" s="45"/>
      <c r="C34" s="45"/>
      <c r="D34" s="45"/>
      <c r="E34" s="20"/>
      <c r="F34" s="45"/>
      <c r="G34" s="45"/>
      <c r="H34" s="45"/>
      <c r="I34" s="45"/>
      <c r="J34" s="45"/>
    </row>
    <row r="35" spans="1:18" ht="30" customHeight="1">
      <c r="A35" s="45"/>
      <c r="B35" s="45"/>
      <c r="C35" s="45"/>
      <c r="D35" s="45"/>
      <c r="E35" s="20"/>
      <c r="F35" s="45"/>
      <c r="G35" s="45"/>
      <c r="H35" s="45"/>
      <c r="I35" s="45"/>
      <c r="J35" s="45"/>
    </row>
    <row r="36" spans="1:18" ht="30" customHeight="1">
      <c r="A36" s="45"/>
      <c r="B36" s="45"/>
      <c r="C36" s="45"/>
      <c r="D36" s="45"/>
      <c r="E36" s="20"/>
      <c r="F36" s="45"/>
      <c r="G36" s="47"/>
      <c r="H36" s="47"/>
      <c r="I36" s="47"/>
      <c r="J36" s="47"/>
      <c r="K36" s="2"/>
    </row>
    <row r="37" spans="1:18" ht="30" customHeight="1">
      <c r="A37" s="89"/>
      <c r="B37" s="89"/>
      <c r="C37" s="89"/>
      <c r="D37" s="89"/>
      <c r="E37" s="90"/>
      <c r="F37" s="89"/>
      <c r="G37" s="45"/>
      <c r="H37" s="45"/>
      <c r="I37" s="45"/>
      <c r="J37" s="45"/>
      <c r="N37" s="1"/>
      <c r="O37" s="1"/>
    </row>
    <row r="38" spans="1:18" ht="30" customHeight="1">
      <c r="A38" s="128"/>
      <c r="B38" s="128"/>
      <c r="C38" s="128"/>
      <c r="D38" s="128"/>
      <c r="E38" s="128"/>
      <c r="F38" s="89"/>
      <c r="G38" s="82"/>
      <c r="H38" s="82"/>
      <c r="I38" s="45"/>
      <c r="J38" s="45"/>
    </row>
    <row r="39" spans="1:18" ht="30" customHeight="1">
      <c r="A39" s="90"/>
      <c r="B39" s="90"/>
      <c r="C39" s="90"/>
      <c r="D39" s="90"/>
      <c r="E39" s="90"/>
      <c r="F39" s="90"/>
      <c r="G39" s="45"/>
      <c r="H39" s="45"/>
      <c r="I39" s="45"/>
      <c r="J39" s="45"/>
    </row>
    <row r="40" spans="1:18" s="12" customFormat="1" ht="30" customHeight="1">
      <c r="A40" s="90"/>
      <c r="B40" s="90"/>
      <c r="C40" s="90"/>
      <c r="D40" s="90"/>
      <c r="E40" s="90"/>
      <c r="F40" s="90"/>
      <c r="G40" s="45"/>
      <c r="H40" s="45"/>
      <c r="I40" s="45"/>
      <c r="J40" s="45"/>
      <c r="K40"/>
      <c r="L40"/>
      <c r="M40"/>
      <c r="N40" s="83"/>
      <c r="O40" s="83"/>
      <c r="P40" s="83"/>
    </row>
    <row r="41" spans="1:18" ht="30" customHeight="1">
      <c r="A41" s="91"/>
      <c r="B41" s="91"/>
      <c r="C41" s="91"/>
      <c r="D41" s="91"/>
      <c r="E41" s="92"/>
      <c r="F41" s="91"/>
      <c r="G41" s="93"/>
      <c r="H41" s="93"/>
      <c r="I41" s="91"/>
      <c r="J41" s="91"/>
      <c r="K41" s="94"/>
      <c r="L41" s="94"/>
      <c r="M41" s="94"/>
      <c r="N41" s="94"/>
      <c r="O41" s="94"/>
      <c r="P41" s="94"/>
      <c r="Q41" s="94"/>
    </row>
    <row r="42" spans="1:18" ht="30" customHeight="1">
      <c r="A42" s="91"/>
      <c r="B42" s="91"/>
      <c r="C42" s="91"/>
      <c r="D42" s="91"/>
      <c r="E42" s="93"/>
      <c r="F42" s="93"/>
      <c r="G42" s="93"/>
      <c r="H42" s="93"/>
      <c r="I42" s="93"/>
      <c r="J42" s="93"/>
      <c r="K42" s="94"/>
      <c r="L42" s="94"/>
      <c r="M42" s="94"/>
      <c r="N42" s="94"/>
      <c r="O42" s="92"/>
      <c r="P42" s="94"/>
      <c r="Q42" s="94"/>
    </row>
    <row r="43" spans="1:18" ht="30" customHeight="1">
      <c r="A43" s="95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4"/>
    </row>
    <row r="44" spans="1:18" ht="30" customHeight="1">
      <c r="A44" s="95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</row>
    <row r="45" spans="1:18" ht="30" customHeight="1">
      <c r="A45" s="95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</row>
    <row r="46" spans="1:18" ht="30" customHeight="1">
      <c r="A46" s="95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</row>
    <row r="47" spans="1:18" ht="30" customHeight="1">
      <c r="A47" s="95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4"/>
      <c r="R47" s="10"/>
    </row>
    <row r="48" spans="1:18" ht="30" customHeight="1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98"/>
      <c r="L48" s="98"/>
      <c r="M48" s="98"/>
      <c r="N48" s="98"/>
      <c r="O48" s="98"/>
      <c r="P48" s="94"/>
      <c r="Q48" s="94"/>
    </row>
    <row r="49" spans="1:18" ht="30" customHeight="1">
      <c r="A49" s="91"/>
      <c r="B49" s="91"/>
      <c r="C49" s="91"/>
      <c r="D49" s="91"/>
      <c r="E49" s="92"/>
      <c r="F49" s="91"/>
      <c r="G49" s="99"/>
      <c r="H49" s="99"/>
      <c r="I49" s="91"/>
      <c r="J49" s="91"/>
      <c r="K49" s="94"/>
      <c r="L49" s="94"/>
      <c r="M49" s="94"/>
      <c r="N49" s="94"/>
      <c r="O49" s="94"/>
      <c r="P49" s="94"/>
      <c r="Q49" s="94"/>
    </row>
    <row r="50" spans="1:18" ht="30" customHeight="1">
      <c r="A50" s="91"/>
      <c r="B50" s="92"/>
      <c r="C50" s="92"/>
      <c r="D50" s="92"/>
      <c r="E50" s="92"/>
      <c r="F50" s="92"/>
      <c r="G50" s="92"/>
      <c r="H50" s="92"/>
      <c r="I50" s="92"/>
      <c r="J50" s="92"/>
      <c r="K50" s="98"/>
      <c r="L50" s="98"/>
      <c r="M50" s="98"/>
      <c r="N50" s="98"/>
      <c r="O50" s="98"/>
      <c r="P50" s="98"/>
      <c r="Q50" s="94"/>
    </row>
    <row r="51" spans="1:18" ht="30" customHeight="1">
      <c r="A51" s="92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4"/>
    </row>
    <row r="52" spans="1:18" ht="30" customHeight="1">
      <c r="A52" s="92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4"/>
    </row>
    <row r="53" spans="1:18" ht="30" customHeight="1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</row>
    <row r="54" spans="1:18" ht="30" customHeight="1">
      <c r="A54" s="92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4"/>
    </row>
    <row r="55" spans="1:18" ht="30" customHeight="1">
      <c r="A55" s="92"/>
      <c r="B55" s="92"/>
      <c r="C55" s="92"/>
      <c r="D55" s="92"/>
      <c r="E55" s="92"/>
      <c r="F55" s="92"/>
      <c r="G55" s="92"/>
      <c r="H55" s="92"/>
      <c r="I55" s="92"/>
      <c r="J55" s="92"/>
      <c r="K55" s="98"/>
      <c r="L55" s="98"/>
      <c r="M55" s="98"/>
      <c r="N55" s="98"/>
      <c r="O55" s="98"/>
      <c r="P55" s="94"/>
      <c r="Q55" s="94"/>
    </row>
    <row r="56" spans="1:18" ht="30" customHeight="1">
      <c r="A56" s="91"/>
      <c r="B56" s="91"/>
      <c r="C56" s="91"/>
      <c r="D56" s="91"/>
      <c r="E56" s="92"/>
      <c r="F56" s="91"/>
      <c r="G56" s="99"/>
      <c r="H56" s="99"/>
      <c r="I56" s="91"/>
      <c r="J56" s="91"/>
      <c r="K56" s="94"/>
      <c r="L56" s="94"/>
      <c r="M56" s="94"/>
      <c r="N56" s="94"/>
      <c r="O56" s="94"/>
      <c r="P56" s="94"/>
      <c r="Q56" s="94"/>
    </row>
    <row r="57" spans="1:18" ht="30" customHeight="1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4"/>
    </row>
    <row r="58" spans="1:18" ht="30" customHeight="1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100"/>
      <c r="R58" s="11"/>
    </row>
    <row r="59" spans="1:18" ht="30" customHeight="1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4"/>
    </row>
    <row r="60" spans="1:18" ht="30" customHeight="1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101"/>
      <c r="R60" s="9"/>
    </row>
    <row r="61" spans="1:18" ht="30" customHeight="1">
      <c r="A61" s="91"/>
      <c r="B61" s="92"/>
      <c r="C61" s="92"/>
      <c r="D61" s="92"/>
      <c r="E61" s="92"/>
      <c r="F61" s="92"/>
      <c r="G61" s="92"/>
      <c r="H61" s="92"/>
      <c r="I61" s="92"/>
      <c r="J61" s="92"/>
      <c r="K61" s="98"/>
      <c r="L61" s="98"/>
      <c r="M61" s="98"/>
      <c r="N61" s="94"/>
      <c r="O61" s="94"/>
      <c r="P61" s="94"/>
      <c r="Q61" s="94"/>
    </row>
    <row r="62" spans="1:18" ht="30" customHeight="1">
      <c r="A62" s="102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4"/>
    </row>
    <row r="63" spans="1:18" ht="30" customHeight="1">
      <c r="A63" s="103"/>
      <c r="B63" s="103"/>
      <c r="C63" s="103"/>
      <c r="D63" s="103"/>
      <c r="E63" s="104"/>
      <c r="F63" s="103"/>
      <c r="G63" s="103"/>
      <c r="H63" s="103"/>
      <c r="I63" s="103"/>
      <c r="J63" s="103"/>
      <c r="K63" s="105"/>
      <c r="L63" s="105"/>
      <c r="M63" s="105"/>
      <c r="N63" s="105"/>
      <c r="O63" s="105"/>
      <c r="P63" s="105"/>
      <c r="Q63" s="94"/>
      <c r="R63" s="10"/>
    </row>
    <row r="64" spans="1:18" ht="30" customHeight="1">
      <c r="A64" s="91"/>
      <c r="B64" s="91"/>
      <c r="C64" s="91"/>
      <c r="D64" s="91"/>
      <c r="E64" s="92"/>
      <c r="F64" s="91"/>
      <c r="G64" s="91"/>
      <c r="H64" s="91"/>
      <c r="I64" s="91"/>
      <c r="J64" s="91"/>
      <c r="K64" s="94"/>
      <c r="L64" s="94"/>
      <c r="M64" s="94"/>
      <c r="N64" s="94"/>
      <c r="O64" s="94"/>
      <c r="P64" s="94"/>
      <c r="Q64" s="94"/>
    </row>
    <row r="65" spans="1:17" ht="30" customHeight="1">
      <c r="A65" s="106"/>
      <c r="B65" s="107"/>
      <c r="C65" s="108"/>
      <c r="D65" s="108"/>
      <c r="E65" s="108"/>
      <c r="F65" s="109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</row>
    <row r="66" spans="1:17" ht="30" customHeight="1">
      <c r="A66" s="86"/>
      <c r="B66" s="87"/>
      <c r="C66" s="84"/>
      <c r="D66" s="84"/>
      <c r="E66" s="84"/>
      <c r="F66" s="85"/>
    </row>
    <row r="67" spans="1:17" ht="30" customHeight="1">
      <c r="A67" s="86"/>
      <c r="B67" s="87"/>
      <c r="C67" s="84"/>
      <c r="D67" s="84"/>
      <c r="E67" s="84"/>
      <c r="F67" s="85"/>
    </row>
    <row r="68" spans="1:17" ht="30" customHeight="1">
      <c r="A68" s="86"/>
      <c r="B68" s="87"/>
      <c r="C68" s="86"/>
      <c r="D68" s="84"/>
      <c r="E68" s="84"/>
      <c r="F68" s="85"/>
    </row>
    <row r="69" spans="1:17" s="10" customFormat="1" ht="30" customHeight="1">
      <c r="A69" s="86"/>
      <c r="B69" s="87"/>
      <c r="C69" s="84"/>
      <c r="D69" s="84"/>
      <c r="E69" s="84"/>
      <c r="F69" s="85"/>
      <c r="G69"/>
      <c r="H69"/>
      <c r="I69"/>
      <c r="J69"/>
      <c r="K69"/>
      <c r="L69"/>
      <c r="M69"/>
      <c r="N69"/>
      <c r="O69"/>
      <c r="P69"/>
    </row>
    <row r="70" spans="1:17" ht="30" customHeight="1">
      <c r="A70" s="86"/>
      <c r="B70" s="87"/>
      <c r="C70" s="84"/>
      <c r="D70" s="84"/>
      <c r="E70" s="84"/>
      <c r="F70" s="85"/>
    </row>
    <row r="71" spans="1:17" ht="30" customHeight="1">
      <c r="A71" s="86"/>
      <c r="B71" s="87"/>
      <c r="C71" s="84"/>
      <c r="D71" s="84"/>
      <c r="E71" s="84"/>
      <c r="F71" s="85"/>
    </row>
    <row r="72" spans="1:17" ht="30" customHeight="1">
      <c r="A72" s="86"/>
      <c r="B72" s="87"/>
      <c r="C72" s="84"/>
      <c r="D72" s="84"/>
      <c r="E72" s="84"/>
      <c r="F72" s="85"/>
      <c r="I72" s="88"/>
      <c r="J72" s="88"/>
      <c r="K72" s="88"/>
    </row>
    <row r="73" spans="1:17" ht="30" customHeight="1">
      <c r="A73" s="86"/>
      <c r="B73" s="87"/>
      <c r="C73" s="84"/>
      <c r="D73" s="84"/>
      <c r="E73" s="84"/>
      <c r="F73" s="85"/>
    </row>
    <row r="74" spans="1:17" ht="30" customHeight="1">
      <c r="A74" s="86"/>
      <c r="B74" s="87"/>
      <c r="C74" s="84"/>
      <c r="D74" s="84"/>
      <c r="E74" s="84"/>
      <c r="F74" s="85"/>
    </row>
    <row r="75" spans="1:17" ht="30" customHeight="1">
      <c r="A75" s="86"/>
      <c r="B75" s="87"/>
      <c r="C75" s="84"/>
      <c r="D75" s="84"/>
      <c r="E75" s="84"/>
      <c r="F75" s="85"/>
    </row>
    <row r="76" spans="1:17" ht="30" customHeight="1">
      <c r="A76" s="86"/>
      <c r="B76" s="87"/>
      <c r="C76" s="84"/>
      <c r="D76" s="84"/>
      <c r="E76" s="84"/>
      <c r="F76" s="85"/>
    </row>
    <row r="77" spans="1:17"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</row>
    <row r="78" spans="1:17"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</row>
  </sheetData>
  <mergeCells count="6">
    <mergeCell ref="F1:H1"/>
    <mergeCell ref="A38:E38"/>
    <mergeCell ref="N2:P2"/>
    <mergeCell ref="E7:J7"/>
    <mergeCell ref="A2:L2"/>
    <mergeCell ref="A3:E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 Attainment</vt:lpstr>
      <vt:lpstr>Sheet1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Aggarwal</dc:creator>
  <cp:lastModifiedBy>Windows User</cp:lastModifiedBy>
  <cp:lastPrinted>2022-05-20T12:06:45Z</cp:lastPrinted>
  <dcterms:created xsi:type="dcterms:W3CDTF">2015-05-01T05:21:44Z</dcterms:created>
  <dcterms:modified xsi:type="dcterms:W3CDTF">2024-03-01T06:20:13Z</dcterms:modified>
</cp:coreProperties>
</file>