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inson\Downloads\"/>
    </mc:Choice>
  </mc:AlternateContent>
  <bookViews>
    <workbookView xWindow="0" yWindow="0" windowWidth="7470" windowHeight="1560"/>
  </bookViews>
  <sheets>
    <sheet name="Selected races w codes" sheetId="8" r:id="rId1"/>
    <sheet name="All Candidates" sheetId="7" r:id="rId2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83" i="8" l="1"/>
  <c r="M121" i="7"/>
  <c r="J78" i="8"/>
  <c r="J76" i="8"/>
  <c r="G72" i="8"/>
  <c r="G71" i="8"/>
  <c r="J70" i="8"/>
  <c r="G70" i="8"/>
  <c r="G69" i="8"/>
  <c r="G68" i="8"/>
  <c r="G67" i="8"/>
  <c r="J66" i="8"/>
  <c r="G66" i="8"/>
  <c r="G65" i="8"/>
  <c r="G64" i="8"/>
  <c r="G63" i="8"/>
  <c r="G62" i="8"/>
  <c r="G61" i="8"/>
  <c r="G60" i="8"/>
  <c r="J59" i="8"/>
  <c r="G59" i="8"/>
  <c r="G58" i="8"/>
  <c r="G57" i="8"/>
  <c r="J53" i="8"/>
  <c r="G53" i="8"/>
  <c r="G52" i="8"/>
  <c r="G51" i="8"/>
  <c r="G50" i="8"/>
  <c r="J46" i="8"/>
  <c r="G46" i="8"/>
  <c r="J45" i="8"/>
  <c r="G45" i="8"/>
  <c r="J44" i="8"/>
  <c r="G44" i="8"/>
  <c r="G40" i="8"/>
  <c r="G39" i="8"/>
  <c r="J38" i="8"/>
  <c r="G38" i="8"/>
  <c r="G37" i="8"/>
  <c r="G36" i="8"/>
  <c r="G35" i="8"/>
  <c r="J46" i="7"/>
  <c r="J47" i="7"/>
  <c r="J48" i="7"/>
  <c r="J49" i="7"/>
  <c r="M49" i="7"/>
  <c r="J50" i="7"/>
  <c r="G31" i="8"/>
  <c r="G30" i="8"/>
  <c r="G29" i="8"/>
  <c r="J28" i="8"/>
  <c r="G28" i="8"/>
  <c r="G27" i="8"/>
  <c r="G22" i="8"/>
  <c r="G21" i="8"/>
  <c r="G17" i="8"/>
  <c r="G16" i="8"/>
  <c r="G15" i="8"/>
  <c r="G14" i="8"/>
  <c r="G13" i="8"/>
  <c r="G12" i="8"/>
  <c r="G11" i="8"/>
  <c r="J10" i="8"/>
  <c r="G10" i="8"/>
  <c r="G9" i="8"/>
  <c r="G8" i="8"/>
  <c r="M98" i="7" l="1"/>
  <c r="J104" i="7"/>
  <c r="J103" i="7"/>
  <c r="J102" i="7"/>
  <c r="J101" i="7"/>
  <c r="J100" i="7"/>
  <c r="J99" i="7"/>
  <c r="J98" i="7"/>
  <c r="J97" i="7"/>
  <c r="J96" i="7"/>
  <c r="J95" i="7"/>
  <c r="J94" i="7"/>
  <c r="J93" i="7"/>
  <c r="J92" i="7"/>
  <c r="J91" i="7"/>
  <c r="J90" i="7"/>
  <c r="J89" i="7"/>
  <c r="J88" i="7"/>
  <c r="J87" i="7"/>
  <c r="J86" i="7"/>
  <c r="J85" i="7"/>
  <c r="J84" i="7"/>
  <c r="J83" i="7"/>
  <c r="J82" i="7"/>
  <c r="J81" i="7"/>
  <c r="J80" i="7"/>
  <c r="J79" i="7"/>
  <c r="J78" i="7"/>
  <c r="J77" i="7"/>
  <c r="J76" i="7"/>
  <c r="J75" i="7"/>
  <c r="J74" i="7"/>
  <c r="J73" i="7"/>
  <c r="J72" i="7"/>
  <c r="J71" i="7"/>
  <c r="J70" i="7"/>
  <c r="J69" i="7"/>
  <c r="J68" i="7"/>
  <c r="J67" i="7"/>
  <c r="J66" i="7"/>
  <c r="J65" i="7"/>
  <c r="J64" i="7"/>
  <c r="J63" i="7"/>
  <c r="J62" i="7"/>
  <c r="J61" i="7"/>
  <c r="J60" i="7"/>
  <c r="J59" i="7"/>
  <c r="J58" i="7"/>
  <c r="J57" i="7"/>
  <c r="J56" i="7"/>
  <c r="J55" i="7"/>
  <c r="J54" i="7"/>
  <c r="J53" i="7"/>
  <c r="J52" i="7"/>
  <c r="J51" i="7"/>
  <c r="J45" i="7"/>
  <c r="J44" i="7"/>
  <c r="J43" i="7"/>
  <c r="J42" i="7"/>
  <c r="J41" i="7"/>
  <c r="J40" i="7"/>
  <c r="J39" i="7"/>
  <c r="J38" i="7"/>
  <c r="J37" i="7"/>
  <c r="J36" i="7"/>
  <c r="J35" i="7"/>
  <c r="J34" i="7"/>
  <c r="J33" i="7"/>
  <c r="J32" i="7"/>
  <c r="J31" i="7"/>
  <c r="J30" i="7"/>
  <c r="J29" i="7"/>
  <c r="J28" i="7"/>
  <c r="J27" i="7"/>
  <c r="J26" i="7"/>
  <c r="J25" i="7"/>
  <c r="J24" i="7"/>
  <c r="J23" i="7"/>
  <c r="J22" i="7"/>
  <c r="J21" i="7"/>
  <c r="J20" i="7"/>
  <c r="J19" i="7"/>
  <c r="J18" i="7"/>
  <c r="J17" i="7"/>
  <c r="J16" i="7"/>
  <c r="J15" i="7"/>
  <c r="J14" i="7"/>
  <c r="J13" i="7"/>
  <c r="J12" i="7"/>
  <c r="J11" i="7"/>
  <c r="J10" i="7"/>
  <c r="J9" i="7"/>
  <c r="J8" i="7"/>
  <c r="J7" i="7"/>
  <c r="J6" i="7"/>
  <c r="J5" i="7"/>
  <c r="J4" i="7"/>
  <c r="J3" i="7"/>
  <c r="J2" i="7"/>
  <c r="M119" i="7" l="1"/>
  <c r="M117" i="7"/>
  <c r="M110" i="7"/>
  <c r="M104" i="7"/>
  <c r="M102" i="7"/>
  <c r="M100" i="7"/>
  <c r="M99" i="7"/>
  <c r="M96" i="7"/>
  <c r="M91" i="7"/>
  <c r="M90" i="7"/>
  <c r="M84" i="7"/>
  <c r="M81" i="7"/>
  <c r="M77" i="7"/>
  <c r="M70" i="7"/>
  <c r="M66" i="7"/>
  <c r="M65" i="7"/>
  <c r="M64" i="7"/>
  <c r="M62" i="7"/>
  <c r="M60" i="7"/>
  <c r="M58" i="7"/>
  <c r="M54" i="7"/>
  <c r="M53" i="7"/>
  <c r="M52" i="7"/>
  <c r="M44" i="7"/>
  <c r="M42" i="7"/>
  <c r="M39" i="7"/>
  <c r="M33" i="7"/>
  <c r="M31" i="7"/>
  <c r="M30" i="7"/>
  <c r="M29" i="7"/>
  <c r="M25" i="7"/>
  <c r="M24" i="7"/>
  <c r="M16" i="7"/>
  <c r="M15" i="7"/>
  <c r="M13" i="7"/>
  <c r="M4" i="7"/>
</calcChain>
</file>

<file path=xl/sharedStrings.xml><?xml version="1.0" encoding="utf-8"?>
<sst xmlns="http://schemas.openxmlformats.org/spreadsheetml/2006/main" count="1747" uniqueCount="264">
  <si>
    <t>City</t>
  </si>
  <si>
    <t>Year</t>
  </si>
  <si>
    <t>Office</t>
  </si>
  <si>
    <t># of Candidates</t>
  </si>
  <si>
    <t>Candidates (list all)</t>
  </si>
  <si>
    <t>Sex/ Gender</t>
  </si>
  <si>
    <t>Race/ethnicity identified</t>
  </si>
  <si>
    <t>Winner</t>
  </si>
  <si>
    <t>Incumbent</t>
  </si>
  <si>
    <t>Incumbent win</t>
  </si>
  <si>
    <t>vote share - first round</t>
  </si>
  <si>
    <t>vote share - final round</t>
  </si>
  <si>
    <t>Source for race/ethnicity</t>
  </si>
  <si>
    <t>Type of verification for race/ethnicity</t>
  </si>
  <si>
    <t>M</t>
  </si>
  <si>
    <t>African American</t>
  </si>
  <si>
    <t>Y</t>
  </si>
  <si>
    <t>Photo- see H</t>
  </si>
  <si>
    <t>n/a</t>
  </si>
  <si>
    <t>N</t>
  </si>
  <si>
    <t>F</t>
  </si>
  <si>
    <t>Undetermined</t>
  </si>
  <si>
    <t>could not find</t>
  </si>
  <si>
    <t>Middle Eastern</t>
  </si>
  <si>
    <t>Article</t>
  </si>
  <si>
    <t>Asian</t>
  </si>
  <si>
    <t>Mayor</t>
  </si>
  <si>
    <t>Latino</t>
  </si>
  <si>
    <t>Website</t>
  </si>
  <si>
    <t>Photo</t>
  </si>
  <si>
    <t>Auditor</t>
  </si>
  <si>
    <t>City Council D2</t>
  </si>
  <si>
    <t>Latina</t>
  </si>
  <si>
    <t>City Council D3</t>
  </si>
  <si>
    <t>City Council D5</t>
  </si>
  <si>
    <t>City Council D6</t>
  </si>
  <si>
    <t>City Auditor</t>
  </si>
  <si>
    <t>City Council D1</t>
  </si>
  <si>
    <t>City Council D4</t>
  </si>
  <si>
    <t>City Council D7</t>
  </si>
  <si>
    <t>Black</t>
  </si>
  <si>
    <t>Oakland</t>
  </si>
  <si>
    <t>City Attorney</t>
  </si>
  <si>
    <t>City Council At Large</t>
  </si>
  <si>
    <t>Rebecca Kaplan</t>
  </si>
  <si>
    <t>Jane Brunner</t>
  </si>
  <si>
    <t>School Director D1</t>
  </si>
  <si>
    <t>Video- see H</t>
  </si>
  <si>
    <t>School Director D3</t>
  </si>
  <si>
    <t>Ignacio De La Fuente</t>
  </si>
  <si>
    <t>School Director D5</t>
  </si>
  <si>
    <t>Noel Gallo</t>
  </si>
  <si>
    <t>School Director D7</t>
  </si>
  <si>
    <t>Michael V. Johnson</t>
  </si>
  <si>
    <t>Jean Quan</t>
  </si>
  <si>
    <t>Desley Brooks</t>
  </si>
  <si>
    <t>Nancy Sidebotham</t>
  </si>
  <si>
    <t>Melanie Shelby</t>
  </si>
  <si>
    <t>Larry E. Reid</t>
  </si>
  <si>
    <t>Alice A. Spearman</t>
  </si>
  <si>
    <t>Courtney Ruby</t>
  </si>
  <si>
    <t>Michael Kilian</t>
  </si>
  <si>
    <t>Patricia Kernighan</t>
  </si>
  <si>
    <t>School Director D2</t>
  </si>
  <si>
    <t>David Kakishiba</t>
  </si>
  <si>
    <t>School Director D4</t>
  </si>
  <si>
    <t>Gary D. Yee</t>
  </si>
  <si>
    <t>Marcie Hodge</t>
  </si>
  <si>
    <t>School Director D6</t>
  </si>
  <si>
    <t>Christopher Dobbins</t>
  </si>
  <si>
    <t>Clinton Killian</t>
  </si>
  <si>
    <t>http://www.smartvoter.org/_/2008/06/03/ca/alm/race/48/</t>
  </si>
  <si>
    <t>Jody London</t>
  </si>
  <si>
    <t>Multiracial</t>
  </si>
  <si>
    <t>Sean Sullivan</t>
  </si>
  <si>
    <t>Jumoke Hinton Hodge</t>
  </si>
  <si>
    <t>Photo- See H</t>
  </si>
  <si>
    <t>Mario Juarez</t>
  </si>
  <si>
    <t>Beverly Williams</t>
  </si>
  <si>
    <t>Arnold Fields</t>
  </si>
  <si>
    <t>https://oaklandnorth.net/2010/10/26/small_business_owner_aims_for_top_oakland_job/</t>
  </si>
  <si>
    <t>Don MacLeay</t>
  </si>
  <si>
    <t>https://oaklandnorth.net/2012/02/25/oakland-green-party-proposes-an-alliance-with-progressive-candidates/</t>
  </si>
  <si>
    <t>Don Perata</t>
  </si>
  <si>
    <t>https://ballotpedia.org/Don_Perata</t>
  </si>
  <si>
    <t>Greg Harland</t>
  </si>
  <si>
    <t>http://www.smartvoter.org/2010/11/02/ca/alm/vote/harland_g/</t>
  </si>
  <si>
    <t>Joe Tuman</t>
  </si>
  <si>
    <t>Larry Lionel Young, Jr.</t>
  </si>
  <si>
    <t>http://www.eastbayexpress.com/oakland/the-baffling-mayoral-bid-of-marcie-hodge/Content?oid=2088792</t>
  </si>
  <si>
    <t>Terence Candell</t>
  </si>
  <si>
    <t>https://oaklandnorth.net/2010/10/29/terence-candell-fights-for-role-as-mayor/</t>
  </si>
  <si>
    <t>Jennifer S. Pae</t>
  </si>
  <si>
    <t>http://www.smartvoter.org/2010/11/02/ca/alm/vote/pae_j/bio.html</t>
  </si>
  <si>
    <t>http://www.eastbayexpress.com/oakland/the-chambers-candidate-has-quite-a-history-in-business/Content?oid=1089470</t>
  </si>
  <si>
    <t>Photo-see H</t>
  </si>
  <si>
    <t>Daniel Swafford</t>
  </si>
  <si>
    <t>http://www.smartvoter.org/2010/11/02/ca/alm/vote/swafford_d/</t>
  </si>
  <si>
    <t>Jason Gillen</t>
  </si>
  <si>
    <t>https://www.facebook.com/pages/Jason-Gillen-for-Oakland-City-Council-District-4/111207652239810</t>
  </si>
  <si>
    <t>Jill Broadhurst</t>
  </si>
  <si>
    <t>Libby Schaaf</t>
  </si>
  <si>
    <t>https://playingwithpolitics.wordpress.com/2010/08/17/melanie-shelby-wont-play-with-politics/</t>
  </si>
  <si>
    <t>Ralph Kanz</t>
  </si>
  <si>
    <t>Benjamin Visnick</t>
  </si>
  <si>
    <t>Jose Dorado</t>
  </si>
  <si>
    <t>http://ww2.kqed.org/news/2014/09/19/what-oakland-residents-want-from-their-next-mayor</t>
  </si>
  <si>
    <t>Surname</t>
  </si>
  <si>
    <t>Barbara Parker</t>
  </si>
  <si>
    <t>Carol Lee Tolbert</t>
  </si>
  <si>
    <t>http://www.tolbertatlarge.org/bio.html</t>
  </si>
  <si>
    <t>Mick Storm</t>
  </si>
  <si>
    <t>https://oaklandnorth.net/2012/11/05/meet-oakland-city-council-candidates-an-interactive-map/</t>
  </si>
  <si>
    <t>Theresa Anderson</t>
  </si>
  <si>
    <t>Amy Lemley</t>
  </si>
  <si>
    <t>Craig Brandt</t>
  </si>
  <si>
    <t>Dan Kalb</t>
  </si>
  <si>
    <t>Donald MacLeay</t>
  </si>
  <si>
    <t>Gordon "Don" Link</t>
  </si>
  <si>
    <t>Len Raphael</t>
  </si>
  <si>
    <t>Richard Raya</t>
  </si>
  <si>
    <t>Thearse Pecot</t>
  </si>
  <si>
    <t>https://www.linkedin.com/pub/thearse-pecot/59/904/a62</t>
  </si>
  <si>
    <t>Alex Miller-Cole</t>
  </si>
  <si>
    <t>Derrick Muhammad</t>
  </si>
  <si>
    <t>Lynette Gibson-McElhaney</t>
  </si>
  <si>
    <t>Nyeisha Dewitt</t>
  </si>
  <si>
    <t>Benjamin Lang</t>
  </si>
  <si>
    <t>Richard Fuentes</t>
  </si>
  <si>
    <t>Aracely "Shelly" Garza</t>
  </si>
  <si>
    <t>Dawn McMahan</t>
  </si>
  <si>
    <t>Mike Hutchinson</t>
  </si>
  <si>
    <t>https://www.facebook.com/MikeHutchinson4SchoolBoard/info?tab=page_info</t>
  </si>
  <si>
    <t>Rosie Torres</t>
  </si>
  <si>
    <t>http://www.eastbaytimes.com/elections/ci_21764003/oaklands-district-7-city-council-race-pits-incumbent</t>
  </si>
  <si>
    <t>Sheryl Walton</t>
  </si>
  <si>
    <t>James Harris</t>
  </si>
  <si>
    <t>Brenda Roberts</t>
  </si>
  <si>
    <t>https://www.facebook.com/lensforchange/info?tab=page_info</t>
  </si>
  <si>
    <t>Bryan Parker</t>
  </si>
  <si>
    <t>http://www.oakmayor2014.com/candidates/bryan-parker/</t>
  </si>
  <si>
    <t>http://www.eastbayexpress.com/oakland/who-is-bryan-parker/Content?oid=3868243</t>
  </si>
  <si>
    <t>Charles R. Williams</t>
  </si>
  <si>
    <t>http://www.oakmayor2014.com/candidates/charles-ray-williams/</t>
  </si>
  <si>
    <t>https://fundly.com/charles-r-williams-for-mayor-of-oakland</t>
  </si>
  <si>
    <t>Dan Siegel</t>
  </si>
  <si>
    <t>http://www.oakmayor2014.com/candidates/dan-siegel/</t>
  </si>
  <si>
    <t>https://localwiki.org/oakland/2014_Mayoral_Election</t>
  </si>
  <si>
    <t>Eric Wilson</t>
  </si>
  <si>
    <t>http://www.oakmayor2014.com/candidates/eric-wilson/</t>
  </si>
  <si>
    <t>Jason Anderson</t>
  </si>
  <si>
    <t>http://www.oakmayor2014.com/candidates/jason-anderson/</t>
  </si>
  <si>
    <t>https://www.linkedin.com/in/shake9169</t>
  </si>
  <si>
    <t>http://www.sfgate.com/politics/article/Becoming-mayor-after-years-of-fighting-authority-2479776.php and http://www.sfgate.com/bayarea/article/Jean-Quan-loses-Oakland-mayor-s-job-to-Libby-5873406.php</t>
  </si>
  <si>
    <t>http://www.oakmayor2014.com/candidates/joe-tuman/</t>
  </si>
  <si>
    <t>Ken Houston</t>
  </si>
  <si>
    <t>http://www.oakmayor2014.com/candidates/ken-houston/</t>
  </si>
  <si>
    <t>https://localwiki.org/oakland/Ken_Houston</t>
  </si>
  <si>
    <t>http://www.oakmayor2014.com/candidates/nancy-sidebotham/</t>
  </si>
  <si>
    <t>Pat McCullough</t>
  </si>
  <si>
    <t>http://www.oakmayor2014.com/candidates/patrick-mccullough/</t>
  </si>
  <si>
    <t>Peter Liu</t>
  </si>
  <si>
    <t>http://www.oakmayor2014.com/candidates/peter-y-liu/</t>
  </si>
  <si>
    <t>https://localwiki.org/oakland/Peter_Y._Liu</t>
  </si>
  <si>
    <t>Saied Karamooz</t>
  </si>
  <si>
    <t>http://www.oakmayor2014.com/candidates/saied-karamooz/</t>
  </si>
  <si>
    <t>http://www.smartvoter.org/2014/11/04/ca/alm/vote/karamooz_s/</t>
  </si>
  <si>
    <t>Sammuel Washington</t>
  </si>
  <si>
    <t>http://www.oakmayor2014.com/candidates/sam-washington/</t>
  </si>
  <si>
    <t>https://localwiki.org/oakland/Sam_(Sammuel)_Washington/Positions</t>
  </si>
  <si>
    <t>Abel Guillen</t>
  </si>
  <si>
    <t xml:space="preserve">Ran for CA State assembly D 18 in 2012; advanced to the general election </t>
  </si>
  <si>
    <t>Andrew Park</t>
  </si>
  <si>
    <t>http://votersedge.org/california/2014/november/oakland/candidates/council-member-council-district-2/9818-ken-maxey#.VagdVJNViko</t>
  </si>
  <si>
    <t>Dana King</t>
  </si>
  <si>
    <t>http://www.smartvoter.org/2014/11/04/ca/alm/vote/king_d/</t>
  </si>
  <si>
    <t>Ken Maxey</t>
  </si>
  <si>
    <t>Undetermined- Definitely POC</t>
  </si>
  <si>
    <t>http://www.mercurynews.com/ci_26636498/oakland-five-candidates-vie-replace-pat-kernighan and http://www.oaklandchamber.com/pages/BoardofDirectors/</t>
  </si>
  <si>
    <t>http://www.mercurynews.com/ci_26636498/oakland-five-candidates-vie-replace-pat-kernighan</t>
  </si>
  <si>
    <t>Kevin Blackburn</t>
  </si>
  <si>
    <t>William "Bo" Ghirardelli</t>
  </si>
  <si>
    <t>http://www.mercurynews.com/News/ci_26538945/More-residents-want-to-help-manage-Oakland-school-district and http://greensidedevelopment.org/bo-ghirardelli/</t>
  </si>
  <si>
    <t>Aimee Eng</t>
  </si>
  <si>
    <t>Annie Campbell Washington</t>
  </si>
  <si>
    <t>http://ballotpedia.org/Jill_Broadhurst</t>
  </si>
  <si>
    <t>Paul Lim</t>
  </si>
  <si>
    <t>http://ballotpedia.org/Paul_Lim</t>
  </si>
  <si>
    <t>http://www.smartvoter.org/2014/11/04/ca/alm/race/029/</t>
  </si>
  <si>
    <t>Cheri Spigner</t>
  </si>
  <si>
    <t>http://www.smartvoter.org/2014/11/04/ca/alm/vote/spigner_c/</t>
  </si>
  <si>
    <t>Karl Debro</t>
  </si>
  <si>
    <t>http://democracy.com/karldebro/</t>
  </si>
  <si>
    <t>Nina Senn</t>
  </si>
  <si>
    <t>Saleem Shakir-Gilmore</t>
  </si>
  <si>
    <t>http://www.saleem4oakland.us/my_experience</t>
  </si>
  <si>
    <t>James Moore</t>
  </si>
  <si>
    <t>http://apacaucus.org/downloads/2014/09/James-Moore-Oakland-City-Council.pdf</t>
  </si>
  <si>
    <t>https://localwiki.org/oakland/Michael_Johnson</t>
  </si>
  <si>
    <t>Shereda F. Nosakhare</t>
  </si>
  <si>
    <t>http://www.emergeamerica.org/people/shereda-nosakhare</t>
  </si>
  <si>
    <t>Vicente Cruz</t>
  </si>
  <si>
    <t>Renato Almanzor</t>
  </si>
  <si>
    <t>http://www.renato4schoolboard.com/endorsements</t>
  </si>
  <si>
    <t>Shanthi Gonzales</t>
  </si>
  <si>
    <t>http://kaplanforoakland.org/bio/</t>
  </si>
  <si>
    <t>Nothing about her ethnicity</t>
  </si>
  <si>
    <t>Margaret "Peggy" Moore</t>
  </si>
  <si>
    <t>https://ballotpedia.org/Margaret_Moore_(California)</t>
  </si>
  <si>
    <t>Bruce Quan</t>
  </si>
  <si>
    <t>http://votersedge.org/ca/en/ballot/election/area/42/contests/contest/13234/candidate/130753?election_authority_id=1#biography-130753-130753</t>
  </si>
  <si>
    <t>Great-grandfather was one of Oakland Chinatown's founders</t>
  </si>
  <si>
    <t>Francis "Matt" Hummel</t>
  </si>
  <si>
    <t>http://votersedge.org/ca/en/ballot/election/area/42/contests/contest/13234/candidate/130750?election_authority_id=1#experience-130750-130750</t>
  </si>
  <si>
    <t>http://www.nancysidebotham.com/</t>
  </si>
  <si>
    <t>Kevin Corbett</t>
  </si>
  <si>
    <t>https://ballotpedia.org/Kevin_Corbett_(California)</t>
  </si>
  <si>
    <t xml:space="preserve">Y </t>
  </si>
  <si>
    <t>https://ballotpedia.org/Larry_Reid</t>
  </si>
  <si>
    <t>https://ballotpedia.org/Marcie_Hodge</t>
  </si>
  <si>
    <t>Nehanda Imara</t>
  </si>
  <si>
    <t>https://www.facebook.com/pg/nehandaforD7/about/?entry_point=page_nav_about_item&amp;tab=page_info</t>
  </si>
  <si>
    <t>Her daughter is the first African American woman to earn a PhD in astrophysics from UC Berkeley</t>
  </si>
  <si>
    <t>http://votersedge.org/ca/en/ballot/election/area/42/contests/contest/13216/candidate/130693?election_authority_id=1</t>
  </si>
  <si>
    <t>Kharyshi Wiginton</t>
  </si>
  <si>
    <t>https://ballotpedia.org/Kharyshi_Wiginton</t>
  </si>
  <si>
    <t>Lucky Narain</t>
  </si>
  <si>
    <t>Huber Trenado</t>
  </si>
  <si>
    <t>http://www.oaklandpost.org/2016/09/29/torres-hutchinson-trenado-run-oakland-district-5-school-board-race/</t>
  </si>
  <si>
    <t>In the text</t>
  </si>
  <si>
    <t>Mike Hassid</t>
  </si>
  <si>
    <t>https://ballotpedia.org/Mike_Hassid</t>
  </si>
  <si>
    <t>https://www.ousd.org/directorharris</t>
  </si>
  <si>
    <t>Chris Jackson</t>
  </si>
  <si>
    <t>https://www.facebook.com/cj4oak/</t>
  </si>
  <si>
    <t>Nikki Bas Fortunato</t>
  </si>
  <si>
    <t>Filipina</t>
  </si>
  <si>
    <t>Kenzie Smith</t>
  </si>
  <si>
    <t>Pamela Harris</t>
  </si>
  <si>
    <t>Matt Hummel</t>
  </si>
  <si>
    <t>Nayeli Maxson</t>
  </si>
  <si>
    <t>Charlie Michelson</t>
  </si>
  <si>
    <t>Joseph Simmons</t>
  </si>
  <si>
    <t>Joseph Tanios</t>
  </si>
  <si>
    <t>Sheng Thao</t>
  </si>
  <si>
    <t>Natasha Middleton</t>
  </si>
  <si>
    <t>Marlo Rodriguez</t>
  </si>
  <si>
    <t>Loren Taylor</t>
  </si>
  <si>
    <t>Mya Whitaker</t>
  </si>
  <si>
    <t>Cat Brooks</t>
  </si>
  <si>
    <t>Iranian</t>
  </si>
  <si>
    <t>Pamela Price</t>
  </si>
  <si>
    <t>Jesse A.J. Smith</t>
  </si>
  <si>
    <t>Marchon Tatmon</t>
  </si>
  <si>
    <t>Cedric Troupe</t>
  </si>
  <si>
    <t>Clarissa Doutherd</t>
  </si>
  <si>
    <t>Gary Yee</t>
  </si>
  <si>
    <t>Caucasian</t>
  </si>
  <si>
    <t>Number</t>
  </si>
  <si>
    <t>Contest</t>
  </si>
  <si>
    <t>CODE</t>
  </si>
  <si>
    <t>File Not Available Yet</t>
  </si>
  <si>
    <t>White</t>
  </si>
  <si>
    <t>Hispanic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</si>
</sst>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0"/>
      <color rgb="FF000000"/>
      <name val="Arial"/>
    </font>
    <font>
      <sz val="12"/>
      <name val="Georgia"/>
      <family val="1"/>
    </font>
    <font>
      <sz val="12"/>
      <color rgb="FF000000"/>
      <name val="Georgia"/>
      <family val="1"/>
    </font>
    <font>
      <b/>
      <sz val="12"/>
      <color rgb="FF000000"/>
      <name val="Georgia"/>
      <family val="1"/>
    </font>
    <font>
      <sz val="12"/>
      <name val="Arial"/>
      <family val="2"/>
    </font>
    <font>
      <sz val="12"/>
      <color rgb="FF553285"/>
      <name val="Georgia"/>
      <family val="1"/>
    </font>
    <font>
      <u/>
      <sz val="12"/>
      <color rgb="FF3BB3CB"/>
      <name val="Georgia"/>
      <family val="1"/>
    </font>
    <font>
      <u/>
      <sz val="12"/>
      <color rgb="FF553285"/>
      <name val="Georgia"/>
      <family val="1"/>
    </font>
    <font>
      <u/>
      <sz val="12"/>
      <color rgb="FF3BB3CB"/>
      <name val="Georgia"/>
      <family val="1"/>
    </font>
    <font>
      <u/>
      <sz val="12"/>
      <color rgb="FF000000"/>
      <name val="Georgia"/>
      <family val="1"/>
    </font>
    <font>
      <u/>
      <sz val="12"/>
      <color rgb="FF3BB3CB"/>
      <name val="Georgia"/>
      <family val="1"/>
    </font>
    <font>
      <u/>
      <sz val="12"/>
      <color rgb="FF000000"/>
      <name val="Georgia"/>
      <family val="1"/>
    </font>
    <font>
      <u/>
      <sz val="12"/>
      <color rgb="FF0000FF"/>
      <name val="Georgia"/>
      <family val="1"/>
    </font>
    <font>
      <u/>
      <sz val="12"/>
      <color rgb="FF000000"/>
      <name val="Georgia"/>
      <family val="1"/>
    </font>
    <font>
      <b/>
      <sz val="12"/>
      <name val="Georgia"/>
      <family val="1"/>
    </font>
    <font>
      <sz val="12"/>
      <color rgb="FF0B0080"/>
      <name val="Georgia"/>
      <family val="1"/>
    </font>
    <font>
      <b/>
      <sz val="10"/>
      <color rgb="FF000000"/>
      <name val="Arial"/>
      <family val="2"/>
    </font>
    <font>
      <b/>
      <sz val="12"/>
      <name val="Arial"/>
      <family val="2"/>
    </font>
    <font>
      <sz val="10"/>
      <color rgb="FF000000"/>
      <name val="Arial"/>
      <family val="2"/>
    </font>
    <font>
      <b/>
      <sz val="12"/>
      <color rgb="FF553285"/>
      <name val="Georgia"/>
      <family val="1"/>
    </font>
    <font>
      <b/>
      <sz val="11"/>
      <color rgb="FF000000"/>
      <name val="Arial"/>
      <family val="2"/>
    </font>
    <font>
      <b/>
      <u/>
      <sz val="12"/>
      <color rgb="FF3BB3CB"/>
      <name val="Georgia"/>
      <family val="1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9">
    <xf numFmtId="0" fontId="0" fillId="0" borderId="0" xfId="0" applyFont="1" applyAlignment="1"/>
    <xf numFmtId="0" fontId="2" fillId="0" borderId="0" xfId="0" applyFont="1" applyAlignment="1"/>
    <xf numFmtId="0" fontId="3" fillId="0" borderId="1" xfId="0" applyFont="1" applyBorder="1" applyAlignment="1">
      <alignment horizontal="center" wrapText="1"/>
    </xf>
    <xf numFmtId="0" fontId="4" fillId="0" borderId="0" xfId="0" applyFont="1"/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10" fontId="5" fillId="0" borderId="1" xfId="0" applyNumberFormat="1" applyFont="1" applyBorder="1" applyAlignment="1">
      <alignment horizontal="left" wrapText="1"/>
    </xf>
    <xf numFmtId="0" fontId="7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0" fontId="1" fillId="0" borderId="0" xfId="0" applyFont="1" applyAlignment="1">
      <alignment horizontal="left"/>
    </xf>
    <xf numFmtId="10" fontId="2" fillId="0" borderId="0" xfId="0" applyNumberFormat="1" applyFont="1" applyAlignment="1">
      <alignment horizontal="left"/>
    </xf>
    <xf numFmtId="0" fontId="1" fillId="0" borderId="0" xfId="0" applyFont="1" applyAlignment="1"/>
    <xf numFmtId="0" fontId="1" fillId="0" borderId="0" xfId="0" applyFont="1" applyAlignment="1"/>
    <xf numFmtId="10" fontId="2" fillId="0" borderId="1" xfId="0" applyNumberFormat="1" applyFont="1" applyBorder="1" applyAlignment="1">
      <alignment horizontal="left"/>
    </xf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2" fillId="0" borderId="1" xfId="0" applyFont="1" applyBorder="1" applyAlignment="1"/>
    <xf numFmtId="0" fontId="1" fillId="0" borderId="0" xfId="0" applyFont="1" applyAlignment="1">
      <alignment horizontal="left"/>
    </xf>
    <xf numFmtId="0" fontId="8" fillId="2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3" fontId="9" fillId="0" borderId="0" xfId="0" applyNumberFormat="1" applyFont="1" applyAlignment="1">
      <alignment horizontal="left"/>
    </xf>
    <xf numFmtId="10" fontId="1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10" fillId="0" borderId="1" xfId="0" applyFont="1" applyBorder="1" applyAlignment="1"/>
    <xf numFmtId="0" fontId="5" fillId="0" borderId="2" xfId="0" applyFont="1" applyBorder="1" applyAlignment="1">
      <alignment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1" fillId="0" borderId="1" xfId="0" applyFont="1" applyBorder="1" applyAlignment="1">
      <alignment horizontal="left"/>
    </xf>
    <xf numFmtId="0" fontId="12" fillId="0" borderId="0" xfId="0" applyFont="1" applyAlignment="1"/>
    <xf numFmtId="3" fontId="13" fillId="0" borderId="0" xfId="0" applyNumberFormat="1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/>
    <xf numFmtId="0" fontId="1" fillId="0" borderId="0" xfId="0" applyFont="1" applyAlignment="1"/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16" fillId="0" borderId="0" xfId="0" applyFont="1" applyAlignment="1"/>
    <xf numFmtId="0" fontId="17" fillId="0" borderId="0" xfId="0" applyFont="1"/>
    <xf numFmtId="0" fontId="2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 wrapText="1"/>
    </xf>
    <xf numFmtId="0" fontId="18" fillId="0" borderId="0" xfId="0" applyFont="1" applyAlignment="1"/>
    <xf numFmtId="0" fontId="3" fillId="0" borderId="0" xfId="0" applyFont="1" applyBorder="1" applyAlignment="1">
      <alignment horizontal="left"/>
    </xf>
    <xf numFmtId="0" fontId="19" fillId="0" borderId="0" xfId="0" applyFont="1" applyBorder="1" applyAlignment="1">
      <alignment horizontal="left" wrapText="1"/>
    </xf>
    <xf numFmtId="0" fontId="3" fillId="0" borderId="0" xfId="0" applyFont="1" applyAlignment="1"/>
    <xf numFmtId="0" fontId="3" fillId="0" borderId="1" xfId="0" applyFont="1" applyBorder="1" applyAlignment="1"/>
    <xf numFmtId="0" fontId="3" fillId="0" borderId="0" xfId="0" applyFont="1" applyBorder="1" applyAlignment="1">
      <alignment horizontal="center" wrapText="1"/>
    </xf>
    <xf numFmtId="0" fontId="14" fillId="0" borderId="0" xfId="0" applyFont="1" applyAlignment="1"/>
    <xf numFmtId="0" fontId="14" fillId="0" borderId="0" xfId="0" applyFont="1"/>
    <xf numFmtId="10" fontId="3" fillId="0" borderId="0" xfId="0" applyNumberFormat="1" applyFont="1" applyAlignment="1">
      <alignment horizontal="left"/>
    </xf>
    <xf numFmtId="0" fontId="21" fillId="0" borderId="1" xfId="0" applyFont="1" applyBorder="1" applyAlignment="1"/>
    <xf numFmtId="0" fontId="19" fillId="0" borderId="2" xfId="0" applyFont="1" applyBorder="1" applyAlignment="1">
      <alignment wrapText="1"/>
    </xf>
    <xf numFmtId="10" fontId="19" fillId="0" borderId="1" xfId="0" applyNumberFormat="1" applyFont="1" applyBorder="1" applyAlignment="1">
      <alignment horizontal="left" wrapText="1"/>
    </xf>
    <xf numFmtId="0" fontId="21" fillId="0" borderId="0" xfId="0" applyFont="1" applyBorder="1" applyAlignment="1">
      <alignment horizontal="left"/>
    </xf>
    <xf numFmtId="0" fontId="0" fillId="3" borderId="0" xfId="0" applyFont="1" applyFill="1" applyAlignment="1"/>
    <xf numFmtId="0" fontId="3" fillId="3" borderId="0" xfId="0" applyFont="1" applyFill="1" applyAlignment="1">
      <alignment horizontal="left"/>
    </xf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20" fillId="3" borderId="0" xfId="0" applyFont="1" applyFill="1" applyAlignment="1"/>
    <xf numFmtId="0" fontId="16" fillId="3" borderId="0" xfId="0" applyFont="1" applyFill="1" applyAlignment="1"/>
    <xf numFmtId="0" fontId="3" fillId="3" borderId="0" xfId="0" applyFont="1" applyFill="1" applyBorder="1" applyAlignment="1">
      <alignment horizontal="left"/>
    </xf>
    <xf numFmtId="0" fontId="22" fillId="3" borderId="0" xfId="0" applyFont="1" applyFill="1" applyAlignment="1"/>
    <xf numFmtId="0" fontId="23" fillId="3" borderId="0" xfId="0" applyFont="1" applyFill="1" applyAlignment="1"/>
    <xf numFmtId="0" fontId="18" fillId="3" borderId="0" xfId="0" applyFont="1" applyFill="1" applyAlignment="1">
      <alignment horizontal="center"/>
    </xf>
    <xf numFmtId="0" fontId="20" fillId="3" borderId="0" xfId="0" applyFont="1" applyFill="1" applyAlignment="1">
      <alignment horizontal="center"/>
    </xf>
    <xf numFmtId="0" fontId="16" fillId="3" borderId="0" xfId="0" applyFont="1" applyFill="1" applyAlignment="1">
      <alignment horizontal="center"/>
    </xf>
    <xf numFmtId="0" fontId="14" fillId="3" borderId="0" xfId="0" applyFont="1" applyFill="1" applyAlignment="1">
      <alignment horizontal="left"/>
    </xf>
    <xf numFmtId="0" fontId="14" fillId="3" borderId="0" xfId="0" applyFont="1" applyFill="1" applyAlignment="1">
      <alignment horizontal="center"/>
    </xf>
    <xf numFmtId="0" fontId="18" fillId="3" borderId="0" xfId="0" applyFont="1" applyFill="1" applyAlignment="1"/>
    <xf numFmtId="0" fontId="16" fillId="4" borderId="0" xfId="0" applyFont="1" applyFill="1" applyAlignment="1">
      <alignment horizontal="center"/>
    </xf>
    <xf numFmtId="0" fontId="16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oaklandpost.org/2016/09/29/torres-hutchinson-trenado-run-oakland-district-5-school-board-race/" TargetMode="External"/><Relationship Id="rId2" Type="http://schemas.openxmlformats.org/officeDocument/2006/relationships/hyperlink" Target="https://ballotpedia.org/Mike_Hassid" TargetMode="External"/><Relationship Id="rId1" Type="http://schemas.openxmlformats.org/officeDocument/2006/relationships/hyperlink" Target="https://ballotpedia.org/Kharyshi_Wiginton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ballotpedia.org/Marcie_Hodge" TargetMode="External"/><Relationship Id="rId13" Type="http://schemas.openxmlformats.org/officeDocument/2006/relationships/hyperlink" Target="https://www.facebook.com/cj4oak/" TargetMode="External"/><Relationship Id="rId3" Type="http://schemas.openxmlformats.org/officeDocument/2006/relationships/hyperlink" Target="http://votersedge.org/ca/en/ballot/election/area/42/contests/contest/13234/candidate/130753?election_authority_id=1" TargetMode="External"/><Relationship Id="rId7" Type="http://schemas.openxmlformats.org/officeDocument/2006/relationships/hyperlink" Target="https://ballotpedia.org/Larry_Reid" TargetMode="External"/><Relationship Id="rId12" Type="http://schemas.openxmlformats.org/officeDocument/2006/relationships/hyperlink" Target="https://www.ousd.org/directorharris" TargetMode="External"/><Relationship Id="rId2" Type="http://schemas.openxmlformats.org/officeDocument/2006/relationships/hyperlink" Target="https://ballotpedia.org/Margaret_Moore_(California)" TargetMode="External"/><Relationship Id="rId1" Type="http://schemas.openxmlformats.org/officeDocument/2006/relationships/hyperlink" Target="http://kaplanforoakland.org/bio/" TargetMode="External"/><Relationship Id="rId6" Type="http://schemas.openxmlformats.org/officeDocument/2006/relationships/hyperlink" Target="https://ballotpedia.org/Kevin_Corbett_(California)" TargetMode="External"/><Relationship Id="rId11" Type="http://schemas.openxmlformats.org/officeDocument/2006/relationships/hyperlink" Target="https://ballotpedia.org/Kharyshi_Wiginton" TargetMode="External"/><Relationship Id="rId5" Type="http://schemas.openxmlformats.org/officeDocument/2006/relationships/hyperlink" Target="http://www.nancysidebotham.com/" TargetMode="External"/><Relationship Id="rId15" Type="http://schemas.openxmlformats.org/officeDocument/2006/relationships/hyperlink" Target="http://www.oaklandpost.org/2016/09/29/torres-hutchinson-trenado-run-oakland-district-5-school-board-race/" TargetMode="External"/><Relationship Id="rId10" Type="http://schemas.openxmlformats.org/officeDocument/2006/relationships/hyperlink" Target="http://votersedge.org/ca/en/ballot/election/area/42/contests/contest/13216/candidate/130693?election_authority_id=1" TargetMode="External"/><Relationship Id="rId4" Type="http://schemas.openxmlformats.org/officeDocument/2006/relationships/hyperlink" Target="http://votersedge.org/ca/en/ballot/election/area/42/contests/contest/13234/candidate/130750?election_authority_id=1" TargetMode="External"/><Relationship Id="rId9" Type="http://schemas.openxmlformats.org/officeDocument/2006/relationships/hyperlink" Target="https://www.facebook.com/pg/nehandaforD7/about/?entry_point=page_nav_about_item&amp;tab=page_info" TargetMode="External"/><Relationship Id="rId14" Type="http://schemas.openxmlformats.org/officeDocument/2006/relationships/hyperlink" Target="https://ballotpedia.org/Mike_Hass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107"/>
  <sheetViews>
    <sheetView tabSelected="1" workbookViewId="0">
      <selection activeCell="D14" sqref="D14"/>
    </sheetView>
  </sheetViews>
  <sheetFormatPr defaultRowHeight="12.75" x14ac:dyDescent="0.2"/>
  <cols>
    <col min="2" max="2" width="18.42578125" customWidth="1"/>
    <col min="3" max="3" width="10.7109375" customWidth="1"/>
    <col min="4" max="4" width="24.5703125" customWidth="1"/>
    <col min="5" max="5" width="10.42578125" customWidth="1"/>
    <col min="6" max="6" width="18.7109375" customWidth="1"/>
    <col min="7" max="7" width="21.140625" customWidth="1"/>
    <col min="8" max="8" width="22.7109375" customWidth="1"/>
    <col min="10" max="10" width="12.5703125" customWidth="1"/>
    <col min="11" max="11" width="21.140625" customWidth="1"/>
    <col min="12" max="12" width="15.5703125" customWidth="1"/>
  </cols>
  <sheetData>
    <row r="2" spans="1:23" ht="13.5" thickBot="1" x14ac:dyDescent="0.25"/>
    <row r="3" spans="1:23" s="45" customFormat="1" ht="12.75" customHeight="1" thickBot="1" x14ac:dyDescent="0.3">
      <c r="B3" s="43"/>
      <c r="C3" s="43"/>
      <c r="D3" s="43"/>
      <c r="E3" s="44"/>
      <c r="F3" s="44"/>
      <c r="G3" s="44"/>
      <c r="V3" s="46"/>
      <c r="W3" s="46"/>
    </row>
    <row r="4" spans="1:23" ht="12.75" customHeight="1" thickBot="1" x14ac:dyDescent="0.25">
      <c r="A4" s="45" t="s">
        <v>260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  <c r="J4" s="2" t="s">
        <v>12</v>
      </c>
      <c r="V4" s="3"/>
      <c r="W4" s="3"/>
    </row>
    <row r="5" spans="1:23" ht="12.75" customHeight="1" x14ac:dyDescent="0.2">
      <c r="B5" s="54"/>
      <c r="C5" s="54"/>
      <c r="D5" s="54"/>
      <c r="E5" s="54"/>
      <c r="F5" s="54"/>
      <c r="G5" s="54"/>
      <c r="H5" s="54"/>
      <c r="I5" s="54"/>
      <c r="J5" s="54"/>
      <c r="V5" s="3"/>
      <c r="W5" s="3"/>
    </row>
    <row r="6" spans="1:23" ht="19.5" thickBot="1" x14ac:dyDescent="0.35">
      <c r="A6" s="76" t="s">
        <v>260</v>
      </c>
      <c r="B6" s="62"/>
      <c r="C6" s="69" t="s">
        <v>1</v>
      </c>
      <c r="D6" s="69" t="s">
        <v>259</v>
      </c>
      <c r="E6" s="69" t="s">
        <v>258</v>
      </c>
      <c r="F6" s="69"/>
      <c r="G6" s="69"/>
      <c r="H6" s="70"/>
    </row>
    <row r="7" spans="1:23" s="45" customFormat="1" ht="12.75" customHeight="1" thickBot="1" x14ac:dyDescent="0.3">
      <c r="A7" s="67">
        <v>29</v>
      </c>
      <c r="B7" s="63" t="s">
        <v>41</v>
      </c>
      <c r="C7" s="64">
        <v>2010</v>
      </c>
      <c r="D7" s="64" t="s">
        <v>26</v>
      </c>
      <c r="E7" s="65">
        <v>10</v>
      </c>
      <c r="F7" s="66"/>
      <c r="G7" s="66"/>
      <c r="H7" s="67"/>
      <c r="V7" s="46"/>
      <c r="W7" s="46"/>
    </row>
    <row r="8" spans="1:23" ht="12.75" customHeight="1" thickBot="1" x14ac:dyDescent="0.25">
      <c r="A8" s="49">
        <v>398</v>
      </c>
      <c r="B8" s="11" t="s">
        <v>79</v>
      </c>
      <c r="C8" s="11" t="s">
        <v>14</v>
      </c>
      <c r="D8" s="11"/>
      <c r="E8" s="11" t="s">
        <v>19</v>
      </c>
      <c r="F8" s="11" t="s">
        <v>19</v>
      </c>
      <c r="G8" s="11" t="str">
        <f t="shared" ref="G8:G17" si="0">IF(F8="N", "N/A", IF(AND(E8="N",  F8="Y"), "N", IF(AND(F8="Y", E8="Y"), "Y", "")))</f>
        <v>N/A</v>
      </c>
      <c r="H8" s="11">
        <v>0.61</v>
      </c>
      <c r="I8" s="14"/>
      <c r="J8" s="11" t="s">
        <v>80</v>
      </c>
      <c r="K8" s="14" t="s">
        <v>18</v>
      </c>
      <c r="L8" s="22"/>
      <c r="M8" s="3"/>
      <c r="N8" s="3"/>
      <c r="O8" s="3"/>
      <c r="V8" s="3"/>
      <c r="W8" s="3"/>
    </row>
    <row r="9" spans="1:23" ht="12.75" customHeight="1" thickBot="1" x14ac:dyDescent="0.25">
      <c r="A9">
        <v>396</v>
      </c>
      <c r="B9" s="11" t="s">
        <v>81</v>
      </c>
      <c r="C9" s="11" t="s">
        <v>14</v>
      </c>
      <c r="D9" s="11" t="s">
        <v>262</v>
      </c>
      <c r="E9" s="11" t="s">
        <v>19</v>
      </c>
      <c r="F9" s="11" t="s">
        <v>19</v>
      </c>
      <c r="G9" s="11" t="str">
        <f t="shared" si="0"/>
        <v>N/A</v>
      </c>
      <c r="H9" s="11">
        <v>1.36</v>
      </c>
      <c r="I9" s="14"/>
      <c r="J9" s="11" t="s">
        <v>82</v>
      </c>
      <c r="K9" s="14" t="s">
        <v>18</v>
      </c>
      <c r="L9" s="22"/>
      <c r="M9" s="3"/>
      <c r="N9" s="3"/>
      <c r="O9" s="3"/>
      <c r="V9" s="3"/>
      <c r="W9" s="3"/>
    </row>
    <row r="10" spans="1:23" ht="12.75" customHeight="1" thickBot="1" x14ac:dyDescent="0.25">
      <c r="A10">
        <v>393</v>
      </c>
      <c r="B10" s="11" t="s">
        <v>83</v>
      </c>
      <c r="C10" s="11" t="s">
        <v>14</v>
      </c>
      <c r="D10" s="11" t="s">
        <v>262</v>
      </c>
      <c r="E10" s="11" t="s">
        <v>19</v>
      </c>
      <c r="F10" s="11" t="s">
        <v>19</v>
      </c>
      <c r="G10" s="11" t="str">
        <f t="shared" si="0"/>
        <v>N/A</v>
      </c>
      <c r="H10" s="11">
        <v>33.74</v>
      </c>
      <c r="I10" s="11">
        <v>49.04</v>
      </c>
      <c r="J10" s="7" t="str">
        <f>HYPERLINK("https://ballotpedia.org/Don_Perata","https://ballotpedia.org/Don_Perata")</f>
        <v>https://ballotpedia.org/Don_Perata</v>
      </c>
      <c r="K10" s="14" t="s">
        <v>18</v>
      </c>
      <c r="L10" s="22" t="s">
        <v>84</v>
      </c>
      <c r="M10" s="3"/>
      <c r="N10" s="3"/>
      <c r="O10" s="3"/>
      <c r="V10" s="3"/>
      <c r="W10" s="3"/>
    </row>
    <row r="11" spans="1:23" ht="12.75" customHeight="1" thickBot="1" x14ac:dyDescent="0.25">
      <c r="A11">
        <v>395</v>
      </c>
      <c r="B11" s="11" t="s">
        <v>85</v>
      </c>
      <c r="C11" s="11" t="s">
        <v>14</v>
      </c>
      <c r="D11" s="11" t="s">
        <v>262</v>
      </c>
      <c r="E11" s="11" t="s">
        <v>19</v>
      </c>
      <c r="F11" s="11" t="s">
        <v>19</v>
      </c>
      <c r="G11" s="11" t="str">
        <f t="shared" si="0"/>
        <v>N/A</v>
      </c>
      <c r="H11" s="11">
        <v>0.8</v>
      </c>
      <c r="I11" s="14"/>
      <c r="J11" s="11" t="s">
        <v>86</v>
      </c>
      <c r="K11" s="14" t="s">
        <v>18</v>
      </c>
      <c r="L11" s="22"/>
      <c r="M11" s="3"/>
      <c r="N11" s="3"/>
      <c r="O11" s="3"/>
      <c r="V11" s="3"/>
      <c r="W11" s="3"/>
    </row>
    <row r="12" spans="1:23" ht="12.75" customHeight="1" thickBot="1" x14ac:dyDescent="0.25">
      <c r="A12">
        <v>397</v>
      </c>
      <c r="B12" s="11" t="s">
        <v>54</v>
      </c>
      <c r="C12" s="11" t="s">
        <v>20</v>
      </c>
      <c r="D12" s="11" t="s">
        <v>25</v>
      </c>
      <c r="E12" s="11" t="s">
        <v>16</v>
      </c>
      <c r="F12" s="11" t="s">
        <v>19</v>
      </c>
      <c r="G12" s="11" t="str">
        <f t="shared" si="0"/>
        <v>N/A</v>
      </c>
      <c r="H12" s="11">
        <v>24.45</v>
      </c>
      <c r="I12" s="11">
        <v>50.96</v>
      </c>
      <c r="J12" s="14"/>
      <c r="K12" s="14"/>
      <c r="L12" s="22"/>
      <c r="M12" s="3"/>
      <c r="N12" s="3"/>
      <c r="O12" s="3"/>
      <c r="V12" s="3"/>
      <c r="W12" s="3"/>
    </row>
    <row r="13" spans="1:23" ht="12.75" customHeight="1" thickBot="1" x14ac:dyDescent="0.25">
      <c r="A13">
        <v>399</v>
      </c>
      <c r="B13" s="11" t="s">
        <v>87</v>
      </c>
      <c r="C13" s="11" t="s">
        <v>14</v>
      </c>
      <c r="D13" s="11" t="s">
        <v>262</v>
      </c>
      <c r="E13" s="11" t="s">
        <v>19</v>
      </c>
      <c r="F13" s="11" t="s">
        <v>19</v>
      </c>
      <c r="G13" s="11" t="str">
        <f t="shared" si="0"/>
        <v>N/A</v>
      </c>
      <c r="H13" s="11">
        <v>12</v>
      </c>
      <c r="I13" s="14"/>
      <c r="J13" s="14"/>
      <c r="K13" s="14"/>
      <c r="L13" s="22"/>
      <c r="M13" s="3"/>
      <c r="N13" s="3"/>
      <c r="O13" s="3"/>
      <c r="V13" s="3"/>
      <c r="W13" s="3"/>
    </row>
    <row r="14" spans="1:23" ht="12.75" customHeight="1" thickBot="1" x14ac:dyDescent="0.25">
      <c r="A14">
        <v>401</v>
      </c>
      <c r="B14" s="11" t="s">
        <v>88</v>
      </c>
      <c r="C14" s="11" t="s">
        <v>14</v>
      </c>
      <c r="D14" s="11" t="s">
        <v>40</v>
      </c>
      <c r="E14" s="11" t="s">
        <v>19</v>
      </c>
      <c r="F14" s="11" t="s">
        <v>19</v>
      </c>
      <c r="G14" s="11" t="str">
        <f t="shared" si="0"/>
        <v>N/A</v>
      </c>
      <c r="H14" s="11">
        <v>0.77</v>
      </c>
      <c r="I14" s="14"/>
      <c r="J14" s="14"/>
      <c r="K14" s="14"/>
      <c r="L14" s="22"/>
      <c r="M14" s="3"/>
      <c r="N14" s="3"/>
      <c r="O14" s="3"/>
      <c r="V14" s="3"/>
      <c r="W14" s="3"/>
    </row>
    <row r="15" spans="1:23" ht="12.75" customHeight="1" thickBot="1" x14ac:dyDescent="0.25">
      <c r="A15">
        <v>400</v>
      </c>
      <c r="B15" s="11" t="s">
        <v>67</v>
      </c>
      <c r="C15" s="11" t="s">
        <v>20</v>
      </c>
      <c r="D15" s="11" t="s">
        <v>40</v>
      </c>
      <c r="E15" s="11" t="s">
        <v>19</v>
      </c>
      <c r="F15" s="11" t="s">
        <v>19</v>
      </c>
      <c r="G15" s="11" t="str">
        <f t="shared" si="0"/>
        <v>N/A</v>
      </c>
      <c r="H15" s="11">
        <v>2.5</v>
      </c>
      <c r="I15" s="14"/>
      <c r="J15" s="11" t="s">
        <v>89</v>
      </c>
      <c r="K15" s="14" t="s">
        <v>17</v>
      </c>
      <c r="L15" s="22"/>
      <c r="M15" s="3"/>
      <c r="N15" s="3"/>
      <c r="O15" s="3"/>
      <c r="V15" s="3"/>
      <c r="W15" s="3"/>
    </row>
    <row r="16" spans="1:23" ht="15" customHeight="1" thickBot="1" x14ac:dyDescent="0.25">
      <c r="A16">
        <v>402</v>
      </c>
      <c r="B16" s="11" t="s">
        <v>44</v>
      </c>
      <c r="C16" s="11" t="s">
        <v>20</v>
      </c>
      <c r="D16" s="11" t="s">
        <v>262</v>
      </c>
      <c r="E16" s="11" t="s">
        <v>19</v>
      </c>
      <c r="F16" s="11" t="s">
        <v>19</v>
      </c>
      <c r="G16" s="11" t="str">
        <f t="shared" si="0"/>
        <v>N/A</v>
      </c>
      <c r="H16" s="11">
        <v>21.6</v>
      </c>
      <c r="I16" s="14"/>
      <c r="J16" s="14"/>
      <c r="K16" s="14"/>
      <c r="L16" s="22"/>
      <c r="M16" s="3"/>
      <c r="N16" s="3"/>
      <c r="O16" s="3"/>
    </row>
    <row r="17" spans="1:23" ht="15.75" thickBot="1" x14ac:dyDescent="0.25">
      <c r="A17">
        <v>394</v>
      </c>
      <c r="B17" s="11" t="s">
        <v>90</v>
      </c>
      <c r="C17" s="11" t="s">
        <v>14</v>
      </c>
      <c r="D17" s="11" t="s">
        <v>40</v>
      </c>
      <c r="E17" s="11" t="s">
        <v>19</v>
      </c>
      <c r="F17" s="11" t="s">
        <v>16</v>
      </c>
      <c r="G17" s="11" t="str">
        <f t="shared" si="0"/>
        <v>N</v>
      </c>
      <c r="H17" s="11">
        <v>1.93</v>
      </c>
      <c r="I17" s="14"/>
      <c r="J17" s="11" t="s">
        <v>91</v>
      </c>
      <c r="K17" s="14" t="s">
        <v>17</v>
      </c>
      <c r="L17" s="22"/>
      <c r="M17" s="3"/>
      <c r="N17" s="3"/>
      <c r="O17" s="3"/>
    </row>
    <row r="18" spans="1:23" ht="15" x14ac:dyDescent="0.2">
      <c r="B18" s="47"/>
      <c r="C18" s="47"/>
      <c r="D18" s="47"/>
      <c r="E18" s="47"/>
      <c r="F18" s="47"/>
      <c r="G18" s="47"/>
      <c r="H18" s="47"/>
      <c r="I18" s="48"/>
      <c r="J18" s="47"/>
      <c r="K18" s="48"/>
      <c r="L18" s="22"/>
      <c r="M18" s="3"/>
      <c r="N18" s="3"/>
      <c r="O18" s="3"/>
    </row>
    <row r="19" spans="1:23" ht="15.75" thickBot="1" x14ac:dyDescent="0.25">
      <c r="B19" s="47"/>
      <c r="C19" s="47"/>
      <c r="D19" s="47"/>
      <c r="E19" s="47"/>
      <c r="F19" s="47"/>
      <c r="G19" s="47"/>
      <c r="H19" s="47"/>
      <c r="I19" s="48"/>
      <c r="J19" s="47"/>
      <c r="K19" s="48"/>
      <c r="L19" s="22"/>
      <c r="M19" s="3"/>
      <c r="N19" s="3"/>
      <c r="O19" s="3"/>
    </row>
    <row r="20" spans="1:23" s="45" customFormat="1" ht="16.5" thickBot="1" x14ac:dyDescent="0.3">
      <c r="A20" s="67"/>
      <c r="B20" s="66" t="s">
        <v>41</v>
      </c>
      <c r="C20" s="68">
        <v>2010</v>
      </c>
      <c r="D20" s="64" t="s">
        <v>35</v>
      </c>
      <c r="E20" s="65">
        <v>3</v>
      </c>
      <c r="F20" s="68"/>
      <c r="G20" s="68"/>
      <c r="H20" s="68"/>
      <c r="I20" s="50"/>
      <c r="J20" s="51"/>
      <c r="K20" s="50"/>
      <c r="L20" s="51"/>
      <c r="M20" s="52"/>
      <c r="N20" s="46"/>
      <c r="O20" s="46"/>
      <c r="P20" s="46"/>
    </row>
    <row r="21" spans="1:23" ht="15.75" thickBot="1" x14ac:dyDescent="0.25">
      <c r="A21">
        <v>412</v>
      </c>
      <c r="B21" s="11" t="s">
        <v>55</v>
      </c>
      <c r="C21" s="11" t="s">
        <v>20</v>
      </c>
      <c r="D21" s="11" t="s">
        <v>40</v>
      </c>
      <c r="E21" s="11" t="s">
        <v>19</v>
      </c>
      <c r="F21" s="11" t="s">
        <v>19</v>
      </c>
      <c r="G21" s="11" t="str">
        <f t="shared" ref="G21:G22" si="1">IF(F21="N", "N/A", IF(AND(E21="N",  F21="Y"), "N", IF(AND(F21="Y", E21="Y"), "Y", "")))</f>
        <v>N/A</v>
      </c>
      <c r="H21" s="11">
        <v>21.41</v>
      </c>
      <c r="I21" s="14"/>
      <c r="J21" s="11" t="s">
        <v>106</v>
      </c>
      <c r="K21" s="14" t="s">
        <v>107</v>
      </c>
      <c r="L21" s="48"/>
      <c r="M21" s="22"/>
      <c r="N21" s="3"/>
      <c r="O21" s="3"/>
      <c r="P21" s="3"/>
    </row>
    <row r="22" spans="1:23" ht="12.75" customHeight="1" thickBot="1" x14ac:dyDescent="0.25">
      <c r="A22">
        <v>413</v>
      </c>
      <c r="B22" s="11" t="s">
        <v>105</v>
      </c>
      <c r="C22" s="11" t="s">
        <v>14</v>
      </c>
      <c r="D22" s="11" t="s">
        <v>263</v>
      </c>
      <c r="E22" s="11" t="s">
        <v>19</v>
      </c>
      <c r="F22" s="11" t="s">
        <v>19</v>
      </c>
      <c r="G22" s="11" t="str">
        <f t="shared" si="1"/>
        <v>N/A</v>
      </c>
      <c r="H22" s="11">
        <v>13.78</v>
      </c>
      <c r="I22" s="14"/>
      <c r="J22" s="14"/>
      <c r="K22" s="14"/>
      <c r="Q22" s="14"/>
      <c r="R22" s="22"/>
      <c r="S22" s="3"/>
      <c r="T22" s="3"/>
      <c r="U22" s="3"/>
      <c r="V22" s="3"/>
      <c r="W22" s="3"/>
    </row>
    <row r="23" spans="1:23" ht="12.75" customHeight="1" thickBot="1" x14ac:dyDescent="0.25">
      <c r="A23">
        <v>414</v>
      </c>
      <c r="B23" s="11" t="s">
        <v>56</v>
      </c>
      <c r="C23" s="11" t="s">
        <v>20</v>
      </c>
      <c r="D23" s="11" t="s">
        <v>262</v>
      </c>
      <c r="R23" s="22"/>
      <c r="S23" s="3"/>
      <c r="T23" s="3"/>
      <c r="U23" s="3"/>
      <c r="V23" s="3"/>
      <c r="W23" s="3"/>
    </row>
    <row r="24" spans="1:23" ht="12.75" customHeight="1" thickBot="1" x14ac:dyDescent="0.25">
      <c r="B24" s="34"/>
      <c r="C24" s="34"/>
      <c r="D24" s="34"/>
      <c r="E24" s="11"/>
      <c r="F24" s="11"/>
      <c r="G24" s="11"/>
      <c r="R24" s="22"/>
      <c r="S24" s="3"/>
      <c r="T24" s="3"/>
      <c r="U24" s="3"/>
      <c r="V24" s="3"/>
      <c r="W24" s="3"/>
    </row>
    <row r="25" spans="1:23" ht="15.75" thickBot="1" x14ac:dyDescent="0.25">
      <c r="B25" s="34"/>
      <c r="C25" s="34"/>
      <c r="D25" s="34"/>
      <c r="E25" s="11"/>
      <c r="F25" s="11"/>
      <c r="G25" s="11"/>
    </row>
    <row r="26" spans="1:23" ht="15.75" thickBot="1" x14ac:dyDescent="0.25">
      <c r="A26" s="62"/>
      <c r="B26" s="68" t="s">
        <v>41</v>
      </c>
      <c r="C26" s="64">
        <v>2012</v>
      </c>
      <c r="D26" s="64" t="s">
        <v>43</v>
      </c>
      <c r="E26" s="65">
        <v>5</v>
      </c>
      <c r="F26" s="73"/>
      <c r="G26" s="73"/>
      <c r="H26" s="62"/>
    </row>
    <row r="27" spans="1:23" ht="12.75" customHeight="1" thickBot="1" x14ac:dyDescent="0.25">
      <c r="A27">
        <v>369</v>
      </c>
      <c r="B27" s="11" t="s">
        <v>109</v>
      </c>
      <c r="C27" s="11" t="s">
        <v>20</v>
      </c>
      <c r="D27" s="11" t="s">
        <v>40</v>
      </c>
      <c r="E27" s="11" t="s">
        <v>19</v>
      </c>
      <c r="F27" s="11" t="s">
        <v>19</v>
      </c>
      <c r="G27" s="11" t="str">
        <f>IF(F27="N", "N/A", IF(AND(E27="N",  F27="Y"), "N", IF(AND(F27="Y", E27="Y"), "Y", "")))</f>
        <v>N/A</v>
      </c>
      <c r="H27" s="11">
        <v>15.62</v>
      </c>
      <c r="I27" s="14"/>
      <c r="J27" s="11" t="s">
        <v>110</v>
      </c>
      <c r="K27" s="14" t="s">
        <v>76</v>
      </c>
      <c r="L27" s="22"/>
      <c r="S27" s="3"/>
      <c r="T27" s="3"/>
      <c r="U27" s="3"/>
      <c r="V27" s="3"/>
      <c r="W27" s="3"/>
    </row>
    <row r="28" spans="1:23" ht="12.75" customHeight="1" thickBot="1" x14ac:dyDescent="0.25">
      <c r="A28">
        <v>373</v>
      </c>
      <c r="B28" s="11" t="s">
        <v>49</v>
      </c>
      <c r="C28" s="11" t="s">
        <v>14</v>
      </c>
      <c r="D28" s="11" t="s">
        <v>263</v>
      </c>
      <c r="E28" s="11" t="s">
        <v>19</v>
      </c>
      <c r="F28" s="11" t="s">
        <v>19</v>
      </c>
      <c r="G28" s="11" t="str">
        <f>IF(F28="N", "N/A", IF(AND(E28="N",  F28="Y"), "N", IF(AND(F28="Y", E28="Y"), "Y", "")))</f>
        <v>N/A</v>
      </c>
      <c r="H28" s="11">
        <v>29.53</v>
      </c>
      <c r="I28" s="11">
        <v>39.299999999999997</v>
      </c>
      <c r="J28" s="7" t="str">
        <f>HYPERLINK("http://www.sfgate.com/bayarea/article/Oakland-council-De-La-Fuente-concedes-4031177.php","http://www.sfgate.com/bayarea/article/Oakland-council-De-La-Fuente-concedes-4031177.php")</f>
        <v>http://www.sfgate.com/bayarea/article/Oakland-council-De-La-Fuente-concedes-4031177.php</v>
      </c>
      <c r="K28" s="14" t="s">
        <v>24</v>
      </c>
      <c r="L28" s="22"/>
      <c r="S28" s="3"/>
      <c r="T28" s="3"/>
      <c r="U28" s="3"/>
      <c r="V28" s="3"/>
      <c r="W28" s="3"/>
    </row>
    <row r="29" spans="1:23" ht="12.75" customHeight="1" thickBot="1" x14ac:dyDescent="0.25">
      <c r="A29">
        <v>371</v>
      </c>
      <c r="B29" s="11" t="s">
        <v>111</v>
      </c>
      <c r="C29" s="11" t="s">
        <v>14</v>
      </c>
      <c r="D29" s="11" t="s">
        <v>262</v>
      </c>
      <c r="E29" s="11" t="s">
        <v>19</v>
      </c>
      <c r="F29" s="11" t="s">
        <v>19</v>
      </c>
      <c r="G29" s="11" t="str">
        <f>IF(F29="N", "N/A", IF(AND(E29="N",  F29="Y"), "N", IF(AND(F29="Y", E29="Y"), "Y", "")))</f>
        <v>N/A</v>
      </c>
      <c r="H29" s="11">
        <v>3.16</v>
      </c>
      <c r="I29" s="14"/>
      <c r="J29" s="11" t="s">
        <v>112</v>
      </c>
      <c r="K29" s="14" t="s">
        <v>18</v>
      </c>
      <c r="L29" s="22"/>
      <c r="S29" s="3"/>
      <c r="T29" s="3"/>
      <c r="U29" s="3"/>
      <c r="V29" s="3"/>
      <c r="W29" s="3"/>
    </row>
    <row r="30" spans="1:23" ht="12.75" customHeight="1" thickBot="1" x14ac:dyDescent="0.25">
      <c r="A30">
        <v>370</v>
      </c>
      <c r="B30" s="11" t="s">
        <v>44</v>
      </c>
      <c r="C30" s="11" t="s">
        <v>20</v>
      </c>
      <c r="D30" s="11" t="s">
        <v>262</v>
      </c>
      <c r="E30" s="11" t="s">
        <v>16</v>
      </c>
      <c r="F30" s="11" t="s">
        <v>16</v>
      </c>
      <c r="G30" s="11" t="str">
        <f>IF(F30="N", "N/A", IF(AND(E30="N",  F30="Y"), "N", IF(AND(F30="Y", E30="Y"), "Y", "")))</f>
        <v>Y</v>
      </c>
      <c r="H30" s="11">
        <v>45.04</v>
      </c>
      <c r="I30" s="11">
        <v>60.7</v>
      </c>
      <c r="J30" s="14"/>
      <c r="K30" s="14"/>
      <c r="L30" s="23"/>
      <c r="S30" s="3"/>
      <c r="T30" s="3"/>
      <c r="U30" s="3"/>
      <c r="V30" s="3"/>
      <c r="W30" s="3"/>
    </row>
    <row r="31" spans="1:23" ht="12.75" customHeight="1" thickBot="1" x14ac:dyDescent="0.25">
      <c r="A31">
        <v>372</v>
      </c>
      <c r="B31" s="11" t="s">
        <v>113</v>
      </c>
      <c r="C31" s="11" t="s">
        <v>20</v>
      </c>
      <c r="D31" s="11" t="s">
        <v>40</v>
      </c>
      <c r="E31" s="11" t="s">
        <v>19</v>
      </c>
      <c r="F31" s="11" t="s">
        <v>19</v>
      </c>
      <c r="G31" s="11" t="str">
        <f>IF(F31="N", "N/A", IF(AND(E31="N",  F31="Y"), "N", IF(AND(F31="Y", E31="Y"), "Y", "")))</f>
        <v>N/A</v>
      </c>
      <c r="H31" s="11">
        <v>6.08</v>
      </c>
      <c r="I31" s="14"/>
      <c r="J31" s="11" t="s">
        <v>112</v>
      </c>
      <c r="K31" s="14"/>
      <c r="L31" s="23"/>
      <c r="S31" s="3"/>
      <c r="T31" s="3"/>
      <c r="U31" s="3"/>
      <c r="V31" s="3"/>
      <c r="W31" s="3"/>
    </row>
    <row r="32" spans="1:23" ht="15.75" thickBot="1" x14ac:dyDescent="0.25">
      <c r="B32" s="34"/>
      <c r="C32" s="34"/>
      <c r="D32" s="34"/>
      <c r="E32" s="11"/>
      <c r="F32" s="11"/>
      <c r="G32" s="11"/>
    </row>
    <row r="34" spans="1:23" ht="12.75" customHeight="1" thickBot="1" x14ac:dyDescent="0.25">
      <c r="A34" s="62"/>
      <c r="B34" s="68" t="s">
        <v>41</v>
      </c>
      <c r="C34" s="67">
        <v>2012</v>
      </c>
      <c r="D34" s="68" t="s">
        <v>33</v>
      </c>
      <c r="E34" s="71">
        <v>6</v>
      </c>
      <c r="F34" s="73"/>
      <c r="G34" s="73"/>
      <c r="H34" s="62"/>
      <c r="S34" s="3"/>
      <c r="T34" s="3"/>
      <c r="U34" s="3"/>
      <c r="V34" s="3"/>
      <c r="W34" s="3"/>
    </row>
    <row r="35" spans="1:23" ht="12.75" customHeight="1" thickBot="1" x14ac:dyDescent="0.25">
      <c r="A35">
        <v>386</v>
      </c>
      <c r="B35" s="11" t="s">
        <v>123</v>
      </c>
      <c r="C35" s="11" t="s">
        <v>14</v>
      </c>
      <c r="D35" s="11" t="s">
        <v>21</v>
      </c>
      <c r="E35" s="11" t="s">
        <v>19</v>
      </c>
      <c r="F35" s="11" t="s">
        <v>19</v>
      </c>
      <c r="G35" s="11" t="str">
        <f t="shared" ref="G35:G40" si="2">IF(F35="N", "N/A", IF(AND(E35="N",  F35="Y"), "N", IF(AND(F35="Y", E35="Y"), "Y", "")))</f>
        <v>N/A</v>
      </c>
      <c r="H35" s="11">
        <v>9.07</v>
      </c>
      <c r="I35" s="14"/>
      <c r="J35" s="11" t="s">
        <v>112</v>
      </c>
      <c r="K35" s="14" t="s">
        <v>18</v>
      </c>
      <c r="L35" s="23"/>
      <c r="S35" s="3"/>
      <c r="T35" s="3"/>
      <c r="U35" s="3"/>
      <c r="V35" s="3"/>
      <c r="W35" s="3"/>
    </row>
    <row r="36" spans="1:23" ht="12.75" customHeight="1" thickBot="1" x14ac:dyDescent="0.25">
      <c r="A36">
        <v>383</v>
      </c>
      <c r="B36" s="11" t="s">
        <v>124</v>
      </c>
      <c r="C36" s="11" t="s">
        <v>14</v>
      </c>
      <c r="D36" s="11" t="s">
        <v>40</v>
      </c>
      <c r="E36" s="11" t="s">
        <v>19</v>
      </c>
      <c r="F36" s="11" t="s">
        <v>19</v>
      </c>
      <c r="G36" s="11" t="str">
        <f t="shared" si="2"/>
        <v>N/A</v>
      </c>
      <c r="H36" s="11">
        <v>14.26</v>
      </c>
      <c r="I36" s="14"/>
      <c r="J36" s="11" t="s">
        <v>112</v>
      </c>
      <c r="K36" s="14" t="s">
        <v>17</v>
      </c>
      <c r="L36" s="23"/>
      <c r="S36" s="3"/>
      <c r="T36" s="3"/>
      <c r="U36" s="3"/>
      <c r="V36" s="3"/>
      <c r="W36" s="3"/>
    </row>
    <row r="37" spans="1:23" ht="12.75" customHeight="1" thickBot="1" x14ac:dyDescent="0.25">
      <c r="A37">
        <v>381</v>
      </c>
      <c r="B37" s="11" t="s">
        <v>88</v>
      </c>
      <c r="C37" s="11" t="s">
        <v>14</v>
      </c>
      <c r="D37" s="11" t="s">
        <v>40</v>
      </c>
      <c r="E37" s="11" t="s">
        <v>19</v>
      </c>
      <c r="F37" s="11" t="s">
        <v>19</v>
      </c>
      <c r="G37" s="11" t="str">
        <f t="shared" si="2"/>
        <v>N/A</v>
      </c>
      <c r="H37" s="11">
        <v>8.86</v>
      </c>
      <c r="I37" s="14"/>
      <c r="J37" s="11" t="s">
        <v>112</v>
      </c>
      <c r="K37" s="14" t="s">
        <v>17</v>
      </c>
      <c r="L37" s="23"/>
      <c r="S37" s="3"/>
      <c r="T37" s="3"/>
      <c r="U37" s="3"/>
      <c r="V37" s="3"/>
      <c r="W37" s="3"/>
    </row>
    <row r="38" spans="1:23" ht="12.75" customHeight="1" thickBot="1" x14ac:dyDescent="0.25">
      <c r="A38">
        <v>385</v>
      </c>
      <c r="B38" s="11" t="s">
        <v>125</v>
      </c>
      <c r="C38" s="11" t="s">
        <v>20</v>
      </c>
      <c r="D38" s="11" t="s">
        <v>40</v>
      </c>
      <c r="E38" s="11" t="s">
        <v>16</v>
      </c>
      <c r="F38" s="11" t="s">
        <v>19</v>
      </c>
      <c r="G38" s="11" t="str">
        <f t="shared" si="2"/>
        <v>N/A</v>
      </c>
      <c r="H38" s="11">
        <v>23.54</v>
      </c>
      <c r="I38" s="11">
        <v>53.92</v>
      </c>
      <c r="J38" s="7" t="str">
        <f>HYPERLINK("https://oaklandnorth.net/2012/11/05/meet-oakland-city-council-candidates-an-interactive-map/","https://oaklandnorth.net/2012/11/05/meet-oakland-city-council-candidates-an-interactive-map/")</f>
        <v>https://oaklandnorth.net/2012/11/05/meet-oakland-city-council-candidates-an-interactive-map/</v>
      </c>
      <c r="K38" s="14" t="s">
        <v>17</v>
      </c>
      <c r="L38" s="23"/>
      <c r="S38" s="3"/>
      <c r="T38" s="3"/>
      <c r="U38" s="3"/>
      <c r="V38" s="3"/>
      <c r="W38" s="3"/>
    </row>
    <row r="39" spans="1:23" ht="12.75" customHeight="1" thickBot="1" x14ac:dyDescent="0.25">
      <c r="A39">
        <v>384</v>
      </c>
      <c r="B39" s="11" t="s">
        <v>126</v>
      </c>
      <c r="C39" s="11" t="s">
        <v>20</v>
      </c>
      <c r="D39" s="11" t="s">
        <v>40</v>
      </c>
      <c r="E39" s="11" t="s">
        <v>19</v>
      </c>
      <c r="F39" s="11" t="s">
        <v>19</v>
      </c>
      <c r="G39" s="11" t="str">
        <f t="shared" si="2"/>
        <v>N/A</v>
      </c>
      <c r="H39" s="11">
        <v>17.68</v>
      </c>
      <c r="I39" s="14"/>
      <c r="J39" s="11" t="s">
        <v>112</v>
      </c>
      <c r="K39" s="14" t="s">
        <v>17</v>
      </c>
      <c r="L39" s="23"/>
      <c r="S39" s="3"/>
      <c r="T39" s="3"/>
      <c r="U39" s="3"/>
      <c r="V39" s="3"/>
      <c r="W39" s="3"/>
    </row>
    <row r="40" spans="1:23" ht="15.75" thickBot="1" x14ac:dyDescent="0.25">
      <c r="A40">
        <v>382</v>
      </c>
      <c r="B40" s="11" t="s">
        <v>74</v>
      </c>
      <c r="C40" s="11" t="s">
        <v>14</v>
      </c>
      <c r="D40" s="11" t="s">
        <v>262</v>
      </c>
      <c r="E40" s="11" t="s">
        <v>19</v>
      </c>
      <c r="F40" s="11" t="s">
        <v>19</v>
      </c>
      <c r="G40" s="11" t="str">
        <f t="shared" si="2"/>
        <v>N/A</v>
      </c>
      <c r="H40" s="11">
        <v>25.99</v>
      </c>
      <c r="I40" s="11">
        <v>46.08</v>
      </c>
      <c r="J40" s="11" t="s">
        <v>112</v>
      </c>
      <c r="K40" s="14" t="s">
        <v>18</v>
      </c>
      <c r="L40" s="23"/>
    </row>
    <row r="41" spans="1:23" ht="13.5" thickBot="1" x14ac:dyDescent="0.25"/>
    <row r="42" spans="1:23" ht="12.75" customHeight="1" thickBot="1" x14ac:dyDescent="0.25">
      <c r="R42" s="23"/>
      <c r="S42" s="3"/>
      <c r="T42" s="3"/>
      <c r="U42" s="3"/>
      <c r="V42" s="3"/>
      <c r="W42" s="3"/>
    </row>
    <row r="43" spans="1:23" s="45" customFormat="1" ht="12.75" customHeight="1" thickBot="1" x14ac:dyDescent="0.3">
      <c r="A43" s="67"/>
      <c r="B43" s="68" t="s">
        <v>41</v>
      </c>
      <c r="C43" s="67">
        <v>2012</v>
      </c>
      <c r="D43" s="68" t="s">
        <v>48</v>
      </c>
      <c r="E43" s="72">
        <v>3</v>
      </c>
      <c r="F43" s="73"/>
      <c r="G43" s="73"/>
      <c r="H43" s="67"/>
      <c r="R43" s="53"/>
      <c r="S43" s="46"/>
      <c r="T43" s="46"/>
      <c r="U43" s="46"/>
      <c r="V43" s="46"/>
      <c r="W43" s="46"/>
    </row>
    <row r="44" spans="1:23" ht="12.75" customHeight="1" thickBot="1" x14ac:dyDescent="0.25">
      <c r="A44">
        <v>398</v>
      </c>
      <c r="B44" s="11" t="s">
        <v>127</v>
      </c>
      <c r="C44" s="11" t="s">
        <v>14</v>
      </c>
      <c r="D44" s="11" t="s">
        <v>262</v>
      </c>
      <c r="E44" s="11" t="s">
        <v>19</v>
      </c>
      <c r="F44" s="11"/>
      <c r="G44" s="11" t="str">
        <f t="shared" ref="G44:G46" si="3">IF(F44="N", "N/A", IF(AND(E44="N",  F44="Y"), "N", IF(AND(F44="Y", E44="Y"), "Y", "")))</f>
        <v/>
      </c>
      <c r="H44" s="11">
        <v>25.6</v>
      </c>
      <c r="I44" s="14"/>
      <c r="J44" s="7" t="str">
        <f>HYPERLINK("http://www.smartvoter.org/2012/11/06/ca/alm/vote/lang_b/","http://www.smartvoter.org/2012/11/06/ca/alm/vote/lang_b/")</f>
        <v>http://www.smartvoter.org/2012/11/06/ca/alm/vote/lang_b/</v>
      </c>
      <c r="K44" s="14" t="s">
        <v>18</v>
      </c>
      <c r="R44" s="23"/>
      <c r="S44" s="3"/>
      <c r="T44" s="3"/>
      <c r="U44" s="3"/>
      <c r="V44" s="3"/>
      <c r="W44" s="3"/>
    </row>
    <row r="45" spans="1:23" ht="12.75" customHeight="1" thickBot="1" x14ac:dyDescent="0.25">
      <c r="A45">
        <v>399</v>
      </c>
      <c r="B45" s="11" t="s">
        <v>75</v>
      </c>
      <c r="C45" s="11" t="s">
        <v>20</v>
      </c>
      <c r="D45" s="11" t="s">
        <v>40</v>
      </c>
      <c r="E45" s="11" t="s">
        <v>16</v>
      </c>
      <c r="F45" s="11"/>
      <c r="G45" s="11" t="str">
        <f t="shared" si="3"/>
        <v/>
      </c>
      <c r="H45" s="11">
        <v>46.8</v>
      </c>
      <c r="I45" s="11">
        <v>61.03</v>
      </c>
      <c r="J45" s="7" t="str">
        <f>HYPERLINK("http://www.ousd.org/Page/458","http://www.ousd.org/Page/458")</f>
        <v>http://www.ousd.org/Page/458</v>
      </c>
      <c r="K45" s="14" t="s">
        <v>17</v>
      </c>
      <c r="R45" s="23"/>
      <c r="S45" s="3"/>
      <c r="T45" s="3"/>
      <c r="U45" s="3"/>
      <c r="V45" s="3"/>
      <c r="W45" s="3"/>
    </row>
    <row r="46" spans="1:23" ht="15.75" thickBot="1" x14ac:dyDescent="0.25">
      <c r="A46">
        <v>400</v>
      </c>
      <c r="B46" s="11" t="s">
        <v>128</v>
      </c>
      <c r="C46" s="11" t="s">
        <v>14</v>
      </c>
      <c r="D46" s="11" t="s">
        <v>263</v>
      </c>
      <c r="E46" s="11" t="s">
        <v>19</v>
      </c>
      <c r="F46" s="11"/>
      <c r="G46" s="11" t="str">
        <f t="shared" si="3"/>
        <v/>
      </c>
      <c r="H46" s="11">
        <v>26.76</v>
      </c>
      <c r="I46" s="11">
        <v>38.97</v>
      </c>
      <c r="J46" s="7" t="str">
        <f>HYPERLINK("http://www.smartvoter.org/2012/11/06/ca/alm/vote/fuentes_r/bio.html","http://www.smartvoter.org/2012/11/06/ca/alm/vote/fuentes_r/bio.html")</f>
        <v>http://www.smartvoter.org/2012/11/06/ca/alm/vote/fuentes_r/bio.html</v>
      </c>
      <c r="K46" s="14" t="s">
        <v>18</v>
      </c>
    </row>
    <row r="48" spans="1:23" ht="12.75" customHeight="1" x14ac:dyDescent="0.2">
      <c r="S48" s="3"/>
      <c r="T48" s="3"/>
      <c r="U48" s="3"/>
      <c r="V48" s="3"/>
      <c r="W48" s="3"/>
    </row>
    <row r="49" spans="1:23" s="45" customFormat="1" ht="12.75" customHeight="1" thickBot="1" x14ac:dyDescent="0.3">
      <c r="A49" s="67"/>
      <c r="B49" s="68" t="s">
        <v>41</v>
      </c>
      <c r="C49" s="67">
        <v>2012</v>
      </c>
      <c r="D49" s="68" t="s">
        <v>34</v>
      </c>
      <c r="E49" s="72">
        <v>4</v>
      </c>
      <c r="F49" s="73"/>
      <c r="G49" s="73"/>
      <c r="H49" s="67"/>
      <c r="S49" s="46"/>
      <c r="T49" s="46"/>
      <c r="U49" s="46"/>
      <c r="V49" s="46"/>
      <c r="W49" s="46"/>
    </row>
    <row r="50" spans="1:23" ht="12.75" customHeight="1" thickBot="1" x14ac:dyDescent="0.25">
      <c r="A50">
        <v>389</v>
      </c>
      <c r="B50" s="11" t="s">
        <v>129</v>
      </c>
      <c r="C50" s="11" t="s">
        <v>20</v>
      </c>
      <c r="D50" s="11" t="s">
        <v>263</v>
      </c>
      <c r="E50" s="11" t="s">
        <v>19</v>
      </c>
      <c r="F50" s="11" t="s">
        <v>19</v>
      </c>
      <c r="G50" s="11" t="str">
        <f t="shared" ref="G50:G53" si="4">IF(F50="N", "N/A", IF(AND(E50="N",  F50="Y"), "N", IF(AND(F50="Y", E50="Y"), "Y", "")))</f>
        <v>N/A</v>
      </c>
      <c r="H50" s="11">
        <v>6.67</v>
      </c>
      <c r="I50" s="14"/>
      <c r="J50" s="11" t="s">
        <v>112</v>
      </c>
      <c r="K50" s="14" t="s">
        <v>17</v>
      </c>
      <c r="R50" s="23"/>
      <c r="S50" s="3"/>
      <c r="T50" s="3"/>
      <c r="U50" s="3"/>
      <c r="V50" s="3"/>
      <c r="W50" s="3"/>
    </row>
    <row r="51" spans="1:23" ht="12.75" customHeight="1" thickBot="1" x14ac:dyDescent="0.25">
      <c r="A51">
        <v>387</v>
      </c>
      <c r="B51" s="11" t="s">
        <v>130</v>
      </c>
      <c r="C51" s="11" t="s">
        <v>20</v>
      </c>
      <c r="D51" s="11" t="s">
        <v>262</v>
      </c>
      <c r="E51" s="11" t="s">
        <v>19</v>
      </c>
      <c r="F51" s="11" t="s">
        <v>19</v>
      </c>
      <c r="G51" s="11" t="str">
        <f t="shared" si="4"/>
        <v>N/A</v>
      </c>
      <c r="H51" s="11">
        <v>18.239999999999998</v>
      </c>
      <c r="I51" s="14"/>
      <c r="J51" s="11" t="s">
        <v>112</v>
      </c>
      <c r="K51" s="14" t="s">
        <v>18</v>
      </c>
      <c r="R51" s="23"/>
      <c r="S51" s="3"/>
      <c r="T51" s="3"/>
      <c r="U51" s="3"/>
      <c r="V51" s="3"/>
      <c r="W51" s="3"/>
    </row>
    <row r="52" spans="1:23" ht="12.75" customHeight="1" thickBot="1" x14ac:dyDescent="0.25">
      <c r="A52">
        <v>388</v>
      </c>
      <c r="B52" s="11" t="s">
        <v>77</v>
      </c>
      <c r="C52" s="11" t="s">
        <v>14</v>
      </c>
      <c r="D52" s="11" t="s">
        <v>263</v>
      </c>
      <c r="E52" s="11" t="s">
        <v>19</v>
      </c>
      <c r="F52" s="11" t="s">
        <v>19</v>
      </c>
      <c r="G52" s="11" t="str">
        <f t="shared" si="4"/>
        <v>N/A</v>
      </c>
      <c r="H52" s="11">
        <v>33.42</v>
      </c>
      <c r="I52" s="11">
        <v>45.35</v>
      </c>
      <c r="J52" s="11" t="s">
        <v>112</v>
      </c>
      <c r="K52" s="14" t="s">
        <v>17</v>
      </c>
      <c r="R52" s="23"/>
      <c r="S52" s="3"/>
      <c r="T52" s="3"/>
      <c r="U52" s="3"/>
      <c r="V52" s="3"/>
      <c r="W52" s="3"/>
    </row>
    <row r="53" spans="1:23" ht="15.75" thickBot="1" x14ac:dyDescent="0.25">
      <c r="A53">
        <v>390</v>
      </c>
      <c r="B53" s="11" t="s">
        <v>51</v>
      </c>
      <c r="C53" s="11" t="s">
        <v>14</v>
      </c>
      <c r="D53" s="11" t="s">
        <v>263</v>
      </c>
      <c r="E53" s="11" t="s">
        <v>16</v>
      </c>
      <c r="F53" s="11" t="s">
        <v>19</v>
      </c>
      <c r="G53" s="11" t="str">
        <f t="shared" si="4"/>
        <v>N/A</v>
      </c>
      <c r="H53" s="11">
        <v>41.02</v>
      </c>
      <c r="I53" s="11">
        <v>54.65</v>
      </c>
      <c r="J53" s="7" t="str">
        <f>HYPERLINK("https://oaklandnorth.net/2012/11/05/meet-oakland-city-council-candidates-an-interactive-map/","https://oaklandnorth.net/2012/11/05/meet-oakland-city-council-candidates-an-interactive-map/")</f>
        <v>https://oaklandnorth.net/2012/11/05/meet-oakland-city-council-candidates-an-interactive-map/</v>
      </c>
      <c r="K53" s="14" t="s">
        <v>18</v>
      </c>
      <c r="R53" s="23"/>
    </row>
    <row r="56" spans="1:23" s="45" customFormat="1" ht="12.75" customHeight="1" thickBot="1" x14ac:dyDescent="0.25">
      <c r="A56" s="67"/>
      <c r="B56" s="68" t="s">
        <v>41</v>
      </c>
      <c r="C56" s="67">
        <v>2014</v>
      </c>
      <c r="D56" s="68" t="s">
        <v>26</v>
      </c>
      <c r="E56" s="73">
        <v>16</v>
      </c>
      <c r="F56" s="73"/>
      <c r="G56" s="73"/>
      <c r="H56" s="67"/>
    </row>
    <row r="57" spans="1:23" ht="12.75" customHeight="1" thickBot="1" x14ac:dyDescent="0.25">
      <c r="A57">
        <v>430</v>
      </c>
      <c r="B57" s="11" t="s">
        <v>139</v>
      </c>
      <c r="C57" s="11" t="s">
        <v>14</v>
      </c>
      <c r="D57" s="11" t="s">
        <v>40</v>
      </c>
      <c r="E57" s="11" t="s">
        <v>19</v>
      </c>
      <c r="F57" s="11" t="s">
        <v>19</v>
      </c>
      <c r="G57" s="11" t="str">
        <f t="shared" ref="G57:G72" si="5">IF(F57="N", "N/A", IF(AND(E57="N",  F57="Y"), "N", IF(AND(F57="Y", E57="Y"), "Y", "")))</f>
        <v>N/A</v>
      </c>
      <c r="H57" s="11">
        <v>7.77</v>
      </c>
      <c r="I57" s="14"/>
      <c r="J57" s="11" t="s">
        <v>140</v>
      </c>
      <c r="K57" s="14" t="s">
        <v>76</v>
      </c>
      <c r="L57" s="23" t="s">
        <v>141</v>
      </c>
      <c r="M57" s="3"/>
      <c r="T57" s="3"/>
      <c r="U57" s="3"/>
      <c r="V57" s="3"/>
      <c r="W57" s="3"/>
    </row>
    <row r="58" spans="1:23" ht="12.75" customHeight="1" thickBot="1" x14ac:dyDescent="0.25">
      <c r="A58">
        <v>418</v>
      </c>
      <c r="B58" s="11" t="s">
        <v>142</v>
      </c>
      <c r="C58" s="11" t="s">
        <v>14</v>
      </c>
      <c r="D58" s="11" t="s">
        <v>40</v>
      </c>
      <c r="E58" s="11" t="s">
        <v>19</v>
      </c>
      <c r="F58" s="11" t="s">
        <v>19</v>
      </c>
      <c r="G58" s="11" t="str">
        <f t="shared" si="5"/>
        <v>N/A</v>
      </c>
      <c r="H58" s="11">
        <v>1.02</v>
      </c>
      <c r="I58" s="14"/>
      <c r="J58" s="11" t="s">
        <v>143</v>
      </c>
      <c r="K58" s="14" t="s">
        <v>17</v>
      </c>
      <c r="L58" s="23" t="s">
        <v>144</v>
      </c>
      <c r="M58" s="3"/>
      <c r="T58" s="3"/>
      <c r="U58" s="3"/>
      <c r="V58" s="3"/>
      <c r="W58" s="3"/>
    </row>
    <row r="59" spans="1:23" ht="12.75" customHeight="1" thickBot="1" x14ac:dyDescent="0.25">
      <c r="A59">
        <v>422</v>
      </c>
      <c r="B59" s="11" t="s">
        <v>60</v>
      </c>
      <c r="C59" s="11" t="s">
        <v>20</v>
      </c>
      <c r="D59" s="11" t="s">
        <v>262</v>
      </c>
      <c r="E59" s="11" t="s">
        <v>19</v>
      </c>
      <c r="F59" s="11" t="s">
        <v>19</v>
      </c>
      <c r="G59" s="11" t="str">
        <f t="shared" si="5"/>
        <v>N/A</v>
      </c>
      <c r="H59" s="11">
        <v>3.04</v>
      </c>
      <c r="I59" s="14"/>
      <c r="J59" s="7" t="str">
        <f>HYPERLINK("http://www.oakmayor2014.com/candidates/courtney-ruby/","http://www.oakmayor2014.com/candidates/courtney-ruby/")</f>
        <v>http://www.oakmayor2014.com/candidates/courtney-ruby/</v>
      </c>
      <c r="K59" s="14" t="s">
        <v>18</v>
      </c>
      <c r="L59" s="23"/>
      <c r="M59" s="3"/>
      <c r="T59" s="3"/>
      <c r="U59" s="3"/>
      <c r="V59" s="3"/>
      <c r="W59" s="3"/>
    </row>
    <row r="60" spans="1:23" ht="12.75" customHeight="1" thickBot="1" x14ac:dyDescent="0.25">
      <c r="A60">
        <v>419</v>
      </c>
      <c r="B60" s="11" t="s">
        <v>145</v>
      </c>
      <c r="C60" s="11" t="s">
        <v>14</v>
      </c>
      <c r="D60" s="11" t="s">
        <v>262</v>
      </c>
      <c r="E60" s="11" t="s">
        <v>19</v>
      </c>
      <c r="F60" s="11" t="s">
        <v>19</v>
      </c>
      <c r="G60" s="11" t="str">
        <f t="shared" si="5"/>
        <v>N/A</v>
      </c>
      <c r="H60" s="11">
        <v>12.8</v>
      </c>
      <c r="I60" s="14"/>
      <c r="J60" s="11" t="s">
        <v>146</v>
      </c>
      <c r="K60" s="14" t="s">
        <v>18</v>
      </c>
      <c r="L60" s="23" t="s">
        <v>147</v>
      </c>
      <c r="M60" s="3"/>
      <c r="T60" s="3"/>
      <c r="U60" s="3"/>
      <c r="V60" s="3"/>
      <c r="W60" s="3"/>
    </row>
    <row r="61" spans="1:23" ht="12.75" customHeight="1" thickBot="1" x14ac:dyDescent="0.25">
      <c r="A61">
        <v>423</v>
      </c>
      <c r="B61" s="11" t="s">
        <v>148</v>
      </c>
      <c r="C61" s="11" t="s">
        <v>14</v>
      </c>
      <c r="D61" s="11" t="s">
        <v>40</v>
      </c>
      <c r="E61" s="11" t="s">
        <v>19</v>
      </c>
      <c r="F61" s="11" t="s">
        <v>19</v>
      </c>
      <c r="G61" s="11" t="str">
        <f t="shared" si="5"/>
        <v>N/A</v>
      </c>
      <c r="H61" s="11">
        <v>0.38</v>
      </c>
      <c r="I61" s="14"/>
      <c r="J61" s="11" t="s">
        <v>149</v>
      </c>
      <c r="K61" s="14" t="s">
        <v>95</v>
      </c>
      <c r="L61" s="23"/>
      <c r="M61" s="3"/>
      <c r="T61" s="3"/>
      <c r="U61" s="3"/>
      <c r="V61" s="3"/>
      <c r="W61" s="3"/>
    </row>
    <row r="62" spans="1:23" ht="12.75" customHeight="1" thickBot="1" x14ac:dyDescent="0.25">
      <c r="A62">
        <v>421</v>
      </c>
      <c r="B62" s="11" t="s">
        <v>150</v>
      </c>
      <c r="C62" s="11" t="s">
        <v>14</v>
      </c>
      <c r="D62" s="11" t="s">
        <v>40</v>
      </c>
      <c r="E62" s="11" t="s">
        <v>19</v>
      </c>
      <c r="F62" s="11" t="s">
        <v>19</v>
      </c>
      <c r="G62" s="11" t="str">
        <f t="shared" si="5"/>
        <v>N/A</v>
      </c>
      <c r="H62" s="11">
        <v>1.51</v>
      </c>
      <c r="I62" s="14"/>
      <c r="J62" s="11" t="s">
        <v>151</v>
      </c>
      <c r="K62" s="14" t="s">
        <v>76</v>
      </c>
      <c r="L62" s="23" t="s">
        <v>152</v>
      </c>
      <c r="M62" s="3"/>
      <c r="T62" s="3"/>
      <c r="U62" s="3"/>
      <c r="V62" s="3"/>
      <c r="W62" s="3"/>
    </row>
    <row r="63" spans="1:23" ht="12.75" customHeight="1" thickBot="1" x14ac:dyDescent="0.25">
      <c r="A63">
        <v>432</v>
      </c>
      <c r="B63" s="11" t="s">
        <v>54</v>
      </c>
      <c r="C63" s="11" t="s">
        <v>20</v>
      </c>
      <c r="D63" s="11" t="s">
        <v>25</v>
      </c>
      <c r="E63" s="11" t="s">
        <v>19</v>
      </c>
      <c r="F63" s="11" t="s">
        <v>19</v>
      </c>
      <c r="G63" s="11" t="str">
        <f t="shared" si="5"/>
        <v>N/A</v>
      </c>
      <c r="H63" s="11">
        <v>15.43</v>
      </c>
      <c r="I63" s="14"/>
      <c r="J63" s="11" t="s">
        <v>153</v>
      </c>
      <c r="K63" s="14" t="s">
        <v>76</v>
      </c>
      <c r="L63" s="23"/>
      <c r="M63" s="3"/>
      <c r="T63" s="3"/>
      <c r="U63" s="3"/>
      <c r="V63" s="3"/>
      <c r="W63" s="3"/>
    </row>
    <row r="64" spans="1:23" ht="12.75" customHeight="1" thickBot="1" x14ac:dyDescent="0.25">
      <c r="A64">
        <v>428</v>
      </c>
      <c r="B64" s="11" t="s">
        <v>87</v>
      </c>
      <c r="C64" s="11" t="s">
        <v>14</v>
      </c>
      <c r="D64" s="11" t="s">
        <v>262</v>
      </c>
      <c r="E64" s="11" t="s">
        <v>19</v>
      </c>
      <c r="F64" s="11" t="s">
        <v>19</v>
      </c>
      <c r="G64" s="11" t="str">
        <f t="shared" si="5"/>
        <v>N/A</v>
      </c>
      <c r="H64" s="11">
        <v>11.99</v>
      </c>
      <c r="I64" s="14"/>
      <c r="J64" s="11" t="s">
        <v>154</v>
      </c>
      <c r="K64" s="14" t="s">
        <v>18</v>
      </c>
      <c r="L64" s="23"/>
      <c r="M64" s="3"/>
      <c r="T64" s="3"/>
      <c r="U64" s="3"/>
      <c r="V64" s="3"/>
      <c r="W64" s="3"/>
    </row>
    <row r="65" spans="1:23" ht="12.75" customHeight="1" thickBot="1" x14ac:dyDescent="0.25">
      <c r="A65">
        <v>429</v>
      </c>
      <c r="B65" s="11" t="s">
        <v>155</v>
      </c>
      <c r="C65" s="11" t="s">
        <v>14</v>
      </c>
      <c r="D65" s="11" t="s">
        <v>21</v>
      </c>
      <c r="E65" s="11" t="s">
        <v>19</v>
      </c>
      <c r="F65" s="11" t="s">
        <v>19</v>
      </c>
      <c r="G65" s="11" t="str">
        <f t="shared" si="5"/>
        <v>N/A</v>
      </c>
      <c r="H65" s="11">
        <v>0.5</v>
      </c>
      <c r="I65" s="14"/>
      <c r="J65" s="11" t="s">
        <v>156</v>
      </c>
      <c r="K65" s="14" t="s">
        <v>76</v>
      </c>
      <c r="L65" s="23" t="s">
        <v>157</v>
      </c>
      <c r="M65" s="3"/>
      <c r="T65" s="3"/>
      <c r="U65" s="3"/>
      <c r="V65" s="3"/>
      <c r="W65" s="3"/>
    </row>
    <row r="66" spans="1:23" ht="12.75" customHeight="1" thickBot="1" x14ac:dyDescent="0.25">
      <c r="A66">
        <v>431</v>
      </c>
      <c r="B66" s="11" t="s">
        <v>101</v>
      </c>
      <c r="C66" s="11" t="s">
        <v>20</v>
      </c>
      <c r="D66" s="11" t="s">
        <v>262</v>
      </c>
      <c r="E66" s="11" t="s">
        <v>16</v>
      </c>
      <c r="F66" s="11" t="s">
        <v>19</v>
      </c>
      <c r="G66" s="11" t="str">
        <f t="shared" si="5"/>
        <v>N/A</v>
      </c>
      <c r="H66" s="11">
        <v>29.43</v>
      </c>
      <c r="I66" s="11">
        <v>63.2</v>
      </c>
      <c r="J66" s="7" t="str">
        <f>HYPERLINK("http://www2.oaklandnet.com/Government/o/Mayor/","http://www2.oaklandnet.com/Government/o/Mayor/")</f>
        <v>http://www2.oaklandnet.com/Government/o/Mayor/</v>
      </c>
      <c r="K66" s="14" t="s">
        <v>18</v>
      </c>
      <c r="L66" s="23"/>
      <c r="M66" s="3"/>
      <c r="T66" s="3"/>
      <c r="U66" s="3"/>
      <c r="V66" s="3"/>
      <c r="W66" s="3"/>
    </row>
    <row r="67" spans="1:23" ht="12.75" customHeight="1" thickBot="1" x14ac:dyDescent="0.25">
      <c r="A67">
        <v>426</v>
      </c>
      <c r="B67" s="11" t="s">
        <v>56</v>
      </c>
      <c r="C67" s="11" t="s">
        <v>20</v>
      </c>
      <c r="D67" s="11" t="s">
        <v>262</v>
      </c>
      <c r="E67" s="11" t="s">
        <v>19</v>
      </c>
      <c r="F67" s="11" t="s">
        <v>19</v>
      </c>
      <c r="G67" s="11" t="str">
        <f t="shared" si="5"/>
        <v>N/A</v>
      </c>
      <c r="H67" s="11">
        <v>0.26</v>
      </c>
      <c r="I67" s="14"/>
      <c r="J67" s="11" t="s">
        <v>158</v>
      </c>
      <c r="K67" s="14" t="s">
        <v>18</v>
      </c>
      <c r="L67" s="23"/>
      <c r="M67" s="3"/>
      <c r="T67" s="3"/>
      <c r="U67" s="3"/>
      <c r="V67" s="3"/>
      <c r="W67" s="3"/>
    </row>
    <row r="68" spans="1:23" ht="12.75" customHeight="1" thickBot="1" x14ac:dyDescent="0.25">
      <c r="A68">
        <v>425</v>
      </c>
      <c r="B68" s="11" t="s">
        <v>159</v>
      </c>
      <c r="C68" s="11" t="s">
        <v>14</v>
      </c>
      <c r="D68" s="11" t="s">
        <v>40</v>
      </c>
      <c r="E68" s="11" t="s">
        <v>19</v>
      </c>
      <c r="F68" s="11" t="s">
        <v>19</v>
      </c>
      <c r="G68" s="11" t="str">
        <f t="shared" si="5"/>
        <v>N/A</v>
      </c>
      <c r="H68" s="11">
        <v>0.35</v>
      </c>
      <c r="I68" s="14"/>
      <c r="J68" s="11" t="s">
        <v>160</v>
      </c>
      <c r="K68" s="14" t="s">
        <v>76</v>
      </c>
      <c r="L68" s="23"/>
      <c r="M68" s="3"/>
      <c r="T68" s="3"/>
      <c r="U68" s="3"/>
      <c r="V68" s="3"/>
      <c r="W68" s="3"/>
    </row>
    <row r="69" spans="1:23" ht="12.75" customHeight="1" thickBot="1" x14ac:dyDescent="0.25">
      <c r="A69">
        <v>427</v>
      </c>
      <c r="B69" s="11" t="s">
        <v>161</v>
      </c>
      <c r="C69" s="11" t="s">
        <v>14</v>
      </c>
      <c r="D69" s="11" t="s">
        <v>25</v>
      </c>
      <c r="E69" s="11" t="s">
        <v>19</v>
      </c>
      <c r="F69" s="11" t="s">
        <v>19</v>
      </c>
      <c r="G69" s="11" t="str">
        <f t="shared" si="5"/>
        <v>N/A</v>
      </c>
      <c r="H69" s="11">
        <v>0.44</v>
      </c>
      <c r="I69" s="14"/>
      <c r="J69" s="11" t="s">
        <v>162</v>
      </c>
      <c r="K69" s="14" t="s">
        <v>76</v>
      </c>
      <c r="L69" s="23" t="s">
        <v>163</v>
      </c>
      <c r="M69" s="3"/>
      <c r="T69" s="3"/>
      <c r="U69" s="3"/>
      <c r="V69" s="3"/>
      <c r="W69" s="3"/>
    </row>
    <row r="70" spans="1:23" ht="12.75" customHeight="1" thickBot="1" x14ac:dyDescent="0.25">
      <c r="A70">
        <v>420</v>
      </c>
      <c r="B70" s="11" t="s">
        <v>44</v>
      </c>
      <c r="C70" s="11" t="s">
        <v>20</v>
      </c>
      <c r="D70" s="11" t="s">
        <v>262</v>
      </c>
      <c r="E70" s="11" t="s">
        <v>19</v>
      </c>
      <c r="F70" s="11" t="s">
        <v>19</v>
      </c>
      <c r="G70" s="11" t="str">
        <f t="shared" si="5"/>
        <v>N/A</v>
      </c>
      <c r="H70" s="11">
        <v>14.34</v>
      </c>
      <c r="I70" s="11">
        <v>36.799999999999997</v>
      </c>
      <c r="J70" s="7" t="str">
        <f>HYPERLINK("http://www.ebar.com/news/article.php?sec=news&amp;article=2749","http://www.ebar.com/news/article.php?sec=news&amp;article=2749")</f>
        <v>http://www.ebar.com/news/article.php?sec=news&amp;article=2749</v>
      </c>
      <c r="K70" s="14" t="s">
        <v>18</v>
      </c>
      <c r="L70" s="23"/>
      <c r="M70" s="3"/>
      <c r="T70" s="3"/>
      <c r="U70" s="3"/>
      <c r="V70" s="3"/>
      <c r="W70" s="3"/>
    </row>
    <row r="71" spans="1:23" ht="12.75" customHeight="1" thickBot="1" x14ac:dyDescent="0.25">
      <c r="A71">
        <v>424</v>
      </c>
      <c r="B71" s="11" t="s">
        <v>164</v>
      </c>
      <c r="C71" s="11" t="s">
        <v>14</v>
      </c>
      <c r="D71" s="11" t="s">
        <v>23</v>
      </c>
      <c r="E71" s="11" t="s">
        <v>19</v>
      </c>
      <c r="F71" s="11" t="s">
        <v>19</v>
      </c>
      <c r="G71" s="11" t="str">
        <f t="shared" si="5"/>
        <v>N/A</v>
      </c>
      <c r="H71" s="11">
        <v>0.26</v>
      </c>
      <c r="I71" s="14"/>
      <c r="J71" s="11" t="s">
        <v>165</v>
      </c>
      <c r="K71" s="14" t="s">
        <v>76</v>
      </c>
      <c r="L71" s="22" t="s">
        <v>166</v>
      </c>
      <c r="M71" s="3"/>
      <c r="T71" s="3"/>
      <c r="U71" s="3"/>
      <c r="V71" s="3"/>
      <c r="W71" s="3"/>
    </row>
    <row r="72" spans="1:23" ht="14.25" customHeight="1" thickBot="1" x14ac:dyDescent="0.25">
      <c r="A72">
        <v>417</v>
      </c>
      <c r="B72" s="11" t="s">
        <v>167</v>
      </c>
      <c r="C72" s="11" t="s">
        <v>14</v>
      </c>
      <c r="D72" s="11" t="s">
        <v>40</v>
      </c>
      <c r="E72" s="11" t="s">
        <v>19</v>
      </c>
      <c r="F72" s="11" t="s">
        <v>19</v>
      </c>
      <c r="G72" s="11" t="str">
        <f t="shared" si="5"/>
        <v>N/A</v>
      </c>
      <c r="H72" s="11">
        <v>0.03</v>
      </c>
      <c r="I72" s="14"/>
      <c r="J72" s="11" t="s">
        <v>168</v>
      </c>
      <c r="K72" s="14" t="s">
        <v>76</v>
      </c>
      <c r="L72" s="23" t="s">
        <v>169</v>
      </c>
      <c r="M72" s="3"/>
      <c r="T72" s="3"/>
      <c r="U72" s="3"/>
      <c r="V72" s="3"/>
      <c r="W72" s="3"/>
    </row>
    <row r="74" spans="1:23" ht="12.75" customHeight="1" thickBot="1" x14ac:dyDescent="0.25">
      <c r="S74" s="3"/>
      <c r="T74" s="3"/>
      <c r="U74" s="3"/>
      <c r="V74" s="3"/>
      <c r="W74" s="3"/>
    </row>
    <row r="75" spans="1:23" s="45" customFormat="1" ht="12.75" customHeight="1" thickBot="1" x14ac:dyDescent="0.3">
      <c r="A75" s="67"/>
      <c r="B75" s="74" t="s">
        <v>41</v>
      </c>
      <c r="C75" s="63">
        <v>2016</v>
      </c>
      <c r="D75" s="63" t="s">
        <v>48</v>
      </c>
      <c r="E75" s="75">
        <v>4</v>
      </c>
      <c r="F75" s="73"/>
      <c r="G75" s="73"/>
      <c r="H75" s="67"/>
      <c r="K75" s="44"/>
      <c r="L75" s="52"/>
      <c r="M75" s="52"/>
      <c r="N75" s="57"/>
      <c r="O75" s="57"/>
      <c r="P75" s="58"/>
      <c r="Q75" s="59"/>
      <c r="R75" s="53"/>
      <c r="S75" s="46"/>
      <c r="T75" s="46"/>
      <c r="U75" s="46"/>
      <c r="V75" s="46"/>
      <c r="W75" s="46"/>
    </row>
    <row r="76" spans="1:23" ht="12.75" customHeight="1" thickBot="1" x14ac:dyDescent="0.25">
      <c r="A76">
        <v>491</v>
      </c>
      <c r="B76" s="42" t="s">
        <v>75</v>
      </c>
      <c r="C76" s="42" t="s">
        <v>20</v>
      </c>
      <c r="D76" s="11" t="s">
        <v>40</v>
      </c>
      <c r="E76" s="11" t="s">
        <v>16</v>
      </c>
      <c r="F76" s="22" t="s">
        <v>16</v>
      </c>
      <c r="G76" s="22" t="s">
        <v>16</v>
      </c>
      <c r="H76" s="16">
        <v>0.39800000000000002</v>
      </c>
      <c r="I76" s="16">
        <v>0.52400000000000002</v>
      </c>
      <c r="J76" s="31" t="str">
        <f>HYPERLINK("http://www.ousd.org/Page/458","http://www.ousd.org/Page/458")</f>
        <v>http://www.ousd.org/Page/458</v>
      </c>
      <c r="K76" s="32" t="s">
        <v>17</v>
      </c>
      <c r="R76" s="23"/>
      <c r="S76" s="3"/>
      <c r="T76" s="3"/>
      <c r="U76" s="3"/>
      <c r="V76" s="3"/>
      <c r="W76" s="3"/>
    </row>
    <row r="77" spans="1:23" ht="12.75" customHeight="1" thickBot="1" x14ac:dyDescent="0.25">
      <c r="A77">
        <v>490</v>
      </c>
      <c r="B77" s="42" t="s">
        <v>224</v>
      </c>
      <c r="C77" s="22" t="s">
        <v>20</v>
      </c>
      <c r="D77" s="11" t="s">
        <v>40</v>
      </c>
      <c r="E77" s="11" t="s">
        <v>19</v>
      </c>
      <c r="F77" s="34" t="s">
        <v>19</v>
      </c>
      <c r="G77" s="34" t="s">
        <v>16</v>
      </c>
      <c r="H77" s="16">
        <v>0.33100000000000002</v>
      </c>
      <c r="I77" s="16">
        <v>0.47599999999999998</v>
      </c>
      <c r="J77" s="13" t="s">
        <v>225</v>
      </c>
      <c r="K77" s="14" t="s">
        <v>17</v>
      </c>
      <c r="R77" s="23"/>
      <c r="S77" s="3"/>
      <c r="T77" s="3"/>
      <c r="U77" s="3"/>
      <c r="V77" s="3"/>
      <c r="W77" s="3"/>
    </row>
    <row r="78" spans="1:23" ht="12.75" customHeight="1" thickBot="1" x14ac:dyDescent="0.25">
      <c r="A78">
        <v>489</v>
      </c>
      <c r="B78" s="42" t="s">
        <v>127</v>
      </c>
      <c r="C78" s="22" t="s">
        <v>14</v>
      </c>
      <c r="D78" s="11" t="s">
        <v>262</v>
      </c>
      <c r="E78" s="11" t="s">
        <v>19</v>
      </c>
      <c r="F78" s="34" t="s">
        <v>19</v>
      </c>
      <c r="G78" s="34" t="s">
        <v>16</v>
      </c>
      <c r="H78" s="16">
        <v>0.19600000000000001</v>
      </c>
      <c r="I78" s="34"/>
      <c r="J78" s="7" t="str">
        <f>HYPERLINK("http://www.smartvoter.org/2012/11/06/ca/alm/vote/lang_b/","http://www.smartvoter.org/2012/11/06/ca/alm/vote/lang_b/")</f>
        <v>http://www.smartvoter.org/2012/11/06/ca/alm/vote/lang_b/</v>
      </c>
      <c r="K78" s="14" t="s">
        <v>18</v>
      </c>
      <c r="R78" s="23"/>
      <c r="S78" s="3"/>
      <c r="T78" s="3"/>
      <c r="U78" s="3"/>
      <c r="V78" s="3"/>
      <c r="W78" s="3"/>
    </row>
    <row r="79" spans="1:23" ht="15.75" thickBot="1" x14ac:dyDescent="0.25">
      <c r="A79">
        <v>488</v>
      </c>
      <c r="B79" s="42" t="s">
        <v>226</v>
      </c>
      <c r="C79" s="22" t="s">
        <v>14</v>
      </c>
      <c r="D79" s="11" t="s">
        <v>14</v>
      </c>
      <c r="E79" s="11" t="s">
        <v>21</v>
      </c>
      <c r="F79" s="34" t="s">
        <v>19</v>
      </c>
      <c r="G79" s="34" t="s">
        <v>16</v>
      </c>
      <c r="H79" s="16">
        <v>7.1999999999999995E-2</v>
      </c>
      <c r="I79" s="34"/>
      <c r="J79" s="42" t="s">
        <v>18</v>
      </c>
      <c r="K79" s="42" t="s">
        <v>18</v>
      </c>
    </row>
    <row r="80" spans="1:23" ht="13.5" thickBot="1" x14ac:dyDescent="0.25"/>
    <row r="81" spans="1:23" ht="12.75" customHeight="1" thickBot="1" x14ac:dyDescent="0.25">
      <c r="R81" s="23"/>
      <c r="S81" s="3"/>
      <c r="T81" s="3"/>
      <c r="U81" s="3"/>
      <c r="V81" s="3"/>
      <c r="W81" s="3"/>
    </row>
    <row r="82" spans="1:23" s="45" customFormat="1" ht="12.75" customHeight="1" thickBot="1" x14ac:dyDescent="0.3">
      <c r="A82" s="67"/>
      <c r="B82" s="74" t="s">
        <v>41</v>
      </c>
      <c r="C82" s="63">
        <v>2016</v>
      </c>
      <c r="D82" s="63" t="s">
        <v>50</v>
      </c>
      <c r="E82" s="75">
        <v>4</v>
      </c>
      <c r="F82" s="73"/>
      <c r="G82" s="73"/>
      <c r="H82" s="67"/>
      <c r="K82" s="44"/>
      <c r="L82" s="44"/>
      <c r="M82" s="44"/>
      <c r="N82" s="57"/>
      <c r="O82" s="60"/>
      <c r="P82" s="61"/>
      <c r="Q82" s="51"/>
      <c r="R82" s="53"/>
      <c r="S82" s="46"/>
      <c r="T82" s="46"/>
      <c r="U82" s="46"/>
      <c r="V82" s="46"/>
      <c r="W82" s="46"/>
    </row>
    <row r="83" spans="1:23" ht="12.75" customHeight="1" thickBot="1" x14ac:dyDescent="0.25">
      <c r="A83">
        <v>494</v>
      </c>
      <c r="B83" s="42" t="s">
        <v>133</v>
      </c>
      <c r="C83" s="22" t="s">
        <v>20</v>
      </c>
      <c r="D83" s="11" t="s">
        <v>32</v>
      </c>
      <c r="E83" s="11" t="s">
        <v>16</v>
      </c>
      <c r="F83" s="11" t="s">
        <v>16</v>
      </c>
      <c r="G83" s="11" t="s">
        <v>16</v>
      </c>
      <c r="H83" s="16">
        <v>0.35620000000000002</v>
      </c>
      <c r="I83" s="12">
        <v>0.51100000000000001</v>
      </c>
      <c r="J83" s="7" t="str">
        <f>HYPERLINK("http://www.ousd.org/Page/9837","http://www.ousd.org/Page/9837")</f>
        <v>http://www.ousd.org/Page/9837</v>
      </c>
      <c r="K83" s="14" t="s">
        <v>17</v>
      </c>
      <c r="S83" s="3"/>
      <c r="T83" s="3"/>
      <c r="U83" s="3"/>
      <c r="V83" s="3"/>
      <c r="W83" s="3"/>
    </row>
    <row r="84" spans="1:23" ht="12.75" customHeight="1" thickBot="1" x14ac:dyDescent="0.25">
      <c r="A84">
        <v>495</v>
      </c>
      <c r="B84" s="42" t="s">
        <v>227</v>
      </c>
      <c r="C84" s="42" t="s">
        <v>14</v>
      </c>
      <c r="D84" s="11" t="s">
        <v>263</v>
      </c>
      <c r="E84" s="11" t="s">
        <v>19</v>
      </c>
      <c r="F84" s="11" t="s">
        <v>19</v>
      </c>
      <c r="G84" s="11" t="s">
        <v>16</v>
      </c>
      <c r="H84" s="16">
        <v>0.3695</v>
      </c>
      <c r="I84" s="12">
        <v>0.48899999999999999</v>
      </c>
      <c r="J84" s="36" t="s">
        <v>228</v>
      </c>
      <c r="K84" s="42" t="s">
        <v>229</v>
      </c>
      <c r="L84" s="23"/>
      <c r="S84" s="3"/>
      <c r="T84" s="3"/>
      <c r="U84" s="3"/>
      <c r="V84" s="3"/>
      <c r="W84" s="3"/>
    </row>
    <row r="85" spans="1:23" ht="12.75" customHeight="1" thickBot="1" x14ac:dyDescent="0.25">
      <c r="A85">
        <v>492</v>
      </c>
      <c r="B85" s="42" t="s">
        <v>131</v>
      </c>
      <c r="C85" s="42" t="s">
        <v>14</v>
      </c>
      <c r="D85" s="11" t="s">
        <v>40</v>
      </c>
      <c r="E85" s="11" t="s">
        <v>19</v>
      </c>
      <c r="F85" s="11" t="s">
        <v>19</v>
      </c>
      <c r="G85" s="11" t="s">
        <v>16</v>
      </c>
      <c r="H85" s="16">
        <v>0.15740000000000001</v>
      </c>
      <c r="I85" s="14"/>
      <c r="J85" s="11" t="s">
        <v>132</v>
      </c>
      <c r="K85" s="14" t="s">
        <v>17</v>
      </c>
      <c r="L85" s="23"/>
      <c r="S85" s="3"/>
      <c r="T85" s="3"/>
      <c r="U85" s="3"/>
      <c r="V85" s="3"/>
      <c r="W85" s="3"/>
    </row>
    <row r="86" spans="1:23" ht="15.75" thickBot="1" x14ac:dyDescent="0.25">
      <c r="A86">
        <v>493</v>
      </c>
      <c r="B86" s="42" t="s">
        <v>230</v>
      </c>
      <c r="C86" s="42" t="s">
        <v>14</v>
      </c>
      <c r="D86" s="11" t="s">
        <v>262</v>
      </c>
      <c r="E86" s="11" t="s">
        <v>19</v>
      </c>
      <c r="F86" s="11" t="s">
        <v>19</v>
      </c>
      <c r="G86" s="11" t="s">
        <v>16</v>
      </c>
      <c r="H86" s="16">
        <v>0.1072</v>
      </c>
      <c r="I86" s="14"/>
      <c r="J86" s="36" t="s">
        <v>231</v>
      </c>
      <c r="K86" s="42" t="s">
        <v>17</v>
      </c>
      <c r="L86" s="23"/>
    </row>
    <row r="88" spans="1:23" ht="15" x14ac:dyDescent="0.2">
      <c r="L88" s="42"/>
      <c r="M88" s="20"/>
      <c r="N88" s="20"/>
      <c r="O88" s="20"/>
      <c r="P88" s="20"/>
      <c r="Q88" s="20"/>
      <c r="R88" s="20"/>
    </row>
    <row r="89" spans="1:23" s="45" customFormat="1" ht="15" x14ac:dyDescent="0.2">
      <c r="A89" s="67"/>
      <c r="B89" s="74" t="s">
        <v>41</v>
      </c>
      <c r="C89" s="74">
        <v>2018</v>
      </c>
      <c r="D89" s="74" t="s">
        <v>26</v>
      </c>
      <c r="E89" s="75">
        <v>10</v>
      </c>
      <c r="F89" s="78" t="s">
        <v>261</v>
      </c>
      <c r="G89" s="77"/>
      <c r="H89" s="67"/>
      <c r="K89" s="55"/>
      <c r="L89" s="55"/>
      <c r="M89" s="56"/>
      <c r="N89" s="56"/>
      <c r="O89" s="56"/>
      <c r="P89" s="56"/>
      <c r="Q89" s="56"/>
      <c r="R89" s="56"/>
    </row>
    <row r="90" spans="1:23" ht="15" x14ac:dyDescent="0.2">
      <c r="B90" s="40" t="s">
        <v>249</v>
      </c>
      <c r="C90" s="42" t="s">
        <v>20</v>
      </c>
      <c r="D90" s="42" t="s">
        <v>40</v>
      </c>
      <c r="E90" s="42" t="s">
        <v>19</v>
      </c>
      <c r="M90" s="20"/>
      <c r="N90" s="20"/>
      <c r="O90" s="20"/>
      <c r="P90" s="20"/>
      <c r="Q90" s="20"/>
      <c r="R90" s="20"/>
    </row>
    <row r="91" spans="1:23" ht="15" x14ac:dyDescent="0.2">
      <c r="B91" s="40" t="s">
        <v>155</v>
      </c>
      <c r="C91" s="42" t="s">
        <v>14</v>
      </c>
      <c r="D91" s="42" t="s">
        <v>40</v>
      </c>
      <c r="E91" s="42" t="s">
        <v>19</v>
      </c>
      <c r="F91" s="42"/>
      <c r="G91" s="40"/>
      <c r="M91" s="20"/>
      <c r="N91" s="20"/>
      <c r="O91" s="20"/>
      <c r="P91" s="20"/>
      <c r="Q91" s="20"/>
      <c r="R91" s="20"/>
    </row>
    <row r="92" spans="1:23" ht="15" x14ac:dyDescent="0.2">
      <c r="B92" s="40" t="s">
        <v>164</v>
      </c>
      <c r="C92" s="42" t="s">
        <v>14</v>
      </c>
      <c r="D92" s="42" t="s">
        <v>250</v>
      </c>
      <c r="E92" s="42" t="s">
        <v>19</v>
      </c>
      <c r="F92" s="42"/>
      <c r="G92" s="40"/>
      <c r="M92" s="20"/>
      <c r="N92" s="20"/>
      <c r="O92" s="20"/>
      <c r="P92" s="20"/>
      <c r="Q92" s="20"/>
      <c r="R92" s="20"/>
    </row>
    <row r="93" spans="1:23" ht="15" x14ac:dyDescent="0.2">
      <c r="B93" s="40" t="s">
        <v>161</v>
      </c>
      <c r="C93" s="42" t="s">
        <v>14</v>
      </c>
      <c r="D93" s="42" t="s">
        <v>25</v>
      </c>
      <c r="E93" s="42" t="s">
        <v>19</v>
      </c>
      <c r="F93" s="42"/>
      <c r="G93" s="40"/>
      <c r="M93" s="20"/>
      <c r="N93" s="20"/>
      <c r="O93" s="20"/>
      <c r="P93" s="20"/>
      <c r="Q93" s="20"/>
      <c r="R93" s="20"/>
    </row>
    <row r="94" spans="1:23" ht="15" x14ac:dyDescent="0.2">
      <c r="B94" s="40" t="s">
        <v>251</v>
      </c>
      <c r="C94" s="42" t="s">
        <v>20</v>
      </c>
      <c r="D94" s="42" t="s">
        <v>40</v>
      </c>
      <c r="E94" s="42" t="s">
        <v>19</v>
      </c>
      <c r="F94" s="42"/>
      <c r="G94" s="40"/>
      <c r="M94" s="20"/>
      <c r="N94" s="20"/>
      <c r="O94" s="20"/>
      <c r="P94" s="20"/>
      <c r="Q94" s="20"/>
      <c r="R94" s="20"/>
    </row>
    <row r="95" spans="1:23" ht="15" x14ac:dyDescent="0.2">
      <c r="B95" s="40" t="s">
        <v>101</v>
      </c>
      <c r="C95" s="42" t="s">
        <v>20</v>
      </c>
      <c r="D95" s="42" t="s">
        <v>262</v>
      </c>
      <c r="E95" s="42" t="s">
        <v>16</v>
      </c>
      <c r="F95" s="42" t="s">
        <v>16</v>
      </c>
      <c r="G95" s="40"/>
      <c r="M95" s="20"/>
      <c r="N95" s="20"/>
      <c r="O95" s="20"/>
      <c r="P95" s="20"/>
      <c r="Q95" s="20"/>
      <c r="R95" s="20"/>
    </row>
    <row r="96" spans="1:23" ht="15" x14ac:dyDescent="0.2">
      <c r="B96" s="40" t="s">
        <v>56</v>
      </c>
      <c r="C96" s="42" t="s">
        <v>20</v>
      </c>
      <c r="D96" s="42" t="s">
        <v>262</v>
      </c>
      <c r="E96" s="42" t="s">
        <v>19</v>
      </c>
      <c r="F96" s="42"/>
      <c r="G96" s="40"/>
      <c r="M96" s="20"/>
      <c r="N96" s="20"/>
      <c r="O96" s="20"/>
      <c r="P96" s="20"/>
      <c r="Q96" s="20"/>
      <c r="R96" s="20"/>
    </row>
    <row r="97" spans="1:18" ht="15" x14ac:dyDescent="0.2">
      <c r="B97" s="40" t="s">
        <v>252</v>
      </c>
      <c r="C97" s="42" t="s">
        <v>14</v>
      </c>
      <c r="D97" s="42" t="s">
        <v>262</v>
      </c>
      <c r="E97" s="42" t="s">
        <v>19</v>
      </c>
      <c r="F97" s="42"/>
      <c r="G97" s="40"/>
      <c r="M97" s="20"/>
      <c r="N97" s="20"/>
      <c r="O97" s="20"/>
      <c r="P97" s="20"/>
      <c r="Q97" s="20"/>
      <c r="R97" s="20"/>
    </row>
    <row r="98" spans="1:18" ht="15" x14ac:dyDescent="0.2">
      <c r="B98" s="40" t="s">
        <v>253</v>
      </c>
      <c r="C98" s="42" t="s">
        <v>14</v>
      </c>
      <c r="D98" s="42" t="s">
        <v>40</v>
      </c>
      <c r="E98" s="42" t="s">
        <v>19</v>
      </c>
      <c r="F98" s="42"/>
      <c r="G98" s="40"/>
      <c r="M98" s="20"/>
      <c r="N98" s="20"/>
      <c r="O98" s="20"/>
      <c r="P98" s="20"/>
      <c r="Q98" s="20"/>
      <c r="R98" s="20"/>
    </row>
    <row r="99" spans="1:18" ht="15" x14ac:dyDescent="0.2">
      <c r="B99" s="40" t="s">
        <v>254</v>
      </c>
      <c r="C99" s="42" t="s">
        <v>14</v>
      </c>
      <c r="D99" s="42" t="s">
        <v>40</v>
      </c>
      <c r="E99" s="42" t="s">
        <v>19</v>
      </c>
      <c r="F99" s="42"/>
      <c r="G99" s="40"/>
    </row>
    <row r="101" spans="1:18" ht="15" x14ac:dyDescent="0.2">
      <c r="M101" s="20"/>
      <c r="N101" s="20"/>
      <c r="O101" s="20"/>
      <c r="P101" s="20"/>
      <c r="Q101" s="20"/>
      <c r="R101" s="20"/>
    </row>
    <row r="102" spans="1:18" s="45" customFormat="1" ht="15" x14ac:dyDescent="0.2">
      <c r="A102" s="67"/>
      <c r="B102" s="74" t="s">
        <v>41</v>
      </c>
      <c r="C102" s="74">
        <v>2018</v>
      </c>
      <c r="D102" s="74" t="s">
        <v>35</v>
      </c>
      <c r="E102" s="75">
        <v>5</v>
      </c>
      <c r="F102" s="78" t="s">
        <v>261</v>
      </c>
      <c r="G102" s="77"/>
      <c r="H102" s="67"/>
      <c r="K102" s="55"/>
      <c r="L102" s="55"/>
      <c r="M102" s="56"/>
      <c r="N102" s="56"/>
      <c r="O102" s="56"/>
      <c r="P102" s="56"/>
      <c r="Q102" s="56"/>
      <c r="R102" s="56"/>
    </row>
    <row r="103" spans="1:18" ht="15" x14ac:dyDescent="0.2">
      <c r="B103" s="40" t="s">
        <v>55</v>
      </c>
      <c r="C103" s="42" t="s">
        <v>20</v>
      </c>
      <c r="D103" s="42" t="s">
        <v>40</v>
      </c>
      <c r="E103" s="42" t="s">
        <v>19</v>
      </c>
      <c r="F103" s="42" t="s">
        <v>16</v>
      </c>
      <c r="M103" s="20"/>
      <c r="N103" s="20"/>
      <c r="O103" s="20"/>
      <c r="P103" s="20"/>
      <c r="Q103" s="20"/>
      <c r="R103" s="20"/>
    </row>
    <row r="104" spans="1:18" ht="15" x14ac:dyDescent="0.2">
      <c r="B104" s="40" t="s">
        <v>245</v>
      </c>
      <c r="C104" s="42" t="s">
        <v>20</v>
      </c>
      <c r="D104" s="42" t="s">
        <v>40</v>
      </c>
      <c r="E104" s="42" t="s">
        <v>19</v>
      </c>
      <c r="F104" s="42"/>
      <c r="G104" s="40"/>
      <c r="M104" s="20"/>
      <c r="N104" s="20"/>
      <c r="O104" s="20"/>
      <c r="P104" s="20"/>
      <c r="Q104" s="20"/>
      <c r="R104" s="20"/>
    </row>
    <row r="105" spans="1:18" ht="15" x14ac:dyDescent="0.2">
      <c r="B105" s="40" t="s">
        <v>246</v>
      </c>
      <c r="C105" s="42" t="s">
        <v>20</v>
      </c>
      <c r="D105" s="42" t="s">
        <v>236</v>
      </c>
      <c r="E105" s="42" t="s">
        <v>19</v>
      </c>
      <c r="F105" s="42"/>
      <c r="G105" s="40"/>
      <c r="M105" s="20"/>
      <c r="N105" s="20"/>
      <c r="O105" s="20"/>
      <c r="P105" s="20"/>
      <c r="Q105" s="20"/>
      <c r="R105" s="20"/>
    </row>
    <row r="106" spans="1:18" ht="15" x14ac:dyDescent="0.2">
      <c r="B106" s="40" t="s">
        <v>247</v>
      </c>
      <c r="C106" s="42" t="s">
        <v>14</v>
      </c>
      <c r="D106" s="42" t="s">
        <v>40</v>
      </c>
      <c r="E106" s="42" t="s">
        <v>16</v>
      </c>
      <c r="F106" s="42"/>
      <c r="G106" s="40"/>
      <c r="M106" s="20"/>
      <c r="N106" s="20"/>
      <c r="O106" s="20"/>
      <c r="P106" s="20"/>
      <c r="Q106" s="20"/>
      <c r="R106" s="20"/>
    </row>
    <row r="107" spans="1:18" ht="15" x14ac:dyDescent="0.2">
      <c r="B107" s="40" t="s">
        <v>248</v>
      </c>
      <c r="C107" s="42" t="s">
        <v>20</v>
      </c>
      <c r="D107" s="42" t="s">
        <v>40</v>
      </c>
      <c r="E107" s="42" t="s">
        <v>16</v>
      </c>
      <c r="G107" s="40"/>
    </row>
  </sheetData>
  <hyperlinks>
    <hyperlink ref="J77" r:id="rId1"/>
    <hyperlink ref="J86" r:id="rId2"/>
    <hyperlink ref="J8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157"/>
  <sheetViews>
    <sheetView workbookViewId="0">
      <selection activeCell="E1" sqref="E1:M1"/>
    </sheetView>
  </sheetViews>
  <sheetFormatPr defaultColWidth="14.42578125" defaultRowHeight="15" customHeight="1" x14ac:dyDescent="0.2"/>
  <cols>
    <col min="1" max="2" width="15.42578125" customWidth="1"/>
    <col min="3" max="3" width="24.28515625" customWidth="1"/>
    <col min="4" max="6" width="15.42578125" customWidth="1"/>
    <col min="7" max="7" width="22.7109375" customWidth="1"/>
    <col min="13" max="13" width="75.42578125" customWidth="1"/>
    <col min="14" max="14" width="41.7109375" customWidth="1"/>
  </cols>
  <sheetData>
    <row r="1" spans="1:20" ht="12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/>
      <c r="P1" s="3"/>
      <c r="Q1" s="3"/>
      <c r="R1" s="3"/>
      <c r="S1" s="3"/>
      <c r="T1" s="3"/>
    </row>
    <row r="2" spans="1:20" ht="12.75" customHeight="1" x14ac:dyDescent="0.2">
      <c r="A2" s="4" t="s">
        <v>41</v>
      </c>
      <c r="B2" s="5">
        <v>2010</v>
      </c>
      <c r="C2" s="5" t="s">
        <v>26</v>
      </c>
      <c r="D2" s="5">
        <v>10</v>
      </c>
      <c r="E2" s="5" t="s">
        <v>79</v>
      </c>
      <c r="F2" s="5" t="s">
        <v>14</v>
      </c>
      <c r="G2" s="5"/>
      <c r="H2" s="5" t="s">
        <v>19</v>
      </c>
      <c r="I2" s="5" t="s">
        <v>19</v>
      </c>
      <c r="J2" s="5" t="str">
        <f t="shared" ref="J2:J104" si="0">IF(I2="N", "N/A", IF(AND(H2="N",  I2="Y"), "N", IF(AND(I2="Y", H2="Y"), "Y", "")))</f>
        <v>N/A</v>
      </c>
      <c r="K2" s="5">
        <v>0.61</v>
      </c>
      <c r="L2" s="6"/>
      <c r="M2" s="5" t="s">
        <v>80</v>
      </c>
      <c r="N2" s="6" t="s">
        <v>18</v>
      </c>
      <c r="O2" s="1"/>
      <c r="P2" s="3"/>
      <c r="Q2" s="3"/>
      <c r="R2" s="3"/>
      <c r="S2" s="3"/>
      <c r="T2" s="3"/>
    </row>
    <row r="3" spans="1:20" ht="12.75" customHeight="1" x14ac:dyDescent="0.2">
      <c r="A3" s="4" t="s">
        <v>41</v>
      </c>
      <c r="B3" s="5">
        <v>2010</v>
      </c>
      <c r="C3" s="5" t="s">
        <v>26</v>
      </c>
      <c r="D3" s="5">
        <v>10</v>
      </c>
      <c r="E3" s="5" t="s">
        <v>81</v>
      </c>
      <c r="F3" s="5" t="s">
        <v>14</v>
      </c>
      <c r="G3" s="5" t="s">
        <v>257</v>
      </c>
      <c r="H3" s="5" t="s">
        <v>19</v>
      </c>
      <c r="I3" s="5" t="s">
        <v>19</v>
      </c>
      <c r="J3" s="5" t="str">
        <f t="shared" si="0"/>
        <v>N/A</v>
      </c>
      <c r="K3" s="5">
        <v>1.36</v>
      </c>
      <c r="L3" s="6"/>
      <c r="M3" s="5" t="s">
        <v>82</v>
      </c>
      <c r="N3" s="6" t="s">
        <v>18</v>
      </c>
      <c r="O3" s="1"/>
      <c r="P3" s="3"/>
      <c r="Q3" s="3"/>
      <c r="R3" s="3"/>
      <c r="S3" s="3"/>
      <c r="T3" s="3"/>
    </row>
    <row r="4" spans="1:20" ht="12.75" customHeight="1" x14ac:dyDescent="0.2">
      <c r="A4" s="4" t="s">
        <v>41</v>
      </c>
      <c r="B4" s="5">
        <v>2010</v>
      </c>
      <c r="C4" s="5" t="s">
        <v>26</v>
      </c>
      <c r="D4" s="5">
        <v>10</v>
      </c>
      <c r="E4" s="5" t="s">
        <v>83</v>
      </c>
      <c r="F4" s="5" t="s">
        <v>14</v>
      </c>
      <c r="G4" s="5" t="s">
        <v>257</v>
      </c>
      <c r="H4" s="5" t="s">
        <v>19</v>
      </c>
      <c r="I4" s="5" t="s">
        <v>19</v>
      </c>
      <c r="J4" s="5" t="str">
        <f t="shared" si="0"/>
        <v>N/A</v>
      </c>
      <c r="K4" s="5">
        <v>33.74</v>
      </c>
      <c r="L4" s="5">
        <v>49.04</v>
      </c>
      <c r="M4" s="7" t="str">
        <f>HYPERLINK("https://ballotpedia.org/Don_Perata","https://ballotpedia.org/Don_Perata")</f>
        <v>https://ballotpedia.org/Don_Perata</v>
      </c>
      <c r="N4" s="6" t="s">
        <v>18</v>
      </c>
      <c r="O4" s="1" t="s">
        <v>84</v>
      </c>
      <c r="P4" s="3"/>
      <c r="Q4" s="3"/>
      <c r="R4" s="3"/>
      <c r="S4" s="3"/>
      <c r="T4" s="3"/>
    </row>
    <row r="5" spans="1:20" ht="12.75" customHeight="1" x14ac:dyDescent="0.2">
      <c r="A5" s="4" t="s">
        <v>41</v>
      </c>
      <c r="B5" s="5">
        <v>2010</v>
      </c>
      <c r="C5" s="5" t="s">
        <v>26</v>
      </c>
      <c r="D5" s="5">
        <v>10</v>
      </c>
      <c r="E5" s="5" t="s">
        <v>85</v>
      </c>
      <c r="F5" s="5" t="s">
        <v>14</v>
      </c>
      <c r="G5" s="5" t="s">
        <v>257</v>
      </c>
      <c r="H5" s="5" t="s">
        <v>19</v>
      </c>
      <c r="I5" s="5" t="s">
        <v>19</v>
      </c>
      <c r="J5" s="5" t="str">
        <f t="shared" si="0"/>
        <v>N/A</v>
      </c>
      <c r="K5" s="5">
        <v>0.8</v>
      </c>
      <c r="L5" s="6"/>
      <c r="M5" s="5" t="s">
        <v>86</v>
      </c>
      <c r="N5" s="6" t="s">
        <v>18</v>
      </c>
      <c r="O5" s="1"/>
      <c r="P5" s="3"/>
      <c r="Q5" s="3"/>
      <c r="R5" s="3"/>
      <c r="S5" s="3"/>
      <c r="T5" s="3"/>
    </row>
    <row r="6" spans="1:20" ht="12.75" customHeight="1" x14ac:dyDescent="0.2">
      <c r="A6" s="4" t="s">
        <v>41</v>
      </c>
      <c r="B6" s="5">
        <v>2010</v>
      </c>
      <c r="C6" s="5" t="s">
        <v>26</v>
      </c>
      <c r="D6" s="5">
        <v>10</v>
      </c>
      <c r="E6" s="5" t="s">
        <v>54</v>
      </c>
      <c r="F6" s="5" t="s">
        <v>20</v>
      </c>
      <c r="G6" s="5" t="s">
        <v>25</v>
      </c>
      <c r="H6" s="5" t="s">
        <v>16</v>
      </c>
      <c r="I6" s="5" t="s">
        <v>19</v>
      </c>
      <c r="J6" s="5" t="str">
        <f t="shared" si="0"/>
        <v>N/A</v>
      </c>
      <c r="K6" s="5">
        <v>24.45</v>
      </c>
      <c r="L6" s="5">
        <v>50.96</v>
      </c>
      <c r="M6" s="6"/>
      <c r="N6" s="6"/>
      <c r="O6" s="1"/>
      <c r="P6" s="3"/>
      <c r="Q6" s="3"/>
      <c r="R6" s="3"/>
      <c r="S6" s="3"/>
      <c r="T6" s="3"/>
    </row>
    <row r="7" spans="1:20" ht="12.75" customHeight="1" x14ac:dyDescent="0.2">
      <c r="A7" s="4" t="s">
        <v>41</v>
      </c>
      <c r="B7" s="5">
        <v>2010</v>
      </c>
      <c r="C7" s="5" t="s">
        <v>26</v>
      </c>
      <c r="D7" s="5">
        <v>10</v>
      </c>
      <c r="E7" s="5" t="s">
        <v>87</v>
      </c>
      <c r="F7" s="5" t="s">
        <v>14</v>
      </c>
      <c r="G7" s="5" t="s">
        <v>257</v>
      </c>
      <c r="H7" s="5" t="s">
        <v>19</v>
      </c>
      <c r="I7" s="5" t="s">
        <v>19</v>
      </c>
      <c r="J7" s="5" t="str">
        <f t="shared" si="0"/>
        <v>N/A</v>
      </c>
      <c r="K7" s="5">
        <v>12</v>
      </c>
      <c r="L7" s="6"/>
      <c r="M7" s="6"/>
      <c r="N7" s="6"/>
      <c r="O7" s="1"/>
      <c r="P7" s="3"/>
      <c r="Q7" s="3"/>
      <c r="R7" s="3"/>
      <c r="S7" s="3"/>
      <c r="T7" s="3"/>
    </row>
    <row r="8" spans="1:20" ht="12.75" customHeight="1" x14ac:dyDescent="0.2">
      <c r="A8" s="4" t="s">
        <v>41</v>
      </c>
      <c r="B8" s="5">
        <v>2010</v>
      </c>
      <c r="C8" s="5" t="s">
        <v>26</v>
      </c>
      <c r="D8" s="5">
        <v>10</v>
      </c>
      <c r="E8" s="5" t="s">
        <v>88</v>
      </c>
      <c r="F8" s="5" t="s">
        <v>14</v>
      </c>
      <c r="G8" s="5" t="s">
        <v>15</v>
      </c>
      <c r="H8" s="5" t="s">
        <v>19</v>
      </c>
      <c r="I8" s="5" t="s">
        <v>19</v>
      </c>
      <c r="J8" s="5" t="str">
        <f t="shared" si="0"/>
        <v>N/A</v>
      </c>
      <c r="K8" s="5">
        <v>0.77</v>
      </c>
      <c r="L8" s="6"/>
      <c r="M8" s="6"/>
      <c r="N8" s="6"/>
      <c r="O8" s="1"/>
      <c r="P8" s="3"/>
      <c r="Q8" s="3"/>
      <c r="R8" s="3"/>
      <c r="S8" s="3"/>
      <c r="T8" s="3"/>
    </row>
    <row r="9" spans="1:20" ht="12.75" customHeight="1" x14ac:dyDescent="0.2">
      <c r="A9" s="4" t="s">
        <v>41</v>
      </c>
      <c r="B9" s="5">
        <v>2010</v>
      </c>
      <c r="C9" s="5" t="s">
        <v>26</v>
      </c>
      <c r="D9" s="5">
        <v>10</v>
      </c>
      <c r="E9" s="5" t="s">
        <v>67</v>
      </c>
      <c r="F9" s="5" t="s">
        <v>20</v>
      </c>
      <c r="G9" s="5" t="s">
        <v>15</v>
      </c>
      <c r="H9" s="5" t="s">
        <v>19</v>
      </c>
      <c r="I9" s="5" t="s">
        <v>19</v>
      </c>
      <c r="J9" s="5" t="str">
        <f t="shared" si="0"/>
        <v>N/A</v>
      </c>
      <c r="K9" s="5">
        <v>2.5</v>
      </c>
      <c r="L9" s="6"/>
      <c r="M9" s="5" t="s">
        <v>89</v>
      </c>
      <c r="N9" s="6" t="s">
        <v>17</v>
      </c>
      <c r="O9" s="1"/>
      <c r="P9" s="3"/>
      <c r="Q9" s="3"/>
      <c r="R9" s="3"/>
      <c r="S9" s="3"/>
      <c r="T9" s="3"/>
    </row>
    <row r="10" spans="1:20" ht="12.75" customHeight="1" x14ac:dyDescent="0.2">
      <c r="A10" s="4" t="s">
        <v>41</v>
      </c>
      <c r="B10" s="5">
        <v>2010</v>
      </c>
      <c r="C10" s="5" t="s">
        <v>26</v>
      </c>
      <c r="D10" s="5">
        <v>10</v>
      </c>
      <c r="E10" s="5" t="s">
        <v>44</v>
      </c>
      <c r="F10" s="5" t="s">
        <v>20</v>
      </c>
      <c r="G10" s="5" t="s">
        <v>257</v>
      </c>
      <c r="H10" s="5" t="s">
        <v>19</v>
      </c>
      <c r="I10" s="5" t="s">
        <v>19</v>
      </c>
      <c r="J10" s="5" t="str">
        <f t="shared" si="0"/>
        <v>N/A</v>
      </c>
      <c r="K10" s="5">
        <v>21.6</v>
      </c>
      <c r="L10" s="6"/>
      <c r="M10" s="6"/>
      <c r="N10" s="6"/>
      <c r="O10" s="1"/>
      <c r="P10" s="3"/>
      <c r="Q10" s="3"/>
      <c r="R10" s="3"/>
      <c r="S10" s="3"/>
      <c r="T10" s="3"/>
    </row>
    <row r="11" spans="1:20" ht="12.75" customHeight="1" x14ac:dyDescent="0.2">
      <c r="A11" s="4" t="s">
        <v>41</v>
      </c>
      <c r="B11" s="5">
        <v>2010</v>
      </c>
      <c r="C11" s="5" t="s">
        <v>26</v>
      </c>
      <c r="D11" s="5">
        <v>10</v>
      </c>
      <c r="E11" s="5" t="s">
        <v>90</v>
      </c>
      <c r="F11" s="5" t="s">
        <v>14</v>
      </c>
      <c r="G11" s="5" t="s">
        <v>15</v>
      </c>
      <c r="H11" s="5" t="s">
        <v>19</v>
      </c>
      <c r="I11" s="5" t="s">
        <v>16</v>
      </c>
      <c r="J11" s="5" t="str">
        <f t="shared" si="0"/>
        <v>N</v>
      </c>
      <c r="K11" s="5">
        <v>1.93</v>
      </c>
      <c r="L11" s="6"/>
      <c r="M11" s="5" t="s">
        <v>91</v>
      </c>
      <c r="N11" s="6" t="s">
        <v>17</v>
      </c>
      <c r="O11" s="1"/>
      <c r="P11" s="3"/>
      <c r="Q11" s="3"/>
      <c r="R11" s="3"/>
      <c r="S11" s="3"/>
      <c r="T11" s="3"/>
    </row>
    <row r="12" spans="1:20" ht="12.75" customHeight="1" x14ac:dyDescent="0.2">
      <c r="A12" s="4" t="s">
        <v>41</v>
      </c>
      <c r="B12" s="5">
        <v>2010</v>
      </c>
      <c r="C12" s="5" t="s">
        <v>36</v>
      </c>
      <c r="D12" s="5">
        <v>2</v>
      </c>
      <c r="E12" s="5" t="s">
        <v>60</v>
      </c>
      <c r="F12" s="5" t="s">
        <v>20</v>
      </c>
      <c r="G12" s="5" t="s">
        <v>257</v>
      </c>
      <c r="H12" s="5" t="s">
        <v>16</v>
      </c>
      <c r="I12" s="5" t="s">
        <v>16</v>
      </c>
      <c r="J12" s="5" t="str">
        <f t="shared" si="0"/>
        <v>Y</v>
      </c>
      <c r="K12" s="5">
        <v>66.98</v>
      </c>
      <c r="L12" s="6"/>
      <c r="M12" s="6"/>
      <c r="N12" s="6"/>
      <c r="O12" s="1"/>
      <c r="P12" s="3"/>
      <c r="Q12" s="3"/>
      <c r="R12" s="3"/>
      <c r="S12" s="3"/>
      <c r="T12" s="3"/>
    </row>
    <row r="13" spans="1:20" ht="12.75" customHeight="1" x14ac:dyDescent="0.2">
      <c r="A13" s="4" t="s">
        <v>41</v>
      </c>
      <c r="B13" s="5">
        <v>2010</v>
      </c>
      <c r="C13" s="5" t="s">
        <v>36</v>
      </c>
      <c r="D13" s="5">
        <v>2</v>
      </c>
      <c r="E13" s="5" t="s">
        <v>61</v>
      </c>
      <c r="F13" s="5" t="s">
        <v>14</v>
      </c>
      <c r="G13" s="5" t="s">
        <v>257</v>
      </c>
      <c r="H13" s="5" t="s">
        <v>19</v>
      </c>
      <c r="I13" s="5"/>
      <c r="J13" s="5" t="str">
        <f t="shared" si="0"/>
        <v/>
      </c>
      <c r="K13" s="5">
        <v>31.81</v>
      </c>
      <c r="L13" s="6"/>
      <c r="M13" s="7" t="str">
        <f>HYPERLINK("https://vimeo.com/15900885","https://vimeo.com/15900885")</f>
        <v>https://vimeo.com/15900885</v>
      </c>
      <c r="N13" s="6" t="s">
        <v>47</v>
      </c>
      <c r="O13" s="1"/>
      <c r="P13" s="3"/>
      <c r="Q13" s="3"/>
      <c r="R13" s="3"/>
      <c r="S13" s="3"/>
      <c r="T13" s="3"/>
    </row>
    <row r="14" spans="1:20" ht="12.75" customHeight="1" x14ac:dyDescent="0.2">
      <c r="A14" s="4" t="s">
        <v>41</v>
      </c>
      <c r="B14" s="5">
        <v>2010</v>
      </c>
      <c r="C14" s="5" t="s">
        <v>31</v>
      </c>
      <c r="D14" s="5">
        <v>2</v>
      </c>
      <c r="E14" s="5" t="s">
        <v>92</v>
      </c>
      <c r="F14" s="5" t="s">
        <v>20</v>
      </c>
      <c r="G14" s="5" t="s">
        <v>25</v>
      </c>
      <c r="H14" s="5" t="s">
        <v>19</v>
      </c>
      <c r="I14" s="5" t="s">
        <v>19</v>
      </c>
      <c r="J14" s="5" t="str">
        <f t="shared" si="0"/>
        <v>N/A</v>
      </c>
      <c r="K14" s="5">
        <v>33.729999999999997</v>
      </c>
      <c r="L14" s="6"/>
      <c r="M14" s="5" t="s">
        <v>93</v>
      </c>
      <c r="N14" s="6" t="s">
        <v>17</v>
      </c>
      <c r="O14" s="1" t="s">
        <v>93</v>
      </c>
      <c r="P14" s="3"/>
      <c r="Q14" s="3"/>
      <c r="R14" s="3"/>
      <c r="S14" s="3"/>
      <c r="T14" s="3"/>
    </row>
    <row r="15" spans="1:20" ht="12.75" customHeight="1" x14ac:dyDescent="0.2">
      <c r="A15" s="4" t="s">
        <v>41</v>
      </c>
      <c r="B15" s="5">
        <v>2010</v>
      </c>
      <c r="C15" s="5" t="s">
        <v>31</v>
      </c>
      <c r="D15" s="5">
        <v>2</v>
      </c>
      <c r="E15" s="5" t="s">
        <v>62</v>
      </c>
      <c r="F15" s="5" t="s">
        <v>20</v>
      </c>
      <c r="G15" s="5" t="s">
        <v>257</v>
      </c>
      <c r="H15" s="5" t="s">
        <v>16</v>
      </c>
      <c r="I15" s="5" t="s">
        <v>16</v>
      </c>
      <c r="J15" s="5" t="str">
        <f t="shared" si="0"/>
        <v>Y</v>
      </c>
      <c r="K15" s="5">
        <v>65.72</v>
      </c>
      <c r="L15" s="6"/>
      <c r="M15" s="7" t="str">
        <f>HYPERLINK("http://www.contracostatimes.com/news/ci_24736302/pat-kernighan-wont-seek-re-election-oakland-council","http://www.contracostatimes.com/news/ci_24736302/pat-kernighan-wont-seek-re-election-oakland-council")</f>
        <v>http://www.contracostatimes.com/news/ci_24736302/pat-kernighan-wont-seek-re-election-oakland-council</v>
      </c>
      <c r="N15" s="6" t="s">
        <v>17</v>
      </c>
      <c r="O15" s="1"/>
      <c r="P15" s="3"/>
      <c r="Q15" s="3"/>
      <c r="R15" s="3"/>
      <c r="S15" s="3"/>
      <c r="T15" s="3"/>
    </row>
    <row r="16" spans="1:20" ht="12.75" customHeight="1" x14ac:dyDescent="0.2">
      <c r="A16" s="4" t="s">
        <v>41</v>
      </c>
      <c r="B16" s="5">
        <v>2010</v>
      </c>
      <c r="C16" s="5" t="s">
        <v>63</v>
      </c>
      <c r="D16" s="5">
        <v>1</v>
      </c>
      <c r="E16" s="5" t="s">
        <v>64</v>
      </c>
      <c r="F16" s="5" t="s">
        <v>14</v>
      </c>
      <c r="G16" s="5" t="s">
        <v>25</v>
      </c>
      <c r="H16" s="5" t="s">
        <v>16</v>
      </c>
      <c r="I16" s="5"/>
      <c r="J16" s="5" t="str">
        <f t="shared" si="0"/>
        <v/>
      </c>
      <c r="K16" s="5">
        <v>97.72</v>
      </c>
      <c r="L16" s="6"/>
      <c r="M16" s="7" t="str">
        <f>HYPERLINK("http://bex.ousd.k12.ca.us/DavidKakishiba.asp","http://bex.ousd.k12.ca.us/DavidKakishiba.asp")</f>
        <v>http://bex.ousd.k12.ca.us/DavidKakishiba.asp</v>
      </c>
      <c r="N16" s="6" t="s">
        <v>17</v>
      </c>
      <c r="O16" s="1"/>
      <c r="P16" s="3"/>
      <c r="Q16" s="3"/>
      <c r="R16" s="3"/>
      <c r="S16" s="3"/>
      <c r="T16" s="3"/>
    </row>
    <row r="17" spans="1:20" ht="12.75" customHeight="1" x14ac:dyDescent="0.2">
      <c r="A17" s="4" t="s">
        <v>41</v>
      </c>
      <c r="B17" s="5">
        <v>2010</v>
      </c>
      <c r="C17" s="5" t="s">
        <v>38</v>
      </c>
      <c r="D17" s="5">
        <v>7</v>
      </c>
      <c r="E17" s="5" t="s">
        <v>70</v>
      </c>
      <c r="F17" s="5" t="s">
        <v>14</v>
      </c>
      <c r="G17" s="5" t="s">
        <v>21</v>
      </c>
      <c r="H17" s="5" t="s">
        <v>19</v>
      </c>
      <c r="I17" s="5" t="s">
        <v>19</v>
      </c>
      <c r="J17" s="5" t="str">
        <f t="shared" si="0"/>
        <v>N/A</v>
      </c>
      <c r="K17" s="5">
        <v>5.41</v>
      </c>
      <c r="L17" s="6"/>
      <c r="M17" s="5" t="s">
        <v>94</v>
      </c>
      <c r="N17" s="6" t="s">
        <v>95</v>
      </c>
      <c r="O17" s="1" t="s">
        <v>71</v>
      </c>
      <c r="P17" s="3"/>
      <c r="Q17" s="3"/>
      <c r="R17" s="3"/>
      <c r="S17" s="3"/>
      <c r="T17" s="3"/>
    </row>
    <row r="18" spans="1:20" ht="12.75" customHeight="1" x14ac:dyDescent="0.2">
      <c r="A18" s="4" t="s">
        <v>41</v>
      </c>
      <c r="B18" s="5">
        <v>2010</v>
      </c>
      <c r="C18" s="5" t="s">
        <v>38</v>
      </c>
      <c r="D18" s="5">
        <v>7</v>
      </c>
      <c r="E18" s="5" t="s">
        <v>96</v>
      </c>
      <c r="F18" s="5" t="s">
        <v>14</v>
      </c>
      <c r="G18" s="5" t="s">
        <v>257</v>
      </c>
      <c r="H18" s="5" t="s">
        <v>19</v>
      </c>
      <c r="I18" s="5" t="s">
        <v>19</v>
      </c>
      <c r="J18" s="5" t="str">
        <f t="shared" si="0"/>
        <v>N/A</v>
      </c>
      <c r="K18" s="5">
        <v>11.2</v>
      </c>
      <c r="L18" s="6"/>
      <c r="M18" s="5" t="s">
        <v>97</v>
      </c>
      <c r="N18" s="6" t="s">
        <v>18</v>
      </c>
      <c r="O18" s="1"/>
      <c r="P18" s="3"/>
      <c r="Q18" s="3"/>
      <c r="R18" s="3"/>
      <c r="S18" s="3"/>
      <c r="T18" s="3"/>
    </row>
    <row r="19" spans="1:20" ht="12.75" customHeight="1" x14ac:dyDescent="0.2">
      <c r="A19" s="4" t="s">
        <v>41</v>
      </c>
      <c r="B19" s="5">
        <v>2010</v>
      </c>
      <c r="C19" s="5" t="s">
        <v>38</v>
      </c>
      <c r="D19" s="5">
        <v>7</v>
      </c>
      <c r="E19" s="5" t="s">
        <v>98</v>
      </c>
      <c r="F19" s="5" t="s">
        <v>14</v>
      </c>
      <c r="G19" s="5" t="s">
        <v>257</v>
      </c>
      <c r="H19" s="5" t="s">
        <v>19</v>
      </c>
      <c r="I19" s="5" t="s">
        <v>19</v>
      </c>
      <c r="J19" s="5" t="str">
        <f t="shared" si="0"/>
        <v>N/A</v>
      </c>
      <c r="K19" s="5">
        <v>2.5099999999999998</v>
      </c>
      <c r="L19" s="6"/>
      <c r="M19" s="5" t="s">
        <v>99</v>
      </c>
      <c r="N19" s="6" t="s">
        <v>18</v>
      </c>
      <c r="O19" s="1"/>
      <c r="P19" s="3"/>
      <c r="Q19" s="3"/>
      <c r="R19" s="3"/>
      <c r="S19" s="3"/>
      <c r="T19" s="3"/>
    </row>
    <row r="20" spans="1:20" ht="12.75" customHeight="1" x14ac:dyDescent="0.2">
      <c r="A20" s="4" t="s">
        <v>41</v>
      </c>
      <c r="B20" s="5">
        <v>2010</v>
      </c>
      <c r="C20" s="5" t="s">
        <v>38</v>
      </c>
      <c r="D20" s="5">
        <v>7</v>
      </c>
      <c r="E20" s="5" t="s">
        <v>100</v>
      </c>
      <c r="F20" s="5" t="s">
        <v>20</v>
      </c>
      <c r="G20" s="5" t="s">
        <v>257</v>
      </c>
      <c r="H20" s="5" t="s">
        <v>19</v>
      </c>
      <c r="I20" s="5" t="s">
        <v>19</v>
      </c>
      <c r="J20" s="5" t="str">
        <f t="shared" si="0"/>
        <v>N/A</v>
      </c>
      <c r="K20" s="5">
        <v>22.9</v>
      </c>
      <c r="L20" s="5">
        <v>29.63</v>
      </c>
      <c r="M20" s="6"/>
      <c r="N20" s="6"/>
      <c r="O20" s="1"/>
      <c r="P20" s="3"/>
      <c r="Q20" s="3"/>
      <c r="R20" s="3"/>
      <c r="S20" s="3"/>
      <c r="T20" s="3"/>
    </row>
    <row r="21" spans="1:20" ht="12.75" customHeight="1" x14ac:dyDescent="0.2">
      <c r="A21" s="4" t="s">
        <v>41</v>
      </c>
      <c r="B21" s="5">
        <v>2010</v>
      </c>
      <c r="C21" s="5" t="s">
        <v>38</v>
      </c>
      <c r="D21" s="5">
        <v>7</v>
      </c>
      <c r="E21" s="5" t="s">
        <v>101</v>
      </c>
      <c r="F21" s="5" t="s">
        <v>20</v>
      </c>
      <c r="G21" s="5" t="s">
        <v>257</v>
      </c>
      <c r="H21" s="5" t="s">
        <v>16</v>
      </c>
      <c r="I21" s="5" t="s">
        <v>19</v>
      </c>
      <c r="J21" s="5" t="str">
        <f t="shared" si="0"/>
        <v>N/A</v>
      </c>
      <c r="K21" s="5">
        <v>41.77</v>
      </c>
      <c r="L21" s="5">
        <v>53.07</v>
      </c>
      <c r="M21" s="6"/>
      <c r="N21" s="6"/>
      <c r="O21" s="1"/>
      <c r="P21" s="3"/>
      <c r="Q21" s="3"/>
      <c r="R21" s="3"/>
      <c r="S21" s="3"/>
      <c r="T21" s="3"/>
    </row>
    <row r="22" spans="1:20" ht="12.75" customHeight="1" x14ac:dyDescent="0.2">
      <c r="A22" s="4" t="s">
        <v>41</v>
      </c>
      <c r="B22" s="5">
        <v>2010</v>
      </c>
      <c r="C22" s="5" t="s">
        <v>38</v>
      </c>
      <c r="D22" s="5">
        <v>7</v>
      </c>
      <c r="E22" s="5" t="s">
        <v>57</v>
      </c>
      <c r="F22" s="5" t="s">
        <v>20</v>
      </c>
      <c r="G22" s="5" t="s">
        <v>15</v>
      </c>
      <c r="H22" s="5" t="s">
        <v>19</v>
      </c>
      <c r="I22" s="5" t="s">
        <v>19</v>
      </c>
      <c r="J22" s="5" t="str">
        <f t="shared" si="0"/>
        <v>N/A</v>
      </c>
      <c r="K22" s="5">
        <v>11.69</v>
      </c>
      <c r="L22" s="5">
        <v>17.3</v>
      </c>
      <c r="M22" s="5" t="s">
        <v>102</v>
      </c>
      <c r="N22" s="6" t="s">
        <v>95</v>
      </c>
      <c r="O22" s="1"/>
      <c r="P22" s="3"/>
      <c r="Q22" s="3"/>
      <c r="R22" s="3"/>
      <c r="S22" s="3"/>
      <c r="T22" s="3"/>
    </row>
    <row r="23" spans="1:20" ht="12.75" customHeight="1" x14ac:dyDescent="0.2">
      <c r="A23" s="4" t="s">
        <v>41</v>
      </c>
      <c r="B23" s="5">
        <v>2010</v>
      </c>
      <c r="C23" s="5" t="s">
        <v>38</v>
      </c>
      <c r="D23" s="5">
        <v>7</v>
      </c>
      <c r="E23" s="5" t="s">
        <v>103</v>
      </c>
      <c r="F23" s="5" t="s">
        <v>14</v>
      </c>
      <c r="G23" s="5" t="s">
        <v>257</v>
      </c>
      <c r="H23" s="5" t="s">
        <v>19</v>
      </c>
      <c r="I23" s="5" t="s">
        <v>19</v>
      </c>
      <c r="J23" s="5" t="str">
        <f t="shared" si="0"/>
        <v>N/A</v>
      </c>
      <c r="K23" s="5">
        <v>4.1900000000000004</v>
      </c>
      <c r="L23" s="6"/>
      <c r="M23" s="5" t="s">
        <v>22</v>
      </c>
      <c r="N23" s="6" t="s">
        <v>18</v>
      </c>
      <c r="O23" s="1"/>
      <c r="P23" s="3"/>
      <c r="Q23" s="3"/>
      <c r="R23" s="3"/>
      <c r="S23" s="3"/>
      <c r="T23" s="3"/>
    </row>
    <row r="24" spans="1:20" ht="12.75" customHeight="1" x14ac:dyDescent="0.2">
      <c r="A24" s="4" t="s">
        <v>41</v>
      </c>
      <c r="B24" s="5">
        <v>2010</v>
      </c>
      <c r="C24" s="5" t="s">
        <v>65</v>
      </c>
      <c r="D24" s="5">
        <v>2</v>
      </c>
      <c r="E24" s="5" t="s">
        <v>104</v>
      </c>
      <c r="F24" s="5" t="s">
        <v>14</v>
      </c>
      <c r="G24" s="5" t="s">
        <v>257</v>
      </c>
      <c r="H24" s="5" t="s">
        <v>19</v>
      </c>
      <c r="I24" s="5"/>
      <c r="J24" s="5" t="str">
        <f t="shared" si="0"/>
        <v/>
      </c>
      <c r="K24" s="5">
        <v>30.54</v>
      </c>
      <c r="L24" s="6"/>
      <c r="M24" s="7" t="str">
        <f>HYPERLINK("https://vimeo.com/15916594","https://vimeo.com/15916594")</f>
        <v>https://vimeo.com/15916594</v>
      </c>
      <c r="N24" s="6" t="s">
        <v>18</v>
      </c>
      <c r="O24" s="1"/>
      <c r="P24" s="3"/>
      <c r="Q24" s="3"/>
      <c r="R24" s="3"/>
      <c r="S24" s="3"/>
      <c r="T24" s="3"/>
    </row>
    <row r="25" spans="1:20" ht="12.75" customHeight="1" x14ac:dyDescent="0.2">
      <c r="A25" s="4" t="s">
        <v>41</v>
      </c>
      <c r="B25" s="5">
        <v>2010</v>
      </c>
      <c r="C25" s="5" t="s">
        <v>65</v>
      </c>
      <c r="D25" s="5">
        <v>2</v>
      </c>
      <c r="E25" s="5" t="s">
        <v>66</v>
      </c>
      <c r="F25" s="5" t="s">
        <v>14</v>
      </c>
      <c r="G25" s="5" t="s">
        <v>25</v>
      </c>
      <c r="H25" s="5" t="s">
        <v>16</v>
      </c>
      <c r="I25" s="5" t="s">
        <v>16</v>
      </c>
      <c r="J25" s="5" t="str">
        <f t="shared" si="0"/>
        <v>Y</v>
      </c>
      <c r="K25" s="5">
        <v>68.650000000000006</v>
      </c>
      <c r="L25" s="6"/>
      <c r="M25" s="7" t="str">
        <f>HYPERLINK("http://bex.ousd.k12.ca.us/GaryYee.asp","http://bex.ousd.k12.ca.us/GaryYee.asp")</f>
        <v>http://bex.ousd.k12.ca.us/GaryYee.asp</v>
      </c>
      <c r="N25" s="6" t="s">
        <v>17</v>
      </c>
      <c r="O25" s="1"/>
      <c r="P25" s="3"/>
      <c r="Q25" s="3"/>
      <c r="R25" s="3"/>
      <c r="S25" s="3"/>
      <c r="T25" s="3"/>
    </row>
    <row r="26" spans="1:20" ht="12.75" customHeight="1" x14ac:dyDescent="0.2">
      <c r="A26" s="4" t="s">
        <v>41</v>
      </c>
      <c r="B26" s="5">
        <v>2010</v>
      </c>
      <c r="C26" s="5" t="s">
        <v>35</v>
      </c>
      <c r="D26" s="5">
        <v>3</v>
      </c>
      <c r="E26" s="5" t="s">
        <v>55</v>
      </c>
      <c r="F26" s="5" t="s">
        <v>20</v>
      </c>
      <c r="G26" s="5" t="s">
        <v>15</v>
      </c>
      <c r="H26" s="5" t="s">
        <v>16</v>
      </c>
      <c r="I26" s="5" t="s">
        <v>16</v>
      </c>
      <c r="J26" s="5" t="str">
        <f t="shared" si="0"/>
        <v>Y</v>
      </c>
      <c r="K26" s="5">
        <v>64.150000000000006</v>
      </c>
      <c r="L26" s="6"/>
      <c r="M26" s="6"/>
      <c r="N26" s="6"/>
      <c r="O26" s="1"/>
      <c r="P26" s="3"/>
      <c r="Q26" s="3"/>
      <c r="R26" s="3"/>
      <c r="S26" s="3"/>
      <c r="T26" s="3"/>
    </row>
    <row r="27" spans="1:20" ht="12.75" customHeight="1" x14ac:dyDescent="0.2">
      <c r="A27" s="4" t="s">
        <v>41</v>
      </c>
      <c r="B27" s="5">
        <v>2010</v>
      </c>
      <c r="C27" s="5" t="s">
        <v>35</v>
      </c>
      <c r="D27" s="5">
        <v>3</v>
      </c>
      <c r="E27" s="5" t="s">
        <v>105</v>
      </c>
      <c r="F27" s="5" t="s">
        <v>14</v>
      </c>
      <c r="G27" s="5" t="s">
        <v>27</v>
      </c>
      <c r="H27" s="5" t="s">
        <v>19</v>
      </c>
      <c r="I27" s="5" t="s">
        <v>19</v>
      </c>
      <c r="J27" s="5" t="str">
        <f t="shared" si="0"/>
        <v>N/A</v>
      </c>
      <c r="K27" s="5">
        <v>21.41</v>
      </c>
      <c r="L27" s="6"/>
      <c r="M27" s="5" t="s">
        <v>106</v>
      </c>
      <c r="N27" s="6" t="s">
        <v>107</v>
      </c>
      <c r="O27" s="1"/>
      <c r="P27" s="3"/>
      <c r="Q27" s="3"/>
      <c r="R27" s="3"/>
      <c r="S27" s="3"/>
      <c r="T27" s="3"/>
    </row>
    <row r="28" spans="1:20" ht="12.75" customHeight="1" x14ac:dyDescent="0.2">
      <c r="A28" s="4" t="s">
        <v>41</v>
      </c>
      <c r="B28" s="5">
        <v>2010</v>
      </c>
      <c r="C28" s="5" t="s">
        <v>35</v>
      </c>
      <c r="D28" s="5">
        <v>3</v>
      </c>
      <c r="E28" s="5" t="s">
        <v>56</v>
      </c>
      <c r="F28" s="5" t="s">
        <v>20</v>
      </c>
      <c r="G28" s="5" t="s">
        <v>257</v>
      </c>
      <c r="H28" s="5" t="s">
        <v>19</v>
      </c>
      <c r="I28" s="5" t="s">
        <v>19</v>
      </c>
      <c r="J28" s="5" t="str">
        <f t="shared" si="0"/>
        <v>N/A</v>
      </c>
      <c r="K28" s="5">
        <v>13.78</v>
      </c>
      <c r="L28" s="6"/>
      <c r="M28" s="6"/>
      <c r="N28" s="6"/>
      <c r="O28" s="1"/>
      <c r="P28" s="3"/>
      <c r="Q28" s="3"/>
      <c r="R28" s="3"/>
      <c r="S28" s="3"/>
      <c r="T28" s="3"/>
    </row>
    <row r="29" spans="1:20" ht="12.75" customHeight="1" x14ac:dyDescent="0.2">
      <c r="A29" s="4" t="s">
        <v>41</v>
      </c>
      <c r="B29" s="5">
        <v>2010</v>
      </c>
      <c r="C29" s="5" t="s">
        <v>68</v>
      </c>
      <c r="D29" s="5">
        <v>1</v>
      </c>
      <c r="E29" s="5" t="s">
        <v>69</v>
      </c>
      <c r="F29" s="5" t="s">
        <v>14</v>
      </c>
      <c r="G29" s="5" t="s">
        <v>257</v>
      </c>
      <c r="H29" s="5" t="s">
        <v>16</v>
      </c>
      <c r="I29" s="5" t="s">
        <v>16</v>
      </c>
      <c r="J29" s="5" t="str">
        <f t="shared" si="0"/>
        <v>Y</v>
      </c>
      <c r="K29" s="5">
        <v>97.47</v>
      </c>
      <c r="L29" s="6"/>
      <c r="M29" s="7" t="str">
        <f>HYPERLINK("http://www.sfgate.com/bayarea/article/Oakland-school-board-censures-Dobbins-and-urges-2508334.php","http://www.sfgate.com/bayarea/article/Oakland-school-board-censures-Dobbins-and-urges-2508334.php")</f>
        <v>http://www.sfgate.com/bayarea/article/Oakland-school-board-censures-Dobbins-and-urges-2508334.php</v>
      </c>
      <c r="N29" s="6" t="s">
        <v>18</v>
      </c>
      <c r="O29" s="1"/>
      <c r="P29" s="3"/>
      <c r="Q29" s="3"/>
      <c r="R29" s="3"/>
      <c r="S29" s="3"/>
      <c r="T29" s="3"/>
    </row>
    <row r="30" spans="1:20" ht="12.75" customHeight="1" x14ac:dyDescent="0.2">
      <c r="A30" s="4" t="s">
        <v>41</v>
      </c>
      <c r="B30" s="5">
        <v>2012</v>
      </c>
      <c r="C30" s="5" t="s">
        <v>42</v>
      </c>
      <c r="D30" s="5">
        <v>2</v>
      </c>
      <c r="E30" s="5" t="s">
        <v>108</v>
      </c>
      <c r="F30" s="5" t="s">
        <v>20</v>
      </c>
      <c r="G30" s="5" t="s">
        <v>15</v>
      </c>
      <c r="H30" s="5" t="s">
        <v>16</v>
      </c>
      <c r="I30" s="5"/>
      <c r="J30" s="5" t="str">
        <f t="shared" si="0"/>
        <v/>
      </c>
      <c r="K30" s="5">
        <v>68.42</v>
      </c>
      <c r="L30" s="6"/>
      <c r="M30" s="7" t="str">
        <f>HYPERLINK("http://www.oaklandcityattorney.org/","http://www.oaklandcityattorney.org/")</f>
        <v>http://www.oaklandcityattorney.org/</v>
      </c>
      <c r="N30" s="6" t="s">
        <v>76</v>
      </c>
      <c r="O30" s="1"/>
      <c r="P30" s="3"/>
      <c r="Q30" s="3"/>
      <c r="R30" s="3"/>
      <c r="S30" s="3"/>
      <c r="T30" s="3"/>
    </row>
    <row r="31" spans="1:20" ht="12.75" customHeight="1" x14ac:dyDescent="0.2">
      <c r="A31" s="4" t="s">
        <v>41</v>
      </c>
      <c r="B31" s="5">
        <v>2012</v>
      </c>
      <c r="C31" s="5" t="s">
        <v>42</v>
      </c>
      <c r="D31" s="5">
        <v>2</v>
      </c>
      <c r="E31" s="5" t="s">
        <v>45</v>
      </c>
      <c r="F31" s="5" t="s">
        <v>20</v>
      </c>
      <c r="G31" s="5" t="s">
        <v>257</v>
      </c>
      <c r="H31" s="5" t="s">
        <v>19</v>
      </c>
      <c r="I31" s="5" t="s">
        <v>19</v>
      </c>
      <c r="J31" s="5" t="str">
        <f t="shared" si="0"/>
        <v>N/A</v>
      </c>
      <c r="K31" s="5">
        <v>30.77</v>
      </c>
      <c r="L31" s="6"/>
      <c r="M31" s="7" t="str">
        <f>HYPERLINK("http://web.archive.org/web/20130923185812/http:/www.janebrunner.com/","http://web.archive.org/web/20130923185812/http://www.janebrunner.com/")</f>
        <v>http://web.archive.org/web/20130923185812/http://www.janebrunner.com/</v>
      </c>
      <c r="N31" s="6" t="s">
        <v>18</v>
      </c>
      <c r="O31" s="1"/>
      <c r="P31" s="3"/>
      <c r="Q31" s="3"/>
      <c r="R31" s="3"/>
      <c r="S31" s="3"/>
      <c r="T31" s="3"/>
    </row>
    <row r="32" spans="1:20" ht="12.75" customHeight="1" x14ac:dyDescent="0.2">
      <c r="A32" s="4" t="s">
        <v>41</v>
      </c>
      <c r="B32" s="5">
        <v>2012</v>
      </c>
      <c r="C32" s="5" t="s">
        <v>43</v>
      </c>
      <c r="D32" s="5">
        <v>5</v>
      </c>
      <c r="E32" s="5" t="s">
        <v>109</v>
      </c>
      <c r="F32" s="5" t="s">
        <v>20</v>
      </c>
      <c r="G32" s="5" t="s">
        <v>15</v>
      </c>
      <c r="H32" s="5" t="s">
        <v>19</v>
      </c>
      <c r="I32" s="5" t="s">
        <v>19</v>
      </c>
      <c r="J32" s="5" t="str">
        <f t="shared" si="0"/>
        <v>N/A</v>
      </c>
      <c r="K32" s="5">
        <v>15.62</v>
      </c>
      <c r="L32" s="6"/>
      <c r="M32" s="5" t="s">
        <v>110</v>
      </c>
      <c r="N32" s="6" t="s">
        <v>76</v>
      </c>
      <c r="O32" s="1"/>
      <c r="P32" s="3"/>
      <c r="Q32" s="3"/>
      <c r="R32" s="3"/>
      <c r="S32" s="3"/>
      <c r="T32" s="3"/>
    </row>
    <row r="33" spans="1:20" ht="12.75" customHeight="1" x14ac:dyDescent="0.2">
      <c r="A33" s="4" t="s">
        <v>41</v>
      </c>
      <c r="B33" s="5">
        <v>2012</v>
      </c>
      <c r="C33" s="5" t="s">
        <v>43</v>
      </c>
      <c r="D33" s="5">
        <v>5</v>
      </c>
      <c r="E33" s="5" t="s">
        <v>49</v>
      </c>
      <c r="F33" s="5" t="s">
        <v>14</v>
      </c>
      <c r="G33" s="5" t="s">
        <v>27</v>
      </c>
      <c r="H33" s="5" t="s">
        <v>19</v>
      </c>
      <c r="I33" s="5" t="s">
        <v>19</v>
      </c>
      <c r="J33" s="5" t="str">
        <f t="shared" si="0"/>
        <v>N/A</v>
      </c>
      <c r="K33" s="5">
        <v>29.53</v>
      </c>
      <c r="L33" s="5">
        <v>39.299999999999997</v>
      </c>
      <c r="M33" s="7" t="str">
        <f>HYPERLINK("http://www.sfgate.com/bayarea/article/Oakland-council-De-La-Fuente-concedes-4031177.php","http://www.sfgate.com/bayarea/article/Oakland-council-De-La-Fuente-concedes-4031177.php")</f>
        <v>http://www.sfgate.com/bayarea/article/Oakland-council-De-La-Fuente-concedes-4031177.php</v>
      </c>
      <c r="N33" s="6" t="s">
        <v>24</v>
      </c>
      <c r="O33" s="1"/>
      <c r="P33" s="3"/>
      <c r="Q33" s="3"/>
      <c r="R33" s="3"/>
      <c r="S33" s="3"/>
      <c r="T33" s="3"/>
    </row>
    <row r="34" spans="1:20" ht="12.75" customHeight="1" x14ac:dyDescent="0.2">
      <c r="A34" s="4" t="s">
        <v>41</v>
      </c>
      <c r="B34" s="5">
        <v>2012</v>
      </c>
      <c r="C34" s="5" t="s">
        <v>43</v>
      </c>
      <c r="D34" s="5">
        <v>5</v>
      </c>
      <c r="E34" s="5" t="s">
        <v>111</v>
      </c>
      <c r="F34" s="5" t="s">
        <v>14</v>
      </c>
      <c r="G34" s="5" t="s">
        <v>257</v>
      </c>
      <c r="H34" s="5" t="s">
        <v>19</v>
      </c>
      <c r="I34" s="5" t="s">
        <v>19</v>
      </c>
      <c r="J34" s="5" t="str">
        <f t="shared" si="0"/>
        <v>N/A</v>
      </c>
      <c r="K34" s="5">
        <v>3.16</v>
      </c>
      <c r="L34" s="6"/>
      <c r="M34" s="5" t="s">
        <v>112</v>
      </c>
      <c r="N34" s="6" t="s">
        <v>18</v>
      </c>
      <c r="O34" s="1"/>
      <c r="P34" s="3"/>
      <c r="Q34" s="3"/>
      <c r="R34" s="3"/>
      <c r="S34" s="3"/>
      <c r="T34" s="3"/>
    </row>
    <row r="35" spans="1:20" ht="12.75" customHeight="1" x14ac:dyDescent="0.2">
      <c r="A35" s="4" t="s">
        <v>41</v>
      </c>
      <c r="B35" s="5">
        <v>2012</v>
      </c>
      <c r="C35" s="5" t="s">
        <v>43</v>
      </c>
      <c r="D35" s="5">
        <v>5</v>
      </c>
      <c r="E35" s="5" t="s">
        <v>44</v>
      </c>
      <c r="F35" s="5" t="s">
        <v>20</v>
      </c>
      <c r="G35" s="5" t="s">
        <v>257</v>
      </c>
      <c r="H35" s="5" t="s">
        <v>16</v>
      </c>
      <c r="I35" s="5" t="s">
        <v>16</v>
      </c>
      <c r="J35" s="5" t="str">
        <f t="shared" si="0"/>
        <v>Y</v>
      </c>
      <c r="K35" s="5">
        <v>45.04</v>
      </c>
      <c r="L35" s="5">
        <v>60.7</v>
      </c>
      <c r="M35" s="6"/>
      <c r="N35" s="6"/>
      <c r="O35" s="23"/>
      <c r="P35" s="3"/>
      <c r="Q35" s="3"/>
      <c r="R35" s="3"/>
      <c r="S35" s="3"/>
      <c r="T35" s="3"/>
    </row>
    <row r="36" spans="1:20" ht="12.75" customHeight="1" x14ac:dyDescent="0.2">
      <c r="A36" s="4" t="s">
        <v>41</v>
      </c>
      <c r="B36" s="5">
        <v>2012</v>
      </c>
      <c r="C36" s="5" t="s">
        <v>43</v>
      </c>
      <c r="D36" s="5">
        <v>5</v>
      </c>
      <c r="E36" s="5" t="s">
        <v>113</v>
      </c>
      <c r="F36" s="5" t="s">
        <v>20</v>
      </c>
      <c r="G36" s="5" t="s">
        <v>15</v>
      </c>
      <c r="H36" s="5" t="s">
        <v>19</v>
      </c>
      <c r="I36" s="5" t="s">
        <v>19</v>
      </c>
      <c r="J36" s="5" t="str">
        <f t="shared" si="0"/>
        <v>N/A</v>
      </c>
      <c r="K36" s="5">
        <v>6.08</v>
      </c>
      <c r="L36" s="6"/>
      <c r="M36" s="5" t="s">
        <v>112</v>
      </c>
      <c r="N36" s="6"/>
      <c r="O36" s="23"/>
      <c r="P36" s="3"/>
      <c r="Q36" s="3"/>
      <c r="R36" s="3"/>
      <c r="S36" s="3"/>
      <c r="T36" s="3"/>
    </row>
    <row r="37" spans="1:20" ht="12.75" customHeight="1" x14ac:dyDescent="0.2">
      <c r="A37" s="4" t="s">
        <v>41</v>
      </c>
      <c r="B37" s="5">
        <v>2012</v>
      </c>
      <c r="C37" s="5" t="s">
        <v>37</v>
      </c>
      <c r="D37" s="5">
        <v>7</v>
      </c>
      <c r="E37" s="5" t="s">
        <v>114</v>
      </c>
      <c r="F37" s="5" t="s">
        <v>20</v>
      </c>
      <c r="G37" s="5" t="s">
        <v>257</v>
      </c>
      <c r="H37" s="5" t="s">
        <v>19</v>
      </c>
      <c r="I37" s="5" t="s">
        <v>19</v>
      </c>
      <c r="J37" s="5" t="str">
        <f t="shared" si="0"/>
        <v>N/A</v>
      </c>
      <c r="K37" s="5">
        <v>25.31</v>
      </c>
      <c r="L37" s="5">
        <v>48.22</v>
      </c>
      <c r="M37" s="5" t="s">
        <v>112</v>
      </c>
      <c r="N37" s="6" t="s">
        <v>18</v>
      </c>
      <c r="O37" s="23"/>
      <c r="P37" s="3"/>
      <c r="Q37" s="3"/>
      <c r="R37" s="3"/>
      <c r="S37" s="3"/>
      <c r="T37" s="3"/>
    </row>
    <row r="38" spans="1:20" ht="12.75" customHeight="1" x14ac:dyDescent="0.2">
      <c r="A38" s="4" t="s">
        <v>41</v>
      </c>
      <c r="B38" s="5">
        <v>2012</v>
      </c>
      <c r="C38" s="5" t="s">
        <v>37</v>
      </c>
      <c r="D38" s="5">
        <v>7</v>
      </c>
      <c r="E38" s="5" t="s">
        <v>115</v>
      </c>
      <c r="F38" s="5" t="s">
        <v>14</v>
      </c>
      <c r="G38" s="5" t="s">
        <v>257</v>
      </c>
      <c r="H38" s="5" t="s">
        <v>19</v>
      </c>
      <c r="I38" s="5" t="s">
        <v>19</v>
      </c>
      <c r="J38" s="5" t="str">
        <f t="shared" si="0"/>
        <v>N/A</v>
      </c>
      <c r="K38" s="5">
        <v>4.84</v>
      </c>
      <c r="L38" s="6"/>
      <c r="M38" s="5" t="s">
        <v>112</v>
      </c>
      <c r="N38" s="6" t="s">
        <v>18</v>
      </c>
      <c r="O38" s="23"/>
      <c r="P38" s="3"/>
      <c r="Q38" s="3"/>
      <c r="R38" s="3"/>
      <c r="S38" s="3"/>
      <c r="T38" s="3"/>
    </row>
    <row r="39" spans="1:20" ht="12.75" customHeight="1" x14ac:dyDescent="0.2">
      <c r="A39" s="4" t="s">
        <v>41</v>
      </c>
      <c r="B39" s="5">
        <v>2012</v>
      </c>
      <c r="C39" s="5" t="s">
        <v>37</v>
      </c>
      <c r="D39" s="5">
        <v>7</v>
      </c>
      <c r="E39" s="5" t="s">
        <v>116</v>
      </c>
      <c r="F39" s="5" t="s">
        <v>14</v>
      </c>
      <c r="G39" s="5" t="s">
        <v>257</v>
      </c>
      <c r="H39" s="5" t="s">
        <v>16</v>
      </c>
      <c r="I39" s="5" t="s">
        <v>19</v>
      </c>
      <c r="J39" s="5" t="str">
        <f t="shared" si="0"/>
        <v>N/A</v>
      </c>
      <c r="K39" s="5">
        <v>28.82</v>
      </c>
      <c r="L39" s="5">
        <v>51.78</v>
      </c>
      <c r="M39" s="7" t="str">
        <f>HYPERLINK("https://oaklandnorth.net/2012/11/05/meet-oakland-city-council-candidates-an-interactive-map/","https://oaklandnorth.net/2012/11/05/meet-oakland-city-council-candidates-an-interactive-map/")</f>
        <v>https://oaklandnorth.net/2012/11/05/meet-oakland-city-council-candidates-an-interactive-map/</v>
      </c>
      <c r="N39" s="6" t="s">
        <v>18</v>
      </c>
      <c r="O39" s="23"/>
      <c r="P39" s="3"/>
      <c r="Q39" s="3"/>
      <c r="R39" s="3"/>
      <c r="S39" s="3"/>
      <c r="T39" s="3"/>
    </row>
    <row r="40" spans="1:20" ht="12.75" customHeight="1" x14ac:dyDescent="0.2">
      <c r="A40" s="4" t="s">
        <v>41</v>
      </c>
      <c r="B40" s="5">
        <v>2012</v>
      </c>
      <c r="C40" s="5" t="s">
        <v>37</v>
      </c>
      <c r="D40" s="5">
        <v>7</v>
      </c>
      <c r="E40" s="5" t="s">
        <v>117</v>
      </c>
      <c r="F40" s="5" t="s">
        <v>14</v>
      </c>
      <c r="G40" s="5" t="s">
        <v>257</v>
      </c>
      <c r="H40" s="5" t="s">
        <v>19</v>
      </c>
      <c r="I40" s="5" t="s">
        <v>19</v>
      </c>
      <c r="J40" s="5" t="str">
        <f t="shared" si="0"/>
        <v>N/A</v>
      </c>
      <c r="K40" s="5">
        <v>6.49</v>
      </c>
      <c r="L40" s="6"/>
      <c r="M40" s="5" t="s">
        <v>112</v>
      </c>
      <c r="N40" s="6" t="s">
        <v>17</v>
      </c>
      <c r="O40" s="23"/>
      <c r="P40" s="3"/>
      <c r="Q40" s="3"/>
      <c r="R40" s="3"/>
      <c r="S40" s="3"/>
      <c r="T40" s="3"/>
    </row>
    <row r="41" spans="1:20" ht="12.75" customHeight="1" x14ac:dyDescent="0.2">
      <c r="A41" s="4" t="s">
        <v>41</v>
      </c>
      <c r="B41" s="5">
        <v>2012</v>
      </c>
      <c r="C41" s="5" t="s">
        <v>37</v>
      </c>
      <c r="D41" s="5">
        <v>7</v>
      </c>
      <c r="E41" s="5" t="s">
        <v>118</v>
      </c>
      <c r="F41" s="5" t="s">
        <v>14</v>
      </c>
      <c r="G41" s="5" t="s">
        <v>257</v>
      </c>
      <c r="H41" s="5" t="s">
        <v>19</v>
      </c>
      <c r="I41" s="5" t="s">
        <v>19</v>
      </c>
      <c r="J41" s="5" t="str">
        <f t="shared" si="0"/>
        <v>N/A</v>
      </c>
      <c r="K41" s="5">
        <v>7.5</v>
      </c>
      <c r="L41" s="6"/>
      <c r="M41" s="5" t="s">
        <v>112</v>
      </c>
      <c r="N41" s="6" t="s">
        <v>18</v>
      </c>
      <c r="O41" s="23"/>
      <c r="P41" s="3"/>
      <c r="Q41" s="3"/>
      <c r="R41" s="3"/>
      <c r="S41" s="3"/>
      <c r="T41" s="3"/>
    </row>
    <row r="42" spans="1:20" ht="12.75" customHeight="1" x14ac:dyDescent="0.2">
      <c r="A42" s="4" t="s">
        <v>41</v>
      </c>
      <c r="B42" s="5">
        <v>2012</v>
      </c>
      <c r="C42" s="5" t="s">
        <v>37</v>
      </c>
      <c r="D42" s="5">
        <v>7</v>
      </c>
      <c r="E42" s="5" t="s">
        <v>119</v>
      </c>
      <c r="F42" s="5" t="s">
        <v>14</v>
      </c>
      <c r="G42" s="5" t="s">
        <v>257</v>
      </c>
      <c r="H42" s="5" t="s">
        <v>19</v>
      </c>
      <c r="I42" s="5" t="s">
        <v>19</v>
      </c>
      <c r="J42" s="5" t="str">
        <f t="shared" si="0"/>
        <v>N/A</v>
      </c>
      <c r="K42" s="5">
        <v>6.66</v>
      </c>
      <c r="L42" s="6"/>
      <c r="M42" s="7" t="str">
        <f>HYPERLINK("https://oaklandnorth.net/2012/11/05/meet-oakland-city-council-candidates-an-interactive-map/","https://oaklandnorth.net/2012/11/05/meet-oakland-city-council-candidates-an-interactive-map/")</f>
        <v>https://oaklandnorth.net/2012/11/05/meet-oakland-city-council-candidates-an-interactive-map/</v>
      </c>
      <c r="N42" s="6" t="s">
        <v>18</v>
      </c>
      <c r="O42" s="23"/>
      <c r="P42" s="3"/>
      <c r="Q42" s="3"/>
      <c r="R42" s="3"/>
      <c r="S42" s="3"/>
      <c r="T42" s="3"/>
    </row>
    <row r="43" spans="1:20" ht="12.75" customHeight="1" x14ac:dyDescent="0.2">
      <c r="A43" s="4" t="s">
        <v>41</v>
      </c>
      <c r="B43" s="5">
        <v>2012</v>
      </c>
      <c r="C43" s="5" t="s">
        <v>37</v>
      </c>
      <c r="D43" s="5">
        <v>7</v>
      </c>
      <c r="E43" s="5" t="s">
        <v>120</v>
      </c>
      <c r="F43" s="5" t="s">
        <v>14</v>
      </c>
      <c r="G43" s="5" t="s">
        <v>27</v>
      </c>
      <c r="H43" s="5" t="s">
        <v>19</v>
      </c>
      <c r="I43" s="5" t="s">
        <v>19</v>
      </c>
      <c r="J43" s="5" t="str">
        <f t="shared" si="0"/>
        <v>N/A</v>
      </c>
      <c r="K43" s="5">
        <v>20.010000000000002</v>
      </c>
      <c r="L43" s="6"/>
      <c r="M43" s="5" t="s">
        <v>112</v>
      </c>
      <c r="N43" s="6" t="s">
        <v>17</v>
      </c>
      <c r="O43" s="23"/>
      <c r="P43" s="3"/>
      <c r="Q43" s="3"/>
      <c r="R43" s="3"/>
      <c r="S43" s="3"/>
      <c r="T43" s="3"/>
    </row>
    <row r="44" spans="1:20" ht="12.75" customHeight="1" x14ac:dyDescent="0.2">
      <c r="A44" s="4" t="s">
        <v>41</v>
      </c>
      <c r="B44" s="5">
        <v>2012</v>
      </c>
      <c r="C44" s="5" t="s">
        <v>46</v>
      </c>
      <c r="D44" s="5">
        <v>2</v>
      </c>
      <c r="E44" s="5" t="s">
        <v>72</v>
      </c>
      <c r="F44" s="5" t="s">
        <v>20</v>
      </c>
      <c r="G44" s="5" t="s">
        <v>257</v>
      </c>
      <c r="H44" s="5" t="s">
        <v>16</v>
      </c>
      <c r="I44" s="5"/>
      <c r="J44" s="5" t="str">
        <f t="shared" si="0"/>
        <v/>
      </c>
      <c r="K44" s="5">
        <v>75.45</v>
      </c>
      <c r="L44" s="6"/>
      <c r="M44" s="7" t="str">
        <f>HYPERLINK("http://www.ousd.org/Page/457","http://www.ousd.org/Page/457")</f>
        <v>http://www.ousd.org/Page/457</v>
      </c>
      <c r="N44" s="6" t="s">
        <v>18</v>
      </c>
      <c r="O44" s="23"/>
      <c r="P44" s="3"/>
      <c r="Q44" s="3"/>
      <c r="R44" s="3"/>
      <c r="S44" s="3"/>
      <c r="T44" s="3"/>
    </row>
    <row r="45" spans="1:20" ht="12.75" customHeight="1" thickBot="1" x14ac:dyDescent="0.25">
      <c r="A45" s="4" t="s">
        <v>41</v>
      </c>
      <c r="B45" s="5">
        <v>2012</v>
      </c>
      <c r="C45" s="5" t="s">
        <v>46</v>
      </c>
      <c r="D45" s="5">
        <v>2</v>
      </c>
      <c r="E45" s="5" t="s">
        <v>121</v>
      </c>
      <c r="F45" s="5" t="s">
        <v>20</v>
      </c>
      <c r="G45" s="5" t="s">
        <v>15</v>
      </c>
      <c r="H45" s="5" t="s">
        <v>19</v>
      </c>
      <c r="I45" s="5"/>
      <c r="J45" s="5" t="str">
        <f t="shared" si="0"/>
        <v/>
      </c>
      <c r="K45" s="5">
        <v>23.85</v>
      </c>
      <c r="L45" s="6"/>
      <c r="M45" s="5" t="s">
        <v>122</v>
      </c>
      <c r="N45" s="6" t="s">
        <v>17</v>
      </c>
      <c r="O45" s="23"/>
      <c r="P45" s="3"/>
      <c r="Q45" s="3"/>
      <c r="R45" s="3"/>
      <c r="S45" s="3"/>
      <c r="T45" s="3"/>
    </row>
    <row r="46" spans="1:20" ht="12.75" customHeight="1" thickBot="1" x14ac:dyDescent="0.25">
      <c r="A46" s="4" t="s">
        <v>41</v>
      </c>
      <c r="B46" s="5">
        <v>2012</v>
      </c>
      <c r="C46" s="5" t="s">
        <v>33</v>
      </c>
      <c r="D46" s="5">
        <v>6</v>
      </c>
      <c r="E46" s="5" t="s">
        <v>123</v>
      </c>
      <c r="F46" s="5" t="s">
        <v>14</v>
      </c>
      <c r="G46" s="5" t="s">
        <v>21</v>
      </c>
      <c r="H46" s="5" t="s">
        <v>19</v>
      </c>
      <c r="I46" s="5" t="s">
        <v>19</v>
      </c>
      <c r="J46" s="5" t="str">
        <f t="shared" si="0"/>
        <v>N/A</v>
      </c>
      <c r="K46" s="5">
        <v>9.07</v>
      </c>
      <c r="L46" s="6"/>
      <c r="M46" s="5" t="s">
        <v>112</v>
      </c>
      <c r="N46" s="6" t="s">
        <v>18</v>
      </c>
      <c r="O46" s="23"/>
      <c r="P46" s="3"/>
      <c r="Q46" s="3"/>
      <c r="R46" s="3"/>
      <c r="S46" s="3"/>
      <c r="T46" s="3"/>
    </row>
    <row r="47" spans="1:20" ht="12.75" customHeight="1" thickBot="1" x14ac:dyDescent="0.25">
      <c r="A47" s="4" t="s">
        <v>41</v>
      </c>
      <c r="B47" s="5">
        <v>2012</v>
      </c>
      <c r="C47" s="5" t="s">
        <v>33</v>
      </c>
      <c r="D47" s="5">
        <v>6</v>
      </c>
      <c r="E47" s="5" t="s">
        <v>124</v>
      </c>
      <c r="F47" s="5" t="s">
        <v>14</v>
      </c>
      <c r="G47" s="5" t="s">
        <v>15</v>
      </c>
      <c r="H47" s="5" t="s">
        <v>19</v>
      </c>
      <c r="I47" s="5" t="s">
        <v>19</v>
      </c>
      <c r="J47" s="5" t="str">
        <f t="shared" si="0"/>
        <v>N/A</v>
      </c>
      <c r="K47" s="5">
        <v>14.26</v>
      </c>
      <c r="L47" s="6"/>
      <c r="M47" s="5" t="s">
        <v>112</v>
      </c>
      <c r="N47" s="6" t="s">
        <v>17</v>
      </c>
      <c r="O47" s="23"/>
      <c r="P47" s="3"/>
      <c r="Q47" s="3"/>
      <c r="R47" s="3"/>
      <c r="S47" s="3"/>
      <c r="T47" s="3"/>
    </row>
    <row r="48" spans="1:20" ht="12.75" customHeight="1" thickBot="1" x14ac:dyDescent="0.25">
      <c r="A48" s="4" t="s">
        <v>41</v>
      </c>
      <c r="B48" s="5">
        <v>2012</v>
      </c>
      <c r="C48" s="5" t="s">
        <v>33</v>
      </c>
      <c r="D48" s="5">
        <v>6</v>
      </c>
      <c r="E48" s="5" t="s">
        <v>88</v>
      </c>
      <c r="F48" s="5" t="s">
        <v>14</v>
      </c>
      <c r="G48" s="5" t="s">
        <v>15</v>
      </c>
      <c r="H48" s="5" t="s">
        <v>19</v>
      </c>
      <c r="I48" s="5" t="s">
        <v>19</v>
      </c>
      <c r="J48" s="5" t="str">
        <f t="shared" si="0"/>
        <v>N/A</v>
      </c>
      <c r="K48" s="5">
        <v>8.86</v>
      </c>
      <c r="L48" s="6"/>
      <c r="M48" s="5" t="s">
        <v>112</v>
      </c>
      <c r="N48" s="6" t="s">
        <v>17</v>
      </c>
      <c r="O48" s="23"/>
      <c r="P48" s="3"/>
      <c r="Q48" s="3"/>
      <c r="R48" s="3"/>
      <c r="S48" s="3"/>
      <c r="T48" s="3"/>
    </row>
    <row r="49" spans="1:20" ht="12.75" customHeight="1" thickBot="1" x14ac:dyDescent="0.25">
      <c r="A49" s="4" t="s">
        <v>41</v>
      </c>
      <c r="B49" s="5">
        <v>2012</v>
      </c>
      <c r="C49" s="5" t="s">
        <v>33</v>
      </c>
      <c r="D49" s="5">
        <v>6</v>
      </c>
      <c r="E49" s="5" t="s">
        <v>125</v>
      </c>
      <c r="F49" s="5" t="s">
        <v>20</v>
      </c>
      <c r="G49" s="5" t="s">
        <v>15</v>
      </c>
      <c r="H49" s="5" t="s">
        <v>16</v>
      </c>
      <c r="I49" s="5" t="s">
        <v>19</v>
      </c>
      <c r="J49" s="5" t="str">
        <f t="shared" si="0"/>
        <v>N/A</v>
      </c>
      <c r="K49" s="5">
        <v>23.54</v>
      </c>
      <c r="L49" s="5">
        <v>53.92</v>
      </c>
      <c r="M49" s="7" t="str">
        <f>HYPERLINK("https://oaklandnorth.net/2012/11/05/meet-oakland-city-council-candidates-an-interactive-map/","https://oaklandnorth.net/2012/11/05/meet-oakland-city-council-candidates-an-interactive-map/")</f>
        <v>https://oaklandnorth.net/2012/11/05/meet-oakland-city-council-candidates-an-interactive-map/</v>
      </c>
      <c r="N49" s="6" t="s">
        <v>17</v>
      </c>
      <c r="O49" s="23"/>
      <c r="P49" s="3"/>
      <c r="Q49" s="3"/>
      <c r="R49" s="3"/>
      <c r="S49" s="3"/>
      <c r="T49" s="3"/>
    </row>
    <row r="50" spans="1:20" ht="12.75" customHeight="1" thickBot="1" x14ac:dyDescent="0.25">
      <c r="A50" s="4" t="s">
        <v>41</v>
      </c>
      <c r="B50" s="5">
        <v>2012</v>
      </c>
      <c r="C50" s="5" t="s">
        <v>33</v>
      </c>
      <c r="D50" s="5">
        <v>6</v>
      </c>
      <c r="E50" s="5" t="s">
        <v>126</v>
      </c>
      <c r="F50" s="5" t="s">
        <v>20</v>
      </c>
      <c r="G50" s="5" t="s">
        <v>15</v>
      </c>
      <c r="H50" s="5" t="s">
        <v>19</v>
      </c>
      <c r="I50" s="5" t="s">
        <v>19</v>
      </c>
      <c r="J50" s="5" t="str">
        <f t="shared" si="0"/>
        <v>N/A</v>
      </c>
      <c r="K50" s="5">
        <v>17.68</v>
      </c>
      <c r="L50" s="6"/>
      <c r="M50" s="5" t="s">
        <v>112</v>
      </c>
      <c r="N50" s="6" t="s">
        <v>17</v>
      </c>
      <c r="O50" s="23"/>
      <c r="P50" s="3"/>
      <c r="Q50" s="3"/>
      <c r="R50" s="3"/>
      <c r="S50" s="3"/>
      <c r="T50" s="3"/>
    </row>
    <row r="51" spans="1:20" ht="12.75" customHeight="1" thickBot="1" x14ac:dyDescent="0.25">
      <c r="A51" s="4" t="s">
        <v>41</v>
      </c>
      <c r="B51" s="5">
        <v>2012</v>
      </c>
      <c r="C51" s="5" t="s">
        <v>33</v>
      </c>
      <c r="D51" s="5">
        <v>6</v>
      </c>
      <c r="E51" s="5" t="s">
        <v>74</v>
      </c>
      <c r="F51" s="5" t="s">
        <v>14</v>
      </c>
      <c r="G51" s="5" t="s">
        <v>257</v>
      </c>
      <c r="H51" s="5" t="s">
        <v>19</v>
      </c>
      <c r="I51" s="5" t="s">
        <v>19</v>
      </c>
      <c r="J51" s="5" t="str">
        <f t="shared" si="0"/>
        <v>N/A</v>
      </c>
      <c r="K51" s="5">
        <v>25.99</v>
      </c>
      <c r="L51" s="5">
        <v>46.08</v>
      </c>
      <c r="M51" s="5" t="s">
        <v>112</v>
      </c>
      <c r="N51" s="6" t="s">
        <v>18</v>
      </c>
      <c r="O51" s="23"/>
      <c r="P51" s="3"/>
      <c r="Q51" s="3"/>
      <c r="R51" s="3"/>
      <c r="S51" s="3"/>
      <c r="T51" s="3"/>
    </row>
    <row r="52" spans="1:20" ht="12.75" customHeight="1" x14ac:dyDescent="0.2">
      <c r="A52" s="4" t="s">
        <v>41</v>
      </c>
      <c r="B52" s="5">
        <v>2012</v>
      </c>
      <c r="C52" s="5" t="s">
        <v>48</v>
      </c>
      <c r="D52" s="5">
        <v>3</v>
      </c>
      <c r="E52" s="5" t="s">
        <v>127</v>
      </c>
      <c r="F52" s="5" t="s">
        <v>14</v>
      </c>
      <c r="G52" s="5" t="s">
        <v>257</v>
      </c>
      <c r="H52" s="5" t="s">
        <v>19</v>
      </c>
      <c r="I52" s="5"/>
      <c r="J52" s="5" t="str">
        <f t="shared" si="0"/>
        <v/>
      </c>
      <c r="K52" s="5">
        <v>25.6</v>
      </c>
      <c r="L52" s="6"/>
      <c r="M52" s="7" t="str">
        <f>HYPERLINK("http://www.smartvoter.org/2012/11/06/ca/alm/vote/lang_b/","http://www.smartvoter.org/2012/11/06/ca/alm/vote/lang_b/")</f>
        <v>http://www.smartvoter.org/2012/11/06/ca/alm/vote/lang_b/</v>
      </c>
      <c r="N52" s="6" t="s">
        <v>18</v>
      </c>
      <c r="O52" s="23"/>
      <c r="P52" s="3"/>
      <c r="Q52" s="3"/>
      <c r="R52" s="3"/>
      <c r="S52" s="3"/>
      <c r="T52" s="3"/>
    </row>
    <row r="53" spans="1:20" ht="12.75" customHeight="1" x14ac:dyDescent="0.2">
      <c r="A53" s="4" t="s">
        <v>41</v>
      </c>
      <c r="B53" s="5">
        <v>2012</v>
      </c>
      <c r="C53" s="5" t="s">
        <v>48</v>
      </c>
      <c r="D53" s="5">
        <v>3</v>
      </c>
      <c r="E53" s="5" t="s">
        <v>75</v>
      </c>
      <c r="F53" s="5" t="s">
        <v>20</v>
      </c>
      <c r="G53" s="5" t="s">
        <v>15</v>
      </c>
      <c r="H53" s="5" t="s">
        <v>16</v>
      </c>
      <c r="I53" s="5"/>
      <c r="J53" s="5" t="str">
        <f t="shared" si="0"/>
        <v/>
      </c>
      <c r="K53" s="5">
        <v>46.8</v>
      </c>
      <c r="L53" s="5">
        <v>61.03</v>
      </c>
      <c r="M53" s="7" t="str">
        <f>HYPERLINK("http://www.ousd.org/Page/458","http://www.ousd.org/Page/458")</f>
        <v>http://www.ousd.org/Page/458</v>
      </c>
      <c r="N53" s="6" t="s">
        <v>17</v>
      </c>
      <c r="O53" s="23"/>
      <c r="P53" s="3"/>
      <c r="Q53" s="3"/>
      <c r="R53" s="3"/>
      <c r="S53" s="3"/>
      <c r="T53" s="3"/>
    </row>
    <row r="54" spans="1:20" ht="12.75" customHeight="1" x14ac:dyDescent="0.2">
      <c r="A54" s="4" t="s">
        <v>41</v>
      </c>
      <c r="B54" s="5">
        <v>2012</v>
      </c>
      <c r="C54" s="5" t="s">
        <v>48</v>
      </c>
      <c r="D54" s="5">
        <v>3</v>
      </c>
      <c r="E54" s="5" t="s">
        <v>128</v>
      </c>
      <c r="F54" s="5" t="s">
        <v>14</v>
      </c>
      <c r="G54" s="5" t="s">
        <v>27</v>
      </c>
      <c r="H54" s="5" t="s">
        <v>19</v>
      </c>
      <c r="I54" s="5"/>
      <c r="J54" s="5" t="str">
        <f t="shared" si="0"/>
        <v/>
      </c>
      <c r="K54" s="5">
        <v>26.76</v>
      </c>
      <c r="L54" s="5">
        <v>38.97</v>
      </c>
      <c r="M54" s="7" t="str">
        <f>HYPERLINK("http://www.smartvoter.org/2012/11/06/ca/alm/vote/fuentes_r/bio.html","http://www.smartvoter.org/2012/11/06/ca/alm/vote/fuentes_r/bio.html")</f>
        <v>http://www.smartvoter.org/2012/11/06/ca/alm/vote/fuentes_r/bio.html</v>
      </c>
      <c r="N54" s="6" t="s">
        <v>18</v>
      </c>
      <c r="O54" s="23"/>
      <c r="P54" s="3"/>
      <c r="Q54" s="3"/>
      <c r="R54" s="3"/>
      <c r="S54" s="3"/>
      <c r="T54" s="3"/>
    </row>
    <row r="55" spans="1:20" ht="12.75" customHeight="1" x14ac:dyDescent="0.2">
      <c r="A55" s="4" t="s">
        <v>41</v>
      </c>
      <c r="B55" s="5">
        <v>2012</v>
      </c>
      <c r="C55" s="5" t="s">
        <v>34</v>
      </c>
      <c r="D55" s="5">
        <v>4</v>
      </c>
      <c r="E55" s="5" t="s">
        <v>129</v>
      </c>
      <c r="F55" s="5" t="s">
        <v>20</v>
      </c>
      <c r="G55" s="5" t="s">
        <v>27</v>
      </c>
      <c r="H55" s="5" t="s">
        <v>19</v>
      </c>
      <c r="I55" s="5" t="s">
        <v>19</v>
      </c>
      <c r="J55" s="5" t="str">
        <f t="shared" si="0"/>
        <v>N/A</v>
      </c>
      <c r="K55" s="5">
        <v>6.67</v>
      </c>
      <c r="L55" s="6"/>
      <c r="M55" s="5" t="s">
        <v>112</v>
      </c>
      <c r="N55" s="6" t="s">
        <v>17</v>
      </c>
      <c r="O55" s="23"/>
      <c r="P55" s="3"/>
      <c r="Q55" s="3"/>
      <c r="R55" s="3"/>
      <c r="S55" s="3"/>
      <c r="T55" s="3"/>
    </row>
    <row r="56" spans="1:20" ht="12.75" customHeight="1" x14ac:dyDescent="0.2">
      <c r="A56" s="4" t="s">
        <v>41</v>
      </c>
      <c r="B56" s="5">
        <v>2012</v>
      </c>
      <c r="C56" s="5" t="s">
        <v>34</v>
      </c>
      <c r="D56" s="5">
        <v>4</v>
      </c>
      <c r="E56" s="5" t="s">
        <v>130</v>
      </c>
      <c r="F56" s="5" t="s">
        <v>20</v>
      </c>
      <c r="G56" s="5" t="s">
        <v>257</v>
      </c>
      <c r="H56" s="5" t="s">
        <v>19</v>
      </c>
      <c r="I56" s="5" t="s">
        <v>19</v>
      </c>
      <c r="J56" s="5" t="str">
        <f t="shared" si="0"/>
        <v>N/A</v>
      </c>
      <c r="K56" s="5">
        <v>18.239999999999998</v>
      </c>
      <c r="L56" s="6"/>
      <c r="M56" s="5" t="s">
        <v>112</v>
      </c>
      <c r="N56" s="6" t="s">
        <v>18</v>
      </c>
      <c r="O56" s="23"/>
      <c r="P56" s="3"/>
      <c r="Q56" s="3"/>
      <c r="R56" s="3"/>
      <c r="S56" s="3"/>
      <c r="T56" s="3"/>
    </row>
    <row r="57" spans="1:20" ht="12.75" customHeight="1" x14ac:dyDescent="0.2">
      <c r="A57" s="4" t="s">
        <v>41</v>
      </c>
      <c r="B57" s="5">
        <v>2012</v>
      </c>
      <c r="C57" s="5" t="s">
        <v>34</v>
      </c>
      <c r="D57" s="5">
        <v>4</v>
      </c>
      <c r="E57" s="5" t="s">
        <v>77</v>
      </c>
      <c r="F57" s="5" t="s">
        <v>14</v>
      </c>
      <c r="G57" s="5" t="s">
        <v>27</v>
      </c>
      <c r="H57" s="5" t="s">
        <v>19</v>
      </c>
      <c r="I57" s="5" t="s">
        <v>19</v>
      </c>
      <c r="J57" s="5" t="str">
        <f t="shared" si="0"/>
        <v>N/A</v>
      </c>
      <c r="K57" s="5">
        <v>33.42</v>
      </c>
      <c r="L57" s="5">
        <v>45.35</v>
      </c>
      <c r="M57" s="5" t="s">
        <v>112</v>
      </c>
      <c r="N57" s="6" t="s">
        <v>17</v>
      </c>
      <c r="O57" s="23"/>
      <c r="P57" s="3"/>
      <c r="Q57" s="3"/>
      <c r="R57" s="3"/>
      <c r="S57" s="3"/>
      <c r="T57" s="3"/>
    </row>
    <row r="58" spans="1:20" ht="12.75" customHeight="1" x14ac:dyDescent="0.2">
      <c r="A58" s="4" t="s">
        <v>41</v>
      </c>
      <c r="B58" s="5">
        <v>2012</v>
      </c>
      <c r="C58" s="5" t="s">
        <v>34</v>
      </c>
      <c r="D58" s="5">
        <v>4</v>
      </c>
      <c r="E58" s="5" t="s">
        <v>51</v>
      </c>
      <c r="F58" s="5" t="s">
        <v>14</v>
      </c>
      <c r="G58" s="5" t="s">
        <v>27</v>
      </c>
      <c r="H58" s="5" t="s">
        <v>16</v>
      </c>
      <c r="I58" s="5" t="s">
        <v>19</v>
      </c>
      <c r="J58" s="5" t="str">
        <f t="shared" si="0"/>
        <v>N/A</v>
      </c>
      <c r="K58" s="5">
        <v>41.02</v>
      </c>
      <c r="L58" s="5">
        <v>54.65</v>
      </c>
      <c r="M58" s="7" t="str">
        <f>HYPERLINK("https://oaklandnorth.net/2012/11/05/meet-oakland-city-council-candidates-an-interactive-map/","https://oaklandnorth.net/2012/11/05/meet-oakland-city-council-candidates-an-interactive-map/")</f>
        <v>https://oaklandnorth.net/2012/11/05/meet-oakland-city-council-candidates-an-interactive-map/</v>
      </c>
      <c r="N58" s="6" t="s">
        <v>18</v>
      </c>
      <c r="O58" s="23"/>
      <c r="P58" s="3"/>
      <c r="Q58" s="3"/>
      <c r="R58" s="3"/>
      <c r="S58" s="3"/>
      <c r="T58" s="3"/>
    </row>
    <row r="59" spans="1:20" ht="12.75" customHeight="1" x14ac:dyDescent="0.2">
      <c r="A59" s="4" t="s">
        <v>41</v>
      </c>
      <c r="B59" s="5">
        <v>2012</v>
      </c>
      <c r="C59" s="5" t="s">
        <v>50</v>
      </c>
      <c r="D59" s="5">
        <v>2</v>
      </c>
      <c r="E59" s="5" t="s">
        <v>131</v>
      </c>
      <c r="F59" s="5" t="s">
        <v>14</v>
      </c>
      <c r="G59" s="5" t="s">
        <v>15</v>
      </c>
      <c r="H59" s="5" t="s">
        <v>19</v>
      </c>
      <c r="I59" s="5"/>
      <c r="J59" s="5" t="str">
        <f t="shared" si="0"/>
        <v/>
      </c>
      <c r="K59" s="5">
        <v>44.9</v>
      </c>
      <c r="L59" s="6"/>
      <c r="M59" s="5" t="s">
        <v>132</v>
      </c>
      <c r="N59" s="6" t="s">
        <v>17</v>
      </c>
      <c r="O59" s="23"/>
      <c r="P59" s="3"/>
      <c r="Q59" s="3"/>
      <c r="R59" s="3"/>
      <c r="S59" s="3"/>
      <c r="T59" s="3"/>
    </row>
    <row r="60" spans="1:20" ht="12.75" customHeight="1" x14ac:dyDescent="0.2">
      <c r="A60" s="4" t="s">
        <v>41</v>
      </c>
      <c r="B60" s="5">
        <v>2012</v>
      </c>
      <c r="C60" s="5" t="s">
        <v>50</v>
      </c>
      <c r="D60" s="5">
        <v>2</v>
      </c>
      <c r="E60" s="5" t="s">
        <v>133</v>
      </c>
      <c r="F60" s="5" t="s">
        <v>20</v>
      </c>
      <c r="G60" s="5" t="s">
        <v>27</v>
      </c>
      <c r="H60" s="5" t="s">
        <v>16</v>
      </c>
      <c r="I60" s="5"/>
      <c r="J60" s="5" t="str">
        <f t="shared" si="0"/>
        <v/>
      </c>
      <c r="K60" s="5">
        <v>54.38</v>
      </c>
      <c r="L60" s="6"/>
      <c r="M60" s="7" t="str">
        <f>HYPERLINK("http://www.ousd.org/Page/9837","http://www.ousd.org/Page/9837")</f>
        <v>http://www.ousd.org/Page/9837</v>
      </c>
      <c r="N60" s="6" t="s">
        <v>17</v>
      </c>
      <c r="O60" s="23"/>
      <c r="P60" s="3"/>
      <c r="Q60" s="3"/>
      <c r="R60" s="3"/>
      <c r="S60" s="3"/>
      <c r="T60" s="3"/>
    </row>
    <row r="61" spans="1:20" ht="12.75" customHeight="1" x14ac:dyDescent="0.2">
      <c r="A61" s="4" t="s">
        <v>41</v>
      </c>
      <c r="B61" s="5">
        <v>2012</v>
      </c>
      <c r="C61" s="5" t="s">
        <v>39</v>
      </c>
      <c r="D61" s="5">
        <v>3</v>
      </c>
      <c r="E61" s="5" t="s">
        <v>78</v>
      </c>
      <c r="F61" s="5" t="s">
        <v>20</v>
      </c>
      <c r="G61" s="5" t="s">
        <v>15</v>
      </c>
      <c r="H61" s="5" t="s">
        <v>19</v>
      </c>
      <c r="I61" s="5" t="s">
        <v>19</v>
      </c>
      <c r="J61" s="5" t="str">
        <f t="shared" si="0"/>
        <v>N/A</v>
      </c>
      <c r="K61" s="5">
        <v>9.8800000000000008</v>
      </c>
      <c r="L61" s="6"/>
      <c r="M61" s="5" t="s">
        <v>112</v>
      </c>
      <c r="N61" s="6" t="s">
        <v>17</v>
      </c>
      <c r="O61" s="23" t="s">
        <v>134</v>
      </c>
      <c r="P61" s="3"/>
      <c r="Q61" s="3"/>
      <c r="R61" s="3"/>
      <c r="S61" s="3"/>
      <c r="T61" s="3"/>
    </row>
    <row r="62" spans="1:20" ht="12.75" customHeight="1" x14ac:dyDescent="0.2">
      <c r="A62" s="4" t="s">
        <v>41</v>
      </c>
      <c r="B62" s="5">
        <v>2012</v>
      </c>
      <c r="C62" s="5" t="s">
        <v>39</v>
      </c>
      <c r="D62" s="5">
        <v>3</v>
      </c>
      <c r="E62" s="5" t="s">
        <v>58</v>
      </c>
      <c r="F62" s="5" t="s">
        <v>14</v>
      </c>
      <c r="G62" s="5" t="s">
        <v>15</v>
      </c>
      <c r="H62" s="5" t="s">
        <v>16</v>
      </c>
      <c r="I62" s="5" t="s">
        <v>16</v>
      </c>
      <c r="J62" s="5" t="str">
        <f t="shared" si="0"/>
        <v>Y</v>
      </c>
      <c r="K62" s="5">
        <v>57.96</v>
      </c>
      <c r="L62" s="6"/>
      <c r="M62" s="7" t="str">
        <f>HYPERLINK("https://oaklandnorth.net/2012/11/05/meet-oakland-city-council-candidates-an-interactive-map/","https://oaklandnorth.net/2012/11/05/meet-oakland-city-council-candidates-an-interactive-map/")</f>
        <v>https://oaklandnorth.net/2012/11/05/meet-oakland-city-council-candidates-an-interactive-map/</v>
      </c>
      <c r="N62" s="6" t="s">
        <v>17</v>
      </c>
      <c r="O62" s="23"/>
      <c r="P62" s="3"/>
      <c r="Q62" s="3"/>
      <c r="R62" s="3"/>
      <c r="S62" s="3"/>
      <c r="T62" s="3"/>
    </row>
    <row r="63" spans="1:20" ht="12.75" customHeight="1" x14ac:dyDescent="0.2">
      <c r="A63" s="4" t="s">
        <v>41</v>
      </c>
      <c r="B63" s="5">
        <v>2012</v>
      </c>
      <c r="C63" s="5" t="s">
        <v>39</v>
      </c>
      <c r="D63" s="5">
        <v>3</v>
      </c>
      <c r="E63" s="5" t="s">
        <v>135</v>
      </c>
      <c r="F63" s="5" t="s">
        <v>20</v>
      </c>
      <c r="G63" s="5" t="s">
        <v>15</v>
      </c>
      <c r="H63" s="5" t="s">
        <v>19</v>
      </c>
      <c r="I63" s="5" t="s">
        <v>19</v>
      </c>
      <c r="J63" s="5" t="str">
        <f t="shared" si="0"/>
        <v>N/A</v>
      </c>
      <c r="K63" s="5">
        <v>31.45</v>
      </c>
      <c r="L63" s="6"/>
      <c r="M63" s="5" t="s">
        <v>112</v>
      </c>
      <c r="N63" s="6" t="s">
        <v>17</v>
      </c>
      <c r="O63" s="23" t="s">
        <v>134</v>
      </c>
      <c r="P63" s="3"/>
      <c r="Q63" s="3"/>
      <c r="R63" s="3"/>
      <c r="S63" s="3"/>
      <c r="T63" s="3"/>
    </row>
    <row r="64" spans="1:20" ht="12.75" customHeight="1" x14ac:dyDescent="0.2">
      <c r="A64" s="4" t="s">
        <v>41</v>
      </c>
      <c r="B64" s="5">
        <v>2012</v>
      </c>
      <c r="C64" s="5" t="s">
        <v>52</v>
      </c>
      <c r="D64" s="5">
        <v>2</v>
      </c>
      <c r="E64" s="5" t="s">
        <v>136</v>
      </c>
      <c r="F64" s="5" t="s">
        <v>14</v>
      </c>
      <c r="G64" s="5" t="s">
        <v>15</v>
      </c>
      <c r="H64" s="5" t="s">
        <v>16</v>
      </c>
      <c r="I64" s="5"/>
      <c r="J64" s="5" t="str">
        <f t="shared" si="0"/>
        <v/>
      </c>
      <c r="K64" s="5">
        <v>56.63</v>
      </c>
      <c r="L64" s="6"/>
      <c r="M64" s="7" t="str">
        <f>HYPERLINK("http://www.ousd.org/Page/9838","http://www.ousd.org/Page/9838")</f>
        <v>http://www.ousd.org/Page/9838</v>
      </c>
      <c r="N64" s="6" t="s">
        <v>17</v>
      </c>
      <c r="O64" s="23"/>
      <c r="P64" s="3"/>
      <c r="Q64" s="3"/>
      <c r="R64" s="3"/>
      <c r="S64" s="3"/>
      <c r="T64" s="3"/>
    </row>
    <row r="65" spans="1:20" ht="12.75" customHeight="1" x14ac:dyDescent="0.2">
      <c r="A65" s="4" t="s">
        <v>41</v>
      </c>
      <c r="B65" s="5">
        <v>2012</v>
      </c>
      <c r="C65" s="5" t="s">
        <v>52</v>
      </c>
      <c r="D65" s="5">
        <v>2</v>
      </c>
      <c r="E65" s="5" t="s">
        <v>59</v>
      </c>
      <c r="F65" s="5" t="s">
        <v>20</v>
      </c>
      <c r="G65" s="5" t="s">
        <v>15</v>
      </c>
      <c r="H65" s="5" t="s">
        <v>19</v>
      </c>
      <c r="I65" s="5" t="s">
        <v>16</v>
      </c>
      <c r="J65" s="5" t="str">
        <f t="shared" si="0"/>
        <v>N</v>
      </c>
      <c r="K65" s="5">
        <v>42.28</v>
      </c>
      <c r="L65" s="6"/>
      <c r="M65" s="7" t="str">
        <f>HYPERLINK("http://www.smartvoter.org/2012/11/06/ca/alm/vote/spearman_a/bio.html","http://www.smartvoter.org/2012/11/06/ca/alm/vote/spearman_a/bio.html")</f>
        <v>http://www.smartvoter.org/2012/11/06/ca/alm/vote/spearman_a/bio.html</v>
      </c>
      <c r="N65" s="6" t="s">
        <v>17</v>
      </c>
      <c r="O65" s="23"/>
      <c r="P65" s="3"/>
      <c r="Q65" s="3"/>
      <c r="R65" s="3"/>
      <c r="S65" s="3"/>
      <c r="T65" s="3"/>
    </row>
    <row r="66" spans="1:20" ht="12.75" customHeight="1" x14ac:dyDescent="0.2">
      <c r="A66" s="4" t="s">
        <v>41</v>
      </c>
      <c r="B66" s="5">
        <v>2014</v>
      </c>
      <c r="C66" s="5" t="s">
        <v>36</v>
      </c>
      <c r="D66" s="5">
        <v>2</v>
      </c>
      <c r="E66" s="5" t="s">
        <v>137</v>
      </c>
      <c r="F66" s="5" t="s">
        <v>20</v>
      </c>
      <c r="G66" s="5" t="s">
        <v>257</v>
      </c>
      <c r="H66" s="5" t="s">
        <v>16</v>
      </c>
      <c r="I66" s="5"/>
      <c r="J66" s="5" t="str">
        <f t="shared" si="0"/>
        <v/>
      </c>
      <c r="K66" s="5">
        <v>76.34</v>
      </c>
      <c r="L66" s="6"/>
      <c r="M66" s="7" t="str">
        <f>HYPERLINK("http://www.oaklandauditor.com/","http://www.oaklandauditor.com/")</f>
        <v>http://www.oaklandauditor.com/</v>
      </c>
      <c r="N66" s="6" t="s">
        <v>18</v>
      </c>
      <c r="O66" s="23"/>
      <c r="P66" s="3"/>
      <c r="Q66" s="3"/>
      <c r="R66" s="3"/>
      <c r="S66" s="3"/>
      <c r="T66" s="3"/>
    </row>
    <row r="67" spans="1:20" ht="12.75" customHeight="1" x14ac:dyDescent="0.2">
      <c r="A67" s="4" t="s">
        <v>41</v>
      </c>
      <c r="B67" s="5">
        <v>2014</v>
      </c>
      <c r="C67" s="5" t="s">
        <v>36</v>
      </c>
      <c r="D67" s="5">
        <v>2</v>
      </c>
      <c r="E67" s="5" t="s">
        <v>119</v>
      </c>
      <c r="F67" s="5" t="s">
        <v>14</v>
      </c>
      <c r="G67" s="5" t="s">
        <v>257</v>
      </c>
      <c r="H67" s="5" t="s">
        <v>19</v>
      </c>
      <c r="I67" s="5"/>
      <c r="J67" s="5" t="str">
        <f t="shared" si="0"/>
        <v/>
      </c>
      <c r="K67" s="5">
        <v>22.87</v>
      </c>
      <c r="L67" s="6"/>
      <c r="M67" s="5" t="s">
        <v>138</v>
      </c>
      <c r="N67" s="6" t="s">
        <v>18</v>
      </c>
      <c r="O67" s="23"/>
      <c r="P67" s="3"/>
      <c r="Q67" s="3"/>
      <c r="R67" s="3"/>
      <c r="S67" s="3"/>
      <c r="T67" s="3"/>
    </row>
    <row r="68" spans="1:20" ht="12.75" customHeight="1" x14ac:dyDescent="0.2">
      <c r="A68" s="4" t="s">
        <v>41</v>
      </c>
      <c r="B68" s="5">
        <v>2014</v>
      </c>
      <c r="C68" s="5" t="s">
        <v>26</v>
      </c>
      <c r="D68" s="5">
        <v>16</v>
      </c>
      <c r="E68" s="5" t="s">
        <v>139</v>
      </c>
      <c r="F68" s="5" t="s">
        <v>14</v>
      </c>
      <c r="G68" s="5" t="s">
        <v>15</v>
      </c>
      <c r="H68" s="5" t="s">
        <v>19</v>
      </c>
      <c r="I68" s="5" t="s">
        <v>19</v>
      </c>
      <c r="J68" s="5" t="str">
        <f t="shared" si="0"/>
        <v>N/A</v>
      </c>
      <c r="K68" s="5">
        <v>7.77</v>
      </c>
      <c r="L68" s="6"/>
      <c r="M68" s="5" t="s">
        <v>140</v>
      </c>
      <c r="N68" s="6" t="s">
        <v>76</v>
      </c>
      <c r="O68" s="23" t="s">
        <v>141</v>
      </c>
      <c r="P68" s="3"/>
      <c r="Q68" s="3"/>
      <c r="R68" s="3"/>
      <c r="S68" s="3"/>
      <c r="T68" s="3"/>
    </row>
    <row r="69" spans="1:20" ht="12.75" customHeight="1" x14ac:dyDescent="0.2">
      <c r="A69" s="4" t="s">
        <v>41</v>
      </c>
      <c r="B69" s="5">
        <v>2014</v>
      </c>
      <c r="C69" s="5" t="s">
        <v>26</v>
      </c>
      <c r="D69" s="5">
        <v>16</v>
      </c>
      <c r="E69" s="5" t="s">
        <v>142</v>
      </c>
      <c r="F69" s="5" t="s">
        <v>14</v>
      </c>
      <c r="G69" s="5" t="s">
        <v>15</v>
      </c>
      <c r="H69" s="5" t="s">
        <v>19</v>
      </c>
      <c r="I69" s="5" t="s">
        <v>19</v>
      </c>
      <c r="J69" s="5" t="str">
        <f t="shared" si="0"/>
        <v>N/A</v>
      </c>
      <c r="K69" s="5">
        <v>1.02</v>
      </c>
      <c r="L69" s="6"/>
      <c r="M69" s="5" t="s">
        <v>143</v>
      </c>
      <c r="N69" s="6" t="s">
        <v>17</v>
      </c>
      <c r="O69" s="23" t="s">
        <v>144</v>
      </c>
      <c r="P69" s="3"/>
      <c r="Q69" s="3"/>
      <c r="R69" s="3"/>
      <c r="S69" s="3"/>
      <c r="T69" s="3"/>
    </row>
    <row r="70" spans="1:20" ht="12.75" customHeight="1" x14ac:dyDescent="0.2">
      <c r="A70" s="4" t="s">
        <v>41</v>
      </c>
      <c r="B70" s="5">
        <v>2014</v>
      </c>
      <c r="C70" s="5" t="s">
        <v>26</v>
      </c>
      <c r="D70" s="5">
        <v>16</v>
      </c>
      <c r="E70" s="5" t="s">
        <v>60</v>
      </c>
      <c r="F70" s="5" t="s">
        <v>20</v>
      </c>
      <c r="G70" s="5" t="s">
        <v>257</v>
      </c>
      <c r="H70" s="5" t="s">
        <v>19</v>
      </c>
      <c r="I70" s="5" t="s">
        <v>19</v>
      </c>
      <c r="J70" s="5" t="str">
        <f t="shared" si="0"/>
        <v>N/A</v>
      </c>
      <c r="K70" s="5">
        <v>3.04</v>
      </c>
      <c r="L70" s="6"/>
      <c r="M70" s="7" t="str">
        <f>HYPERLINK("http://www.oakmayor2014.com/candidates/courtney-ruby/","http://www.oakmayor2014.com/candidates/courtney-ruby/")</f>
        <v>http://www.oakmayor2014.com/candidates/courtney-ruby/</v>
      </c>
      <c r="N70" s="6" t="s">
        <v>18</v>
      </c>
      <c r="O70" s="23"/>
      <c r="P70" s="3"/>
      <c r="Q70" s="3"/>
      <c r="R70" s="3"/>
      <c r="S70" s="3"/>
      <c r="T70" s="3"/>
    </row>
    <row r="71" spans="1:20" ht="12.75" customHeight="1" x14ac:dyDescent="0.2">
      <c r="A71" s="4" t="s">
        <v>41</v>
      </c>
      <c r="B71" s="5">
        <v>2014</v>
      </c>
      <c r="C71" s="5" t="s">
        <v>26</v>
      </c>
      <c r="D71" s="5">
        <v>16</v>
      </c>
      <c r="E71" s="5" t="s">
        <v>145</v>
      </c>
      <c r="F71" s="5" t="s">
        <v>14</v>
      </c>
      <c r="G71" s="5" t="s">
        <v>257</v>
      </c>
      <c r="H71" s="5" t="s">
        <v>19</v>
      </c>
      <c r="I71" s="5" t="s">
        <v>19</v>
      </c>
      <c r="J71" s="5" t="str">
        <f t="shared" si="0"/>
        <v>N/A</v>
      </c>
      <c r="K71" s="5">
        <v>12.8</v>
      </c>
      <c r="L71" s="6"/>
      <c r="M71" s="5" t="s">
        <v>146</v>
      </c>
      <c r="N71" s="6" t="s">
        <v>18</v>
      </c>
      <c r="O71" s="23" t="s">
        <v>147</v>
      </c>
      <c r="P71" s="3"/>
      <c r="Q71" s="3"/>
      <c r="R71" s="3"/>
      <c r="S71" s="3"/>
      <c r="T71" s="3"/>
    </row>
    <row r="72" spans="1:20" ht="12.75" customHeight="1" x14ac:dyDescent="0.2">
      <c r="A72" s="4" t="s">
        <v>41</v>
      </c>
      <c r="B72" s="5">
        <v>2014</v>
      </c>
      <c r="C72" s="5" t="s">
        <v>26</v>
      </c>
      <c r="D72" s="5">
        <v>16</v>
      </c>
      <c r="E72" s="5" t="s">
        <v>148</v>
      </c>
      <c r="F72" s="5" t="s">
        <v>14</v>
      </c>
      <c r="G72" s="5" t="s">
        <v>15</v>
      </c>
      <c r="H72" s="5" t="s">
        <v>19</v>
      </c>
      <c r="I72" s="5" t="s">
        <v>19</v>
      </c>
      <c r="J72" s="5" t="str">
        <f t="shared" si="0"/>
        <v>N/A</v>
      </c>
      <c r="K72" s="5">
        <v>0.38</v>
      </c>
      <c r="L72" s="6"/>
      <c r="M72" s="5" t="s">
        <v>149</v>
      </c>
      <c r="N72" s="6" t="s">
        <v>95</v>
      </c>
      <c r="O72" s="23"/>
      <c r="P72" s="3"/>
      <c r="Q72" s="3"/>
      <c r="R72" s="3"/>
      <c r="S72" s="3"/>
      <c r="T72" s="3"/>
    </row>
    <row r="73" spans="1:20" ht="12.75" customHeight="1" x14ac:dyDescent="0.2">
      <c r="A73" s="4" t="s">
        <v>41</v>
      </c>
      <c r="B73" s="5">
        <v>2014</v>
      </c>
      <c r="C73" s="5" t="s">
        <v>26</v>
      </c>
      <c r="D73" s="5">
        <v>16</v>
      </c>
      <c r="E73" s="5" t="s">
        <v>150</v>
      </c>
      <c r="F73" s="5" t="s">
        <v>14</v>
      </c>
      <c r="G73" s="5" t="s">
        <v>15</v>
      </c>
      <c r="H73" s="5" t="s">
        <v>19</v>
      </c>
      <c r="I73" s="5" t="s">
        <v>19</v>
      </c>
      <c r="J73" s="5" t="str">
        <f t="shared" si="0"/>
        <v>N/A</v>
      </c>
      <c r="K73" s="5">
        <v>1.51</v>
      </c>
      <c r="L73" s="6"/>
      <c r="M73" s="5" t="s">
        <v>151</v>
      </c>
      <c r="N73" s="6" t="s">
        <v>76</v>
      </c>
      <c r="O73" s="23" t="s">
        <v>152</v>
      </c>
      <c r="P73" s="3"/>
      <c r="Q73" s="3"/>
      <c r="R73" s="3"/>
      <c r="S73" s="3"/>
      <c r="T73" s="3"/>
    </row>
    <row r="74" spans="1:20" ht="12.75" customHeight="1" x14ac:dyDescent="0.2">
      <c r="A74" s="4" t="s">
        <v>41</v>
      </c>
      <c r="B74" s="5">
        <v>2014</v>
      </c>
      <c r="C74" s="5" t="s">
        <v>26</v>
      </c>
      <c r="D74" s="5">
        <v>16</v>
      </c>
      <c r="E74" s="5" t="s">
        <v>54</v>
      </c>
      <c r="F74" s="5" t="s">
        <v>20</v>
      </c>
      <c r="G74" s="5" t="s">
        <v>25</v>
      </c>
      <c r="H74" s="5" t="s">
        <v>19</v>
      </c>
      <c r="I74" s="5" t="s">
        <v>19</v>
      </c>
      <c r="J74" s="5" t="str">
        <f t="shared" si="0"/>
        <v>N/A</v>
      </c>
      <c r="K74" s="5">
        <v>15.43</v>
      </c>
      <c r="L74" s="6"/>
      <c r="M74" s="5" t="s">
        <v>153</v>
      </c>
      <c r="N74" s="6" t="s">
        <v>76</v>
      </c>
      <c r="O74" s="23"/>
      <c r="P74" s="3"/>
      <c r="Q74" s="3"/>
      <c r="R74" s="3"/>
      <c r="S74" s="3"/>
      <c r="T74" s="3"/>
    </row>
    <row r="75" spans="1:20" ht="12.75" customHeight="1" x14ac:dyDescent="0.2">
      <c r="A75" s="4" t="s">
        <v>41</v>
      </c>
      <c r="B75" s="5">
        <v>2014</v>
      </c>
      <c r="C75" s="5" t="s">
        <v>26</v>
      </c>
      <c r="D75" s="5">
        <v>16</v>
      </c>
      <c r="E75" s="5" t="s">
        <v>87</v>
      </c>
      <c r="F75" s="5" t="s">
        <v>14</v>
      </c>
      <c r="G75" s="5" t="s">
        <v>257</v>
      </c>
      <c r="H75" s="5" t="s">
        <v>19</v>
      </c>
      <c r="I75" s="5" t="s">
        <v>19</v>
      </c>
      <c r="J75" s="5" t="str">
        <f t="shared" si="0"/>
        <v>N/A</v>
      </c>
      <c r="K75" s="5">
        <v>11.99</v>
      </c>
      <c r="L75" s="6"/>
      <c r="M75" s="5" t="s">
        <v>154</v>
      </c>
      <c r="N75" s="6" t="s">
        <v>18</v>
      </c>
      <c r="O75" s="23"/>
      <c r="P75" s="3"/>
      <c r="Q75" s="3"/>
      <c r="R75" s="3"/>
      <c r="S75" s="3"/>
      <c r="T75" s="3"/>
    </row>
    <row r="76" spans="1:20" ht="12.75" customHeight="1" x14ac:dyDescent="0.2">
      <c r="A76" s="4" t="s">
        <v>41</v>
      </c>
      <c r="B76" s="5">
        <v>2014</v>
      </c>
      <c r="C76" s="5" t="s">
        <v>26</v>
      </c>
      <c r="D76" s="5">
        <v>16</v>
      </c>
      <c r="E76" s="5" t="s">
        <v>155</v>
      </c>
      <c r="F76" s="5" t="s">
        <v>14</v>
      </c>
      <c r="G76" s="5" t="s">
        <v>21</v>
      </c>
      <c r="H76" s="5" t="s">
        <v>19</v>
      </c>
      <c r="I76" s="5" t="s">
        <v>19</v>
      </c>
      <c r="J76" s="5" t="str">
        <f t="shared" si="0"/>
        <v>N/A</v>
      </c>
      <c r="K76" s="5">
        <v>0.5</v>
      </c>
      <c r="L76" s="6"/>
      <c r="M76" s="5" t="s">
        <v>156</v>
      </c>
      <c r="N76" s="6" t="s">
        <v>76</v>
      </c>
      <c r="O76" s="23" t="s">
        <v>157</v>
      </c>
      <c r="P76" s="3"/>
      <c r="Q76" s="3"/>
      <c r="R76" s="3"/>
      <c r="S76" s="3"/>
      <c r="T76" s="3"/>
    </row>
    <row r="77" spans="1:20" ht="12.75" customHeight="1" x14ac:dyDescent="0.2">
      <c r="A77" s="4" t="s">
        <v>41</v>
      </c>
      <c r="B77" s="5">
        <v>2014</v>
      </c>
      <c r="C77" s="5" t="s">
        <v>26</v>
      </c>
      <c r="D77" s="5">
        <v>16</v>
      </c>
      <c r="E77" s="5" t="s">
        <v>101</v>
      </c>
      <c r="F77" s="5" t="s">
        <v>20</v>
      </c>
      <c r="G77" s="5" t="s">
        <v>257</v>
      </c>
      <c r="H77" s="5" t="s">
        <v>16</v>
      </c>
      <c r="I77" s="5" t="s">
        <v>19</v>
      </c>
      <c r="J77" s="5" t="str">
        <f t="shared" si="0"/>
        <v>N/A</v>
      </c>
      <c r="K77" s="5">
        <v>29.43</v>
      </c>
      <c r="L77" s="5">
        <v>63.2</v>
      </c>
      <c r="M77" s="7" t="str">
        <f>HYPERLINK("http://www2.oaklandnet.com/Government/o/Mayor/","http://www2.oaklandnet.com/Government/o/Mayor/")</f>
        <v>http://www2.oaklandnet.com/Government/o/Mayor/</v>
      </c>
      <c r="N77" s="6" t="s">
        <v>18</v>
      </c>
      <c r="O77" s="23"/>
      <c r="P77" s="3"/>
      <c r="Q77" s="3"/>
      <c r="R77" s="3"/>
      <c r="S77" s="3"/>
      <c r="T77" s="3"/>
    </row>
    <row r="78" spans="1:20" ht="12.75" customHeight="1" x14ac:dyDescent="0.2">
      <c r="A78" s="4" t="s">
        <v>41</v>
      </c>
      <c r="B78" s="5">
        <v>2014</v>
      </c>
      <c r="C78" s="5" t="s">
        <v>26</v>
      </c>
      <c r="D78" s="5">
        <v>16</v>
      </c>
      <c r="E78" s="5" t="s">
        <v>56</v>
      </c>
      <c r="F78" s="5" t="s">
        <v>20</v>
      </c>
      <c r="G78" s="5" t="s">
        <v>257</v>
      </c>
      <c r="H78" s="5" t="s">
        <v>19</v>
      </c>
      <c r="I78" s="5" t="s">
        <v>19</v>
      </c>
      <c r="J78" s="5" t="str">
        <f t="shared" si="0"/>
        <v>N/A</v>
      </c>
      <c r="K78" s="5">
        <v>0.26</v>
      </c>
      <c r="L78" s="6"/>
      <c r="M78" s="5" t="s">
        <v>158</v>
      </c>
      <c r="N78" s="6" t="s">
        <v>18</v>
      </c>
      <c r="O78" s="23"/>
      <c r="P78" s="3"/>
      <c r="Q78" s="3"/>
      <c r="R78" s="3"/>
      <c r="S78" s="3"/>
      <c r="T78" s="3"/>
    </row>
    <row r="79" spans="1:20" ht="12.75" customHeight="1" x14ac:dyDescent="0.2">
      <c r="A79" s="4" t="s">
        <v>41</v>
      </c>
      <c r="B79" s="5">
        <v>2014</v>
      </c>
      <c r="C79" s="5" t="s">
        <v>26</v>
      </c>
      <c r="D79" s="5">
        <v>16</v>
      </c>
      <c r="E79" s="5" t="s">
        <v>159</v>
      </c>
      <c r="F79" s="5" t="s">
        <v>14</v>
      </c>
      <c r="G79" s="5" t="s">
        <v>15</v>
      </c>
      <c r="H79" s="5" t="s">
        <v>19</v>
      </c>
      <c r="I79" s="5" t="s">
        <v>19</v>
      </c>
      <c r="J79" s="5" t="str">
        <f t="shared" si="0"/>
        <v>N/A</v>
      </c>
      <c r="K79" s="5">
        <v>0.35</v>
      </c>
      <c r="L79" s="6"/>
      <c r="M79" s="5" t="s">
        <v>160</v>
      </c>
      <c r="N79" s="6" t="s">
        <v>76</v>
      </c>
      <c r="O79" s="23"/>
      <c r="P79" s="3"/>
      <c r="Q79" s="3"/>
      <c r="R79" s="3"/>
      <c r="S79" s="3"/>
      <c r="T79" s="3"/>
    </row>
    <row r="80" spans="1:20" ht="12.75" customHeight="1" x14ac:dyDescent="0.2">
      <c r="A80" s="4" t="s">
        <v>41</v>
      </c>
      <c r="B80" s="5">
        <v>2014</v>
      </c>
      <c r="C80" s="5" t="s">
        <v>26</v>
      </c>
      <c r="D80" s="5">
        <v>16</v>
      </c>
      <c r="E80" s="5" t="s">
        <v>161</v>
      </c>
      <c r="F80" s="5" t="s">
        <v>14</v>
      </c>
      <c r="G80" s="5" t="s">
        <v>25</v>
      </c>
      <c r="H80" s="5" t="s">
        <v>19</v>
      </c>
      <c r="I80" s="5" t="s">
        <v>19</v>
      </c>
      <c r="J80" s="5" t="str">
        <f t="shared" si="0"/>
        <v>N/A</v>
      </c>
      <c r="K80" s="5">
        <v>0.44</v>
      </c>
      <c r="L80" s="6"/>
      <c r="M80" s="5" t="s">
        <v>162</v>
      </c>
      <c r="N80" s="6" t="s">
        <v>76</v>
      </c>
      <c r="O80" s="23" t="s">
        <v>163</v>
      </c>
      <c r="P80" s="3"/>
      <c r="Q80" s="3"/>
      <c r="R80" s="3"/>
      <c r="S80" s="3"/>
      <c r="T80" s="3"/>
    </row>
    <row r="81" spans="1:20" ht="12.75" customHeight="1" x14ac:dyDescent="0.2">
      <c r="A81" s="4" t="s">
        <v>41</v>
      </c>
      <c r="B81" s="5">
        <v>2014</v>
      </c>
      <c r="C81" s="5" t="s">
        <v>26</v>
      </c>
      <c r="D81" s="5">
        <v>16</v>
      </c>
      <c r="E81" s="5" t="s">
        <v>44</v>
      </c>
      <c r="F81" s="5" t="s">
        <v>20</v>
      </c>
      <c r="G81" s="5" t="s">
        <v>257</v>
      </c>
      <c r="H81" s="5" t="s">
        <v>19</v>
      </c>
      <c r="I81" s="5" t="s">
        <v>19</v>
      </c>
      <c r="J81" s="5" t="str">
        <f t="shared" si="0"/>
        <v>N/A</v>
      </c>
      <c r="K81" s="5">
        <v>14.34</v>
      </c>
      <c r="L81" s="5">
        <v>36.799999999999997</v>
      </c>
      <c r="M81" s="7" t="str">
        <f>HYPERLINK("http://www.ebar.com/news/article.php?sec=news&amp;article=2749","http://www.ebar.com/news/article.php?sec=news&amp;article=2749")</f>
        <v>http://www.ebar.com/news/article.php?sec=news&amp;article=2749</v>
      </c>
      <c r="N81" s="6" t="s">
        <v>18</v>
      </c>
      <c r="O81" s="23"/>
      <c r="P81" s="3"/>
      <c r="Q81" s="3"/>
      <c r="R81" s="3"/>
      <c r="S81" s="3"/>
      <c r="T81" s="3"/>
    </row>
    <row r="82" spans="1:20" ht="12.75" customHeight="1" x14ac:dyDescent="0.2">
      <c r="A82" s="4" t="s">
        <v>41</v>
      </c>
      <c r="B82" s="5">
        <v>2014</v>
      </c>
      <c r="C82" s="5" t="s">
        <v>26</v>
      </c>
      <c r="D82" s="5">
        <v>16</v>
      </c>
      <c r="E82" s="5" t="s">
        <v>164</v>
      </c>
      <c r="F82" s="5" t="s">
        <v>14</v>
      </c>
      <c r="G82" s="5" t="s">
        <v>23</v>
      </c>
      <c r="H82" s="5" t="s">
        <v>19</v>
      </c>
      <c r="I82" s="5" t="s">
        <v>19</v>
      </c>
      <c r="J82" s="5" t="str">
        <f t="shared" si="0"/>
        <v>N/A</v>
      </c>
      <c r="K82" s="5">
        <v>0.26</v>
      </c>
      <c r="L82" s="6"/>
      <c r="M82" s="5" t="s">
        <v>165</v>
      </c>
      <c r="N82" s="6" t="s">
        <v>76</v>
      </c>
      <c r="O82" s="1" t="s">
        <v>166</v>
      </c>
      <c r="P82" s="3"/>
      <c r="Q82" s="3"/>
      <c r="R82" s="3"/>
      <c r="S82" s="3"/>
      <c r="T82" s="3"/>
    </row>
    <row r="83" spans="1:20" ht="12.75" customHeight="1" x14ac:dyDescent="0.2">
      <c r="A83" s="4" t="s">
        <v>41</v>
      </c>
      <c r="B83" s="5">
        <v>2014</v>
      </c>
      <c r="C83" s="5" t="s">
        <v>26</v>
      </c>
      <c r="D83" s="5">
        <v>16</v>
      </c>
      <c r="E83" s="5" t="s">
        <v>167</v>
      </c>
      <c r="F83" s="5" t="s">
        <v>14</v>
      </c>
      <c r="G83" s="5" t="s">
        <v>15</v>
      </c>
      <c r="H83" s="5" t="s">
        <v>19</v>
      </c>
      <c r="I83" s="5" t="s">
        <v>19</v>
      </c>
      <c r="J83" s="5" t="str">
        <f t="shared" si="0"/>
        <v>N/A</v>
      </c>
      <c r="K83" s="5">
        <v>0.03</v>
      </c>
      <c r="L83" s="6"/>
      <c r="M83" s="5" t="s">
        <v>168</v>
      </c>
      <c r="N83" s="6" t="s">
        <v>76</v>
      </c>
      <c r="O83" s="23" t="s">
        <v>169</v>
      </c>
      <c r="P83" s="3"/>
      <c r="Q83" s="3"/>
      <c r="R83" s="3"/>
      <c r="S83" s="3"/>
      <c r="T83" s="3"/>
    </row>
    <row r="84" spans="1:20" ht="12.75" customHeight="1" x14ac:dyDescent="0.2">
      <c r="A84" s="4" t="s">
        <v>41</v>
      </c>
      <c r="B84" s="5">
        <v>2014</v>
      </c>
      <c r="C84" s="5" t="s">
        <v>31</v>
      </c>
      <c r="D84" s="5">
        <v>5</v>
      </c>
      <c r="E84" s="5" t="s">
        <v>170</v>
      </c>
      <c r="F84" s="5" t="s">
        <v>14</v>
      </c>
      <c r="G84" s="5" t="s">
        <v>27</v>
      </c>
      <c r="H84" s="5" t="s">
        <v>16</v>
      </c>
      <c r="I84" s="5" t="s">
        <v>19</v>
      </c>
      <c r="J84" s="5" t="str">
        <f t="shared" si="0"/>
        <v>N/A</v>
      </c>
      <c r="K84" s="5">
        <v>35.93</v>
      </c>
      <c r="L84" s="5">
        <v>53.03</v>
      </c>
      <c r="M84" s="25" t="str">
        <f>HYPERLINK("http://votersedge.org/california/2014/november/oakland/candidates/council-member-council-district-2/9818-ken-maxey#.VagdVJNViko","http://votersedge.org/california/2014/november/oakland/candidates/council-member-council-district-2/9818-ken-maxey#.VagdVJNViko")</f>
        <v>http://votersedge.org/california/2014/november/oakland/candidates/council-member-council-district-2/9818-ken-maxey#.VagdVJNViko</v>
      </c>
      <c r="N84" s="6" t="s">
        <v>95</v>
      </c>
      <c r="O84" s="5" t="s">
        <v>171</v>
      </c>
      <c r="P84" s="3"/>
      <c r="Q84" s="3"/>
      <c r="R84" s="3"/>
      <c r="S84" s="3"/>
      <c r="T84" s="3"/>
    </row>
    <row r="85" spans="1:20" ht="12.75" customHeight="1" x14ac:dyDescent="0.2">
      <c r="A85" s="4" t="s">
        <v>41</v>
      </c>
      <c r="B85" s="5">
        <v>2014</v>
      </c>
      <c r="C85" s="5" t="s">
        <v>31</v>
      </c>
      <c r="D85" s="5">
        <v>5</v>
      </c>
      <c r="E85" s="5" t="s">
        <v>172</v>
      </c>
      <c r="F85" s="5" t="s">
        <v>14</v>
      </c>
      <c r="G85" s="5" t="s">
        <v>25</v>
      </c>
      <c r="H85" s="5" t="s">
        <v>19</v>
      </c>
      <c r="I85" s="5" t="s">
        <v>19</v>
      </c>
      <c r="J85" s="5" t="str">
        <f t="shared" si="0"/>
        <v>N/A</v>
      </c>
      <c r="K85" s="5">
        <v>19.12</v>
      </c>
      <c r="L85" s="6"/>
      <c r="M85" s="5" t="s">
        <v>173</v>
      </c>
      <c r="N85" s="6" t="s">
        <v>95</v>
      </c>
      <c r="O85" s="23"/>
      <c r="P85" s="3"/>
      <c r="Q85" s="3"/>
      <c r="R85" s="3"/>
      <c r="S85" s="3"/>
      <c r="T85" s="3"/>
    </row>
    <row r="86" spans="1:20" ht="12.75" customHeight="1" x14ac:dyDescent="0.2">
      <c r="A86" s="4" t="s">
        <v>41</v>
      </c>
      <c r="B86" s="5">
        <v>2014</v>
      </c>
      <c r="C86" s="5" t="s">
        <v>31</v>
      </c>
      <c r="D86" s="5">
        <v>5</v>
      </c>
      <c r="E86" s="5" t="s">
        <v>174</v>
      </c>
      <c r="F86" s="5" t="s">
        <v>20</v>
      </c>
      <c r="G86" s="5" t="s">
        <v>21</v>
      </c>
      <c r="H86" s="5" t="s">
        <v>19</v>
      </c>
      <c r="I86" s="5" t="s">
        <v>19</v>
      </c>
      <c r="J86" s="5" t="str">
        <f t="shared" si="0"/>
        <v>N/A</v>
      </c>
      <c r="K86" s="5">
        <v>32.83</v>
      </c>
      <c r="L86" s="5">
        <v>46.97</v>
      </c>
      <c r="M86" s="5" t="s">
        <v>175</v>
      </c>
      <c r="N86" s="6" t="s">
        <v>18</v>
      </c>
      <c r="O86" s="23"/>
      <c r="P86" s="3"/>
      <c r="Q86" s="3"/>
      <c r="R86" s="3"/>
      <c r="S86" s="3"/>
      <c r="T86" s="3"/>
    </row>
    <row r="87" spans="1:20" ht="12.75" customHeight="1" x14ac:dyDescent="0.2">
      <c r="A87" s="4" t="s">
        <v>41</v>
      </c>
      <c r="B87" s="5">
        <v>2014</v>
      </c>
      <c r="C87" s="5" t="s">
        <v>31</v>
      </c>
      <c r="D87" s="5">
        <v>5</v>
      </c>
      <c r="E87" s="5" t="s">
        <v>176</v>
      </c>
      <c r="F87" s="5" t="s">
        <v>14</v>
      </c>
      <c r="G87" s="26" t="s">
        <v>177</v>
      </c>
      <c r="H87" s="5" t="s">
        <v>19</v>
      </c>
      <c r="I87" s="26" t="s">
        <v>19</v>
      </c>
      <c r="J87" s="5" t="str">
        <f t="shared" si="0"/>
        <v>N/A</v>
      </c>
      <c r="K87" s="5">
        <v>2.29</v>
      </c>
      <c r="L87" s="6"/>
      <c r="M87" s="5" t="s">
        <v>178</v>
      </c>
      <c r="N87" s="6" t="s">
        <v>95</v>
      </c>
      <c r="O87" s="23" t="s">
        <v>179</v>
      </c>
      <c r="P87" s="3"/>
      <c r="Q87" s="3"/>
      <c r="R87" s="3"/>
      <c r="S87" s="3"/>
      <c r="T87" s="3"/>
    </row>
    <row r="88" spans="1:20" ht="12.75" customHeight="1" x14ac:dyDescent="0.2">
      <c r="A88" s="4" t="s">
        <v>41</v>
      </c>
      <c r="B88" s="5">
        <v>2014</v>
      </c>
      <c r="C88" s="5" t="s">
        <v>31</v>
      </c>
      <c r="D88" s="5">
        <v>5</v>
      </c>
      <c r="E88" s="5" t="s">
        <v>180</v>
      </c>
      <c r="F88" s="5" t="s">
        <v>14</v>
      </c>
      <c r="G88" s="5" t="s">
        <v>257</v>
      </c>
      <c r="H88" s="5" t="s">
        <v>19</v>
      </c>
      <c r="I88" s="5" t="s">
        <v>19</v>
      </c>
      <c r="J88" s="5" t="str">
        <f t="shared" si="0"/>
        <v>N/A</v>
      </c>
      <c r="K88" s="5">
        <v>9.5500000000000007</v>
      </c>
      <c r="L88" s="6"/>
      <c r="M88" s="5" t="s">
        <v>173</v>
      </c>
      <c r="N88" s="6" t="s">
        <v>18</v>
      </c>
      <c r="O88" s="23"/>
      <c r="P88" s="3"/>
      <c r="Q88" s="3"/>
      <c r="R88" s="3"/>
      <c r="S88" s="3"/>
      <c r="T88" s="3"/>
    </row>
    <row r="89" spans="1:20" ht="12.75" customHeight="1" x14ac:dyDescent="0.2">
      <c r="A89" s="4" t="s">
        <v>41</v>
      </c>
      <c r="B89" s="5">
        <v>2014</v>
      </c>
      <c r="C89" s="5" t="s">
        <v>63</v>
      </c>
      <c r="D89" s="5">
        <v>2</v>
      </c>
      <c r="E89" s="5" t="s">
        <v>181</v>
      </c>
      <c r="F89" s="5" t="s">
        <v>14</v>
      </c>
      <c r="G89" s="5" t="s">
        <v>257</v>
      </c>
      <c r="H89" s="5" t="s">
        <v>19</v>
      </c>
      <c r="I89" s="5"/>
      <c r="J89" s="5" t="str">
        <f t="shared" si="0"/>
        <v/>
      </c>
      <c r="K89" s="5">
        <v>23.65</v>
      </c>
      <c r="L89" s="6"/>
      <c r="M89" s="5" t="s">
        <v>182</v>
      </c>
      <c r="N89" s="6" t="s">
        <v>18</v>
      </c>
      <c r="O89" s="23"/>
      <c r="P89" s="3"/>
      <c r="Q89" s="3"/>
      <c r="R89" s="3"/>
      <c r="S89" s="3"/>
      <c r="T89" s="3"/>
    </row>
    <row r="90" spans="1:20" ht="12.75" customHeight="1" x14ac:dyDescent="0.2">
      <c r="A90" s="4" t="s">
        <v>41</v>
      </c>
      <c r="B90" s="5">
        <v>2014</v>
      </c>
      <c r="C90" s="5" t="s">
        <v>63</v>
      </c>
      <c r="D90" s="5">
        <v>2</v>
      </c>
      <c r="E90" s="5" t="s">
        <v>183</v>
      </c>
      <c r="F90" s="5" t="s">
        <v>20</v>
      </c>
      <c r="G90" s="5" t="s">
        <v>25</v>
      </c>
      <c r="H90" s="5" t="s">
        <v>16</v>
      </c>
      <c r="I90" s="5" t="s">
        <v>19</v>
      </c>
      <c r="J90" s="5" t="str">
        <f t="shared" si="0"/>
        <v>N/A</v>
      </c>
      <c r="K90" s="5">
        <v>75.44</v>
      </c>
      <c r="L90" s="6"/>
      <c r="M90" s="7" t="str">
        <f>HYPERLINK("http://www.gopublicschools.org/2014/07/district_2_campaign_2014.php","http://www.gopublicschools.org/2014/07/district_2_campaign_2014.php")</f>
        <v>http://www.gopublicschools.org/2014/07/district_2_campaign_2014.php</v>
      </c>
      <c r="N90" s="6" t="s">
        <v>95</v>
      </c>
      <c r="O90" s="23"/>
      <c r="P90" s="3"/>
      <c r="Q90" s="3"/>
      <c r="R90" s="3"/>
      <c r="S90" s="3"/>
      <c r="T90" s="3"/>
    </row>
    <row r="91" spans="1:20" ht="12.75" customHeight="1" x14ac:dyDescent="0.2">
      <c r="A91" s="4" t="s">
        <v>41</v>
      </c>
      <c r="B91" s="5">
        <v>2014</v>
      </c>
      <c r="C91" s="5" t="s">
        <v>38</v>
      </c>
      <c r="D91" s="5">
        <v>3</v>
      </c>
      <c r="E91" s="5" t="s">
        <v>184</v>
      </c>
      <c r="F91" s="5" t="s">
        <v>20</v>
      </c>
      <c r="G91" s="5" t="s">
        <v>257</v>
      </c>
      <c r="H91" s="5" t="s">
        <v>16</v>
      </c>
      <c r="I91" s="5" t="s">
        <v>19</v>
      </c>
      <c r="J91" s="5" t="str">
        <f t="shared" si="0"/>
        <v>N/A</v>
      </c>
      <c r="K91" s="5">
        <v>63.95</v>
      </c>
      <c r="L91" s="6"/>
      <c r="M91" s="7" t="str">
        <f>HYPERLINK("http://www2.oaklandnet.com/Government/o/CityCouncil/o/District4/index.htm","http://www2.oaklandnet.com/Government/o/CityCouncil/o/District4/index.htm")</f>
        <v>http://www2.oaklandnet.com/Government/o/CityCouncil/o/District4/index.htm</v>
      </c>
      <c r="N91" s="6" t="s">
        <v>18</v>
      </c>
      <c r="O91" s="23"/>
      <c r="P91" s="3"/>
      <c r="Q91" s="3"/>
      <c r="R91" s="3"/>
      <c r="S91" s="3"/>
      <c r="T91" s="3"/>
    </row>
    <row r="92" spans="1:20" ht="12.75" customHeight="1" x14ac:dyDescent="0.2">
      <c r="A92" s="4" t="s">
        <v>41</v>
      </c>
      <c r="B92" s="5">
        <v>2014</v>
      </c>
      <c r="C92" s="5" t="s">
        <v>38</v>
      </c>
      <c r="D92" s="5">
        <v>3</v>
      </c>
      <c r="E92" s="5" t="s">
        <v>100</v>
      </c>
      <c r="F92" s="5" t="s">
        <v>20</v>
      </c>
      <c r="G92" s="5" t="s">
        <v>257</v>
      </c>
      <c r="H92" s="5" t="s">
        <v>19</v>
      </c>
      <c r="I92" s="5" t="s">
        <v>19</v>
      </c>
      <c r="J92" s="5" t="str">
        <f t="shared" si="0"/>
        <v>N/A</v>
      </c>
      <c r="K92" s="5">
        <v>30.06</v>
      </c>
      <c r="L92" s="6"/>
      <c r="M92" s="5" t="s">
        <v>185</v>
      </c>
      <c r="N92" s="6" t="s">
        <v>18</v>
      </c>
      <c r="O92" s="23"/>
      <c r="P92" s="3"/>
      <c r="Q92" s="3"/>
      <c r="R92" s="3"/>
      <c r="S92" s="3"/>
      <c r="T92" s="3"/>
    </row>
    <row r="93" spans="1:20" ht="12.75" customHeight="1" x14ac:dyDescent="0.2">
      <c r="A93" s="4" t="s">
        <v>41</v>
      </c>
      <c r="B93" s="5">
        <v>2014</v>
      </c>
      <c r="C93" s="5" t="s">
        <v>38</v>
      </c>
      <c r="D93" s="5">
        <v>3</v>
      </c>
      <c r="E93" s="5" t="s">
        <v>186</v>
      </c>
      <c r="F93" s="5" t="s">
        <v>14</v>
      </c>
      <c r="G93" s="5" t="s">
        <v>25</v>
      </c>
      <c r="H93" s="5" t="s">
        <v>19</v>
      </c>
      <c r="I93" s="5" t="s">
        <v>19</v>
      </c>
      <c r="J93" s="5" t="str">
        <f t="shared" si="0"/>
        <v>N/A</v>
      </c>
      <c r="K93" s="5">
        <v>5.68</v>
      </c>
      <c r="L93" s="6"/>
      <c r="M93" s="5" t="s">
        <v>187</v>
      </c>
      <c r="N93" s="6" t="s">
        <v>95</v>
      </c>
      <c r="O93" s="23" t="s">
        <v>188</v>
      </c>
      <c r="P93" s="3"/>
      <c r="Q93" s="3"/>
      <c r="R93" s="3"/>
      <c r="S93" s="3"/>
      <c r="T93" s="3"/>
    </row>
    <row r="94" spans="1:20" ht="12.75" customHeight="1" x14ac:dyDescent="0.2">
      <c r="A94" s="4" t="s">
        <v>41</v>
      </c>
      <c r="B94" s="5">
        <v>2014</v>
      </c>
      <c r="C94" s="5" t="s">
        <v>65</v>
      </c>
      <c r="D94" s="5">
        <v>4</v>
      </c>
      <c r="E94" s="5" t="s">
        <v>189</v>
      </c>
      <c r="F94" s="5" t="s">
        <v>20</v>
      </c>
      <c r="G94" s="5" t="s">
        <v>15</v>
      </c>
      <c r="H94" s="5" t="s">
        <v>19</v>
      </c>
      <c r="I94" s="5"/>
      <c r="J94" s="5" t="str">
        <f t="shared" si="0"/>
        <v/>
      </c>
      <c r="K94" s="5">
        <v>8.08</v>
      </c>
      <c r="L94" s="6"/>
      <c r="M94" s="5" t="s">
        <v>190</v>
      </c>
      <c r="N94" s="6" t="s">
        <v>76</v>
      </c>
      <c r="O94" s="23"/>
      <c r="P94" s="3"/>
      <c r="Q94" s="3"/>
      <c r="R94" s="3"/>
      <c r="S94" s="3"/>
      <c r="T94" s="3"/>
    </row>
    <row r="95" spans="1:20" ht="12.75" customHeight="1" x14ac:dyDescent="0.2">
      <c r="A95" s="4" t="s">
        <v>41</v>
      </c>
      <c r="B95" s="5">
        <v>2014</v>
      </c>
      <c r="C95" s="5" t="s">
        <v>65</v>
      </c>
      <c r="D95" s="5">
        <v>4</v>
      </c>
      <c r="E95" s="5" t="s">
        <v>191</v>
      </c>
      <c r="F95" s="5" t="s">
        <v>14</v>
      </c>
      <c r="G95" s="5" t="s">
        <v>15</v>
      </c>
      <c r="H95" s="5" t="s">
        <v>19</v>
      </c>
      <c r="I95" s="5"/>
      <c r="J95" s="5" t="str">
        <f t="shared" si="0"/>
        <v/>
      </c>
      <c r="K95" s="5">
        <v>32.9</v>
      </c>
      <c r="L95" s="5">
        <v>47.59</v>
      </c>
      <c r="M95" s="5" t="s">
        <v>192</v>
      </c>
      <c r="N95" s="6" t="s">
        <v>76</v>
      </c>
      <c r="O95" s="23"/>
      <c r="P95" s="3"/>
      <c r="Q95" s="3"/>
      <c r="R95" s="3"/>
      <c r="S95" s="3"/>
      <c r="T95" s="3"/>
    </row>
    <row r="96" spans="1:20" ht="12.75" customHeight="1" x14ac:dyDescent="0.2">
      <c r="A96" s="4" t="s">
        <v>41</v>
      </c>
      <c r="B96" s="5">
        <v>2014</v>
      </c>
      <c r="C96" s="5" t="s">
        <v>65</v>
      </c>
      <c r="D96" s="5">
        <v>4</v>
      </c>
      <c r="E96" s="5" t="s">
        <v>193</v>
      </c>
      <c r="F96" s="5" t="s">
        <v>20</v>
      </c>
      <c r="G96" s="5" t="s">
        <v>73</v>
      </c>
      <c r="H96" s="5" t="s">
        <v>16</v>
      </c>
      <c r="I96" s="5"/>
      <c r="J96" s="5" t="str">
        <f t="shared" si="0"/>
        <v/>
      </c>
      <c r="K96" s="5">
        <v>38.21</v>
      </c>
      <c r="L96" s="5">
        <v>52.41</v>
      </c>
      <c r="M96" s="7" t="str">
        <f>HYPERLINK("http://www.ninaforschoolboard.com/about","http://www.ninaforschoolboard.com/about")</f>
        <v>http://www.ninaforschoolboard.com/about</v>
      </c>
      <c r="N96" s="6" t="s">
        <v>28</v>
      </c>
      <c r="O96" s="23"/>
      <c r="P96" s="3"/>
      <c r="Q96" s="3"/>
      <c r="R96" s="3"/>
      <c r="S96" s="3"/>
      <c r="T96" s="3"/>
    </row>
    <row r="97" spans="1:20" ht="12.75" customHeight="1" x14ac:dyDescent="0.2">
      <c r="A97" s="4" t="s">
        <v>41</v>
      </c>
      <c r="B97" s="5">
        <v>2014</v>
      </c>
      <c r="C97" s="5" t="s">
        <v>65</v>
      </c>
      <c r="D97" s="5">
        <v>4</v>
      </c>
      <c r="E97" s="5" t="s">
        <v>194</v>
      </c>
      <c r="F97" s="5" t="s">
        <v>14</v>
      </c>
      <c r="G97" s="5" t="s">
        <v>15</v>
      </c>
      <c r="H97" s="5" t="s">
        <v>19</v>
      </c>
      <c r="I97" s="5"/>
      <c r="J97" s="5" t="str">
        <f t="shared" si="0"/>
        <v/>
      </c>
      <c r="K97" s="5">
        <v>20.46</v>
      </c>
      <c r="L97" s="6"/>
      <c r="M97" s="5" t="s">
        <v>195</v>
      </c>
      <c r="N97" s="6" t="s">
        <v>76</v>
      </c>
      <c r="O97" s="23"/>
      <c r="P97" s="3"/>
      <c r="Q97" s="3"/>
      <c r="R97" s="3"/>
      <c r="S97" s="3"/>
      <c r="T97" s="3"/>
    </row>
    <row r="98" spans="1:20" ht="12.75" customHeight="1" x14ac:dyDescent="0.2">
      <c r="A98" s="4" t="s">
        <v>41</v>
      </c>
      <c r="B98" s="5">
        <v>2014</v>
      </c>
      <c r="C98" s="5" t="s">
        <v>35</v>
      </c>
      <c r="D98" s="5">
        <v>5</v>
      </c>
      <c r="E98" s="5" t="s">
        <v>55</v>
      </c>
      <c r="F98" s="5" t="s">
        <v>20</v>
      </c>
      <c r="G98" s="5" t="s">
        <v>15</v>
      </c>
      <c r="H98" s="5" t="s">
        <v>16</v>
      </c>
      <c r="I98" s="5" t="s">
        <v>16</v>
      </c>
      <c r="J98" s="5" t="str">
        <f t="shared" si="0"/>
        <v>Y</v>
      </c>
      <c r="K98" s="5">
        <v>42.6</v>
      </c>
      <c r="L98" s="5">
        <v>52.33</v>
      </c>
      <c r="M98" s="7" t="str">
        <f>HYPERLINK("http://www.sfchronicle.com/bayarea/johnson/article/Oakland-Councilwoman-Desley-Brooks-is-out-of-6652964.php","http://www.sfchronicle.com/bayarea/johnson/article/Oakland-Councilwoman-Desley-Brooks-is-out-of-6652964.php")</f>
        <v>http://www.sfchronicle.com/bayarea/johnson/article/Oakland-Councilwoman-Desley-Brooks-is-out-of-6652964.php</v>
      </c>
      <c r="N98" s="6" t="s">
        <v>17</v>
      </c>
      <c r="O98" s="23"/>
      <c r="P98" s="3"/>
      <c r="Q98" s="3"/>
      <c r="R98" s="3"/>
      <c r="S98" s="3"/>
      <c r="T98" s="3"/>
    </row>
    <row r="99" spans="1:20" ht="12.75" customHeight="1" x14ac:dyDescent="0.2">
      <c r="A99" s="4" t="s">
        <v>41</v>
      </c>
      <c r="B99" s="5">
        <v>2014</v>
      </c>
      <c r="C99" s="5" t="s">
        <v>35</v>
      </c>
      <c r="D99" s="5">
        <v>5</v>
      </c>
      <c r="E99" s="5" t="s">
        <v>196</v>
      </c>
      <c r="F99" s="5" t="s">
        <v>14</v>
      </c>
      <c r="G99" s="5" t="s">
        <v>15</v>
      </c>
      <c r="H99" s="5" t="s">
        <v>19</v>
      </c>
      <c r="I99" s="5" t="s">
        <v>19</v>
      </c>
      <c r="J99" s="5" t="str">
        <f t="shared" si="0"/>
        <v>N/A</v>
      </c>
      <c r="K99" s="5">
        <v>8.9700000000000006</v>
      </c>
      <c r="L99" s="6"/>
      <c r="M99" s="7" t="str">
        <f>HYPERLINK("https://ballotpedia.org/James_Moore_(California)","https://ballotpedia.org/James_Moore_(California)")</f>
        <v>https://ballotpedia.org/James_Moore_(California)</v>
      </c>
      <c r="N99" s="6" t="s">
        <v>17</v>
      </c>
      <c r="O99" s="23" t="s">
        <v>197</v>
      </c>
      <c r="P99" s="3"/>
      <c r="Q99" s="3"/>
      <c r="R99" s="3"/>
      <c r="S99" s="3"/>
      <c r="T99" s="3"/>
    </row>
    <row r="100" spans="1:20" ht="12.75" customHeight="1" x14ac:dyDescent="0.2">
      <c r="A100" s="4" t="s">
        <v>41</v>
      </c>
      <c r="B100" s="5">
        <v>2014</v>
      </c>
      <c r="C100" s="5" t="s">
        <v>35</v>
      </c>
      <c r="D100" s="5">
        <v>5</v>
      </c>
      <c r="E100" s="5" t="s">
        <v>53</v>
      </c>
      <c r="F100" s="5" t="s">
        <v>14</v>
      </c>
      <c r="G100" s="5" t="s">
        <v>15</v>
      </c>
      <c r="H100" s="5" t="s">
        <v>19</v>
      </c>
      <c r="I100" s="5" t="s">
        <v>19</v>
      </c>
      <c r="J100" s="5" t="str">
        <f t="shared" si="0"/>
        <v>N/A</v>
      </c>
      <c r="K100" s="5">
        <v>17.260000000000002</v>
      </c>
      <c r="L100" s="6"/>
      <c r="M100" s="7" t="str">
        <f>HYPERLINK("https://ballotpedia.org/Michael_V._Johnson","https://ballotpedia.org/Michael_V._Johnson")</f>
        <v>https://ballotpedia.org/Michael_V._Johnson</v>
      </c>
      <c r="N100" s="6" t="s">
        <v>17</v>
      </c>
      <c r="O100" s="23" t="s">
        <v>198</v>
      </c>
      <c r="P100" s="3"/>
      <c r="Q100" s="3"/>
      <c r="R100" s="3"/>
      <c r="S100" s="3"/>
      <c r="T100" s="3"/>
    </row>
    <row r="101" spans="1:20" ht="12.75" customHeight="1" x14ac:dyDescent="0.2">
      <c r="A101" s="4" t="s">
        <v>41</v>
      </c>
      <c r="B101" s="5">
        <v>2014</v>
      </c>
      <c r="C101" s="5" t="s">
        <v>35</v>
      </c>
      <c r="D101" s="5">
        <v>5</v>
      </c>
      <c r="E101" s="5" t="s">
        <v>199</v>
      </c>
      <c r="F101" s="5" t="s">
        <v>20</v>
      </c>
      <c r="G101" s="5" t="s">
        <v>15</v>
      </c>
      <c r="H101" s="5" t="s">
        <v>19</v>
      </c>
      <c r="I101" s="5" t="s">
        <v>19</v>
      </c>
      <c r="J101" s="5" t="str">
        <f t="shared" si="0"/>
        <v>N/A</v>
      </c>
      <c r="K101" s="5">
        <v>29.94</v>
      </c>
      <c r="L101" s="5">
        <v>47.67</v>
      </c>
      <c r="M101" s="5" t="s">
        <v>200</v>
      </c>
      <c r="N101" s="6" t="s">
        <v>17</v>
      </c>
      <c r="O101" s="23"/>
      <c r="P101" s="3"/>
      <c r="Q101" s="3"/>
      <c r="R101" s="3"/>
      <c r="S101" s="3"/>
      <c r="T101" s="3"/>
    </row>
    <row r="102" spans="1:20" ht="12.75" customHeight="1" x14ac:dyDescent="0.2">
      <c r="A102" s="4" t="s">
        <v>41</v>
      </c>
      <c r="B102" s="5">
        <v>2014</v>
      </c>
      <c r="C102" s="5" t="s">
        <v>35</v>
      </c>
      <c r="D102" s="5">
        <v>5</v>
      </c>
      <c r="E102" s="5" t="s">
        <v>201</v>
      </c>
      <c r="F102" s="5" t="s">
        <v>14</v>
      </c>
      <c r="G102" s="5" t="s">
        <v>21</v>
      </c>
      <c r="H102" s="5" t="s">
        <v>19</v>
      </c>
      <c r="I102" s="5" t="s">
        <v>19</v>
      </c>
      <c r="J102" s="5" t="str">
        <f t="shared" si="0"/>
        <v>N/A</v>
      </c>
      <c r="K102" s="5">
        <v>0.73</v>
      </c>
      <c r="L102" s="6"/>
      <c r="M102" s="7" t="str">
        <f>HYPERLINK("http://cruzthinks.blogspot.com/","http://cruzthinks.blogspot.com/")</f>
        <v>http://cruzthinks.blogspot.com/</v>
      </c>
      <c r="N102" s="6" t="s">
        <v>18</v>
      </c>
      <c r="O102" s="23"/>
      <c r="P102" s="3"/>
      <c r="Q102" s="3"/>
      <c r="R102" s="3"/>
      <c r="S102" s="3"/>
      <c r="T102" s="3"/>
    </row>
    <row r="103" spans="1:20" ht="12.75" customHeight="1" x14ac:dyDescent="0.2">
      <c r="A103" s="4" t="s">
        <v>41</v>
      </c>
      <c r="B103" s="5">
        <v>2014</v>
      </c>
      <c r="C103" s="5" t="s">
        <v>68</v>
      </c>
      <c r="D103" s="5">
        <v>2</v>
      </c>
      <c r="E103" s="5" t="s">
        <v>202</v>
      </c>
      <c r="F103" s="5" t="s">
        <v>14</v>
      </c>
      <c r="G103" s="5" t="s">
        <v>27</v>
      </c>
      <c r="H103" s="5" t="s">
        <v>19</v>
      </c>
      <c r="I103" s="5"/>
      <c r="J103" s="5" t="str">
        <f t="shared" si="0"/>
        <v/>
      </c>
      <c r="K103" s="5">
        <v>41.1</v>
      </c>
      <c r="L103" s="6"/>
      <c r="M103" s="5" t="s">
        <v>203</v>
      </c>
      <c r="N103" s="6" t="s">
        <v>76</v>
      </c>
      <c r="O103" s="23"/>
      <c r="P103" s="3"/>
      <c r="Q103" s="3"/>
      <c r="R103" s="3"/>
      <c r="S103" s="3"/>
      <c r="T103" s="3"/>
    </row>
    <row r="104" spans="1:20" ht="12.75" customHeight="1" x14ac:dyDescent="0.2">
      <c r="A104" s="4" t="s">
        <v>41</v>
      </c>
      <c r="B104" s="5">
        <v>2014</v>
      </c>
      <c r="C104" s="5" t="s">
        <v>68</v>
      </c>
      <c r="D104" s="5">
        <v>2</v>
      </c>
      <c r="E104" s="5" t="s">
        <v>204</v>
      </c>
      <c r="F104" s="5" t="s">
        <v>20</v>
      </c>
      <c r="G104" s="5" t="s">
        <v>27</v>
      </c>
      <c r="H104" s="5" t="s">
        <v>16</v>
      </c>
      <c r="I104" s="5"/>
      <c r="J104" s="5" t="str">
        <f t="shared" si="0"/>
        <v/>
      </c>
      <c r="K104" s="5">
        <v>58.02</v>
      </c>
      <c r="L104" s="20"/>
      <c r="M104" s="7" t="str">
        <f>HYPERLINK("http://gonzalesforschools.nationbuilder.com/about_shanthi","http://gonzalesforschools.nationbuilder.com/about_shanthi")</f>
        <v>http://gonzalesforschools.nationbuilder.com/about_shanthi</v>
      </c>
      <c r="N104" s="6" t="s">
        <v>76</v>
      </c>
      <c r="O104" s="23"/>
      <c r="P104" s="3"/>
      <c r="Q104" s="3"/>
      <c r="R104" s="3"/>
      <c r="S104" s="3"/>
      <c r="T104" s="3"/>
    </row>
    <row r="105" spans="1:20" ht="15.75" customHeight="1" x14ac:dyDescent="0.2">
      <c r="A105" s="8" t="s">
        <v>41</v>
      </c>
      <c r="B105" s="4">
        <v>2016</v>
      </c>
      <c r="C105" s="10" t="s">
        <v>43</v>
      </c>
      <c r="D105" s="8">
        <v>5</v>
      </c>
      <c r="E105" s="17" t="s">
        <v>44</v>
      </c>
      <c r="F105" s="17" t="s">
        <v>20</v>
      </c>
      <c r="G105" s="11" t="s">
        <v>257</v>
      </c>
      <c r="H105" s="11" t="s">
        <v>16</v>
      </c>
      <c r="I105" s="11" t="s">
        <v>16</v>
      </c>
      <c r="J105" s="11" t="s">
        <v>16</v>
      </c>
      <c r="K105" s="16">
        <v>0.51859999999999995</v>
      </c>
      <c r="L105" s="20"/>
      <c r="M105" s="13" t="s">
        <v>205</v>
      </c>
      <c r="N105" s="14" t="s">
        <v>206</v>
      </c>
      <c r="O105" s="23"/>
      <c r="P105" s="3"/>
      <c r="Q105" s="3"/>
      <c r="R105" s="3"/>
      <c r="S105" s="3"/>
      <c r="T105" s="3"/>
    </row>
    <row r="106" spans="1:20" ht="15.75" customHeight="1" x14ac:dyDescent="0.2">
      <c r="A106" s="8" t="s">
        <v>41</v>
      </c>
      <c r="B106" s="4">
        <v>2016</v>
      </c>
      <c r="C106" s="10" t="s">
        <v>43</v>
      </c>
      <c r="D106" s="8">
        <v>5</v>
      </c>
      <c r="E106" s="18" t="s">
        <v>207</v>
      </c>
      <c r="F106" s="18" t="s">
        <v>20</v>
      </c>
      <c r="G106" s="11" t="s">
        <v>40</v>
      </c>
      <c r="H106" s="11" t="s">
        <v>19</v>
      </c>
      <c r="I106" s="11" t="s">
        <v>19</v>
      </c>
      <c r="J106" s="11" t="s">
        <v>16</v>
      </c>
      <c r="K106" s="16">
        <v>0.1983</v>
      </c>
      <c r="L106" s="20"/>
      <c r="M106" s="27" t="s">
        <v>208</v>
      </c>
      <c r="N106" s="14" t="s">
        <v>29</v>
      </c>
      <c r="O106" s="23"/>
      <c r="P106" s="3"/>
      <c r="Q106" s="3"/>
      <c r="R106" s="3"/>
      <c r="S106" s="3"/>
      <c r="T106" s="3"/>
    </row>
    <row r="107" spans="1:20" ht="15.75" customHeight="1" x14ac:dyDescent="0.2">
      <c r="A107" s="8" t="s">
        <v>41</v>
      </c>
      <c r="B107" s="4">
        <v>2016</v>
      </c>
      <c r="C107" s="10" t="s">
        <v>43</v>
      </c>
      <c r="D107" s="8">
        <v>5</v>
      </c>
      <c r="E107" s="18" t="s">
        <v>209</v>
      </c>
      <c r="F107" s="18" t="s">
        <v>14</v>
      </c>
      <c r="G107" s="21" t="s">
        <v>25</v>
      </c>
      <c r="H107" s="11" t="s">
        <v>19</v>
      </c>
      <c r="I107" s="21" t="s">
        <v>19</v>
      </c>
      <c r="J107" s="21" t="s">
        <v>16</v>
      </c>
      <c r="K107" s="28">
        <v>0.16900000000000001</v>
      </c>
      <c r="L107" s="20"/>
      <c r="M107" s="36" t="s">
        <v>210</v>
      </c>
      <c r="N107" s="21" t="s">
        <v>211</v>
      </c>
      <c r="O107" s="23"/>
      <c r="P107" s="3"/>
      <c r="Q107" s="3"/>
      <c r="R107" s="3"/>
      <c r="S107" s="3"/>
      <c r="T107" s="3"/>
    </row>
    <row r="108" spans="1:20" ht="15.75" customHeight="1" x14ac:dyDescent="0.2">
      <c r="A108" s="8" t="s">
        <v>41</v>
      </c>
      <c r="B108" s="4">
        <v>2016</v>
      </c>
      <c r="C108" s="10" t="s">
        <v>43</v>
      </c>
      <c r="D108" s="8">
        <v>5</v>
      </c>
      <c r="E108" s="18" t="s">
        <v>212</v>
      </c>
      <c r="F108" s="18" t="s">
        <v>14</v>
      </c>
      <c r="G108" s="11" t="s">
        <v>257</v>
      </c>
      <c r="H108" s="11" t="s">
        <v>19</v>
      </c>
      <c r="I108" s="11" t="s">
        <v>19</v>
      </c>
      <c r="J108" s="11" t="s">
        <v>16</v>
      </c>
      <c r="K108" s="16">
        <v>7.1999999999999995E-2</v>
      </c>
      <c r="L108" s="20"/>
      <c r="M108" s="37" t="s">
        <v>213</v>
      </c>
      <c r="N108" s="14" t="s">
        <v>29</v>
      </c>
      <c r="O108" s="23"/>
      <c r="P108" s="3"/>
      <c r="Q108" s="3"/>
      <c r="R108" s="3"/>
      <c r="S108" s="3"/>
      <c r="T108" s="3"/>
    </row>
    <row r="109" spans="1:20" ht="15.75" customHeight="1" x14ac:dyDescent="0.2">
      <c r="A109" s="8" t="s">
        <v>41</v>
      </c>
      <c r="B109" s="4">
        <v>2016</v>
      </c>
      <c r="C109" s="10" t="s">
        <v>43</v>
      </c>
      <c r="D109" s="8">
        <v>5</v>
      </c>
      <c r="E109" s="18" t="s">
        <v>56</v>
      </c>
      <c r="F109" s="18" t="s">
        <v>20</v>
      </c>
      <c r="G109" s="21" t="s">
        <v>257</v>
      </c>
      <c r="H109" s="11" t="s">
        <v>19</v>
      </c>
      <c r="I109" s="11" t="s">
        <v>19</v>
      </c>
      <c r="J109" s="11" t="s">
        <v>16</v>
      </c>
      <c r="K109" s="16">
        <v>3.5799999999999998E-2</v>
      </c>
      <c r="L109" s="38"/>
      <c r="M109" s="36" t="s">
        <v>214</v>
      </c>
      <c r="N109" s="29" t="s">
        <v>29</v>
      </c>
      <c r="O109" s="23"/>
      <c r="P109" s="3"/>
      <c r="Q109" s="3"/>
      <c r="R109" s="3"/>
      <c r="S109" s="3"/>
      <c r="T109" s="3"/>
    </row>
    <row r="110" spans="1:20" ht="15.75" customHeight="1" x14ac:dyDescent="0.2">
      <c r="A110" s="8" t="s">
        <v>41</v>
      </c>
      <c r="B110" s="4">
        <v>2016</v>
      </c>
      <c r="C110" s="10" t="s">
        <v>37</v>
      </c>
      <c r="D110" s="8">
        <v>2</v>
      </c>
      <c r="E110" s="17" t="s">
        <v>116</v>
      </c>
      <c r="F110" s="17" t="s">
        <v>14</v>
      </c>
      <c r="G110" s="11" t="s">
        <v>257</v>
      </c>
      <c r="H110" s="11" t="s">
        <v>16</v>
      </c>
      <c r="I110" s="11" t="s">
        <v>16</v>
      </c>
      <c r="J110" s="11" t="s">
        <v>16</v>
      </c>
      <c r="K110" s="16">
        <v>0.80700000000000005</v>
      </c>
      <c r="L110" s="39"/>
      <c r="M110" s="7" t="str">
        <f>HYPERLINK("https://oaklandnorth.net/2012/11/05/meet-oakland-city-council-candidates-an-interactive-map/","https://oaklandnorth.net/2012/11/05/meet-oakland-city-council-candidates-an-interactive-map/")</f>
        <v>https://oaklandnorth.net/2012/11/05/meet-oakland-city-council-candidates-an-interactive-map/</v>
      </c>
      <c r="N110" s="6" t="s">
        <v>18</v>
      </c>
      <c r="O110" s="23"/>
      <c r="P110" s="3"/>
      <c r="Q110" s="3"/>
      <c r="R110" s="3"/>
      <c r="S110" s="3"/>
      <c r="T110" s="3"/>
    </row>
    <row r="111" spans="1:20" ht="12.75" customHeight="1" x14ac:dyDescent="0.2">
      <c r="A111" s="8" t="s">
        <v>41</v>
      </c>
      <c r="B111" s="4">
        <v>2016</v>
      </c>
      <c r="C111" s="10" t="s">
        <v>37</v>
      </c>
      <c r="D111" s="8">
        <v>2</v>
      </c>
      <c r="E111" s="18" t="s">
        <v>215</v>
      </c>
      <c r="F111" s="18" t="s">
        <v>14</v>
      </c>
      <c r="G111" s="11" t="s">
        <v>257</v>
      </c>
      <c r="H111" s="11" t="s">
        <v>19</v>
      </c>
      <c r="I111" s="11" t="s">
        <v>19</v>
      </c>
      <c r="J111" s="11" t="s">
        <v>16</v>
      </c>
      <c r="K111" s="16">
        <v>0.18859999999999999</v>
      </c>
      <c r="L111" s="39"/>
      <c r="M111" s="36" t="s">
        <v>216</v>
      </c>
      <c r="N111" s="14" t="s">
        <v>29</v>
      </c>
      <c r="O111" s="23"/>
      <c r="P111" s="3"/>
      <c r="Q111" s="3"/>
      <c r="R111" s="3"/>
      <c r="S111" s="3"/>
      <c r="T111" s="3"/>
    </row>
    <row r="112" spans="1:20" ht="12.75" customHeight="1" x14ac:dyDescent="0.2">
      <c r="A112" s="8" t="s">
        <v>41</v>
      </c>
      <c r="B112" s="4">
        <v>2016</v>
      </c>
      <c r="C112" s="10" t="s">
        <v>39</v>
      </c>
      <c r="D112" s="8">
        <v>3</v>
      </c>
      <c r="E112" s="8" t="s">
        <v>58</v>
      </c>
      <c r="F112" s="8" t="s">
        <v>14</v>
      </c>
      <c r="G112" s="11" t="s">
        <v>40</v>
      </c>
      <c r="H112" s="11" t="s">
        <v>217</v>
      </c>
      <c r="I112" s="11" t="s">
        <v>217</v>
      </c>
      <c r="J112" s="11" t="s">
        <v>16</v>
      </c>
      <c r="K112" s="16">
        <v>0.53449999999999998</v>
      </c>
      <c r="L112" s="6"/>
      <c r="M112" s="13" t="s">
        <v>218</v>
      </c>
      <c r="N112" s="14" t="s">
        <v>29</v>
      </c>
      <c r="O112" s="5"/>
      <c r="P112" s="30"/>
      <c r="Q112" s="30"/>
      <c r="R112" s="30"/>
      <c r="S112" s="30"/>
      <c r="T112" s="30"/>
    </row>
    <row r="113" spans="1:20" ht="12.75" customHeight="1" x14ac:dyDescent="0.2">
      <c r="A113" s="8" t="s">
        <v>41</v>
      </c>
      <c r="B113" s="4">
        <v>2016</v>
      </c>
      <c r="C113" s="10" t="s">
        <v>39</v>
      </c>
      <c r="D113" s="8">
        <v>3</v>
      </c>
      <c r="E113" s="15" t="s">
        <v>67</v>
      </c>
      <c r="F113" s="10" t="s">
        <v>20</v>
      </c>
      <c r="G113" s="11" t="s">
        <v>40</v>
      </c>
      <c r="H113" s="11" t="s">
        <v>19</v>
      </c>
      <c r="I113" s="11" t="s">
        <v>19</v>
      </c>
      <c r="J113" s="11" t="s">
        <v>16</v>
      </c>
      <c r="K113" s="16">
        <v>0.24879999999999999</v>
      </c>
      <c r="L113" s="6"/>
      <c r="M113" s="13" t="s">
        <v>219</v>
      </c>
      <c r="N113" s="14" t="s">
        <v>29</v>
      </c>
      <c r="O113" s="5"/>
      <c r="P113" s="30"/>
      <c r="Q113" s="30"/>
      <c r="R113" s="30"/>
      <c r="S113" s="30"/>
      <c r="T113" s="30"/>
    </row>
    <row r="114" spans="1:20" ht="12.75" customHeight="1" x14ac:dyDescent="0.2">
      <c r="A114" s="8" t="s">
        <v>41</v>
      </c>
      <c r="B114" s="4">
        <v>2016</v>
      </c>
      <c r="C114" s="10" t="s">
        <v>39</v>
      </c>
      <c r="D114" s="8">
        <v>3</v>
      </c>
      <c r="E114" s="15" t="s">
        <v>220</v>
      </c>
      <c r="F114" s="10" t="s">
        <v>20</v>
      </c>
      <c r="G114" s="11" t="s">
        <v>40</v>
      </c>
      <c r="H114" s="11" t="s">
        <v>19</v>
      </c>
      <c r="I114" s="11" t="s">
        <v>19</v>
      </c>
      <c r="J114" s="11" t="s">
        <v>16</v>
      </c>
      <c r="K114" s="16">
        <v>0.2097</v>
      </c>
      <c r="L114" s="24"/>
      <c r="M114" s="13" t="s">
        <v>221</v>
      </c>
      <c r="N114" s="14" t="s">
        <v>222</v>
      </c>
      <c r="O114" s="5"/>
      <c r="P114" s="30"/>
      <c r="Q114" s="30"/>
      <c r="R114" s="30"/>
      <c r="S114" s="30"/>
      <c r="T114" s="30"/>
    </row>
    <row r="115" spans="1:20" ht="12.75" customHeight="1" x14ac:dyDescent="0.2">
      <c r="A115" s="8" t="s">
        <v>41</v>
      </c>
      <c r="B115" s="4">
        <v>2016</v>
      </c>
      <c r="C115" s="10" t="s">
        <v>46</v>
      </c>
      <c r="D115" s="8">
        <v>2</v>
      </c>
      <c r="E115" s="17" t="s">
        <v>72</v>
      </c>
      <c r="F115" s="1" t="s">
        <v>20</v>
      </c>
      <c r="G115" s="11" t="s">
        <v>257</v>
      </c>
      <c r="H115" s="11" t="s">
        <v>16</v>
      </c>
      <c r="I115" s="11" t="s">
        <v>16</v>
      </c>
      <c r="J115" s="11" t="s">
        <v>16</v>
      </c>
      <c r="K115" s="16">
        <v>0.75129999999999997</v>
      </c>
      <c r="L115" s="24"/>
      <c r="M115" s="13" t="s">
        <v>223</v>
      </c>
      <c r="N115" s="14" t="s">
        <v>17</v>
      </c>
      <c r="O115" s="23"/>
      <c r="P115" s="3"/>
      <c r="Q115" s="3"/>
      <c r="R115" s="3"/>
      <c r="S115" s="3"/>
      <c r="T115" s="3"/>
    </row>
    <row r="116" spans="1:20" ht="12.75" customHeight="1" x14ac:dyDescent="0.2">
      <c r="A116" s="8" t="s">
        <v>41</v>
      </c>
      <c r="B116" s="4">
        <v>2016</v>
      </c>
      <c r="C116" s="10" t="s">
        <v>46</v>
      </c>
      <c r="D116" s="8">
        <v>2</v>
      </c>
      <c r="E116" s="18" t="s">
        <v>81</v>
      </c>
      <c r="F116" s="18" t="s">
        <v>14</v>
      </c>
      <c r="G116" s="11" t="s">
        <v>257</v>
      </c>
      <c r="H116" s="11" t="s">
        <v>19</v>
      </c>
      <c r="I116" s="11" t="s">
        <v>19</v>
      </c>
      <c r="J116" s="11" t="s">
        <v>16</v>
      </c>
      <c r="K116" s="16">
        <v>0.24329999999999999</v>
      </c>
      <c r="L116" s="6"/>
      <c r="M116" s="5" t="s">
        <v>112</v>
      </c>
      <c r="N116" s="6" t="s">
        <v>17</v>
      </c>
      <c r="O116" s="23"/>
      <c r="P116" s="3"/>
      <c r="Q116" s="3"/>
      <c r="R116" s="3"/>
      <c r="S116" s="3"/>
      <c r="T116" s="3"/>
    </row>
    <row r="117" spans="1:20" ht="12.75" customHeight="1" x14ac:dyDescent="0.2">
      <c r="A117" s="8" t="s">
        <v>41</v>
      </c>
      <c r="B117" s="4">
        <v>2016</v>
      </c>
      <c r="C117" s="10" t="s">
        <v>48</v>
      </c>
      <c r="D117" s="8">
        <v>4</v>
      </c>
      <c r="E117" s="17" t="s">
        <v>75</v>
      </c>
      <c r="F117" s="17" t="s">
        <v>20</v>
      </c>
      <c r="G117" s="11" t="s">
        <v>40</v>
      </c>
      <c r="H117" s="11" t="s">
        <v>16</v>
      </c>
      <c r="I117" s="22" t="s">
        <v>16</v>
      </c>
      <c r="J117" s="22" t="s">
        <v>16</v>
      </c>
      <c r="K117" s="16">
        <v>0.39800000000000002</v>
      </c>
      <c r="L117" s="16">
        <v>0.52400000000000002</v>
      </c>
      <c r="M117" s="31" t="str">
        <f>HYPERLINK("http://www.ousd.org/Page/458","http://www.ousd.org/Page/458")</f>
        <v>http://www.ousd.org/Page/458</v>
      </c>
      <c r="N117" s="32" t="s">
        <v>17</v>
      </c>
      <c r="O117" s="23"/>
      <c r="P117" s="3"/>
      <c r="Q117" s="3"/>
      <c r="R117" s="3"/>
      <c r="S117" s="3"/>
      <c r="T117" s="3"/>
    </row>
    <row r="118" spans="1:20" ht="12.75" customHeight="1" x14ac:dyDescent="0.2">
      <c r="A118" s="8" t="s">
        <v>41</v>
      </c>
      <c r="B118" s="4">
        <v>2016</v>
      </c>
      <c r="C118" s="10" t="s">
        <v>48</v>
      </c>
      <c r="D118" s="8">
        <v>4</v>
      </c>
      <c r="E118" s="18" t="s">
        <v>224</v>
      </c>
      <c r="F118" s="9" t="s">
        <v>20</v>
      </c>
      <c r="G118" s="11" t="s">
        <v>40</v>
      </c>
      <c r="H118" s="11" t="s">
        <v>19</v>
      </c>
      <c r="I118" s="33" t="s">
        <v>19</v>
      </c>
      <c r="J118" s="33" t="s">
        <v>16</v>
      </c>
      <c r="K118" s="16">
        <v>0.33100000000000002</v>
      </c>
      <c r="L118" s="16">
        <v>0.47599999999999998</v>
      </c>
      <c r="M118" s="13" t="s">
        <v>225</v>
      </c>
      <c r="N118" s="14" t="s">
        <v>17</v>
      </c>
      <c r="O118" s="23"/>
      <c r="P118" s="3"/>
      <c r="Q118" s="3"/>
      <c r="R118" s="3"/>
      <c r="S118" s="3"/>
      <c r="T118" s="3"/>
    </row>
    <row r="119" spans="1:20" ht="12.75" customHeight="1" x14ac:dyDescent="0.2">
      <c r="A119" s="8" t="s">
        <v>41</v>
      </c>
      <c r="B119" s="4">
        <v>2016</v>
      </c>
      <c r="C119" s="10" t="s">
        <v>48</v>
      </c>
      <c r="D119" s="8">
        <v>4</v>
      </c>
      <c r="E119" s="18" t="s">
        <v>127</v>
      </c>
      <c r="F119" s="9" t="s">
        <v>14</v>
      </c>
      <c r="G119" s="11" t="s">
        <v>257</v>
      </c>
      <c r="H119" s="11" t="s">
        <v>19</v>
      </c>
      <c r="I119" s="33" t="s">
        <v>19</v>
      </c>
      <c r="J119" s="33" t="s">
        <v>16</v>
      </c>
      <c r="K119" s="16">
        <v>0.19600000000000001</v>
      </c>
      <c r="L119" s="33"/>
      <c r="M119" s="7" t="str">
        <f>HYPERLINK("http://www.smartvoter.org/2012/11/06/ca/alm/vote/lang_b/","http://www.smartvoter.org/2012/11/06/ca/alm/vote/lang_b/")</f>
        <v>http://www.smartvoter.org/2012/11/06/ca/alm/vote/lang_b/</v>
      </c>
      <c r="N119" s="6" t="s">
        <v>18</v>
      </c>
      <c r="O119" s="23"/>
      <c r="P119" s="3"/>
      <c r="Q119" s="3"/>
      <c r="R119" s="3"/>
      <c r="S119" s="3"/>
      <c r="T119" s="3"/>
    </row>
    <row r="120" spans="1:20" ht="12.75" customHeight="1" thickBot="1" x14ac:dyDescent="0.25">
      <c r="A120" s="8" t="s">
        <v>41</v>
      </c>
      <c r="B120" s="4">
        <v>2016</v>
      </c>
      <c r="C120" s="10" t="s">
        <v>48</v>
      </c>
      <c r="D120" s="8">
        <v>4</v>
      </c>
      <c r="E120" s="18" t="s">
        <v>226</v>
      </c>
      <c r="F120" s="9" t="s">
        <v>14</v>
      </c>
      <c r="G120" s="11" t="s">
        <v>14</v>
      </c>
      <c r="H120" s="11" t="s">
        <v>21</v>
      </c>
      <c r="I120" s="33" t="s">
        <v>19</v>
      </c>
      <c r="J120" s="33" t="s">
        <v>16</v>
      </c>
      <c r="K120" s="16">
        <v>7.1999999999999995E-2</v>
      </c>
      <c r="L120" s="34"/>
      <c r="M120" s="21" t="s">
        <v>18</v>
      </c>
      <c r="N120" s="21" t="s">
        <v>18</v>
      </c>
      <c r="O120" s="23"/>
      <c r="P120" s="3"/>
      <c r="Q120" s="3"/>
      <c r="R120" s="3"/>
      <c r="S120" s="3"/>
      <c r="T120" s="3"/>
    </row>
    <row r="121" spans="1:20" ht="12.75" customHeight="1" thickBot="1" x14ac:dyDescent="0.25">
      <c r="A121" s="8" t="s">
        <v>41</v>
      </c>
      <c r="B121" s="4">
        <v>2016</v>
      </c>
      <c r="C121" s="10" t="s">
        <v>50</v>
      </c>
      <c r="D121" s="8">
        <v>4</v>
      </c>
      <c r="E121" s="17" t="s">
        <v>133</v>
      </c>
      <c r="F121" s="1" t="s">
        <v>20</v>
      </c>
      <c r="G121" s="11" t="s">
        <v>32</v>
      </c>
      <c r="H121" s="11" t="s">
        <v>16</v>
      </c>
      <c r="I121" s="11" t="s">
        <v>16</v>
      </c>
      <c r="J121" s="11" t="s">
        <v>16</v>
      </c>
      <c r="K121" s="16">
        <v>0.35620000000000002</v>
      </c>
      <c r="L121" s="12">
        <v>0.51100000000000001</v>
      </c>
      <c r="M121" s="7" t="str">
        <f>HYPERLINK("http://www.ousd.org/Page/9837","http://www.ousd.org/Page/9837")</f>
        <v>http://www.ousd.org/Page/9837</v>
      </c>
      <c r="N121" s="6" t="s">
        <v>17</v>
      </c>
      <c r="O121" s="23"/>
      <c r="P121" s="3"/>
      <c r="Q121" s="3"/>
      <c r="R121" s="3"/>
      <c r="S121" s="3"/>
      <c r="T121" s="3"/>
    </row>
    <row r="122" spans="1:20" ht="12.75" customHeight="1" thickBot="1" x14ac:dyDescent="0.25">
      <c r="A122" s="8" t="s">
        <v>41</v>
      </c>
      <c r="B122" s="4">
        <v>2016</v>
      </c>
      <c r="C122" s="10" t="s">
        <v>50</v>
      </c>
      <c r="D122" s="8">
        <v>4</v>
      </c>
      <c r="E122" s="18" t="s">
        <v>227</v>
      </c>
      <c r="F122" s="18" t="s">
        <v>14</v>
      </c>
      <c r="G122" s="11" t="s">
        <v>27</v>
      </c>
      <c r="H122" s="11" t="s">
        <v>19</v>
      </c>
      <c r="I122" s="11" t="s">
        <v>19</v>
      </c>
      <c r="J122" s="11" t="s">
        <v>16</v>
      </c>
      <c r="K122" s="16">
        <v>0.3695</v>
      </c>
      <c r="L122" s="12">
        <v>0.48899999999999999</v>
      </c>
      <c r="M122" s="36" t="s">
        <v>228</v>
      </c>
      <c r="N122" s="21" t="s">
        <v>229</v>
      </c>
      <c r="O122" s="23"/>
      <c r="P122" s="3"/>
      <c r="Q122" s="3"/>
      <c r="R122" s="3"/>
      <c r="S122" s="3"/>
      <c r="T122" s="3"/>
    </row>
    <row r="123" spans="1:20" ht="12.75" customHeight="1" thickBot="1" x14ac:dyDescent="0.25">
      <c r="A123" s="8" t="s">
        <v>41</v>
      </c>
      <c r="B123" s="4">
        <v>2016</v>
      </c>
      <c r="C123" s="10" t="s">
        <v>50</v>
      </c>
      <c r="D123" s="8">
        <v>4</v>
      </c>
      <c r="E123" s="18" t="s">
        <v>131</v>
      </c>
      <c r="F123" s="18" t="s">
        <v>14</v>
      </c>
      <c r="G123" s="11" t="s">
        <v>40</v>
      </c>
      <c r="H123" s="11" t="s">
        <v>19</v>
      </c>
      <c r="I123" s="11" t="s">
        <v>19</v>
      </c>
      <c r="J123" s="11" t="s">
        <v>16</v>
      </c>
      <c r="K123" s="16">
        <v>0.15740000000000001</v>
      </c>
      <c r="L123" s="6"/>
      <c r="M123" s="5" t="s">
        <v>132</v>
      </c>
      <c r="N123" s="6" t="s">
        <v>17</v>
      </c>
      <c r="O123" s="23"/>
      <c r="P123" s="3"/>
      <c r="Q123" s="3"/>
      <c r="R123" s="3"/>
      <c r="S123" s="3"/>
      <c r="T123" s="3"/>
    </row>
    <row r="124" spans="1:20" ht="12.75" customHeight="1" thickBot="1" x14ac:dyDescent="0.25">
      <c r="A124" s="8" t="s">
        <v>41</v>
      </c>
      <c r="B124" s="4">
        <v>2016</v>
      </c>
      <c r="C124" s="10" t="s">
        <v>50</v>
      </c>
      <c r="D124" s="8">
        <v>4</v>
      </c>
      <c r="E124" s="18" t="s">
        <v>230</v>
      </c>
      <c r="F124" s="18" t="s">
        <v>14</v>
      </c>
      <c r="G124" s="11" t="s">
        <v>257</v>
      </c>
      <c r="H124" s="11" t="s">
        <v>19</v>
      </c>
      <c r="I124" s="11" t="s">
        <v>19</v>
      </c>
      <c r="J124" s="11" t="s">
        <v>16</v>
      </c>
      <c r="K124" s="16">
        <v>0.1072</v>
      </c>
      <c r="L124" s="6"/>
      <c r="M124" s="36" t="s">
        <v>231</v>
      </c>
      <c r="N124" s="21" t="s">
        <v>17</v>
      </c>
      <c r="O124" s="23"/>
      <c r="P124" s="3"/>
      <c r="Q124" s="3"/>
      <c r="R124" s="3"/>
      <c r="S124" s="3"/>
      <c r="T124" s="3"/>
    </row>
    <row r="125" spans="1:20" ht="12.75" customHeight="1" thickBot="1" x14ac:dyDescent="0.25">
      <c r="A125" s="8" t="s">
        <v>41</v>
      </c>
      <c r="B125" s="4">
        <v>2016</v>
      </c>
      <c r="C125" s="10" t="s">
        <v>52</v>
      </c>
      <c r="D125" s="8">
        <v>2</v>
      </c>
      <c r="E125" s="17" t="s">
        <v>136</v>
      </c>
      <c r="F125" s="17" t="s">
        <v>14</v>
      </c>
      <c r="G125" s="5" t="s">
        <v>15</v>
      </c>
      <c r="H125" s="11" t="s">
        <v>16</v>
      </c>
      <c r="I125" s="11" t="s">
        <v>16</v>
      </c>
      <c r="J125" s="11" t="s">
        <v>16</v>
      </c>
      <c r="K125" s="19">
        <v>0.66249999999999998</v>
      </c>
      <c r="L125" s="20"/>
      <c r="M125" s="13" t="s">
        <v>232</v>
      </c>
      <c r="N125" s="14" t="s">
        <v>17</v>
      </c>
      <c r="O125" s="23"/>
      <c r="P125" s="3"/>
      <c r="Q125" s="3"/>
      <c r="R125" s="3"/>
      <c r="S125" s="3"/>
      <c r="T125" s="3"/>
    </row>
    <row r="126" spans="1:20" ht="12.75" customHeight="1" x14ac:dyDescent="0.2">
      <c r="A126" s="8" t="s">
        <v>41</v>
      </c>
      <c r="B126" s="4">
        <v>2016</v>
      </c>
      <c r="C126" s="10" t="s">
        <v>52</v>
      </c>
      <c r="D126" s="8">
        <v>2</v>
      </c>
      <c r="E126" s="10" t="s">
        <v>233</v>
      </c>
      <c r="F126" s="10" t="s">
        <v>14</v>
      </c>
      <c r="G126" s="11" t="s">
        <v>40</v>
      </c>
      <c r="H126" s="11" t="s">
        <v>19</v>
      </c>
      <c r="I126" s="11" t="s">
        <v>19</v>
      </c>
      <c r="J126" s="11" t="s">
        <v>16</v>
      </c>
      <c r="K126" s="19">
        <v>0.3291</v>
      </c>
      <c r="L126" s="20"/>
      <c r="M126" s="35" t="s">
        <v>234</v>
      </c>
      <c r="N126" s="14" t="s">
        <v>29</v>
      </c>
      <c r="O126" s="23"/>
      <c r="P126" s="3"/>
      <c r="Q126" s="3"/>
      <c r="R126" s="3"/>
      <c r="S126" s="3"/>
      <c r="T126" s="3"/>
    </row>
    <row r="127" spans="1:20" x14ac:dyDescent="0.2">
      <c r="A127" s="40" t="s">
        <v>41</v>
      </c>
      <c r="B127" s="40">
        <v>2018</v>
      </c>
      <c r="C127" s="40" t="s">
        <v>30</v>
      </c>
      <c r="D127" s="40">
        <v>2</v>
      </c>
      <c r="E127" s="40" t="s">
        <v>137</v>
      </c>
      <c r="F127" s="41" t="s">
        <v>20</v>
      </c>
      <c r="G127" s="41" t="s">
        <v>257</v>
      </c>
      <c r="H127" s="42"/>
      <c r="I127" s="42"/>
      <c r="J127" s="20"/>
      <c r="K127" s="20"/>
      <c r="L127" s="20"/>
      <c r="M127" s="20"/>
      <c r="N127" s="20"/>
      <c r="O127" s="20"/>
    </row>
    <row r="128" spans="1:20" x14ac:dyDescent="0.2">
      <c r="A128" s="40" t="s">
        <v>41</v>
      </c>
      <c r="B128" s="40">
        <v>2018</v>
      </c>
      <c r="C128" s="40" t="s">
        <v>30</v>
      </c>
      <c r="D128" s="40">
        <v>2</v>
      </c>
      <c r="E128" s="40" t="s">
        <v>60</v>
      </c>
      <c r="F128" s="41" t="s">
        <v>20</v>
      </c>
      <c r="G128" s="41" t="s">
        <v>257</v>
      </c>
      <c r="H128" s="41" t="s">
        <v>16</v>
      </c>
      <c r="I128" s="42"/>
      <c r="J128" s="20"/>
      <c r="K128" s="20"/>
      <c r="L128" s="20"/>
      <c r="M128" s="20"/>
      <c r="N128" s="20"/>
      <c r="O128" s="20"/>
    </row>
    <row r="129" spans="1:15" x14ac:dyDescent="0.2">
      <c r="A129" s="40" t="s">
        <v>41</v>
      </c>
      <c r="B129" s="40">
        <v>2018</v>
      </c>
      <c r="C129" s="40" t="s">
        <v>31</v>
      </c>
      <c r="D129" s="40">
        <v>3</v>
      </c>
      <c r="E129" s="40" t="s">
        <v>235</v>
      </c>
      <c r="F129" s="41" t="s">
        <v>20</v>
      </c>
      <c r="G129" s="41" t="s">
        <v>236</v>
      </c>
      <c r="H129" s="41" t="s">
        <v>16</v>
      </c>
      <c r="I129" s="42"/>
      <c r="J129" s="20"/>
      <c r="K129" s="20"/>
      <c r="L129" s="20"/>
      <c r="M129" s="20"/>
      <c r="N129" s="20"/>
      <c r="O129" s="20"/>
    </row>
    <row r="130" spans="1:15" x14ac:dyDescent="0.2">
      <c r="A130" s="40" t="s">
        <v>41</v>
      </c>
      <c r="B130" s="40">
        <v>2018</v>
      </c>
      <c r="C130" s="40" t="s">
        <v>31</v>
      </c>
      <c r="D130" s="40">
        <v>3</v>
      </c>
      <c r="E130" s="40" t="s">
        <v>170</v>
      </c>
      <c r="F130" s="41" t="s">
        <v>14</v>
      </c>
      <c r="G130" s="41" t="s">
        <v>27</v>
      </c>
      <c r="H130" s="42"/>
      <c r="I130" s="41" t="s">
        <v>16</v>
      </c>
      <c r="J130" s="20"/>
      <c r="K130" s="20"/>
      <c r="L130" s="20"/>
      <c r="M130" s="20"/>
      <c r="N130" s="20"/>
      <c r="O130" s="20"/>
    </row>
    <row r="131" spans="1:15" x14ac:dyDescent="0.2">
      <c r="A131" s="40" t="s">
        <v>41</v>
      </c>
      <c r="B131" s="40">
        <v>2018</v>
      </c>
      <c r="C131" s="40" t="s">
        <v>31</v>
      </c>
      <c r="D131" s="40">
        <v>3</v>
      </c>
      <c r="E131" s="40" t="s">
        <v>237</v>
      </c>
      <c r="F131" s="41" t="s">
        <v>14</v>
      </c>
      <c r="G131" s="41" t="s">
        <v>15</v>
      </c>
      <c r="H131" s="42"/>
      <c r="I131" s="42"/>
      <c r="J131" s="20"/>
      <c r="K131" s="20"/>
      <c r="L131" s="20"/>
      <c r="M131" s="20"/>
      <c r="N131" s="20"/>
      <c r="O131" s="20"/>
    </row>
    <row r="132" spans="1:15" x14ac:dyDescent="0.2">
      <c r="A132" s="40" t="s">
        <v>41</v>
      </c>
      <c r="B132" s="40">
        <v>2018</v>
      </c>
      <c r="C132" s="40" t="s">
        <v>38</v>
      </c>
      <c r="D132" s="40">
        <v>8</v>
      </c>
      <c r="E132" s="40" t="s">
        <v>238</v>
      </c>
      <c r="F132" s="41" t="s">
        <v>20</v>
      </c>
      <c r="G132" s="41" t="s">
        <v>15</v>
      </c>
      <c r="H132" s="42"/>
      <c r="I132" s="42"/>
      <c r="J132" s="20"/>
      <c r="K132" s="20"/>
      <c r="L132" s="20"/>
      <c r="M132" s="20"/>
      <c r="N132" s="20"/>
      <c r="O132" s="20"/>
    </row>
    <row r="133" spans="1:15" x14ac:dyDescent="0.2">
      <c r="A133" s="40" t="s">
        <v>41</v>
      </c>
      <c r="B133" s="40">
        <v>2018</v>
      </c>
      <c r="C133" s="40" t="s">
        <v>38</v>
      </c>
      <c r="D133" s="40">
        <v>8</v>
      </c>
      <c r="E133" s="40" t="s">
        <v>239</v>
      </c>
      <c r="F133" s="41" t="s">
        <v>14</v>
      </c>
      <c r="G133" s="41" t="s">
        <v>257</v>
      </c>
      <c r="H133" s="42"/>
      <c r="I133" s="42"/>
      <c r="J133" s="20"/>
      <c r="K133" s="20"/>
      <c r="L133" s="20"/>
      <c r="M133" s="20"/>
      <c r="N133" s="20"/>
      <c r="O133" s="20"/>
    </row>
    <row r="134" spans="1:15" x14ac:dyDescent="0.2">
      <c r="A134" s="40" t="s">
        <v>41</v>
      </c>
      <c r="B134" s="40">
        <v>2018</v>
      </c>
      <c r="C134" s="40" t="s">
        <v>38</v>
      </c>
      <c r="D134" s="40">
        <v>8</v>
      </c>
      <c r="E134" s="40" t="s">
        <v>240</v>
      </c>
      <c r="F134" s="41" t="s">
        <v>20</v>
      </c>
      <c r="G134" s="41" t="s">
        <v>257</v>
      </c>
      <c r="H134" s="42"/>
      <c r="I134" s="42"/>
      <c r="J134" s="20"/>
      <c r="K134" s="20"/>
      <c r="L134" s="20"/>
      <c r="M134" s="20"/>
      <c r="N134" s="20"/>
      <c r="O134" s="20"/>
    </row>
    <row r="135" spans="1:15" x14ac:dyDescent="0.2">
      <c r="A135" s="40" t="s">
        <v>41</v>
      </c>
      <c r="B135" s="40">
        <v>2018</v>
      </c>
      <c r="C135" s="40" t="s">
        <v>38</v>
      </c>
      <c r="D135" s="40">
        <v>8</v>
      </c>
      <c r="E135" s="40" t="s">
        <v>241</v>
      </c>
      <c r="F135" s="41" t="s">
        <v>14</v>
      </c>
      <c r="G135" s="41" t="s">
        <v>257</v>
      </c>
      <c r="H135" s="42"/>
      <c r="I135" s="42"/>
      <c r="J135" s="20"/>
      <c r="K135" s="20"/>
      <c r="L135" s="20"/>
      <c r="M135" s="20"/>
      <c r="N135" s="20"/>
      <c r="O135" s="20"/>
    </row>
    <row r="136" spans="1:15" x14ac:dyDescent="0.2">
      <c r="A136" s="40" t="s">
        <v>41</v>
      </c>
      <c r="B136" s="40">
        <v>2018</v>
      </c>
      <c r="C136" s="40" t="s">
        <v>38</v>
      </c>
      <c r="D136" s="40">
        <v>8</v>
      </c>
      <c r="E136" s="40" t="s">
        <v>242</v>
      </c>
      <c r="F136" s="41" t="s">
        <v>14</v>
      </c>
      <c r="G136" s="41" t="s">
        <v>257</v>
      </c>
      <c r="H136" s="42"/>
      <c r="I136" s="42"/>
      <c r="J136" s="20"/>
      <c r="K136" s="20"/>
      <c r="L136" s="20"/>
      <c r="M136" s="20"/>
      <c r="N136" s="20"/>
      <c r="O136" s="20"/>
    </row>
    <row r="137" spans="1:15" x14ac:dyDescent="0.2">
      <c r="A137" s="40" t="s">
        <v>41</v>
      </c>
      <c r="B137" s="40">
        <v>2018</v>
      </c>
      <c r="C137" s="40" t="s">
        <v>38</v>
      </c>
      <c r="D137" s="40">
        <v>8</v>
      </c>
      <c r="E137" s="40" t="s">
        <v>243</v>
      </c>
      <c r="F137" s="41" t="s">
        <v>14</v>
      </c>
      <c r="G137" s="41" t="s">
        <v>257</v>
      </c>
      <c r="H137" s="42"/>
      <c r="I137" s="42"/>
      <c r="J137" s="20"/>
      <c r="K137" s="20"/>
      <c r="L137" s="20"/>
      <c r="M137" s="20"/>
      <c r="N137" s="20"/>
      <c r="O137" s="20"/>
    </row>
    <row r="138" spans="1:15" x14ac:dyDescent="0.2">
      <c r="A138" s="40" t="s">
        <v>41</v>
      </c>
      <c r="B138" s="40">
        <v>2018</v>
      </c>
      <c r="C138" s="40" t="s">
        <v>38</v>
      </c>
      <c r="D138" s="40">
        <v>8</v>
      </c>
      <c r="E138" s="40" t="s">
        <v>244</v>
      </c>
      <c r="F138" s="41" t="s">
        <v>20</v>
      </c>
      <c r="G138" s="41" t="s">
        <v>25</v>
      </c>
      <c r="H138" s="41" t="s">
        <v>16</v>
      </c>
      <c r="I138" s="42"/>
      <c r="J138" s="20"/>
      <c r="K138" s="20"/>
      <c r="L138" s="20"/>
      <c r="M138" s="20"/>
      <c r="N138" s="20"/>
      <c r="O138" s="20"/>
    </row>
    <row r="139" spans="1:15" x14ac:dyDescent="0.2">
      <c r="A139" s="40" t="s">
        <v>41</v>
      </c>
      <c r="B139" s="40">
        <v>2018</v>
      </c>
      <c r="C139" s="40" t="s">
        <v>35</v>
      </c>
      <c r="D139" s="40">
        <v>5</v>
      </c>
      <c r="E139" s="40" t="s">
        <v>55</v>
      </c>
      <c r="F139" s="41" t="s">
        <v>20</v>
      </c>
      <c r="G139" s="41" t="s">
        <v>15</v>
      </c>
      <c r="H139" s="41" t="s">
        <v>19</v>
      </c>
      <c r="I139" s="41" t="s">
        <v>16</v>
      </c>
      <c r="J139" s="20"/>
      <c r="K139" s="20"/>
      <c r="L139" s="20"/>
      <c r="M139" s="20"/>
      <c r="N139" s="20"/>
      <c r="O139" s="20"/>
    </row>
    <row r="140" spans="1:15" x14ac:dyDescent="0.2">
      <c r="A140" s="40" t="s">
        <v>41</v>
      </c>
      <c r="B140" s="40">
        <v>2018</v>
      </c>
      <c r="C140" s="40" t="s">
        <v>35</v>
      </c>
      <c r="D140" s="40">
        <v>5</v>
      </c>
      <c r="E140" s="40" t="s">
        <v>245</v>
      </c>
      <c r="F140" s="41" t="s">
        <v>20</v>
      </c>
      <c r="G140" s="41" t="s">
        <v>15</v>
      </c>
      <c r="H140" s="41" t="s">
        <v>19</v>
      </c>
      <c r="I140" s="42"/>
      <c r="J140" s="20"/>
      <c r="K140" s="20"/>
      <c r="L140" s="20"/>
      <c r="M140" s="20"/>
      <c r="N140" s="20"/>
      <c r="O140" s="20"/>
    </row>
    <row r="141" spans="1:15" x14ac:dyDescent="0.2">
      <c r="A141" s="40" t="s">
        <v>41</v>
      </c>
      <c r="B141" s="40">
        <v>2018</v>
      </c>
      <c r="C141" s="40" t="s">
        <v>35</v>
      </c>
      <c r="D141" s="40">
        <v>5</v>
      </c>
      <c r="E141" s="40" t="s">
        <v>246</v>
      </c>
      <c r="F141" s="41" t="s">
        <v>20</v>
      </c>
      <c r="G141" s="41" t="s">
        <v>236</v>
      </c>
      <c r="H141" s="41" t="s">
        <v>19</v>
      </c>
      <c r="I141" s="42"/>
      <c r="J141" s="20"/>
      <c r="K141" s="20"/>
      <c r="L141" s="20"/>
      <c r="M141" s="20"/>
      <c r="N141" s="20"/>
      <c r="O141" s="20"/>
    </row>
    <row r="142" spans="1:15" x14ac:dyDescent="0.2">
      <c r="A142" s="40" t="s">
        <v>41</v>
      </c>
      <c r="B142" s="40">
        <v>2018</v>
      </c>
      <c r="C142" s="40" t="s">
        <v>35</v>
      </c>
      <c r="D142" s="40">
        <v>5</v>
      </c>
      <c r="E142" s="40" t="s">
        <v>247</v>
      </c>
      <c r="F142" s="41" t="s">
        <v>14</v>
      </c>
      <c r="G142" s="41" t="s">
        <v>15</v>
      </c>
      <c r="H142" s="41" t="s">
        <v>16</v>
      </c>
      <c r="I142" s="42"/>
      <c r="J142" s="20"/>
      <c r="K142" s="20"/>
      <c r="L142" s="20"/>
      <c r="M142" s="20"/>
      <c r="N142" s="20"/>
      <c r="O142" s="20"/>
    </row>
    <row r="143" spans="1:15" x14ac:dyDescent="0.2">
      <c r="A143" s="40" t="s">
        <v>41</v>
      </c>
      <c r="B143" s="40">
        <v>2018</v>
      </c>
      <c r="C143" s="40" t="s">
        <v>35</v>
      </c>
      <c r="D143" s="40">
        <v>5</v>
      </c>
      <c r="E143" s="40" t="s">
        <v>248</v>
      </c>
      <c r="F143" s="41" t="s">
        <v>20</v>
      </c>
      <c r="G143" s="41" t="s">
        <v>15</v>
      </c>
      <c r="H143" s="41" t="s">
        <v>16</v>
      </c>
      <c r="I143" s="42"/>
      <c r="J143" s="20"/>
      <c r="K143" s="20"/>
      <c r="L143" s="20"/>
      <c r="M143" s="20"/>
      <c r="N143" s="20"/>
      <c r="O143" s="20"/>
    </row>
    <row r="144" spans="1:15" x14ac:dyDescent="0.2">
      <c r="A144" s="40" t="s">
        <v>41</v>
      </c>
      <c r="B144" s="40">
        <v>2018</v>
      </c>
      <c r="C144" s="40" t="s">
        <v>26</v>
      </c>
      <c r="D144" s="40">
        <v>10</v>
      </c>
      <c r="E144" s="40" t="s">
        <v>249</v>
      </c>
      <c r="F144" s="41" t="s">
        <v>20</v>
      </c>
      <c r="G144" s="41" t="s">
        <v>15</v>
      </c>
      <c r="H144" s="41" t="s">
        <v>19</v>
      </c>
      <c r="I144" s="42"/>
      <c r="J144" s="20"/>
      <c r="K144" s="20"/>
      <c r="L144" s="20"/>
      <c r="M144" s="20"/>
      <c r="N144" s="20"/>
      <c r="O144" s="20"/>
    </row>
    <row r="145" spans="1:15" x14ac:dyDescent="0.2">
      <c r="A145" s="40" t="s">
        <v>41</v>
      </c>
      <c r="B145" s="40">
        <v>2018</v>
      </c>
      <c r="C145" s="40" t="s">
        <v>26</v>
      </c>
      <c r="D145" s="40">
        <v>10</v>
      </c>
      <c r="E145" s="40" t="s">
        <v>155</v>
      </c>
      <c r="F145" s="41" t="s">
        <v>14</v>
      </c>
      <c r="G145" s="41" t="s">
        <v>15</v>
      </c>
      <c r="H145" s="41" t="s">
        <v>19</v>
      </c>
      <c r="I145" s="42"/>
      <c r="J145" s="20"/>
      <c r="K145" s="20"/>
      <c r="L145" s="20"/>
      <c r="M145" s="20"/>
      <c r="N145" s="20"/>
      <c r="O145" s="20"/>
    </row>
    <row r="146" spans="1:15" x14ac:dyDescent="0.2">
      <c r="A146" s="40" t="s">
        <v>41</v>
      </c>
      <c r="B146" s="40">
        <v>2018</v>
      </c>
      <c r="C146" s="40" t="s">
        <v>26</v>
      </c>
      <c r="D146" s="40">
        <v>10</v>
      </c>
      <c r="E146" s="40" t="s">
        <v>164</v>
      </c>
      <c r="F146" s="41" t="s">
        <v>14</v>
      </c>
      <c r="G146" s="41" t="s">
        <v>250</v>
      </c>
      <c r="H146" s="41" t="s">
        <v>19</v>
      </c>
      <c r="I146" s="42"/>
      <c r="J146" s="20"/>
      <c r="K146" s="20"/>
      <c r="L146" s="20"/>
      <c r="M146" s="20"/>
      <c r="N146" s="20"/>
      <c r="O146" s="20"/>
    </row>
    <row r="147" spans="1:15" x14ac:dyDescent="0.2">
      <c r="A147" s="40" t="s">
        <v>41</v>
      </c>
      <c r="B147" s="40">
        <v>2018</v>
      </c>
      <c r="C147" s="40" t="s">
        <v>26</v>
      </c>
      <c r="D147" s="40">
        <v>10</v>
      </c>
      <c r="E147" s="40" t="s">
        <v>161</v>
      </c>
      <c r="F147" s="41" t="s">
        <v>14</v>
      </c>
      <c r="G147" s="41" t="s">
        <v>25</v>
      </c>
      <c r="H147" s="41" t="s">
        <v>19</v>
      </c>
      <c r="I147" s="42"/>
      <c r="J147" s="20"/>
      <c r="K147" s="20"/>
      <c r="L147" s="20"/>
      <c r="M147" s="20"/>
      <c r="N147" s="20"/>
      <c r="O147" s="20"/>
    </row>
    <row r="148" spans="1:15" x14ac:dyDescent="0.2">
      <c r="A148" s="40" t="s">
        <v>41</v>
      </c>
      <c r="B148" s="40">
        <v>2018</v>
      </c>
      <c r="C148" s="40" t="s">
        <v>26</v>
      </c>
      <c r="D148" s="40">
        <v>10</v>
      </c>
      <c r="E148" s="40" t="s">
        <v>251</v>
      </c>
      <c r="F148" s="41" t="s">
        <v>20</v>
      </c>
      <c r="G148" s="41" t="s">
        <v>15</v>
      </c>
      <c r="H148" s="41" t="s">
        <v>19</v>
      </c>
      <c r="I148" s="42"/>
      <c r="J148" s="20"/>
      <c r="K148" s="20"/>
      <c r="L148" s="20"/>
      <c r="M148" s="20"/>
      <c r="N148" s="20"/>
      <c r="O148" s="20"/>
    </row>
    <row r="149" spans="1:15" x14ac:dyDescent="0.2">
      <c r="A149" s="40" t="s">
        <v>41</v>
      </c>
      <c r="B149" s="40">
        <v>2018</v>
      </c>
      <c r="C149" s="40" t="s">
        <v>26</v>
      </c>
      <c r="D149" s="40">
        <v>10</v>
      </c>
      <c r="E149" s="40" t="s">
        <v>101</v>
      </c>
      <c r="F149" s="41" t="s">
        <v>20</v>
      </c>
      <c r="G149" s="41" t="s">
        <v>257</v>
      </c>
      <c r="H149" s="41" t="s">
        <v>16</v>
      </c>
      <c r="I149" s="41" t="s">
        <v>16</v>
      </c>
      <c r="J149" s="20"/>
      <c r="K149" s="20"/>
      <c r="L149" s="20"/>
      <c r="M149" s="20"/>
      <c r="N149" s="20"/>
      <c r="O149" s="20"/>
    </row>
    <row r="150" spans="1:15" x14ac:dyDescent="0.2">
      <c r="A150" s="40" t="s">
        <v>41</v>
      </c>
      <c r="B150" s="40">
        <v>2018</v>
      </c>
      <c r="C150" s="40" t="s">
        <v>26</v>
      </c>
      <c r="D150" s="40">
        <v>10</v>
      </c>
      <c r="E150" s="40" t="s">
        <v>56</v>
      </c>
      <c r="F150" s="41" t="s">
        <v>20</v>
      </c>
      <c r="G150" s="41" t="s">
        <v>257</v>
      </c>
      <c r="H150" s="41" t="s">
        <v>19</v>
      </c>
      <c r="I150" s="42"/>
      <c r="J150" s="20"/>
      <c r="K150" s="20"/>
      <c r="L150" s="20"/>
      <c r="M150" s="20"/>
      <c r="N150" s="20"/>
      <c r="O150" s="20"/>
    </row>
    <row r="151" spans="1:15" x14ac:dyDescent="0.2">
      <c r="A151" s="40" t="s">
        <v>41</v>
      </c>
      <c r="B151" s="40">
        <v>2018</v>
      </c>
      <c r="C151" s="40" t="s">
        <v>26</v>
      </c>
      <c r="D151" s="40">
        <v>10</v>
      </c>
      <c r="E151" s="40" t="s">
        <v>252</v>
      </c>
      <c r="F151" s="41" t="s">
        <v>14</v>
      </c>
      <c r="G151" s="41" t="s">
        <v>257</v>
      </c>
      <c r="H151" s="41" t="s">
        <v>19</v>
      </c>
      <c r="I151" s="42"/>
      <c r="J151" s="20"/>
      <c r="K151" s="20"/>
      <c r="L151" s="20"/>
      <c r="M151" s="20"/>
      <c r="N151" s="20"/>
      <c r="O151" s="20"/>
    </row>
    <row r="152" spans="1:15" x14ac:dyDescent="0.2">
      <c r="A152" s="40" t="s">
        <v>41</v>
      </c>
      <c r="B152" s="40">
        <v>2018</v>
      </c>
      <c r="C152" s="40" t="s">
        <v>26</v>
      </c>
      <c r="D152" s="40">
        <v>10</v>
      </c>
      <c r="E152" s="40" t="s">
        <v>253</v>
      </c>
      <c r="F152" s="41" t="s">
        <v>14</v>
      </c>
      <c r="G152" s="41" t="s">
        <v>15</v>
      </c>
      <c r="H152" s="41" t="s">
        <v>19</v>
      </c>
      <c r="I152" s="42"/>
      <c r="J152" s="20"/>
      <c r="K152" s="20"/>
      <c r="L152" s="20"/>
      <c r="M152" s="20"/>
      <c r="N152" s="20"/>
      <c r="O152" s="20"/>
    </row>
    <row r="153" spans="1:15" x14ac:dyDescent="0.2">
      <c r="A153" s="40" t="s">
        <v>41</v>
      </c>
      <c r="B153" s="40">
        <v>2018</v>
      </c>
      <c r="C153" s="40" t="s">
        <v>26</v>
      </c>
      <c r="D153" s="40">
        <v>10</v>
      </c>
      <c r="E153" s="40" t="s">
        <v>254</v>
      </c>
      <c r="F153" s="41" t="s">
        <v>14</v>
      </c>
      <c r="G153" s="41" t="s">
        <v>15</v>
      </c>
      <c r="H153" s="41" t="s">
        <v>19</v>
      </c>
      <c r="I153" s="42"/>
      <c r="J153" s="20"/>
      <c r="K153" s="20"/>
      <c r="L153" s="20"/>
      <c r="M153" s="20"/>
      <c r="N153" s="20"/>
      <c r="O153" s="20"/>
    </row>
    <row r="154" spans="1:15" x14ac:dyDescent="0.2">
      <c r="A154" s="40" t="s">
        <v>41</v>
      </c>
      <c r="B154" s="40">
        <v>2018</v>
      </c>
      <c r="C154" s="40" t="s">
        <v>63</v>
      </c>
      <c r="D154" s="40">
        <v>1</v>
      </c>
      <c r="E154" s="40" t="s">
        <v>183</v>
      </c>
      <c r="F154" s="41" t="s">
        <v>20</v>
      </c>
      <c r="G154" s="41" t="s">
        <v>25</v>
      </c>
      <c r="H154" s="41" t="s">
        <v>16</v>
      </c>
      <c r="I154" s="41" t="s">
        <v>16</v>
      </c>
      <c r="J154" s="20"/>
      <c r="K154" s="20"/>
      <c r="L154" s="20"/>
      <c r="M154" s="20"/>
      <c r="N154" s="20"/>
      <c r="O154" s="20"/>
    </row>
    <row r="155" spans="1:15" x14ac:dyDescent="0.2">
      <c r="A155" s="40" t="s">
        <v>41</v>
      </c>
      <c r="B155" s="40">
        <v>2018</v>
      </c>
      <c r="C155" s="40" t="s">
        <v>65</v>
      </c>
      <c r="D155" s="40">
        <v>2</v>
      </c>
      <c r="E155" s="40" t="s">
        <v>255</v>
      </c>
      <c r="F155" s="41" t="s">
        <v>20</v>
      </c>
      <c r="G155" s="41" t="s">
        <v>15</v>
      </c>
      <c r="H155" s="41" t="s">
        <v>19</v>
      </c>
      <c r="I155" s="42"/>
      <c r="J155" s="20"/>
      <c r="K155" s="20"/>
      <c r="L155" s="20"/>
      <c r="M155" s="20"/>
      <c r="N155" s="20"/>
      <c r="O155" s="20"/>
    </row>
    <row r="156" spans="1:15" x14ac:dyDescent="0.2">
      <c r="A156" s="40" t="s">
        <v>41</v>
      </c>
      <c r="B156" s="40">
        <v>2018</v>
      </c>
      <c r="C156" s="40" t="s">
        <v>65</v>
      </c>
      <c r="D156" s="40">
        <v>2</v>
      </c>
      <c r="E156" s="40" t="s">
        <v>256</v>
      </c>
      <c r="F156" s="41" t="s">
        <v>14</v>
      </c>
      <c r="G156" s="41" t="s">
        <v>25</v>
      </c>
      <c r="H156" s="41" t="s">
        <v>16</v>
      </c>
      <c r="I156" s="42"/>
      <c r="J156" s="20"/>
      <c r="K156" s="20"/>
      <c r="L156" s="20"/>
      <c r="M156" s="20"/>
      <c r="N156" s="20"/>
      <c r="O156" s="20"/>
    </row>
    <row r="157" spans="1:15" x14ac:dyDescent="0.2">
      <c r="A157" s="40" t="s">
        <v>41</v>
      </c>
      <c r="B157" s="40">
        <v>2018</v>
      </c>
      <c r="C157" s="40" t="s">
        <v>68</v>
      </c>
      <c r="D157" s="40">
        <v>1</v>
      </c>
      <c r="E157" s="40" t="s">
        <v>204</v>
      </c>
      <c r="F157" s="41" t="s">
        <v>20</v>
      </c>
      <c r="G157" s="41" t="s">
        <v>27</v>
      </c>
      <c r="H157" s="41" t="s">
        <v>16</v>
      </c>
      <c r="I157" s="41" t="s">
        <v>16</v>
      </c>
      <c r="J157" s="20"/>
      <c r="K157" s="20"/>
      <c r="L157" s="20"/>
      <c r="M157" s="20"/>
      <c r="N157" s="20"/>
      <c r="O157" s="20"/>
    </row>
  </sheetData>
  <hyperlinks>
    <hyperlink ref="M105" r:id="rId1"/>
    <hyperlink ref="M106" r:id="rId2"/>
    <hyperlink ref="M107" r:id="rId3" location="biography-130753-130753"/>
    <hyperlink ref="M108" r:id="rId4" location="experience-130750-130750"/>
    <hyperlink ref="M109" r:id="rId5"/>
    <hyperlink ref="M111" r:id="rId6"/>
    <hyperlink ref="M112" r:id="rId7"/>
    <hyperlink ref="M113" r:id="rId8"/>
    <hyperlink ref="M114" r:id="rId9"/>
    <hyperlink ref="M115" r:id="rId10"/>
    <hyperlink ref="M118" r:id="rId11"/>
    <hyperlink ref="M125" r:id="rId12"/>
    <hyperlink ref="M126" r:id="rId13"/>
    <hyperlink ref="M124" r:id="rId14"/>
    <hyperlink ref="M122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Selected races w codes</vt:lpstr>
      <vt:lpstr>All Candidates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Howie</dc:creator>
  <cp:lastModifiedBy>Linson</cp:lastModifiedBy>
  <cp:lastPrinted>2019-02-20T21:22:14Z</cp:lastPrinted>
  <dcterms:created xsi:type="dcterms:W3CDTF">2019-02-11T19:22:38Z</dcterms:created>
  <dcterms:modified xsi:type="dcterms:W3CDTF">2019-02-20T21:30:18Z</dcterms:modified>
</cp:coreProperties>
</file>