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co\Desktop\LAEG 2022\Algas - leitura espectro\Testes\Teste Julya\"/>
    </mc:Choice>
  </mc:AlternateContent>
  <xr:revisionPtr revIDLastSave="0" documentId="13_ncr:1_{4D8ADCE7-BB57-4E1C-BA99-040263DB17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este 20mL" sheetId="7" r:id="rId1"/>
  </sheets>
  <calcPr calcId="191029"/>
</workbook>
</file>

<file path=xl/calcChain.xml><?xml version="1.0" encoding="utf-8"?>
<calcChain xmlns="http://schemas.openxmlformats.org/spreadsheetml/2006/main">
  <c r="T3" i="7" l="1"/>
  <c r="D29" i="7" l="1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O8" i="7"/>
  <c r="N8" i="7"/>
  <c r="O7" i="7"/>
  <c r="N7" i="7"/>
  <c r="O6" i="7"/>
  <c r="N6" i="7"/>
  <c r="O5" i="7"/>
  <c r="N5" i="7"/>
  <c r="O4" i="7"/>
  <c r="N4" i="7"/>
  <c r="O3" i="7"/>
  <c r="N3" i="7"/>
  <c r="P3" i="7" l="1"/>
  <c r="P5" i="7"/>
  <c r="P7" i="7"/>
  <c r="Q4" i="7"/>
  <c r="T4" i="7" s="1"/>
  <c r="Q6" i="7"/>
  <c r="T6" i="7" s="1"/>
  <c r="Q8" i="7"/>
  <c r="T8" i="7" s="1"/>
  <c r="P4" i="7"/>
  <c r="P6" i="7"/>
  <c r="P8" i="7"/>
  <c r="Q5" i="7"/>
  <c r="T5" i="7" s="1"/>
  <c r="Q7" i="7"/>
  <c r="T7" i="7" s="1"/>
</calcChain>
</file>

<file path=xl/sharedStrings.xml><?xml version="1.0" encoding="utf-8"?>
<sst xmlns="http://schemas.openxmlformats.org/spreadsheetml/2006/main" count="75" uniqueCount="21">
  <si>
    <t>Média</t>
  </si>
  <si>
    <t>Conc.</t>
  </si>
  <si>
    <t>Abs</t>
  </si>
  <si>
    <t>cel/mL</t>
  </si>
  <si>
    <t>Leitura no espectro</t>
  </si>
  <si>
    <t>NaCl</t>
  </si>
  <si>
    <t>g.L-1</t>
  </si>
  <si>
    <t>SD</t>
  </si>
  <si>
    <t>CV(%)</t>
  </si>
  <si>
    <t>Inib.Crescimento (%)</t>
  </si>
  <si>
    <t>CI (50)</t>
  </si>
  <si>
    <t>upper</t>
  </si>
  <si>
    <t>lower</t>
  </si>
  <si>
    <t>CENO</t>
  </si>
  <si>
    <t>g/L</t>
  </si>
  <si>
    <t>Alga (cel/ml)</t>
  </si>
  <si>
    <t>Volume total  = 20 mL</t>
  </si>
  <si>
    <t>Data do ensaio = 23/05/23</t>
  </si>
  <si>
    <t>1,080</t>
  </si>
  <si>
    <t>5,99 g/L</t>
  </si>
  <si>
    <t>1,14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</si>
</sst>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1" fontId="2" fillId="0" borderId="1" xfId="0" applyNumberFormat="1" applyFont="1" applyBorder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Border="1"/>
    <xf numFmtId="0" fontId="0" fillId="6" borderId="2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" fontId="2" fillId="0" borderId="0" xfId="0" applyNumberFormat="1" applyFont="1" applyBorder="1"/>
    <xf numFmtId="0" fontId="0" fillId="8" borderId="1" xfId="0" applyFill="1" applyBorder="1"/>
    <xf numFmtId="14" fontId="0" fillId="9" borderId="0" xfId="0" applyNumberFormat="1" applyFill="1" applyBorder="1" applyAlignment="1"/>
    <xf numFmtId="0" fontId="0" fillId="4" borderId="1" xfId="0" applyFill="1" applyBorder="1"/>
    <xf numFmtId="49" fontId="0" fillId="0" borderId="1" xfId="0" applyNumberFormat="1" applyBorder="1" applyAlignment="1">
      <alignment horizontal="left" indent="3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3" fillId="4" borderId="1" xfId="0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'Teste 20mL'!$H$7</c:f>
              <c:strCache>
                <c:ptCount val="1"/>
                <c:pt idx="0">
                  <c:v>cel/mL</c:v>
                </c:pt>
              </c:strCache>
            </c:strRef>
          </c:tx>
          <c:xVal>
            <c:numRef>
              <c:f>'Teste 20mL'!$G$8:$G$25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</c:numCache>
            </c:numRef>
          </c:xVal>
          <c:yVal>
            <c:numRef>
              <c:f>'Teste 20mL'!$H$8:$H$25</c:f>
              <c:numCache>
                <c:formatCode>General</c:formatCode>
                <c:ptCount val="18"/>
                <c:pt idx="0">
                  <c:v>1391</c:v>
                </c:pt>
                <c:pt idx="1">
                  <c:v>1363</c:v>
                </c:pt>
                <c:pt idx="2">
                  <c:v>1410</c:v>
                </c:pt>
                <c:pt idx="3">
                  <c:v>1322</c:v>
                </c:pt>
                <c:pt idx="4">
                  <c:v>1264</c:v>
                </c:pt>
                <c:pt idx="5">
                  <c:v>1309</c:v>
                </c:pt>
                <c:pt idx="6">
                  <c:v>1108</c:v>
                </c:pt>
                <c:pt idx="7">
                  <c:v>1218</c:v>
                </c:pt>
                <c:pt idx="8">
                  <c:v>1490</c:v>
                </c:pt>
                <c:pt idx="9">
                  <c:v>961</c:v>
                </c:pt>
                <c:pt idx="10">
                  <c:v>1006</c:v>
                </c:pt>
                <c:pt idx="11">
                  <c:v>912</c:v>
                </c:pt>
                <c:pt idx="12">
                  <c:v>349</c:v>
                </c:pt>
                <c:pt idx="13">
                  <c:v>337</c:v>
                </c:pt>
                <c:pt idx="14">
                  <c:v>328</c:v>
                </c:pt>
                <c:pt idx="15">
                  <c:v>38</c:v>
                </c:pt>
                <c:pt idx="16">
                  <c:v>36</c:v>
                </c:pt>
                <c:pt idx="17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D0-4679-A9F4-AE6DDFB99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39880"/>
        <c:axId val="153237920"/>
      </c:scatterChart>
      <c:valAx>
        <c:axId val="153239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Concentrações</a:t>
                </a:r>
                <a:r>
                  <a:rPr lang="pt-BR" baseline="0"/>
                  <a:t> (g/L)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38961131628457951"/>
              <c:y val="0.91041838468214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3237920"/>
        <c:crosses val="autoZero"/>
        <c:crossBetween val="midCat"/>
        <c:majorUnit val="3"/>
      </c:valAx>
      <c:valAx>
        <c:axId val="153237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</a:t>
                </a:r>
                <a:r>
                  <a:rPr lang="pt-BR" baseline="0"/>
                  <a:t> de células (10</a:t>
                </a:r>
                <a:r>
                  <a:rPr lang="pt-BR" baseline="30000"/>
                  <a:t>4</a:t>
                </a:r>
                <a:r>
                  <a:rPr lang="pt-BR" baseline="0"/>
                  <a:t>)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1.1799410029498525E-2"/>
              <c:y val="0.278962723140826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3239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'Teste 20mL'!$T$2</c:f>
              <c:strCache>
                <c:ptCount val="1"/>
                <c:pt idx="0">
                  <c:v>Inib.Crescimento (%)</c:v>
                </c:pt>
              </c:strCache>
            </c:strRef>
          </c:tx>
          <c:xVal>
            <c:numRef>
              <c:f>'Teste 20mL'!$S$3:$S$8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  <c:pt idx="5">
                  <c:v>30</c:v>
                </c:pt>
              </c:numCache>
            </c:numRef>
          </c:xVal>
          <c:yVal>
            <c:numRef>
              <c:f>'Teste 20mL'!$T$3:$T$8</c:f>
              <c:numCache>
                <c:formatCode>0.0</c:formatCode>
                <c:ptCount val="6"/>
                <c:pt idx="0">
                  <c:v>0</c:v>
                </c:pt>
                <c:pt idx="1">
                  <c:v>6.4601344860710839</c:v>
                </c:pt>
                <c:pt idx="2">
                  <c:v>8.3573487031700324</c:v>
                </c:pt>
                <c:pt idx="3">
                  <c:v>30.859750240153701</c:v>
                </c:pt>
                <c:pt idx="4">
                  <c:v>75.648414985590776</c:v>
                </c:pt>
                <c:pt idx="5">
                  <c:v>97.430355427473586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E-4483-8525-802935534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35568"/>
        <c:axId val="153234784"/>
      </c:scatterChart>
      <c:valAx>
        <c:axId val="15323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Concentrações</a:t>
                </a:r>
                <a:r>
                  <a:rPr lang="pt-BR" baseline="0"/>
                  <a:t> (g/L)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39106364829396323"/>
              <c:y val="0.897198891805190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3234784"/>
        <c:crosses val="autoZero"/>
        <c:crossBetween val="midCat"/>
        <c:majorUnit val="3"/>
        <c:minorUnit val="0.5"/>
      </c:valAx>
      <c:valAx>
        <c:axId val="153234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%</a:t>
                </a:r>
                <a:r>
                  <a:rPr lang="pt-BR" baseline="0"/>
                  <a:t> Inibição Crescimento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1.3888888888888888E-2"/>
              <c:y val="0.25305737824438612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53235568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28</xdr:row>
      <xdr:rowOff>114300</xdr:rowOff>
    </xdr:from>
    <xdr:to>
      <xdr:col>17</xdr:col>
      <xdr:colOff>180975</xdr:colOff>
      <xdr:row>44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9</xdr:row>
      <xdr:rowOff>195261</xdr:rowOff>
    </xdr:from>
    <xdr:to>
      <xdr:col>17</xdr:col>
      <xdr:colOff>114300</xdr:colOff>
      <xdr:row>26</xdr:row>
      <xdr:rowOff>57149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X12" sqref="X12"/>
    </sheetView>
  </sheetViews>
  <sheetFormatPr defaultRowHeight="15" x14ac:dyDescent="0.25"/>
  <cols>
    <col min="1" max="1" width="11.28515625" customWidth="1"/>
    <col min="3" max="3" width="9.42578125" bestFit="1" customWidth="1"/>
    <col min="4" max="4" width="17.28515625" customWidth="1"/>
    <col min="13" max="13" width="9.28515625" customWidth="1"/>
    <col min="14" max="14" width="12.7109375" customWidth="1"/>
    <col min="17" max="17" width="13" customWidth="1"/>
    <col min="20" max="20" width="15.28515625" customWidth="1"/>
  </cols>
  <sheetData>
    <row r="1" spans="1:21" ht="15.75" customHeight="1" x14ac:dyDescent="0.25">
      <c r="A1" s="22" t="s">
        <v>16</v>
      </c>
      <c r="B1" s="23"/>
      <c r="C1" s="23"/>
      <c r="D1" s="24"/>
      <c r="E1" s="15"/>
    </row>
    <row r="2" spans="1:21" x14ac:dyDescent="0.25">
      <c r="A2" s="18" t="s">
        <v>4</v>
      </c>
      <c r="B2" s="18"/>
      <c r="C2" s="18"/>
      <c r="D2" s="18"/>
      <c r="E2" s="6"/>
      <c r="J2" s="7" t="s">
        <v>6</v>
      </c>
      <c r="K2" s="7">
        <v>1</v>
      </c>
      <c r="L2" s="7">
        <v>2</v>
      </c>
      <c r="M2" s="7">
        <v>3</v>
      </c>
      <c r="N2" s="7" t="s">
        <v>0</v>
      </c>
      <c r="O2" s="7" t="s">
        <v>7</v>
      </c>
      <c r="P2" s="7" t="s">
        <v>8</v>
      </c>
      <c r="Q2" s="7" t="s">
        <v>9</v>
      </c>
      <c r="S2" s="7" t="s">
        <v>6</v>
      </c>
      <c r="T2" s="7" t="s">
        <v>9</v>
      </c>
    </row>
    <row r="3" spans="1:21" x14ac:dyDescent="0.25">
      <c r="A3" s="19" t="s">
        <v>17</v>
      </c>
      <c r="B3" s="19"/>
      <c r="C3" s="19"/>
      <c r="D3" s="19"/>
      <c r="E3" s="6"/>
      <c r="J3" s="8">
        <v>0</v>
      </c>
      <c r="K3" s="1">
        <v>1391</v>
      </c>
      <c r="L3" s="1">
        <v>1363</v>
      </c>
      <c r="M3" s="1">
        <v>1410</v>
      </c>
      <c r="N3" s="9">
        <f>AVERAGE(K3:M3)</f>
        <v>1388</v>
      </c>
      <c r="O3" s="9">
        <f>_xlfn.STDEV.S(K3:M3)</f>
        <v>23.643180835073778</v>
      </c>
      <c r="P3" s="10">
        <f>O3/N3*100</f>
        <v>1.7033991956105026</v>
      </c>
      <c r="Q3" s="11">
        <v>0</v>
      </c>
      <c r="S3" s="8">
        <v>0</v>
      </c>
      <c r="T3" s="11">
        <f>Q3</f>
        <v>0</v>
      </c>
    </row>
    <row r="4" spans="1:21" x14ac:dyDescent="0.25">
      <c r="A4" s="20" t="s">
        <v>14</v>
      </c>
      <c r="B4" s="21"/>
      <c r="C4" s="21"/>
      <c r="D4" s="21"/>
      <c r="E4" s="6"/>
      <c r="J4" s="8">
        <v>0.3</v>
      </c>
      <c r="K4" s="1">
        <v>1322</v>
      </c>
      <c r="L4" s="1">
        <v>1264</v>
      </c>
      <c r="M4" s="1">
        <v>1309</v>
      </c>
      <c r="N4" s="9">
        <f t="shared" ref="N4:N8" si="0">AVERAGE(K4:M4)</f>
        <v>1298.3333333333333</v>
      </c>
      <c r="O4" s="9">
        <f t="shared" ref="O4:O8" si="1">_xlfn.STDEV.S(K4:M4)</f>
        <v>30.43572462310259</v>
      </c>
      <c r="P4" s="10">
        <f t="shared" ref="P4:P8" si="2">O4/N4*100</f>
        <v>2.3442149902261304</v>
      </c>
      <c r="Q4" s="11">
        <f>100-(N4*100)/N3</f>
        <v>6.4601344860710839</v>
      </c>
      <c r="S4" s="8">
        <v>0.3</v>
      </c>
      <c r="T4" s="11">
        <f t="shared" ref="T4:T8" si="3">Q4</f>
        <v>6.4601344860710839</v>
      </c>
    </row>
    <row r="5" spans="1:21" ht="15.75" x14ac:dyDescent="0.25">
      <c r="C5" s="6"/>
      <c r="D5" s="13"/>
      <c r="E5" s="6"/>
      <c r="J5" s="8">
        <v>1</v>
      </c>
      <c r="K5" s="1">
        <v>1108</v>
      </c>
      <c r="L5" s="1">
        <v>1218</v>
      </c>
      <c r="M5" s="1">
        <v>1490</v>
      </c>
      <c r="N5" s="9">
        <f t="shared" si="0"/>
        <v>1272</v>
      </c>
      <c r="O5" s="9">
        <f t="shared" si="1"/>
        <v>196.64180633832675</v>
      </c>
      <c r="P5" s="10">
        <f t="shared" si="2"/>
        <v>15.459261504585436</v>
      </c>
      <c r="Q5" s="11">
        <f>100-(N5*100)/N3</f>
        <v>8.3573487031700324</v>
      </c>
      <c r="S5" s="8">
        <v>1</v>
      </c>
      <c r="T5" s="11">
        <f t="shared" si="3"/>
        <v>8.3573487031700324</v>
      </c>
    </row>
    <row r="6" spans="1:21" ht="18.75" customHeight="1" x14ac:dyDescent="0.25">
      <c r="C6" s="6"/>
      <c r="D6" s="13"/>
      <c r="E6" s="6"/>
      <c r="J6" s="8">
        <v>3</v>
      </c>
      <c r="K6" s="1">
        <v>961</v>
      </c>
      <c r="L6" s="1">
        <v>1006</v>
      </c>
      <c r="M6" s="1">
        <v>912</v>
      </c>
      <c r="N6" s="9">
        <f t="shared" si="0"/>
        <v>959.66666666666663</v>
      </c>
      <c r="O6" s="9">
        <f t="shared" si="1"/>
        <v>47.014182257413914</v>
      </c>
      <c r="P6" s="10">
        <f t="shared" si="2"/>
        <v>4.8990116975422628</v>
      </c>
      <c r="Q6" s="12">
        <f>100-(N6*100)/N3</f>
        <v>30.859750240153701</v>
      </c>
      <c r="S6" s="8">
        <v>3</v>
      </c>
      <c r="T6" s="11">
        <f t="shared" si="3"/>
        <v>30.859750240153701</v>
      </c>
    </row>
    <row r="7" spans="1:21" ht="21.75" customHeight="1" x14ac:dyDescent="0.25">
      <c r="A7" s="2" t="s">
        <v>5</v>
      </c>
      <c r="B7" s="4" t="s">
        <v>1</v>
      </c>
      <c r="C7" s="4" t="s">
        <v>2</v>
      </c>
      <c r="D7" s="5" t="s">
        <v>15</v>
      </c>
      <c r="E7" s="5" t="s">
        <v>3</v>
      </c>
      <c r="G7" s="4" t="s">
        <v>1</v>
      </c>
      <c r="H7" s="5" t="s">
        <v>3</v>
      </c>
      <c r="J7" s="8">
        <v>10</v>
      </c>
      <c r="K7" s="1">
        <v>349</v>
      </c>
      <c r="L7" s="1">
        <v>337</v>
      </c>
      <c r="M7" s="1">
        <v>328</v>
      </c>
      <c r="N7" s="9">
        <f t="shared" si="0"/>
        <v>338</v>
      </c>
      <c r="O7" s="9">
        <f t="shared" si="1"/>
        <v>10.535653752852738</v>
      </c>
      <c r="P7" s="10">
        <f t="shared" si="2"/>
        <v>3.1170573233292127</v>
      </c>
      <c r="Q7" s="11">
        <f>100-(N7*100)/N3</f>
        <v>75.648414985590776</v>
      </c>
      <c r="S7" s="8">
        <v>10</v>
      </c>
      <c r="T7" s="11">
        <f t="shared" si="3"/>
        <v>75.648414985590776</v>
      </c>
    </row>
    <row r="8" spans="1:21" ht="15.75" x14ac:dyDescent="0.25">
      <c r="A8" s="1"/>
      <c r="B8" s="1">
        <v>0</v>
      </c>
      <c r="C8" s="1">
        <v>1.07</v>
      </c>
      <c r="D8" s="3">
        <f t="shared" ref="D8:D29" si="4">IF(C8&gt;0.82,C8*18608815-6000560,IF(C8&lt;0.724,C8*12404716-44917,((C8*18608815-6000560)+(C8*12404716-44917))/2))</f>
        <v>13910872.050000001</v>
      </c>
      <c r="E8" s="1">
        <v>1391</v>
      </c>
      <c r="G8" s="1">
        <v>0</v>
      </c>
      <c r="H8" s="1">
        <v>1391</v>
      </c>
      <c r="J8" s="8">
        <v>30</v>
      </c>
      <c r="K8" s="1">
        <v>38</v>
      </c>
      <c r="L8" s="1">
        <v>36</v>
      </c>
      <c r="M8" s="1">
        <v>33</v>
      </c>
      <c r="N8" s="9">
        <f t="shared" si="0"/>
        <v>35.666666666666664</v>
      </c>
      <c r="O8" s="9">
        <f t="shared" si="1"/>
        <v>2.5166114784235831</v>
      </c>
      <c r="P8" s="10">
        <f t="shared" si="2"/>
        <v>7.0559200329633169</v>
      </c>
      <c r="Q8" s="11">
        <f>100-(N8*100)/N3</f>
        <v>97.430355427473586</v>
      </c>
      <c r="S8" s="8">
        <v>30</v>
      </c>
      <c r="T8" s="11">
        <f t="shared" si="3"/>
        <v>97.430355427473586</v>
      </c>
    </row>
    <row r="9" spans="1:21" ht="15.75" x14ac:dyDescent="0.25">
      <c r="A9" s="1"/>
      <c r="B9" s="1">
        <v>0</v>
      </c>
      <c r="C9" s="1">
        <v>1.0549999999999999</v>
      </c>
      <c r="D9" s="3">
        <f t="shared" si="4"/>
        <v>13631739.824999999</v>
      </c>
      <c r="E9" s="1">
        <v>1363</v>
      </c>
      <c r="G9" s="1">
        <v>0</v>
      </c>
      <c r="H9" s="1">
        <v>1363</v>
      </c>
    </row>
    <row r="10" spans="1:21" ht="15.75" x14ac:dyDescent="0.25">
      <c r="A10" s="1"/>
      <c r="B10" s="1">
        <v>0</v>
      </c>
      <c r="C10" s="17" t="s">
        <v>18</v>
      </c>
      <c r="D10" s="3">
        <f t="shared" si="4"/>
        <v>14096960.200000003</v>
      </c>
      <c r="E10" s="1">
        <v>1410</v>
      </c>
      <c r="G10" s="1">
        <v>0</v>
      </c>
      <c r="H10" s="1">
        <v>1410</v>
      </c>
    </row>
    <row r="11" spans="1:21" ht="15.75" x14ac:dyDescent="0.25">
      <c r="A11" s="1"/>
      <c r="B11" s="1">
        <v>0.3</v>
      </c>
      <c r="C11" s="1">
        <v>1.0329999999999999</v>
      </c>
      <c r="D11" s="3">
        <f t="shared" si="4"/>
        <v>13222345.895</v>
      </c>
      <c r="E11" s="1">
        <v>1322</v>
      </c>
      <c r="G11" s="1">
        <v>0.3</v>
      </c>
      <c r="H11" s="1">
        <v>1322</v>
      </c>
      <c r="T11" s="16" t="s">
        <v>10</v>
      </c>
      <c r="U11" s="25" t="s">
        <v>19</v>
      </c>
    </row>
    <row r="12" spans="1:21" ht="15.75" x14ac:dyDescent="0.25">
      <c r="A12" s="1"/>
      <c r="B12" s="1">
        <v>0.3</v>
      </c>
      <c r="C12" s="1">
        <v>1.002</v>
      </c>
      <c r="D12" s="3">
        <f t="shared" si="4"/>
        <v>12645472.629999999</v>
      </c>
      <c r="E12" s="1">
        <v>1264</v>
      </c>
      <c r="G12" s="1">
        <v>0.3</v>
      </c>
      <c r="H12" s="1">
        <v>1264</v>
      </c>
      <c r="T12" s="14" t="s">
        <v>12</v>
      </c>
      <c r="U12" s="27">
        <v>5.65</v>
      </c>
    </row>
    <row r="13" spans="1:21" ht="15.75" x14ac:dyDescent="0.25">
      <c r="A13" s="1"/>
      <c r="B13" s="1">
        <v>0.3</v>
      </c>
      <c r="C13" s="1">
        <v>1.026</v>
      </c>
      <c r="D13" s="3">
        <f t="shared" si="4"/>
        <v>13092084.190000001</v>
      </c>
      <c r="E13" s="1">
        <v>1309</v>
      </c>
      <c r="G13" s="1">
        <v>0.3</v>
      </c>
      <c r="H13" s="1">
        <v>1309</v>
      </c>
      <c r="T13" s="14" t="s">
        <v>11</v>
      </c>
      <c r="U13" s="27">
        <v>6.24</v>
      </c>
    </row>
    <row r="14" spans="1:21" ht="15.75" x14ac:dyDescent="0.25">
      <c r="A14" s="1"/>
      <c r="B14" s="1">
        <v>1</v>
      </c>
      <c r="C14" s="1">
        <v>0.91800000000000004</v>
      </c>
      <c r="D14" s="3">
        <f t="shared" si="4"/>
        <v>11082332.170000002</v>
      </c>
      <c r="E14" s="1">
        <v>1108</v>
      </c>
      <c r="G14" s="1">
        <v>1</v>
      </c>
      <c r="H14" s="1">
        <v>1108</v>
      </c>
      <c r="T14" s="14" t="s">
        <v>13</v>
      </c>
      <c r="U14" s="26" t="s">
        <v>20</v>
      </c>
    </row>
    <row r="15" spans="1:21" ht="15.75" x14ac:dyDescent="0.25">
      <c r="A15" s="1"/>
      <c r="B15" s="1">
        <v>1</v>
      </c>
      <c r="C15" s="1">
        <v>0.97699999999999998</v>
      </c>
      <c r="D15" s="3">
        <f t="shared" si="4"/>
        <v>12180252.254999999</v>
      </c>
      <c r="E15" s="1">
        <v>1218</v>
      </c>
      <c r="G15" s="1">
        <v>1</v>
      </c>
      <c r="H15" s="1">
        <v>1218</v>
      </c>
    </row>
    <row r="16" spans="1:21" ht="15.75" x14ac:dyDescent="0.25">
      <c r="A16" s="1"/>
      <c r="B16" s="1">
        <v>1</v>
      </c>
      <c r="C16" s="1">
        <v>1.123</v>
      </c>
      <c r="D16" s="3">
        <f t="shared" si="4"/>
        <v>14897139.245000001</v>
      </c>
      <c r="E16" s="1">
        <v>1490</v>
      </c>
      <c r="G16" s="1">
        <v>1</v>
      </c>
      <c r="H16" s="1">
        <v>1490</v>
      </c>
    </row>
    <row r="17" spans="1:8" ht="15.75" x14ac:dyDescent="0.25">
      <c r="A17" s="1"/>
      <c r="B17" s="1">
        <v>3</v>
      </c>
      <c r="C17" s="1">
        <v>0.81499999999999995</v>
      </c>
      <c r="D17" s="3">
        <f t="shared" si="4"/>
        <v>9615275.3825000003</v>
      </c>
      <c r="E17" s="1">
        <v>961</v>
      </c>
      <c r="G17" s="1">
        <v>3</v>
      </c>
      <c r="H17" s="1">
        <v>961</v>
      </c>
    </row>
    <row r="18" spans="1:8" ht="15.75" x14ac:dyDescent="0.25">
      <c r="A18" s="1"/>
      <c r="B18" s="1">
        <v>3</v>
      </c>
      <c r="C18" s="1">
        <v>0.86299999999999999</v>
      </c>
      <c r="D18" s="3">
        <f t="shared" si="4"/>
        <v>10058847.345000001</v>
      </c>
      <c r="E18" s="1">
        <v>1006</v>
      </c>
      <c r="G18" s="1">
        <v>3</v>
      </c>
      <c r="H18" s="1">
        <v>1006</v>
      </c>
    </row>
    <row r="19" spans="1:8" ht="15.75" x14ac:dyDescent="0.25">
      <c r="A19" s="1"/>
      <c r="B19" s="1">
        <v>3</v>
      </c>
      <c r="C19" s="1">
        <v>0.78300000000000003</v>
      </c>
      <c r="D19" s="3">
        <f t="shared" si="4"/>
        <v>9119058.886500001</v>
      </c>
      <c r="E19" s="1">
        <v>912</v>
      </c>
      <c r="G19" s="1">
        <v>3</v>
      </c>
      <c r="H19" s="1">
        <v>912</v>
      </c>
    </row>
    <row r="20" spans="1:8" ht="15.75" x14ac:dyDescent="0.25">
      <c r="A20" s="1"/>
      <c r="B20" s="1">
        <v>10</v>
      </c>
      <c r="C20" s="1">
        <v>0.28499999999999998</v>
      </c>
      <c r="D20" s="3">
        <f t="shared" si="4"/>
        <v>3490427.0599999996</v>
      </c>
      <c r="E20" s="1">
        <v>349</v>
      </c>
      <c r="G20" s="1">
        <v>10</v>
      </c>
      <c r="H20" s="1">
        <v>349</v>
      </c>
    </row>
    <row r="21" spans="1:8" ht="15.75" x14ac:dyDescent="0.25">
      <c r="A21" s="1"/>
      <c r="B21" s="1">
        <v>10</v>
      </c>
      <c r="C21" s="1">
        <v>0.27500000000000002</v>
      </c>
      <c r="D21" s="3">
        <f t="shared" si="4"/>
        <v>3366379.9000000004</v>
      </c>
      <c r="E21" s="1">
        <v>337</v>
      </c>
      <c r="G21" s="1">
        <v>10</v>
      </c>
      <c r="H21" s="1">
        <v>337</v>
      </c>
    </row>
    <row r="22" spans="1:8" ht="15.75" x14ac:dyDescent="0.25">
      <c r="A22" s="1"/>
      <c r="B22" s="1">
        <v>10</v>
      </c>
      <c r="C22" s="1">
        <v>0.26800000000000002</v>
      </c>
      <c r="D22" s="3">
        <f t="shared" si="4"/>
        <v>3279546.8880000003</v>
      </c>
      <c r="E22" s="1">
        <v>328</v>
      </c>
      <c r="G22" s="1">
        <v>10</v>
      </c>
      <c r="H22" s="1">
        <v>328</v>
      </c>
    </row>
    <row r="23" spans="1:8" ht="15.75" x14ac:dyDescent="0.25">
      <c r="A23" s="1"/>
      <c r="B23" s="1">
        <v>30</v>
      </c>
      <c r="C23" s="1">
        <v>3.4000000000000002E-2</v>
      </c>
      <c r="D23" s="3">
        <f t="shared" si="4"/>
        <v>376843.34400000004</v>
      </c>
      <c r="E23" s="1">
        <v>38</v>
      </c>
      <c r="G23" s="1">
        <v>30</v>
      </c>
      <c r="H23" s="1">
        <v>38</v>
      </c>
    </row>
    <row r="24" spans="1:8" ht="15.75" x14ac:dyDescent="0.25">
      <c r="A24" s="1"/>
      <c r="B24" s="1">
        <v>30</v>
      </c>
      <c r="C24" s="1">
        <v>3.3000000000000002E-2</v>
      </c>
      <c r="D24" s="3">
        <f t="shared" si="4"/>
        <v>364438.62800000003</v>
      </c>
      <c r="E24" s="1">
        <v>36</v>
      </c>
      <c r="G24" s="1">
        <v>30</v>
      </c>
      <c r="H24" s="1">
        <v>36</v>
      </c>
    </row>
    <row r="25" spans="1:8" ht="15.75" x14ac:dyDescent="0.25">
      <c r="A25" s="1"/>
      <c r="B25" s="1">
        <v>30</v>
      </c>
      <c r="C25" s="1">
        <v>0.03</v>
      </c>
      <c r="D25" s="3">
        <f t="shared" si="4"/>
        <v>327224.48</v>
      </c>
      <c r="E25" s="1">
        <v>33</v>
      </c>
      <c r="G25" s="1">
        <v>30</v>
      </c>
      <c r="H25" s="1">
        <v>33</v>
      </c>
    </row>
    <row r="26" spans="1:8" ht="15.75" x14ac:dyDescent="0.25">
      <c r="A26" s="1"/>
      <c r="B26" s="1"/>
      <c r="C26" s="1"/>
      <c r="D26" s="3">
        <f t="shared" si="4"/>
        <v>-44917</v>
      </c>
      <c r="E26" s="1"/>
    </row>
    <row r="27" spans="1:8" ht="15.75" x14ac:dyDescent="0.25">
      <c r="A27" s="1"/>
      <c r="B27" s="1"/>
      <c r="C27" s="1"/>
      <c r="D27" s="3">
        <f t="shared" si="4"/>
        <v>-44917</v>
      </c>
      <c r="E27" s="1"/>
    </row>
    <row r="28" spans="1:8" ht="15.75" x14ac:dyDescent="0.25">
      <c r="A28" s="1"/>
      <c r="B28" s="1"/>
      <c r="C28" s="1"/>
      <c r="D28" s="3">
        <f t="shared" si="4"/>
        <v>-44917</v>
      </c>
      <c r="E28" s="1"/>
    </row>
    <row r="29" spans="1:8" ht="15.75" x14ac:dyDescent="0.25">
      <c r="A29" s="1"/>
      <c r="B29" s="1"/>
      <c r="C29" s="1"/>
      <c r="D29" s="3">
        <f t="shared" si="4"/>
        <v>-44917</v>
      </c>
      <c r="E29" s="1"/>
    </row>
  </sheetData>
  <mergeCells count="4">
    <mergeCell ref="A2:D2"/>
    <mergeCell ref="A3:D3"/>
    <mergeCell ref="A4:D4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20mL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Caloto de Oliveira - Apoio Didatico do FT</dc:creator>
  <cp:lastModifiedBy>Adria Caloto de Oliveira - Apoio Didatico do FT</cp:lastModifiedBy>
  <dcterms:created xsi:type="dcterms:W3CDTF">2016-06-13T14:36:04Z</dcterms:created>
  <dcterms:modified xsi:type="dcterms:W3CDTF">2023-06-07T19:49:33Z</dcterms:modified>
</cp:coreProperties>
</file>