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eng\"/>
    </mc:Choice>
  </mc:AlternateContent>
  <bookViews>
    <workbookView xWindow="0" yWindow="0" windowWidth="28800" windowHeight="12435"/>
  </bookViews>
  <sheets>
    <sheet name="9InterComp" sheetId="1" r:id="rId1"/>
    <sheet name="10tinysystem" sheetId="4" r:id="rId2"/>
    <sheet name="11reverseCalc" sheetId="6" r:id="rId3"/>
    <sheet name="Sheet7" sheetId="7" r:id="rId4"/>
    <sheet name="pair_cut" sheetId="2" r:id="rId5"/>
    <sheet name="Sheet8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8" l="1"/>
  <c r="D24" i="8"/>
  <c r="D25" i="8"/>
  <c r="D26" i="8"/>
  <c r="D22" i="8"/>
  <c r="C23" i="8"/>
  <c r="C24" i="8"/>
  <c r="C25" i="8"/>
  <c r="C26" i="8"/>
  <c r="C22" i="8"/>
  <c r="E10" i="2"/>
  <c r="E11" i="2"/>
  <c r="E12" i="2"/>
  <c r="E13" i="2"/>
  <c r="A26" i="2" s="1"/>
  <c r="B26" i="2" s="1"/>
  <c r="E9" i="2"/>
  <c r="A6" i="7"/>
  <c r="D17" i="2"/>
  <c r="D18" i="2"/>
  <c r="D19" i="2"/>
  <c r="D16" i="2"/>
  <c r="A10" i="2"/>
  <c r="B10" i="2" s="1"/>
  <c r="A11" i="2"/>
  <c r="B11" i="2" s="1"/>
  <c r="A12" i="2"/>
  <c r="B12" i="2" s="1"/>
  <c r="A13" i="2"/>
  <c r="A9" i="2"/>
  <c r="B9" i="2" s="1"/>
  <c r="D10" i="2"/>
  <c r="D11" i="2"/>
  <c r="D12" i="2"/>
  <c r="D13" i="2"/>
  <c r="D9" i="2"/>
  <c r="A4" i="7"/>
  <c r="A2" i="7"/>
  <c r="A1" i="7"/>
  <c r="E3" i="6"/>
  <c r="D3" i="6"/>
  <c r="C3" i="6"/>
  <c r="E1" i="6"/>
  <c r="D1" i="6"/>
  <c r="C2" i="6"/>
  <c r="C1" i="6"/>
  <c r="L2" i="4"/>
  <c r="M2" i="4"/>
  <c r="E3" i="4"/>
  <c r="E4" i="4"/>
  <c r="E5" i="4"/>
  <c r="E6" i="4"/>
  <c r="E2" i="4"/>
  <c r="D3" i="4"/>
  <c r="D4" i="4"/>
  <c r="D5" i="4"/>
  <c r="D6" i="4"/>
  <c r="D2" i="4"/>
  <c r="C3" i="2"/>
  <c r="D3" i="2" s="1"/>
  <c r="C4" i="2"/>
  <c r="D4" i="2" s="1"/>
  <c r="C5" i="2"/>
  <c r="D5" i="2" s="1"/>
  <c r="C6" i="2"/>
  <c r="C2" i="2"/>
  <c r="D2" i="2" s="1"/>
  <c r="A25" i="2" l="1"/>
  <c r="B25" i="2" s="1"/>
  <c r="C25" i="2" s="1"/>
  <c r="A24" i="2"/>
  <c r="B24" i="2" s="1"/>
  <c r="C24" i="2" s="1"/>
  <c r="A22" i="2"/>
  <c r="B22" i="2" s="1"/>
  <c r="C22" i="2" s="1"/>
  <c r="A23" i="2"/>
  <c r="B23" i="2" s="1"/>
  <c r="C23" i="2" s="1"/>
  <c r="F4" i="4"/>
  <c r="F5" i="4"/>
  <c r="F3" i="4"/>
  <c r="F2" i="4"/>
  <c r="K3" i="1" l="1"/>
  <c r="K4" i="1"/>
  <c r="K5" i="1"/>
  <c r="K6" i="1"/>
  <c r="K7" i="1"/>
  <c r="K2" i="1"/>
  <c r="J3" i="1"/>
  <c r="J4" i="1"/>
  <c r="J5" i="1"/>
  <c r="J6" i="1"/>
  <c r="J7" i="1"/>
  <c r="J8" i="1"/>
  <c r="J2" i="1"/>
  <c r="I3" i="1"/>
  <c r="I4" i="1"/>
  <c r="I5" i="1"/>
  <c r="I6" i="1"/>
  <c r="I7" i="1"/>
  <c r="I2" i="1"/>
  <c r="H3" i="1"/>
  <c r="H4" i="1"/>
  <c r="H5" i="1"/>
  <c r="H6" i="1"/>
  <c r="H7" i="1"/>
  <c r="H2" i="1"/>
  <c r="F3" i="1"/>
  <c r="F4" i="1"/>
  <c r="F5" i="1"/>
  <c r="F6" i="1"/>
  <c r="F7" i="1"/>
  <c r="F8" i="1"/>
  <c r="F2" i="1"/>
  <c r="G3" i="1"/>
  <c r="G4" i="1"/>
  <c r="G5" i="1"/>
  <c r="G6" i="1"/>
  <c r="G7" i="1"/>
  <c r="G8" i="1"/>
  <c r="G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<sst xmlns="http://schemas.openxmlformats.org/spreadsheetml/2006/main" count="62" uniqueCount="26">
  <si>
    <t>ecoul</t>
  </si>
  <si>
    <t>elong</t>
  </si>
  <si>
    <t>decoul</t>
  </si>
  <si>
    <t>dq</t>
  </si>
  <si>
    <t>delong</t>
  </si>
  <si>
    <t>decoul/dq</t>
  </si>
  <si>
    <t>delong/dq</t>
  </si>
  <si>
    <t>de</t>
  </si>
  <si>
    <t>de/dq</t>
  </si>
  <si>
    <t>q</t>
  </si>
  <si>
    <t>H*q-b</t>
  </si>
  <si>
    <t>1/r*qqrd2e*erfc</t>
  </si>
  <si>
    <t>system size</t>
  </si>
  <si>
    <t>30*30*30</t>
  </si>
  <si>
    <t>cutoff</t>
  </si>
  <si>
    <t>coordinates</t>
  </si>
  <si>
    <t>r</t>
  </si>
  <si>
    <t>null</t>
  </si>
  <si>
    <t>alpha</t>
  </si>
  <si>
    <t>erfc(alpha*r)</t>
  </si>
  <si>
    <t>ecut</t>
  </si>
  <si>
    <t>ecoul/ecut</t>
  </si>
  <si>
    <t>ecoul_test</t>
  </si>
  <si>
    <t>decoul_test</t>
  </si>
  <si>
    <t>decoul_t/dq</t>
  </si>
  <si>
    <t>erfc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</si>
</sst>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3">
    <xf numFmtId="0" fontId="0" fillId="0" borderId="0" xfId="0"/>
    <xf numFmtId="0" fontId="1" fillId="2" borderId="0" xfId="1"/>
    <xf numFmtId="0" fontId="3" fillId="4" borderId="0" xfId="3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3" borderId="0" xfId="2" applyAlignment="1">
      <alignment horizontal="center"/>
    </xf>
    <xf numFmtId="0" fontId="3" fillId="4" borderId="0" xfId="3" applyAlignment="1">
      <alignment horizontal="center"/>
    </xf>
    <xf numFmtId="0" fontId="1" fillId="2" borderId="0" xfId="1" applyAlignment="1">
      <alignment horizontal="center"/>
    </xf>
    <xf numFmtId="0" fontId="4" fillId="5" borderId="1" xfId="4" applyAlignment="1">
      <alignment horizontal="center"/>
    </xf>
    <xf numFmtId="0" fontId="1" fillId="2" borderId="2" xfId="1" applyBorder="1" applyAlignment="1">
      <alignment horizontal="center"/>
    </xf>
    <xf numFmtId="0" fontId="3" fillId="4" borderId="2" xfId="3" applyBorder="1" applyAlignment="1">
      <alignment horizontal="center"/>
    </xf>
    <xf numFmtId="0" fontId="3" fillId="4" borderId="1" xfId="3" applyBorder="1" applyAlignment="1">
      <alignment horizontal="center"/>
    </xf>
    <xf numFmtId="0" fontId="2" fillId="3" borderId="1" xfId="2" applyBorder="1" applyAlignment="1">
      <alignment horizontal="center"/>
    </xf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'9InterComp'!$K$1</c:f>
              <c:strCache>
                <c:ptCount val="1"/>
                <c:pt idx="0">
                  <c:v>de/dq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'9InterComp'!$K$2:$K$5</c:f>
              <c:numCache>
                <c:formatCode>General</c:formatCode>
                <c:ptCount val="4"/>
                <c:pt idx="0">
                  <c:v>-34.651696669999922</c:v>
                </c:pt>
                <c:pt idx="1">
                  <c:v>-36.064983100000184</c:v>
                </c:pt>
                <c:pt idx="2">
                  <c:v>-36.206923999996945</c:v>
                </c:pt>
                <c:pt idx="3">
                  <c:v>-36.196919999983663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45904"/>
        <c:axId val="363046296"/>
      </c:scatterChart>
      <c:valAx>
        <c:axId val="3630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6296"/>
        <c:crosses val="autoZero"/>
        <c:crossBetween val="midCat"/>
      </c:valAx>
      <c:valAx>
        <c:axId val="36304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pair_cut!$D$1</c:f>
              <c:strCache>
                <c:ptCount val="1"/>
                <c:pt idx="0">
                  <c:v>de/dq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pair_cut!$D$2:$D$5</c:f>
              <c:numCache>
                <c:formatCode>General</c:formatCode>
                <c:ptCount val="4"/>
                <c:pt idx="0">
                  <c:v>-33.206399999999974</c:v>
                </c:pt>
                <c:pt idx="1">
                  <c:v>-33.206999999998743</c:v>
                </c:pt>
                <c:pt idx="2">
                  <c:v>-33.209999999996853</c:v>
                </c:pt>
                <c:pt idx="3">
                  <c:v>-33.300000000053842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61968"/>
        <c:axId val="360962360"/>
      </c:scatterChart>
      <c:valAx>
        <c:axId val="36096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62360"/>
        <c:crosses val="autoZero"/>
        <c:crossBetween val="midCat"/>
      </c:valAx>
      <c:valAx>
        <c:axId val="36096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6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9</xdr:row>
      <xdr:rowOff>23812</xdr:rowOff>
    </xdr:from>
    <xdr:to>
      <xdr:col>13</xdr:col>
      <xdr:colOff>228599</xdr:colOff>
      <xdr:row>35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</xdr:row>
      <xdr:rowOff>100011</xdr:rowOff>
    </xdr:from>
    <xdr:to>
      <xdr:col>16</xdr:col>
      <xdr:colOff>409575</xdr:colOff>
      <xdr:row>20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"/>
  <sheetViews>
    <sheetView tabSelected="1" workbookViewId="0">
      <selection activeCell="C19" sqref="C19"/>
    </sheetView>
  </sheetViews>
  <sheetFormatPr defaultRowHeight="15" x14ac:dyDescent="0.25"/>
  <cols>
    <col min="3" max="3" width="20" customWidth="1"/>
    <col min="4" max="4" width="19.7109375" customWidth="1"/>
    <col min="5" max="5" width="18.42578125" customWidth="1"/>
    <col min="8" max="8" width="12.7109375" customWidth="1"/>
    <col min="9" max="9" width="13.140625" customWidth="1"/>
    <col min="10" max="10" width="10.5703125" customWidth="1"/>
    <col min="11" max="11" width="12.85546875" customWidth="1"/>
    <col min="15" max="15" width="14.140625" customWidth="1"/>
  </cols>
  <sheetData>
    <row r="1" spans="2:17" x14ac:dyDescent="0.25"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5</v>
      </c>
      <c r="I1" t="s">
        <v>6</v>
      </c>
      <c r="J1" t="s">
        <v>7</v>
      </c>
      <c r="K1" t="s">
        <v>8</v>
      </c>
    </row>
    <row r="2" spans="2:17" x14ac:dyDescent="0.25">
      <c r="B2">
        <v>0.9</v>
      </c>
      <c r="C2">
        <v>-6.4846423E-2</v>
      </c>
      <c r="D2">
        <v>-121.2925</v>
      </c>
      <c r="E2">
        <f>C2-$C$8</f>
        <v>-2.4033299999999536E-4</v>
      </c>
      <c r="F2">
        <f>D2-$D$8</f>
        <v>3.4654099999999914</v>
      </c>
      <c r="G2">
        <f t="shared" ref="G2:G8" si="0">B2-$B$8</f>
        <v>-9.9999999999999978E-2</v>
      </c>
      <c r="H2">
        <f>E2/G2</f>
        <v>2.403329999999954E-3</v>
      </c>
      <c r="I2">
        <f>F2/G2</f>
        <v>-34.654099999999922</v>
      </c>
      <c r="J2">
        <f>E2+F2</f>
        <v>3.4651696669999916</v>
      </c>
      <c r="K2">
        <f>J2/G2</f>
        <v>-34.651696669999922</v>
      </c>
      <c r="O2" t="s">
        <v>12</v>
      </c>
      <c r="P2" t="s">
        <v>13</v>
      </c>
    </row>
    <row r="3" spans="2:17" x14ac:dyDescent="0.25">
      <c r="B3">
        <v>0.99</v>
      </c>
      <c r="C3">
        <v>-6.4636259000000001E-2</v>
      </c>
      <c r="D3">
        <v>-124.39722999999999</v>
      </c>
      <c r="E3">
        <f t="shared" ref="E3:E8" si="1">C3-$C$8</f>
        <v>-3.016899999999656E-5</v>
      </c>
      <c r="F3">
        <f t="shared" ref="F3:F8" si="2">D3-$D$8</f>
        <v>0.36068000000000211</v>
      </c>
      <c r="G3">
        <f t="shared" si="0"/>
        <v>-1.0000000000000009E-2</v>
      </c>
      <c r="H3">
        <f t="shared" ref="H3:H7" si="3">E3/G3</f>
        <v>3.0168999999996534E-3</v>
      </c>
      <c r="I3">
        <f t="shared" ref="I3:I7" si="4">F3/G3</f>
        <v>-36.068000000000175</v>
      </c>
      <c r="J3">
        <f t="shared" ref="J3:J8" si="5">E3+F3</f>
        <v>0.36064983100000214</v>
      </c>
      <c r="K3">
        <f t="shared" ref="K3:K7" si="6">J3/G3</f>
        <v>-36.064983100000184</v>
      </c>
      <c r="O3" t="s">
        <v>14</v>
      </c>
      <c r="P3">
        <v>12</v>
      </c>
    </row>
    <row r="4" spans="2:17" x14ac:dyDescent="0.25">
      <c r="B4">
        <v>0.999</v>
      </c>
      <c r="C4">
        <v>-6.4609165999999996E-2</v>
      </c>
      <c r="D4">
        <v>-124.7217</v>
      </c>
      <c r="E4">
        <f t="shared" si="1"/>
        <v>-3.0759999999907528E-6</v>
      </c>
      <c r="F4">
        <f t="shared" si="2"/>
        <v>3.6209999999996967E-2</v>
      </c>
      <c r="G4">
        <f t="shared" si="0"/>
        <v>-1.0000000000000009E-3</v>
      </c>
      <c r="H4">
        <f t="shared" si="3"/>
        <v>3.0759999999907502E-3</v>
      </c>
      <c r="I4">
        <f t="shared" si="4"/>
        <v>-36.209999999996931</v>
      </c>
      <c r="J4">
        <f t="shared" si="5"/>
        <v>3.6206923999996976E-2</v>
      </c>
      <c r="K4">
        <f t="shared" si="6"/>
        <v>-36.206923999996945</v>
      </c>
      <c r="O4" t="s">
        <v>15</v>
      </c>
      <c r="P4">
        <v>5</v>
      </c>
      <c r="Q4">
        <v>25</v>
      </c>
    </row>
    <row r="5" spans="2:17" x14ac:dyDescent="0.25">
      <c r="B5">
        <v>0.99990000000000001</v>
      </c>
      <c r="C5">
        <v>-6.4606397999999995E-2</v>
      </c>
      <c r="D5">
        <v>-124.75429</v>
      </c>
      <c r="E5">
        <f t="shared" si="1"/>
        <v>-3.0799999999053806E-7</v>
      </c>
      <c r="F5">
        <f t="shared" si="2"/>
        <v>3.6199999999979582E-3</v>
      </c>
      <c r="G5">
        <f t="shared" si="0"/>
        <v>-9.9999999999988987E-5</v>
      </c>
      <c r="H5" s="2">
        <f t="shared" si="3"/>
        <v>3.0799999999057198E-3</v>
      </c>
      <c r="I5">
        <f t="shared" si="4"/>
        <v>-36.199999999983568</v>
      </c>
      <c r="J5">
        <f t="shared" si="5"/>
        <v>3.6196919999979676E-3</v>
      </c>
      <c r="K5">
        <f t="shared" si="6"/>
        <v>-36.196919999983663</v>
      </c>
      <c r="P5">
        <v>25</v>
      </c>
      <c r="Q5">
        <v>25</v>
      </c>
    </row>
    <row r="6" spans="2:17" x14ac:dyDescent="0.25">
      <c r="B6">
        <v>0.99999000000000005</v>
      </c>
      <c r="C6">
        <v>-6.4606121000000002E-2</v>
      </c>
      <c r="D6">
        <v>-124.75754999999999</v>
      </c>
      <c r="E6">
        <f t="shared" si="1"/>
        <v>-3.0999999997560757E-8</v>
      </c>
      <c r="F6">
        <f t="shared" si="2"/>
        <v>3.6000000000058208E-4</v>
      </c>
      <c r="G6">
        <f t="shared" si="0"/>
        <v>-9.9999999999544897E-6</v>
      </c>
      <c r="H6">
        <f t="shared" si="3"/>
        <v>3.0999999997701837E-3</v>
      </c>
      <c r="I6">
        <f t="shared" si="4"/>
        <v>-36.000000000222045</v>
      </c>
      <c r="J6">
        <f t="shared" si="5"/>
        <v>3.5996900000058452E-4</v>
      </c>
      <c r="K6">
        <f t="shared" si="6"/>
        <v>-35.996900000222276</v>
      </c>
      <c r="P6">
        <v>25</v>
      </c>
      <c r="Q6">
        <v>5</v>
      </c>
    </row>
    <row r="7" spans="2:17" x14ac:dyDescent="0.25">
      <c r="B7">
        <v>0.99999899999999997</v>
      </c>
      <c r="C7">
        <v>-6.4606093000000003E-2</v>
      </c>
      <c r="D7">
        <v>-124.75787</v>
      </c>
      <c r="E7">
        <f t="shared" si="1"/>
        <v>-2.9999999984209325E-9</v>
      </c>
      <c r="F7">
        <f t="shared" si="2"/>
        <v>3.9999999998485691E-5</v>
      </c>
      <c r="G7">
        <f t="shared" si="0"/>
        <v>-1.0000000000287557E-6</v>
      </c>
      <c r="H7">
        <f t="shared" si="3"/>
        <v>2.9999999983346655E-3</v>
      </c>
      <c r="I7">
        <f t="shared" si="4"/>
        <v>-39.999999997335465</v>
      </c>
      <c r="J7">
        <f t="shared" si="5"/>
        <v>3.999699999848727E-5</v>
      </c>
      <c r="K7">
        <f t="shared" si="6"/>
        <v>-39.996999997337127</v>
      </c>
      <c r="P7">
        <v>5</v>
      </c>
      <c r="Q7">
        <v>5</v>
      </c>
    </row>
    <row r="8" spans="2:17" x14ac:dyDescent="0.25">
      <c r="B8">
        <v>1</v>
      </c>
      <c r="C8">
        <v>-6.4606090000000005E-2</v>
      </c>
      <c r="D8">
        <v>-124.75791</v>
      </c>
      <c r="E8">
        <f t="shared" si="1"/>
        <v>0</v>
      </c>
      <c r="F8">
        <f t="shared" si="2"/>
        <v>0</v>
      </c>
      <c r="G8">
        <f t="shared" si="0"/>
        <v>0</v>
      </c>
      <c r="J8">
        <f t="shared" si="5"/>
        <v>0</v>
      </c>
      <c r="P8">
        <v>5</v>
      </c>
      <c r="Q8">
        <v>15</v>
      </c>
    </row>
    <row r="9" spans="2:17" x14ac:dyDescent="0.25">
      <c r="P9">
        <v>25</v>
      </c>
      <c r="Q9">
        <v>15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X26" sqref="X26"/>
    </sheetView>
  </sheetViews>
  <sheetFormatPr defaultRowHeight="15" x14ac:dyDescent="0.25"/>
  <cols>
    <col min="5" max="5" width="9.28515625" customWidth="1"/>
    <col min="6" max="6" width="12.140625" customWidth="1"/>
    <col min="12" max="12" width="16" customWidth="1"/>
    <col min="13" max="13" width="14.7109375" customWidth="1"/>
  </cols>
  <sheetData>
    <row r="1" spans="1:13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L1" t="s">
        <v>11</v>
      </c>
      <c r="M1" t="s">
        <v>10</v>
      </c>
    </row>
    <row r="2" spans="1:13" x14ac:dyDescent="0.25">
      <c r="A2">
        <v>0.9</v>
      </c>
      <c r="B2">
        <v>-887.29951000000005</v>
      </c>
      <c r="C2">
        <v>-270.38452000000001</v>
      </c>
      <c r="D2">
        <f>B2-$B$6</f>
        <v>23.527099999999905</v>
      </c>
      <c r="E2">
        <f>A2-$A$6</f>
        <v>-9.9999999999999978E-2</v>
      </c>
      <c r="F2" s="1">
        <f>D2/E2</f>
        <v>-235.27099999999911</v>
      </c>
      <c r="L2" s="1">
        <f>-332.06371*ERFC(0.250836)</f>
        <v>-240.01153977163824</v>
      </c>
      <c r="M2" s="1">
        <f>-332.06371*ERFC(0.250836)</f>
        <v>-240.01153977163824</v>
      </c>
    </row>
    <row r="3" spans="1:13" x14ac:dyDescent="0.25">
      <c r="A3">
        <v>0.99</v>
      </c>
      <c r="B3">
        <v>-908.47685999999999</v>
      </c>
      <c r="C3">
        <v>-278.93979999999999</v>
      </c>
      <c r="D3">
        <f>B3-$B$6</f>
        <v>2.3497499999999718</v>
      </c>
      <c r="E3">
        <f>A3-$A$6</f>
        <v>-1.0000000000000009E-2</v>
      </c>
      <c r="F3" s="1">
        <f t="shared" ref="F3:F5" si="0">D3/E3</f>
        <v>-234.97499999999698</v>
      </c>
    </row>
    <row r="4" spans="1:13" x14ac:dyDescent="0.25">
      <c r="A4">
        <v>0.999</v>
      </c>
      <c r="B4">
        <v>-910.59167000000002</v>
      </c>
      <c r="C4">
        <v>-279.81223999999997</v>
      </c>
      <c r="D4">
        <f>B4-$B$6</f>
        <v>0.23493999999993775</v>
      </c>
      <c r="E4">
        <f>A4-$A$6</f>
        <v>-1.0000000000000009E-3</v>
      </c>
      <c r="F4" s="1">
        <f t="shared" si="0"/>
        <v>-234.93999999993756</v>
      </c>
    </row>
    <row r="5" spans="1:13" x14ac:dyDescent="0.25">
      <c r="A5">
        <v>0.99990000000000001</v>
      </c>
      <c r="B5">
        <v>-910.80312000000004</v>
      </c>
      <c r="C5">
        <v>-279.89965000000001</v>
      </c>
      <c r="D5">
        <f>B5-$B$6</f>
        <v>2.3489999999924294E-2</v>
      </c>
      <c r="E5">
        <f>A5-$A$6</f>
        <v>-9.9999999999988987E-5</v>
      </c>
      <c r="F5" s="1">
        <f t="shared" si="0"/>
        <v>-234.8999999992688</v>
      </c>
    </row>
    <row r="6" spans="1:13" x14ac:dyDescent="0.25">
      <c r="A6">
        <v>1</v>
      </c>
      <c r="B6">
        <v>-910.82660999999996</v>
      </c>
      <c r="C6">
        <v>-279.90937000000002</v>
      </c>
      <c r="D6">
        <f>B6-$B$6</f>
        <v>0</v>
      </c>
      <c r="E6">
        <f>A6-$A$6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N9" sqref="N9"/>
    </sheetView>
  </sheetViews>
  <sheetFormatPr defaultRowHeight="15" x14ac:dyDescent="0.25"/>
  <cols>
    <col min="1" max="1" width="15.42578125" customWidth="1"/>
    <col min="2" max="2" width="12.85546875" customWidth="1"/>
    <col min="3" max="3" width="17.140625" customWidth="1"/>
  </cols>
  <sheetData>
    <row r="1" spans="1:5" x14ac:dyDescent="0.25">
      <c r="A1">
        <v>-2.8571400000000002E-3</v>
      </c>
      <c r="B1">
        <v>-281.35530999999997</v>
      </c>
      <c r="C1">
        <f>A1+B1</f>
        <v>-281.35816713999998</v>
      </c>
      <c r="D1">
        <f>C1-C2</f>
        <v>1.4479077000260077E-3</v>
      </c>
      <c r="E1">
        <f>D1/0.0001</f>
        <v>14.479077000260077</v>
      </c>
    </row>
    <row r="2" spans="1:5" x14ac:dyDescent="0.25">
      <c r="A2">
        <v>-2.8550477000000001E-3</v>
      </c>
      <c r="B2">
        <v>-281.35676000000001</v>
      </c>
      <c r="C2">
        <f>A2+B2</f>
        <v>-281.3596150477</v>
      </c>
    </row>
    <row r="3" spans="1:5" x14ac:dyDescent="0.25">
      <c r="A3">
        <v>-2.8759720000000001E-3</v>
      </c>
      <c r="B3">
        <v>-281.34228000000002</v>
      </c>
      <c r="C3">
        <f>A3+B3</f>
        <v>-281.34515597200004</v>
      </c>
      <c r="D3">
        <f>C3-C2</f>
        <v>1.4459075699960522E-2</v>
      </c>
      <c r="E3">
        <f>D3/0.001</f>
        <v>14.459075699960522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N10" sqref="N10"/>
    </sheetView>
  </sheetViews>
  <sheetFormatPr defaultRowHeight="15" x14ac:dyDescent="0.25"/>
  <sheetData>
    <row r="1" spans="1:1" x14ac:dyDescent="0.25">
      <c r="A1">
        <f>ERFC(0.243113)*332.06371</f>
        <v>242.73405434475015</v>
      </c>
    </row>
    <row r="2" spans="1:1" x14ac:dyDescent="0.25">
      <c r="A2">
        <f>ERFC(0.243113*10)*332.06371/10</f>
        <v>1.9450008757914757E-2</v>
      </c>
    </row>
    <row r="4" spans="1:1" x14ac:dyDescent="0.25">
      <c r="A4">
        <f>ERFC(0.250836*10)</f>
        <v>3.8911732291496259E-4</v>
      </c>
    </row>
    <row r="6" spans="1:1" x14ac:dyDescent="0.25">
      <c r="A6">
        <f>ERFC(0.245159*10)*167.38767</f>
        <v>8.8072909034485863E-2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J31" sqref="J31"/>
    </sheetView>
  </sheetViews>
  <sheetFormatPr defaultRowHeight="15" x14ac:dyDescent="0.25"/>
  <cols>
    <col min="1" max="1" width="12.28515625" style="3" customWidth="1"/>
    <col min="2" max="2" width="13.140625" style="3" customWidth="1"/>
    <col min="3" max="3" width="13.5703125" style="3" customWidth="1"/>
    <col min="4" max="4" width="14" style="3" customWidth="1"/>
    <col min="5" max="5" width="12.7109375" style="3" customWidth="1"/>
    <col min="6" max="6" width="15.7109375" style="3" customWidth="1"/>
    <col min="7" max="7" width="14.28515625" style="3" customWidth="1"/>
    <col min="8" max="8" width="16" style="3" customWidth="1"/>
    <col min="9" max="9" width="16.140625" style="3" customWidth="1"/>
    <col min="10" max="10" width="13.28515625" style="3" customWidth="1"/>
    <col min="11" max="11" width="13.85546875" style="3" customWidth="1"/>
    <col min="12" max="12" width="12.5703125" style="3" customWidth="1"/>
    <col min="13" max="13" width="13" style="3" customWidth="1"/>
    <col min="14" max="14" width="14.85546875" style="3" customWidth="1"/>
    <col min="15" max="15" width="15.42578125" style="3" customWidth="1"/>
    <col min="16" max="16384" width="9.140625" style="3"/>
  </cols>
  <sheetData>
    <row r="1" spans="1:18" x14ac:dyDescent="0.25">
      <c r="A1" s="4" t="s">
        <v>3</v>
      </c>
      <c r="B1" s="4" t="s">
        <v>20</v>
      </c>
      <c r="C1" s="10" t="s">
        <v>7</v>
      </c>
      <c r="D1" s="9" t="s">
        <v>8</v>
      </c>
      <c r="E1" s="5" t="s">
        <v>5</v>
      </c>
      <c r="Q1" s="3" t="s">
        <v>16</v>
      </c>
      <c r="R1" s="3">
        <v>10</v>
      </c>
    </row>
    <row r="2" spans="1:18" x14ac:dyDescent="0.25">
      <c r="A2" s="3">
        <v>-0.1</v>
      </c>
      <c r="B2" s="3">
        <v>-162.71122</v>
      </c>
      <c r="C2" s="6">
        <f>B2-$B$6</f>
        <v>3.3206399999999974</v>
      </c>
      <c r="D2" s="7">
        <f>C2/A2</f>
        <v>-33.206399999999974</v>
      </c>
      <c r="E2" s="5">
        <v>2.4033299999999536E-3</v>
      </c>
      <c r="Q2" s="3" t="s">
        <v>14</v>
      </c>
      <c r="R2" s="3">
        <v>12</v>
      </c>
    </row>
    <row r="3" spans="1:18" x14ac:dyDescent="0.25">
      <c r="A3" s="3">
        <v>-0.01</v>
      </c>
      <c r="B3" s="3">
        <v>-165.69979000000001</v>
      </c>
      <c r="C3" s="6">
        <f>B3-$B$6</f>
        <v>0.33206999999998743</v>
      </c>
      <c r="D3" s="7">
        <f t="shared" ref="D3:D5" si="0">C3/A3</f>
        <v>-33.206999999998743</v>
      </c>
      <c r="E3" s="5">
        <v>3.016899999999656E-3</v>
      </c>
    </row>
    <row r="4" spans="1:18" x14ac:dyDescent="0.25">
      <c r="A4" s="3">
        <v>-1E-3</v>
      </c>
      <c r="B4" s="3">
        <v>-165.99865</v>
      </c>
      <c r="C4" s="6">
        <f>B4-$B$6</f>
        <v>3.3209999999996853E-2</v>
      </c>
      <c r="D4" s="7">
        <f t="shared" si="0"/>
        <v>-33.209999999996853</v>
      </c>
      <c r="E4" s="5">
        <v>3.0759999999907528E-3</v>
      </c>
    </row>
    <row r="5" spans="1:18" x14ac:dyDescent="0.25">
      <c r="A5" s="3">
        <v>-1E-4</v>
      </c>
      <c r="B5" s="3">
        <v>-166.02852999999999</v>
      </c>
      <c r="C5" s="6">
        <f>B5-$B$6</f>
        <v>3.3300000000053842E-3</v>
      </c>
      <c r="D5" s="7">
        <f t="shared" si="0"/>
        <v>-33.300000000053842</v>
      </c>
      <c r="E5" s="5">
        <v>3.0799999999053806E-3</v>
      </c>
    </row>
    <row r="6" spans="1:18" x14ac:dyDescent="0.25">
      <c r="A6" s="3">
        <v>0</v>
      </c>
      <c r="B6" s="3">
        <v>-166.03185999999999</v>
      </c>
      <c r="C6" s="3">
        <f>B6-$B$6</f>
        <v>0</v>
      </c>
      <c r="D6" s="3" t="s">
        <v>17</v>
      </c>
    </row>
    <row r="8" spans="1:18" x14ac:dyDescent="0.25">
      <c r="A8" s="11" t="s">
        <v>2</v>
      </c>
      <c r="B8" s="5" t="s">
        <v>5</v>
      </c>
      <c r="C8" s="4" t="s">
        <v>0</v>
      </c>
      <c r="D8" s="4" t="s">
        <v>21</v>
      </c>
      <c r="E8" s="4" t="s">
        <v>19</v>
      </c>
      <c r="F8" s="4" t="s">
        <v>18</v>
      </c>
    </row>
    <row r="9" spans="1:18" x14ac:dyDescent="0.25">
      <c r="A9" s="11">
        <f>C9-$C$13</f>
        <v>-2.4033299999999536E-4</v>
      </c>
      <c r="B9" s="5">
        <f>A9/A2</f>
        <v>2.4033299999999536E-3</v>
      </c>
      <c r="C9" s="3">
        <v>-6.4846423E-2</v>
      </c>
      <c r="D9" s="3">
        <f>C9/B2</f>
        <v>3.985368863929605E-4</v>
      </c>
      <c r="E9" s="3">
        <f>ERFC(F9*$R$1)</f>
        <v>3.9853904487470725E-4</v>
      </c>
      <c r="F9" s="3">
        <v>0.25039</v>
      </c>
    </row>
    <row r="10" spans="1:18" x14ac:dyDescent="0.25">
      <c r="A10" s="11">
        <f>C10-$C$13</f>
        <v>-3.016899999999656E-5</v>
      </c>
      <c r="B10" s="5">
        <f>A10/A3</f>
        <v>3.016899999999656E-3</v>
      </c>
      <c r="C10" s="3">
        <v>-6.4636259000000001E-2</v>
      </c>
      <c r="D10" s="3">
        <f>C10/B3</f>
        <v>3.9008051247379371E-4</v>
      </c>
      <c r="E10" s="3">
        <f t="shared" ref="E10:E13" si="1">ERFC(F10*$R$1)</f>
        <v>3.9007935529907715E-4</v>
      </c>
      <c r="F10" s="3">
        <v>0.25079000000000001</v>
      </c>
    </row>
    <row r="11" spans="1:18" x14ac:dyDescent="0.25">
      <c r="A11" s="11">
        <f>C11-$C$13</f>
        <v>-3.0759999999907528E-6</v>
      </c>
      <c r="B11" s="5">
        <f>A11/A4</f>
        <v>3.0759999999907528E-3</v>
      </c>
      <c r="C11" s="3">
        <v>-6.4609165999999996E-2</v>
      </c>
      <c r="D11" s="3">
        <f>C11/B4</f>
        <v>3.8921500867627535E-4</v>
      </c>
      <c r="E11" s="3">
        <f t="shared" si="1"/>
        <v>3.8922178415065091E-4</v>
      </c>
      <c r="F11" s="3">
        <v>0.25083100000000003</v>
      </c>
    </row>
    <row r="12" spans="1:18" x14ac:dyDescent="0.25">
      <c r="A12" s="11">
        <f>C12-$C$13</f>
        <v>-3.0799999999053806E-7</v>
      </c>
      <c r="B12" s="5">
        <f>A12/A5</f>
        <v>3.0799999999053806E-3</v>
      </c>
      <c r="C12" s="3">
        <v>-6.4606397999999995E-2</v>
      </c>
      <c r="D12" s="3">
        <f>C12/B5</f>
        <v>3.8912829018000701E-4</v>
      </c>
      <c r="E12" s="3">
        <f t="shared" si="1"/>
        <v>3.8913821306595992E-4</v>
      </c>
      <c r="F12" s="3">
        <v>0.25083499999999997</v>
      </c>
    </row>
    <row r="13" spans="1:18" x14ac:dyDescent="0.25">
      <c r="A13" s="3">
        <f>C13-$C$13</f>
        <v>0</v>
      </c>
      <c r="C13" s="3">
        <v>-6.4606090000000005E-2</v>
      </c>
      <c r="D13" s="8">
        <f>C13/B6</f>
        <v>3.8911863060499355E-4</v>
      </c>
      <c r="E13" s="3">
        <f t="shared" si="1"/>
        <v>3.8911732291496259E-4</v>
      </c>
      <c r="F13" s="3">
        <v>0.250836</v>
      </c>
    </row>
    <row r="15" spans="1:18" x14ac:dyDescent="0.25">
      <c r="A15" s="3" t="s">
        <v>3</v>
      </c>
      <c r="B15" s="3" t="s">
        <v>8</v>
      </c>
      <c r="C15" s="12" t="s">
        <v>24</v>
      </c>
      <c r="D15" s="3" t="s">
        <v>25</v>
      </c>
    </row>
    <row r="16" spans="1:18" x14ac:dyDescent="0.25">
      <c r="A16" s="3">
        <v>-0.1</v>
      </c>
      <c r="B16" s="3">
        <v>-33.206399999999974</v>
      </c>
      <c r="C16" s="12">
        <v>-1.2921185471643365E-2</v>
      </c>
      <c r="D16" s="3">
        <f>C16/B16</f>
        <v>3.8911732291496145E-4</v>
      </c>
    </row>
    <row r="17" spans="1:4" x14ac:dyDescent="0.25">
      <c r="A17" s="3">
        <v>-0.01</v>
      </c>
      <c r="B17" s="3">
        <v>-33.206999999998743</v>
      </c>
      <c r="C17" s="12">
        <v>-1.2921418942037077E-2</v>
      </c>
      <c r="D17" s="3">
        <f t="shared" ref="D17:D19" si="2">C17/B17</f>
        <v>3.8911732291497473E-4</v>
      </c>
    </row>
    <row r="18" spans="1:4" x14ac:dyDescent="0.25">
      <c r="A18" s="3">
        <v>-1E-3</v>
      </c>
      <c r="B18" s="3">
        <v>-33.209999999996853</v>
      </c>
      <c r="C18" s="12">
        <v>-1.2922586293998006E-2</v>
      </c>
      <c r="D18" s="3">
        <f t="shared" si="2"/>
        <v>3.8911732291476152E-4</v>
      </c>
    </row>
    <row r="19" spans="1:4" x14ac:dyDescent="0.25">
      <c r="A19" s="3">
        <v>-1E-4</v>
      </c>
      <c r="B19" s="3">
        <v>-33.300000000053842</v>
      </c>
      <c r="C19" s="12">
        <v>-1.295760685304792E-2</v>
      </c>
      <c r="D19" s="3">
        <f t="shared" si="2"/>
        <v>3.891173229137228E-4</v>
      </c>
    </row>
    <row r="21" spans="1:4" x14ac:dyDescent="0.25">
      <c r="A21" s="3" t="s">
        <v>22</v>
      </c>
      <c r="B21" s="3" t="s">
        <v>23</v>
      </c>
      <c r="C21" s="3" t="s">
        <v>24</v>
      </c>
    </row>
    <row r="22" spans="1:4" x14ac:dyDescent="0.25">
      <c r="A22" s="3">
        <f>B2*$E$13</f>
        <v>-6.331375433462752E-2</v>
      </c>
      <c r="B22" s="3">
        <f>A22-$A$26</f>
        <v>1.2921185471643365E-3</v>
      </c>
      <c r="C22" s="3">
        <f>B22/A2</f>
        <v>-1.2921185471643365E-2</v>
      </c>
    </row>
    <row r="23" spans="1:4" x14ac:dyDescent="0.25">
      <c r="A23" s="3">
        <f>B3*$E$13</f>
        <v>-6.4476658692371486E-2</v>
      </c>
      <c r="B23" s="3">
        <f>A23-$A$26</f>
        <v>1.2921418942037077E-4</v>
      </c>
      <c r="C23" s="3">
        <f>B23/A3</f>
        <v>-1.2921418942037077E-2</v>
      </c>
    </row>
    <row r="24" spans="1:4" x14ac:dyDescent="0.25">
      <c r="A24" s="3">
        <f>B4*$E$13</f>
        <v>-6.4592950295497858E-2</v>
      </c>
      <c r="B24" s="3">
        <f>A24-$A$26</f>
        <v>1.2922586293998006E-5</v>
      </c>
      <c r="C24" s="3">
        <f>B24/A4</f>
        <v>-1.2922586293998006E-2</v>
      </c>
    </row>
    <row r="25" spans="1:4" x14ac:dyDescent="0.25">
      <c r="A25" s="3">
        <f>B5*$E$13</f>
        <v>-6.4604577121106552E-2</v>
      </c>
      <c r="B25" s="3">
        <f>A25-$A$26</f>
        <v>1.295760685304792E-6</v>
      </c>
      <c r="C25" s="3">
        <f>B25/A5</f>
        <v>-1.295760685304792E-2</v>
      </c>
    </row>
    <row r="26" spans="1:4" x14ac:dyDescent="0.25">
      <c r="A26" s="3">
        <f>B6*$E$13</f>
        <v>-6.4605872881791856E-2</v>
      </c>
      <c r="B26" s="3">
        <f>A26-$A$26</f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34" sqref="D34"/>
    </sheetView>
  </sheetViews>
  <sheetFormatPr defaultRowHeight="15" x14ac:dyDescent="0.25"/>
  <cols>
    <col min="1" max="1" width="13.5703125" customWidth="1"/>
    <col min="2" max="2" width="14.140625" customWidth="1"/>
    <col min="3" max="3" width="13.85546875" customWidth="1"/>
    <col min="4" max="4" width="14.28515625" customWidth="1"/>
    <col min="5" max="5" width="13.42578125" customWidth="1"/>
    <col min="6" max="6" width="13" customWidth="1"/>
  </cols>
  <sheetData>
    <row r="1" spans="1:6" x14ac:dyDescent="0.25">
      <c r="A1" s="3" t="s">
        <v>3</v>
      </c>
      <c r="B1" s="3" t="s">
        <v>20</v>
      </c>
      <c r="C1" s="3" t="s">
        <v>7</v>
      </c>
      <c r="D1" s="7" t="s">
        <v>8</v>
      </c>
      <c r="E1" s="5" t="s">
        <v>5</v>
      </c>
      <c r="F1" s="3"/>
    </row>
    <row r="2" spans="1:6" x14ac:dyDescent="0.25">
      <c r="A2" s="3">
        <v>-0.1</v>
      </c>
      <c r="B2" s="3">
        <v>-162.71122</v>
      </c>
      <c r="C2" s="3">
        <v>3.3206399999999974</v>
      </c>
      <c r="D2" s="7">
        <v>-33.206399999999974</v>
      </c>
      <c r="E2" s="5">
        <v>2.4033299999999536E-3</v>
      </c>
      <c r="F2" s="3"/>
    </row>
    <row r="3" spans="1:6" x14ac:dyDescent="0.25">
      <c r="A3" s="3">
        <v>-0.01</v>
      </c>
      <c r="B3" s="3">
        <v>-165.69979000000001</v>
      </c>
      <c r="C3" s="3">
        <v>0.33206999999998743</v>
      </c>
      <c r="D3" s="7">
        <v>-33.206999999998743</v>
      </c>
      <c r="E3" s="5">
        <v>3.016899999999656E-3</v>
      </c>
      <c r="F3" s="3"/>
    </row>
    <row r="4" spans="1:6" x14ac:dyDescent="0.25">
      <c r="A4" s="3">
        <v>-1E-3</v>
      </c>
      <c r="B4" s="3">
        <v>-165.99865</v>
      </c>
      <c r="C4" s="3">
        <v>3.3209999999996853E-2</v>
      </c>
      <c r="D4" s="7">
        <v>-33.209999999996853</v>
      </c>
      <c r="E4" s="5">
        <v>3.0759999999907528E-3</v>
      </c>
      <c r="F4" s="3"/>
    </row>
    <row r="5" spans="1:6" x14ac:dyDescent="0.25">
      <c r="A5" s="3">
        <v>-1E-4</v>
      </c>
      <c r="B5" s="3">
        <v>-166.02852999999999</v>
      </c>
      <c r="C5" s="3">
        <v>3.3300000000053842E-3</v>
      </c>
      <c r="D5" s="7">
        <v>-33.300000000053842</v>
      </c>
      <c r="E5" s="5">
        <v>3.0799999999053806E-3</v>
      </c>
      <c r="F5" s="3"/>
    </row>
    <row r="6" spans="1:6" x14ac:dyDescent="0.25">
      <c r="A6" s="3">
        <v>0</v>
      </c>
      <c r="B6" s="3">
        <v>-166.03185999999999</v>
      </c>
      <c r="C6" s="3">
        <v>0</v>
      </c>
      <c r="D6" s="3" t="s">
        <v>17</v>
      </c>
      <c r="E6" s="3"/>
      <c r="F6" s="3"/>
    </row>
    <row r="7" spans="1:6" x14ac:dyDescent="0.25">
      <c r="A7" s="3"/>
      <c r="B7" s="3"/>
      <c r="C7" s="3"/>
      <c r="D7" s="3"/>
      <c r="E7" s="3"/>
      <c r="F7" s="3"/>
    </row>
    <row r="8" spans="1:6" x14ac:dyDescent="0.25">
      <c r="A8" s="3" t="s">
        <v>2</v>
      </c>
      <c r="B8" s="3" t="s">
        <v>5</v>
      </c>
      <c r="C8" s="3" t="s">
        <v>0</v>
      </c>
      <c r="D8" s="3" t="s">
        <v>21</v>
      </c>
      <c r="E8" s="8" t="s">
        <v>19</v>
      </c>
      <c r="F8" s="6" t="s">
        <v>18</v>
      </c>
    </row>
    <row r="9" spans="1:6" x14ac:dyDescent="0.25">
      <c r="A9" s="3">
        <v>-2.4033299999999536E-4</v>
      </c>
      <c r="B9" s="3">
        <v>2.4033299999999536E-3</v>
      </c>
      <c r="C9" s="3">
        <v>-6.4846423E-2</v>
      </c>
      <c r="D9" s="3">
        <v>3.985368863929605E-4</v>
      </c>
      <c r="E9" s="8">
        <v>3.9853904487470725E-4</v>
      </c>
      <c r="F9" s="6">
        <v>0.25039</v>
      </c>
    </row>
    <row r="10" spans="1:6" x14ac:dyDescent="0.25">
      <c r="A10" s="3">
        <v>-3.016899999999656E-5</v>
      </c>
      <c r="B10" s="3">
        <v>3.016899999999656E-3</v>
      </c>
      <c r="C10" s="3">
        <v>-6.4636259000000001E-2</v>
      </c>
      <c r="D10" s="3">
        <v>3.9008051247379371E-4</v>
      </c>
      <c r="E10" s="8">
        <v>3.9007935529907715E-4</v>
      </c>
      <c r="F10" s="6">
        <v>0.25079000000000001</v>
      </c>
    </row>
    <row r="11" spans="1:6" x14ac:dyDescent="0.25">
      <c r="A11" s="3">
        <v>-3.0759999999907528E-6</v>
      </c>
      <c r="B11" s="3">
        <v>3.0759999999907528E-3</v>
      </c>
      <c r="C11" s="3">
        <v>-6.4609165999999996E-2</v>
      </c>
      <c r="D11" s="3">
        <v>3.8921500867627535E-4</v>
      </c>
      <c r="E11" s="8">
        <v>3.8922178415065091E-4</v>
      </c>
      <c r="F11" s="6">
        <v>0.25083100000000003</v>
      </c>
    </row>
    <row r="12" spans="1:6" x14ac:dyDescent="0.25">
      <c r="A12" s="3">
        <v>-3.0799999999053806E-7</v>
      </c>
      <c r="B12" s="3">
        <v>3.0799999999053806E-3</v>
      </c>
      <c r="C12" s="3">
        <v>-6.4606397999999995E-2</v>
      </c>
      <c r="D12" s="3">
        <v>3.8912829018000701E-4</v>
      </c>
      <c r="E12" s="8">
        <v>3.8913821306595992E-4</v>
      </c>
      <c r="F12" s="6">
        <v>0.25083499999999997</v>
      </c>
    </row>
    <row r="13" spans="1:6" x14ac:dyDescent="0.25">
      <c r="A13" s="3">
        <v>0</v>
      </c>
      <c r="B13" s="3"/>
      <c r="C13" s="3">
        <v>-6.4606090000000005E-2</v>
      </c>
      <c r="D13" s="3">
        <v>3.8911863060499355E-4</v>
      </c>
      <c r="E13" s="8">
        <v>3.8911732291496259E-4</v>
      </c>
      <c r="F13" s="6">
        <v>0.250836</v>
      </c>
    </row>
    <row r="14" spans="1:6" x14ac:dyDescent="0.25">
      <c r="A14" s="3"/>
      <c r="B14" s="3"/>
      <c r="C14" s="3"/>
      <c r="D14" s="3"/>
      <c r="E14" s="3"/>
      <c r="F14" s="3"/>
    </row>
    <row r="15" spans="1:6" x14ac:dyDescent="0.25">
      <c r="A15" s="3" t="s">
        <v>3</v>
      </c>
      <c r="B15" s="3" t="s">
        <v>8</v>
      </c>
      <c r="C15" s="8" t="s">
        <v>24</v>
      </c>
      <c r="F15" s="3"/>
    </row>
    <row r="16" spans="1:6" x14ac:dyDescent="0.25">
      <c r="A16" s="3">
        <v>-0.1</v>
      </c>
      <c r="B16" s="3">
        <v>-33.206399999999974</v>
      </c>
      <c r="C16" s="8">
        <v>-1.2921185471643365E-2</v>
      </c>
      <c r="F16" s="3"/>
    </row>
    <row r="17" spans="1:6" x14ac:dyDescent="0.25">
      <c r="A17" s="3">
        <v>-0.01</v>
      </c>
      <c r="B17" s="3">
        <v>-33.206999999998743</v>
      </c>
      <c r="C17" s="8">
        <v>-1.2921418942037077E-2</v>
      </c>
      <c r="F17" s="3"/>
    </row>
    <row r="18" spans="1:6" x14ac:dyDescent="0.25">
      <c r="A18" s="3">
        <v>-1E-3</v>
      </c>
      <c r="B18" s="3">
        <v>-33.209999999996853</v>
      </c>
      <c r="C18" s="8">
        <v>-1.2922586293998006E-2</v>
      </c>
      <c r="F18" s="3"/>
    </row>
    <row r="19" spans="1:6" x14ac:dyDescent="0.25">
      <c r="A19" s="3">
        <v>-1E-4</v>
      </c>
      <c r="B19" s="3">
        <v>-33.300000000053842</v>
      </c>
      <c r="C19" s="8">
        <v>-1.295760685304792E-2</v>
      </c>
      <c r="F19" s="3"/>
    </row>
    <row r="20" spans="1:6" x14ac:dyDescent="0.25">
      <c r="A20" s="3"/>
      <c r="B20" s="3"/>
      <c r="C20" s="3"/>
      <c r="D20" s="3"/>
      <c r="F20" s="3"/>
    </row>
    <row r="21" spans="1:6" x14ac:dyDescent="0.25">
      <c r="A21" s="3" t="s">
        <v>20</v>
      </c>
      <c r="B21" s="3" t="s">
        <v>25</v>
      </c>
      <c r="C21" s="3" t="s">
        <v>22</v>
      </c>
      <c r="D21" s="3" t="s">
        <v>23</v>
      </c>
      <c r="E21" s="8" t="s">
        <v>24</v>
      </c>
      <c r="F21" s="3"/>
    </row>
    <row r="22" spans="1:6" x14ac:dyDescent="0.25">
      <c r="A22" s="3">
        <v>-162.71122</v>
      </c>
      <c r="B22" s="3">
        <v>3.8911732291496145E-4</v>
      </c>
      <c r="C22" s="3">
        <f>A22*B22</f>
        <v>-6.3313754334627326E-2</v>
      </c>
      <c r="D22" s="3">
        <f>C22-$C$26</f>
        <v>1.2921185469586816E-3</v>
      </c>
      <c r="E22" s="8">
        <v>-1.2921185471643365E-2</v>
      </c>
      <c r="F22" s="3"/>
    </row>
    <row r="23" spans="1:6" x14ac:dyDescent="0.25">
      <c r="A23" s="3">
        <v>-165.69979000000001</v>
      </c>
      <c r="B23" s="3">
        <v>3.8911732291497473E-4</v>
      </c>
      <c r="C23" s="3">
        <f t="shared" ref="C23:C26" si="0">A23*B23</f>
        <v>-6.4476658692373498E-2</v>
      </c>
      <c r="D23" s="3">
        <f t="shared" ref="D23:D26" si="1">C23-$C$26</f>
        <v>1.2921418921250927E-4</v>
      </c>
      <c r="E23" s="8">
        <v>-1.2921418942037077E-2</v>
      </c>
      <c r="F23" s="3"/>
    </row>
    <row r="24" spans="1:6" x14ac:dyDescent="0.25">
      <c r="A24" s="3">
        <v>-165.99865</v>
      </c>
      <c r="B24" s="3">
        <v>3.8911732291476152E-4</v>
      </c>
      <c r="C24" s="3">
        <f t="shared" si="0"/>
        <v>-6.4592950295464482E-2</v>
      </c>
      <c r="D24" s="3">
        <f t="shared" si="1"/>
        <v>1.2922586121524859E-5</v>
      </c>
      <c r="E24" s="8">
        <v>-1.2922586293998006E-2</v>
      </c>
      <c r="F24" s="3"/>
    </row>
    <row r="25" spans="1:6" x14ac:dyDescent="0.25">
      <c r="A25" s="3">
        <v>-166.02852999999999</v>
      </c>
      <c r="B25" s="3">
        <v>3.891173229137228E-4</v>
      </c>
      <c r="C25" s="3">
        <f t="shared" si="0"/>
        <v>-6.4604577120900702E-2</v>
      </c>
      <c r="D25" s="3">
        <f t="shared" si="1"/>
        <v>1.295760685304792E-6</v>
      </c>
      <c r="E25" s="8">
        <v>-1.295760685304792E-2</v>
      </c>
      <c r="F25" s="3"/>
    </row>
    <row r="26" spans="1:6" x14ac:dyDescent="0.25">
      <c r="A26" s="3">
        <v>-166.03185999999999</v>
      </c>
      <c r="B26" s="3">
        <v>3.891173229137228E-4</v>
      </c>
      <c r="C26" s="3">
        <f t="shared" si="0"/>
        <v>-6.4605872881586007E-2</v>
      </c>
      <c r="D26" s="3">
        <f t="shared" si="1"/>
        <v>0</v>
      </c>
      <c r="E26" s="3"/>
      <c r="F26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9InterComp</vt:lpstr>
      <vt:lpstr>10tinysystem</vt:lpstr>
      <vt:lpstr>11reverseCalc</vt:lpstr>
      <vt:lpstr>Sheet7</vt:lpstr>
      <vt:lpstr>pair_cut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2014-07-29T15:17:34Z</cp:lastPrinted>
  <dcterms:created xsi:type="dcterms:W3CDTF">2014-07-28T15:20:37Z</dcterms:created>
  <dcterms:modified xsi:type="dcterms:W3CDTF">2014-07-31T02:37:46Z</dcterms:modified>
</cp:coreProperties>
</file>