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0.183.3.12\gabu\06_医薬\10_千年カルテプロジェクト\02_MIS\共通\20_デリバリ\23_詳細設計\14_DBの受託と認定領域の分割対応（本対応）\"/>
    </mc:Choice>
  </mc:AlternateContent>
  <bookViews>
    <workbookView xWindow="0" yWindow="0" windowWidth="27870" windowHeight="12795" firstSheet="3" activeTab="3"/>
  </bookViews>
  <sheets>
    <sheet name="Sheet1" sheetId="1" state="hidden" r:id="rId1"/>
    <sheet name="データ作成流れ" sheetId="78" r:id="rId2"/>
    <sheet name="データ作成流れ (MML個別取込)" sheetId="95" r:id="rId3"/>
    <sheet name="エンティティ一覧" sheetId="25" r:id="rId4"/>
    <sheet name="Zipファイル管理_MML" sheetId="70" r:id="rId5"/>
    <sheet name="Zipファイル一時管理_MML" sheetId="73" r:id="rId6"/>
    <sheet name="MMLファイル管理" sheetId="71" r:id="rId7"/>
    <sheet name="ZipファイルNo_ワーク" sheetId="75" r:id="rId8"/>
    <sheet name="MMLファイルNo_ワーク" sheetId="76" r:id="rId9"/>
    <sheet name="MML個別取込_取込前確認" sheetId="90" r:id="rId10"/>
    <sheet name="MML個別取込_取込後確認" sheetId="91" r:id="rId11"/>
    <sheet name="MML個別取込_取込後確認_全患者" sheetId="99" r:id="rId12"/>
    <sheet name="MML個別取込_オプトアウト削除実績" sheetId="101" r:id="rId13"/>
    <sheet name="MML個別取込_上書き取込削除実績" sheetId="100" r:id="rId14"/>
    <sheet name="上書き取込削除対象_ZipファイルNo" sheetId="96" r:id="rId15"/>
    <sheet name="上書き取込削除対象_Zipファイル管理_MML" sheetId="83" r:id="rId16"/>
    <sheet name="上書き取込削除対象_MMLファイル管理" sheetId="82" r:id="rId17"/>
    <sheet name="最終未通知有無確認結果_断面" sheetId="74" r:id="rId18"/>
    <sheet name="利活用可能患者ID" sheetId="84" r:id="rId19"/>
    <sheet name="エラー患者履歴管理" sheetId="79" r:id="rId20"/>
    <sheet name="エラー患者データ_全量" sheetId="85" r:id="rId21"/>
    <sheet name="エラー患者データ" sheetId="80" r:id="rId22"/>
    <sheet name="エラー患者データ_取込前確認" sheetId="86" r:id="rId23"/>
    <sheet name="エラー患者データ_取込後確認" sheetId="87" r:id="rId24"/>
    <sheet name="受託領域処理フロー管理" sheetId="77" r:id="rId25"/>
    <sheet name="処理結果ログ" sheetId="81" r:id="rId26"/>
  </sheets>
  <definedNames>
    <definedName name="_xlnm._FilterDatabase" localSheetId="3" hidden="1">エンティティ一覧!$B$4:$BS$5</definedName>
    <definedName name="_xlnm.Print_Titles" localSheetId="3">エンティティ一覧!$4:$5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25" l="1"/>
  <c r="A14" i="25"/>
  <c r="A13" i="25"/>
  <c r="AE18" i="101"/>
  <c r="W18" i="101"/>
  <c r="V18" i="101"/>
  <c r="U18" i="101"/>
  <c r="T18" i="101"/>
  <c r="S18" i="101"/>
  <c r="I18" i="101"/>
  <c r="H18" i="101"/>
  <c r="AD18" i="101" s="1"/>
  <c r="B18" i="101"/>
  <c r="AE17" i="101"/>
  <c r="W17" i="101"/>
  <c r="V17" i="101"/>
  <c r="U17" i="101"/>
  <c r="T17" i="101"/>
  <c r="H17" i="101"/>
  <c r="I17" i="101" s="1"/>
  <c r="B17" i="101"/>
  <c r="S17" i="101" s="1"/>
  <c r="AE16" i="101"/>
  <c r="AD16" i="101"/>
  <c r="W16" i="101"/>
  <c r="V16" i="101"/>
  <c r="U16" i="101"/>
  <c r="H16" i="101"/>
  <c r="T16" i="101" s="1"/>
  <c r="B16" i="101"/>
  <c r="S16" i="101" s="1"/>
  <c r="AE15" i="101"/>
  <c r="AD15" i="101"/>
  <c r="W15" i="101"/>
  <c r="V15" i="101"/>
  <c r="U15" i="101"/>
  <c r="H15" i="101"/>
  <c r="T15" i="101" s="1"/>
  <c r="B15" i="101"/>
  <c r="S15" i="101" s="1"/>
  <c r="AE14" i="101"/>
  <c r="W14" i="101"/>
  <c r="V14" i="101"/>
  <c r="U14" i="101"/>
  <c r="T14" i="101"/>
  <c r="S14" i="101"/>
  <c r="I14" i="101"/>
  <c r="H14" i="101"/>
  <c r="AD14" i="101" s="1"/>
  <c r="B14" i="101"/>
  <c r="P12" i="101"/>
  <c r="P9" i="101"/>
  <c r="Q3" i="101"/>
  <c r="P2" i="101"/>
  <c r="AE18" i="100"/>
  <c r="W18" i="100"/>
  <c r="V18" i="100"/>
  <c r="U18" i="100"/>
  <c r="S18" i="100"/>
  <c r="H18" i="100"/>
  <c r="AD18" i="100" s="1"/>
  <c r="B18" i="100"/>
  <c r="AE17" i="100"/>
  <c r="W17" i="100"/>
  <c r="V17" i="100"/>
  <c r="U17" i="100"/>
  <c r="T17" i="100"/>
  <c r="S17" i="100"/>
  <c r="H17" i="100"/>
  <c r="I17" i="100" s="1"/>
  <c r="B17" i="100"/>
  <c r="AE16" i="100"/>
  <c r="AD16" i="100"/>
  <c r="W16" i="100"/>
  <c r="V16" i="100"/>
  <c r="U16" i="100"/>
  <c r="H16" i="100"/>
  <c r="T16" i="100" s="1"/>
  <c r="B16" i="100"/>
  <c r="S16" i="100" s="1"/>
  <c r="AE15" i="100"/>
  <c r="W15" i="100"/>
  <c r="V15" i="100"/>
  <c r="U15" i="100"/>
  <c r="H15" i="100"/>
  <c r="I15" i="100" s="1"/>
  <c r="B15" i="100"/>
  <c r="S15" i="100" s="1"/>
  <c r="AE14" i="100"/>
  <c r="W14" i="100"/>
  <c r="V14" i="100"/>
  <c r="U14" i="100"/>
  <c r="S14" i="100"/>
  <c r="H14" i="100"/>
  <c r="AD14" i="100" s="1"/>
  <c r="B14" i="100"/>
  <c r="P12" i="100"/>
  <c r="P9" i="100"/>
  <c r="Q3" i="100"/>
  <c r="P2" i="100"/>
  <c r="AE18" i="99"/>
  <c r="W18" i="99"/>
  <c r="V18" i="99"/>
  <c r="U18" i="99"/>
  <c r="T18" i="99"/>
  <c r="S18" i="99"/>
  <c r="I18" i="99"/>
  <c r="H18" i="99"/>
  <c r="AD18" i="99" s="1"/>
  <c r="B18" i="99"/>
  <c r="AE17" i="99"/>
  <c r="AD17" i="99"/>
  <c r="W17" i="99"/>
  <c r="V17" i="99"/>
  <c r="U17" i="99"/>
  <c r="T17" i="99"/>
  <c r="I17" i="99"/>
  <c r="H17" i="99"/>
  <c r="B17" i="99"/>
  <c r="S17" i="99" s="1"/>
  <c r="AE16" i="99"/>
  <c r="AD16" i="99"/>
  <c r="W16" i="99"/>
  <c r="V16" i="99"/>
  <c r="U16" i="99"/>
  <c r="H16" i="99"/>
  <c r="T16" i="99" s="1"/>
  <c r="B16" i="99"/>
  <c r="S16" i="99" s="1"/>
  <c r="AE15" i="99"/>
  <c r="AD15" i="99"/>
  <c r="W15" i="99"/>
  <c r="V15" i="99"/>
  <c r="U15" i="99"/>
  <c r="I15" i="99"/>
  <c r="H15" i="99"/>
  <c r="T15" i="99" s="1"/>
  <c r="B15" i="99"/>
  <c r="S15" i="99" s="1"/>
  <c r="AE14" i="99"/>
  <c r="W14" i="99"/>
  <c r="V14" i="99"/>
  <c r="U14" i="99"/>
  <c r="T14" i="99"/>
  <c r="S14" i="99"/>
  <c r="I14" i="99"/>
  <c r="H14" i="99"/>
  <c r="AD14" i="99" s="1"/>
  <c r="B14" i="99"/>
  <c r="P12" i="99"/>
  <c r="P9" i="99"/>
  <c r="Q3" i="99"/>
  <c r="P2" i="99"/>
  <c r="AD15" i="25"/>
  <c r="AD14" i="25"/>
  <c r="AD13" i="25"/>
  <c r="I15" i="101" l="1"/>
  <c r="I16" i="101"/>
  <c r="AD17" i="101"/>
  <c r="I14" i="100"/>
  <c r="AD15" i="100"/>
  <c r="I18" i="100"/>
  <c r="T15" i="100"/>
  <c r="I16" i="100"/>
  <c r="AD17" i="100"/>
  <c r="T14" i="100"/>
  <c r="T18" i="100"/>
  <c r="I16" i="99"/>
  <c r="AE18" i="91" l="1"/>
  <c r="W18" i="91"/>
  <c r="V18" i="91"/>
  <c r="U18" i="91"/>
  <c r="S18" i="91"/>
  <c r="H18" i="91"/>
  <c r="AD18" i="91" s="1"/>
  <c r="B18" i="91"/>
  <c r="AE17" i="91"/>
  <c r="W17" i="91"/>
  <c r="V17" i="91"/>
  <c r="U17" i="91"/>
  <c r="H17" i="91"/>
  <c r="I17" i="91" s="1"/>
  <c r="B17" i="91"/>
  <c r="S17" i="91" s="1"/>
  <c r="AE16" i="91"/>
  <c r="W16" i="91"/>
  <c r="V16" i="91"/>
  <c r="U16" i="91"/>
  <c r="H16" i="91"/>
  <c r="T16" i="91" s="1"/>
  <c r="B16" i="91"/>
  <c r="S16" i="91" s="1"/>
  <c r="AE15" i="91"/>
  <c r="W15" i="91"/>
  <c r="V15" i="91"/>
  <c r="U15" i="91"/>
  <c r="H15" i="91"/>
  <c r="T15" i="91" s="1"/>
  <c r="B15" i="91"/>
  <c r="S15" i="91" s="1"/>
  <c r="AE14" i="91"/>
  <c r="W14" i="91"/>
  <c r="V14" i="91"/>
  <c r="U14" i="91"/>
  <c r="H14" i="91"/>
  <c r="AD14" i="91" s="1"/>
  <c r="B14" i="91"/>
  <c r="S14" i="91" s="1"/>
  <c r="AE16" i="90"/>
  <c r="W16" i="90"/>
  <c r="V16" i="90"/>
  <c r="U16" i="90"/>
  <c r="H16" i="90"/>
  <c r="I16" i="90" s="1"/>
  <c r="B16" i="90"/>
  <c r="S16" i="90" s="1"/>
  <c r="AE17" i="90"/>
  <c r="W17" i="90"/>
  <c r="V17" i="90"/>
  <c r="U17" i="90"/>
  <c r="H17" i="90"/>
  <c r="T17" i="90" s="1"/>
  <c r="B17" i="90"/>
  <c r="S17" i="90" s="1"/>
  <c r="AE15" i="90"/>
  <c r="W15" i="90"/>
  <c r="V15" i="90"/>
  <c r="U15" i="90"/>
  <c r="H15" i="90"/>
  <c r="AD15" i="90" s="1"/>
  <c r="B15" i="90"/>
  <c r="S15" i="90" s="1"/>
  <c r="AE14" i="90"/>
  <c r="W14" i="90"/>
  <c r="V14" i="90"/>
  <c r="U14" i="90"/>
  <c r="H14" i="90"/>
  <c r="I14" i="90" s="1"/>
  <c r="B14" i="90"/>
  <c r="S14" i="90" s="1"/>
  <c r="I18" i="91" l="1"/>
  <c r="T14" i="91"/>
  <c r="T17" i="91"/>
  <c r="AD16" i="91"/>
  <c r="I14" i="91"/>
  <c r="T18" i="91"/>
  <c r="AD15" i="91"/>
  <c r="I15" i="91"/>
  <c r="I16" i="91"/>
  <c r="AD17" i="91"/>
  <c r="T16" i="90"/>
  <c r="I15" i="90"/>
  <c r="T14" i="90"/>
  <c r="T15" i="90"/>
  <c r="AD17" i="90"/>
  <c r="AD14" i="90"/>
  <c r="I17" i="90"/>
  <c r="AD16" i="90"/>
  <c r="A16" i="25" l="1"/>
  <c r="H14" i="83"/>
  <c r="AE14" i="96"/>
  <c r="W14" i="96"/>
  <c r="V14" i="96"/>
  <c r="U14" i="96"/>
  <c r="S14" i="96"/>
  <c r="H14" i="96"/>
  <c r="AD14" i="96" s="1"/>
  <c r="B14" i="96"/>
  <c r="P12" i="96"/>
  <c r="P9" i="96"/>
  <c r="D9" i="96"/>
  <c r="Q3" i="96"/>
  <c r="P2" i="96"/>
  <c r="AD16" i="25"/>
  <c r="I14" i="96" l="1"/>
  <c r="T14" i="96"/>
  <c r="P9" i="75" l="1"/>
  <c r="P12" i="91"/>
  <c r="P9" i="91"/>
  <c r="Q3" i="91"/>
  <c r="P2" i="91"/>
  <c r="AE18" i="90"/>
  <c r="W18" i="90"/>
  <c r="V18" i="90"/>
  <c r="U18" i="90"/>
  <c r="H18" i="90"/>
  <c r="AD18" i="90" s="1"/>
  <c r="B18" i="90"/>
  <c r="S18" i="90" s="1"/>
  <c r="P12" i="90"/>
  <c r="P9" i="90"/>
  <c r="Q3" i="90"/>
  <c r="P2" i="90"/>
  <c r="A11" i="25"/>
  <c r="A12" i="25"/>
  <c r="AD12" i="25"/>
  <c r="AD11" i="25"/>
  <c r="I18" i="90" l="1"/>
  <c r="T18" i="90"/>
  <c r="N41" i="77" l="1"/>
  <c r="N40" i="77"/>
  <c r="N39" i="77"/>
  <c r="N38" i="77"/>
  <c r="N37" i="77"/>
  <c r="N36" i="77"/>
  <c r="N35" i="77"/>
  <c r="N34" i="77"/>
  <c r="N33" i="77"/>
  <c r="N32" i="77"/>
  <c r="N31" i="77"/>
  <c r="N30" i="77"/>
  <c r="N29" i="77"/>
  <c r="N28" i="77"/>
  <c r="N27" i="77"/>
  <c r="N26" i="77"/>
  <c r="N25" i="77"/>
  <c r="N24" i="77"/>
  <c r="N23" i="77"/>
  <c r="N22" i="77"/>
  <c r="N21" i="77"/>
  <c r="N20" i="77"/>
  <c r="C25" i="81" l="1"/>
  <c r="C24" i="81"/>
  <c r="C23" i="81"/>
  <c r="C22" i="81"/>
  <c r="C21" i="81"/>
  <c r="C20" i="81"/>
  <c r="AE17" i="87"/>
  <c r="W17" i="87"/>
  <c r="V17" i="87"/>
  <c r="U17" i="87"/>
  <c r="T17" i="87"/>
  <c r="S17" i="87"/>
  <c r="I17" i="87"/>
  <c r="H17" i="87"/>
  <c r="AD17" i="87" s="1"/>
  <c r="B17" i="87"/>
  <c r="AE16" i="87"/>
  <c r="AD16" i="87"/>
  <c r="W16" i="87"/>
  <c r="V16" i="87"/>
  <c r="U16" i="87"/>
  <c r="T16" i="87"/>
  <c r="H16" i="87"/>
  <c r="I16" i="87" s="1"/>
  <c r="B16" i="87"/>
  <c r="S16" i="87" s="1"/>
  <c r="AE15" i="87"/>
  <c r="AD15" i="87"/>
  <c r="W15" i="87"/>
  <c r="V15" i="87"/>
  <c r="U15" i="87"/>
  <c r="H15" i="87"/>
  <c r="T15" i="87" s="1"/>
  <c r="B15" i="87"/>
  <c r="S15" i="87" s="1"/>
  <c r="AE14" i="87"/>
  <c r="AD14" i="87"/>
  <c r="W14" i="87"/>
  <c r="V14" i="87"/>
  <c r="U14" i="87"/>
  <c r="T14" i="87"/>
  <c r="I14" i="87"/>
  <c r="H14" i="87"/>
  <c r="B14" i="87"/>
  <c r="S14" i="87" s="1"/>
  <c r="P12" i="87"/>
  <c r="P9" i="87"/>
  <c r="Q3" i="87"/>
  <c r="P2" i="87"/>
  <c r="A25" i="25"/>
  <c r="A24" i="25"/>
  <c r="AE17" i="86"/>
  <c r="W17" i="86"/>
  <c r="V17" i="86"/>
  <c r="U17" i="86"/>
  <c r="S17" i="86"/>
  <c r="H17" i="86"/>
  <c r="AD17" i="86" s="1"/>
  <c r="B17" i="86"/>
  <c r="AE16" i="86"/>
  <c r="AD16" i="86"/>
  <c r="W16" i="86"/>
  <c r="V16" i="86"/>
  <c r="U16" i="86"/>
  <c r="T16" i="86"/>
  <c r="S16" i="86"/>
  <c r="H16" i="86"/>
  <c r="I16" i="86" s="1"/>
  <c r="B16" i="86"/>
  <c r="AE15" i="86"/>
  <c r="AD15" i="86"/>
  <c r="W15" i="86"/>
  <c r="V15" i="86"/>
  <c r="U15" i="86"/>
  <c r="H15" i="86"/>
  <c r="T15" i="86" s="1"/>
  <c r="B15" i="86"/>
  <c r="S15" i="86" s="1"/>
  <c r="AE14" i="86"/>
  <c r="AD14" i="86"/>
  <c r="W14" i="86"/>
  <c r="V14" i="86"/>
  <c r="U14" i="86"/>
  <c r="H14" i="86"/>
  <c r="I14" i="86" s="1"/>
  <c r="B14" i="86"/>
  <c r="S14" i="86" s="1"/>
  <c r="P12" i="86"/>
  <c r="P9" i="86"/>
  <c r="Q3" i="86"/>
  <c r="P2" i="86"/>
  <c r="AD25" i="25"/>
  <c r="AD24" i="25"/>
  <c r="I15" i="87" l="1"/>
  <c r="I17" i="86"/>
  <c r="T17" i="86"/>
  <c r="T14" i="86"/>
  <c r="I15" i="86"/>
  <c r="A22" i="25" l="1"/>
  <c r="H16" i="81"/>
  <c r="AD16" i="81" s="1"/>
  <c r="AE16" i="81"/>
  <c r="W16" i="81"/>
  <c r="V16" i="81"/>
  <c r="U16" i="81"/>
  <c r="S16" i="81"/>
  <c r="B16" i="81"/>
  <c r="AD22" i="25"/>
  <c r="I16" i="81" l="1"/>
  <c r="T16" i="81"/>
  <c r="AE18" i="85" l="1"/>
  <c r="W18" i="85"/>
  <c r="V18" i="85"/>
  <c r="U18" i="85"/>
  <c r="S18" i="85"/>
  <c r="H18" i="85"/>
  <c r="AD18" i="85" s="1"/>
  <c r="B18" i="85"/>
  <c r="AE17" i="85"/>
  <c r="W17" i="85"/>
  <c r="V17" i="85"/>
  <c r="U17" i="85"/>
  <c r="S17" i="85"/>
  <c r="H17" i="85"/>
  <c r="AD17" i="85" s="1"/>
  <c r="B17" i="85"/>
  <c r="AE16" i="85"/>
  <c r="AD16" i="85"/>
  <c r="W16" i="85"/>
  <c r="V16" i="85"/>
  <c r="U16" i="85"/>
  <c r="H16" i="85"/>
  <c r="I16" i="85" s="1"/>
  <c r="B16" i="85"/>
  <c r="S16" i="85" s="1"/>
  <c r="AE15" i="85"/>
  <c r="AD15" i="85"/>
  <c r="W15" i="85"/>
  <c r="V15" i="85"/>
  <c r="U15" i="85"/>
  <c r="I15" i="85"/>
  <c r="H15" i="85"/>
  <c r="T15" i="85" s="1"/>
  <c r="B15" i="85"/>
  <c r="S15" i="85" s="1"/>
  <c r="AE14" i="85"/>
  <c r="W14" i="85"/>
  <c r="V14" i="85"/>
  <c r="U14" i="85"/>
  <c r="S14" i="85"/>
  <c r="H14" i="85"/>
  <c r="T14" i="85" s="1"/>
  <c r="B14" i="85"/>
  <c r="P12" i="85"/>
  <c r="P9" i="85"/>
  <c r="Q3" i="85"/>
  <c r="P2" i="85"/>
  <c r="T17" i="85" l="1"/>
  <c r="I18" i="85"/>
  <c r="T18" i="85"/>
  <c r="AD14" i="85"/>
  <c r="T16" i="85"/>
  <c r="I17" i="85"/>
  <c r="I14" i="85"/>
  <c r="AE17" i="84" l="1"/>
  <c r="W17" i="84"/>
  <c r="V17" i="84"/>
  <c r="U17" i="84"/>
  <c r="S17" i="84"/>
  <c r="H17" i="84"/>
  <c r="AD17" i="84" s="1"/>
  <c r="B17" i="84"/>
  <c r="AE16" i="84"/>
  <c r="W16" i="84"/>
  <c r="V16" i="84"/>
  <c r="U16" i="84"/>
  <c r="H16" i="84"/>
  <c r="T16" i="84" s="1"/>
  <c r="B16" i="84"/>
  <c r="S16" i="84" s="1"/>
  <c r="AE15" i="84"/>
  <c r="AD15" i="84"/>
  <c r="W15" i="84"/>
  <c r="V15" i="84"/>
  <c r="U15" i="84"/>
  <c r="H15" i="84"/>
  <c r="T15" i="84" s="1"/>
  <c r="B15" i="84"/>
  <c r="S15" i="84" s="1"/>
  <c r="AE14" i="84"/>
  <c r="W14" i="84"/>
  <c r="V14" i="84"/>
  <c r="U14" i="84"/>
  <c r="H14" i="84"/>
  <c r="AD14" i="84" s="1"/>
  <c r="B14" i="84"/>
  <c r="S14" i="84" s="1"/>
  <c r="P12" i="84"/>
  <c r="P9" i="84"/>
  <c r="D9" i="84"/>
  <c r="Q3" i="84"/>
  <c r="P2" i="84"/>
  <c r="F20" i="25"/>
  <c r="F21" i="25" s="1"/>
  <c r="F22" i="25" s="1"/>
  <c r="F23" i="25" s="1"/>
  <c r="F24" i="25" s="1"/>
  <c r="F25" i="25" s="1"/>
  <c r="B20" i="25"/>
  <c r="B21" i="25" s="1"/>
  <c r="B22" i="25" s="1"/>
  <c r="B23" i="25" s="1"/>
  <c r="B24" i="25" s="1"/>
  <c r="B25" i="25" s="1"/>
  <c r="A20" i="25"/>
  <c r="P12" i="80"/>
  <c r="P2" i="80"/>
  <c r="B27" i="25"/>
  <c r="F27" i="25"/>
  <c r="F7" i="25"/>
  <c r="F8" i="25" s="1"/>
  <c r="F9" i="25" s="1"/>
  <c r="F10" i="25" s="1"/>
  <c r="F11" i="25" s="1"/>
  <c r="F12" i="25" s="1"/>
  <c r="F13" i="25" s="1"/>
  <c r="F15" i="25" s="1"/>
  <c r="F14" i="25" s="1"/>
  <c r="F16" i="25" s="1"/>
  <c r="F17" i="25" s="1"/>
  <c r="F18" i="25" s="1"/>
  <c r="B7" i="25"/>
  <c r="B8" i="25" s="1"/>
  <c r="B9" i="25" s="1"/>
  <c r="B10" i="25" s="1"/>
  <c r="B11" i="25" s="1"/>
  <c r="B12" i="25" s="1"/>
  <c r="B13" i="25" s="1"/>
  <c r="B15" i="25" s="1"/>
  <c r="B14" i="25" s="1"/>
  <c r="B16" i="25" s="1"/>
  <c r="B17" i="25" s="1"/>
  <c r="B18" i="25" s="1"/>
  <c r="AE41" i="77"/>
  <c r="AD41" i="77"/>
  <c r="W41" i="77"/>
  <c r="V41" i="77"/>
  <c r="U41" i="77"/>
  <c r="T41" i="77"/>
  <c r="S41" i="77"/>
  <c r="I41" i="77"/>
  <c r="B41" i="77"/>
  <c r="AE40" i="77"/>
  <c r="AD40" i="77"/>
  <c r="W40" i="77"/>
  <c r="V40" i="77"/>
  <c r="U40" i="77"/>
  <c r="T40" i="77"/>
  <c r="S40" i="77"/>
  <c r="I40" i="77"/>
  <c r="B40" i="77"/>
  <c r="AE39" i="77"/>
  <c r="AD39" i="77"/>
  <c r="W39" i="77"/>
  <c r="V39" i="77"/>
  <c r="U39" i="77"/>
  <c r="T39" i="77"/>
  <c r="I39" i="77"/>
  <c r="B39" i="77"/>
  <c r="S39" i="77" s="1"/>
  <c r="AE38" i="77"/>
  <c r="AD38" i="77"/>
  <c r="W38" i="77"/>
  <c r="V38" i="77"/>
  <c r="U38" i="77"/>
  <c r="T38" i="77"/>
  <c r="I38" i="77"/>
  <c r="B38" i="77"/>
  <c r="S38" i="77" s="1"/>
  <c r="AE37" i="77"/>
  <c r="AD37" i="77"/>
  <c r="W37" i="77"/>
  <c r="V37" i="77"/>
  <c r="U37" i="77"/>
  <c r="T37" i="77"/>
  <c r="I37" i="77"/>
  <c r="B37" i="77"/>
  <c r="S37" i="77" s="1"/>
  <c r="AE36" i="77"/>
  <c r="AD36" i="77"/>
  <c r="W36" i="77"/>
  <c r="V36" i="77"/>
  <c r="U36" i="77"/>
  <c r="T36" i="77"/>
  <c r="I36" i="77"/>
  <c r="B36" i="77"/>
  <c r="S36" i="77" s="1"/>
  <c r="AE35" i="77"/>
  <c r="AD35" i="77"/>
  <c r="W35" i="77"/>
  <c r="V35" i="77"/>
  <c r="U35" i="77"/>
  <c r="T35" i="77"/>
  <c r="S35" i="77"/>
  <c r="I35" i="77"/>
  <c r="B35" i="77"/>
  <c r="AE34" i="77"/>
  <c r="AD34" i="77"/>
  <c r="W34" i="77"/>
  <c r="V34" i="77"/>
  <c r="U34" i="77"/>
  <c r="T34" i="77"/>
  <c r="I34" i="77"/>
  <c r="B34" i="77"/>
  <c r="S34" i="77" s="1"/>
  <c r="AE33" i="77"/>
  <c r="AD33" i="77"/>
  <c r="W33" i="77"/>
  <c r="V33" i="77"/>
  <c r="U33" i="77"/>
  <c r="T33" i="77"/>
  <c r="S33" i="77"/>
  <c r="I33" i="77"/>
  <c r="B33" i="77"/>
  <c r="AE32" i="77"/>
  <c r="AD32" i="77"/>
  <c r="W32" i="77"/>
  <c r="V32" i="77"/>
  <c r="U32" i="77"/>
  <c r="T32" i="77"/>
  <c r="S32" i="77"/>
  <c r="I32" i="77"/>
  <c r="B32" i="77"/>
  <c r="AE31" i="77"/>
  <c r="AD31" i="77"/>
  <c r="W31" i="77"/>
  <c r="V31" i="77"/>
  <c r="U31" i="77"/>
  <c r="T31" i="77"/>
  <c r="I31" i="77"/>
  <c r="B31" i="77"/>
  <c r="S31" i="77" s="1"/>
  <c r="AE30" i="77"/>
  <c r="AD30" i="77"/>
  <c r="W30" i="77"/>
  <c r="V30" i="77"/>
  <c r="U30" i="77"/>
  <c r="T30" i="77"/>
  <c r="I30" i="77"/>
  <c r="B30" i="77"/>
  <c r="S30" i="77" s="1"/>
  <c r="AE29" i="77"/>
  <c r="AD29" i="77"/>
  <c r="W29" i="77"/>
  <c r="V29" i="77"/>
  <c r="U29" i="77"/>
  <c r="T29" i="77"/>
  <c r="I29" i="77"/>
  <c r="B29" i="77"/>
  <c r="S29" i="77" s="1"/>
  <c r="AE28" i="77"/>
  <c r="AD28" i="77"/>
  <c r="W28" i="77"/>
  <c r="V28" i="77"/>
  <c r="U28" i="77"/>
  <c r="T28" i="77"/>
  <c r="I28" i="77"/>
  <c r="B28" i="77"/>
  <c r="S28" i="77" s="1"/>
  <c r="AD20" i="25"/>
  <c r="M23" i="25" l="1"/>
  <c r="M20" i="25"/>
  <c r="AQ20" i="25"/>
  <c r="M22" i="25"/>
  <c r="AQ22" i="25"/>
  <c r="I14" i="84"/>
  <c r="T14" i="84"/>
  <c r="AD16" i="84"/>
  <c r="I17" i="84"/>
  <c r="T17" i="84"/>
  <c r="I15" i="84"/>
  <c r="I16" i="84"/>
  <c r="AE27" i="77"/>
  <c r="AD27" i="77"/>
  <c r="W27" i="77"/>
  <c r="V27" i="77"/>
  <c r="U27" i="77"/>
  <c r="T27" i="77"/>
  <c r="I27" i="77"/>
  <c r="B27" i="77"/>
  <c r="S27" i="77" s="1"/>
  <c r="AE26" i="77"/>
  <c r="AD26" i="77"/>
  <c r="W26" i="77"/>
  <c r="V26" i="77"/>
  <c r="U26" i="77"/>
  <c r="T26" i="77"/>
  <c r="I26" i="77"/>
  <c r="B26" i="77"/>
  <c r="S26" i="77" s="1"/>
  <c r="AE25" i="77"/>
  <c r="AD25" i="77"/>
  <c r="W25" i="77"/>
  <c r="V25" i="77"/>
  <c r="U25" i="77"/>
  <c r="T25" i="77"/>
  <c r="I25" i="77"/>
  <c r="B25" i="77"/>
  <c r="S25" i="77" s="1"/>
  <c r="AE24" i="77"/>
  <c r="AD24" i="77"/>
  <c r="W24" i="77"/>
  <c r="V24" i="77"/>
  <c r="U24" i="77"/>
  <c r="T24" i="77"/>
  <c r="S24" i="77"/>
  <c r="I24" i="77"/>
  <c r="B24" i="77"/>
  <c r="AE23" i="77"/>
  <c r="AD23" i="77"/>
  <c r="W23" i="77"/>
  <c r="V23" i="77"/>
  <c r="U23" i="77"/>
  <c r="T23" i="77"/>
  <c r="S23" i="77"/>
  <c r="I23" i="77"/>
  <c r="B23" i="77"/>
  <c r="AE22" i="77"/>
  <c r="AD22" i="77"/>
  <c r="W22" i="77"/>
  <c r="V22" i="77"/>
  <c r="U22" i="77"/>
  <c r="T22" i="77"/>
  <c r="I22" i="77"/>
  <c r="B22" i="77"/>
  <c r="S22" i="77" s="1"/>
  <c r="AE21" i="77"/>
  <c r="AD21" i="77"/>
  <c r="W21" i="77"/>
  <c r="V21" i="77"/>
  <c r="U21" i="77"/>
  <c r="T21" i="77"/>
  <c r="I21" i="77"/>
  <c r="B21" i="77"/>
  <c r="S21" i="77" s="1"/>
  <c r="AE20" i="77"/>
  <c r="AD20" i="77"/>
  <c r="W20" i="77"/>
  <c r="V20" i="77"/>
  <c r="U20" i="77"/>
  <c r="T20" i="77"/>
  <c r="I20" i="77"/>
  <c r="B20" i="77"/>
  <c r="S20" i="77" s="1"/>
  <c r="AE19" i="77"/>
  <c r="AD19" i="77"/>
  <c r="W19" i="77"/>
  <c r="V19" i="77"/>
  <c r="U19" i="77"/>
  <c r="T19" i="77"/>
  <c r="I19" i="77"/>
  <c r="B19" i="77"/>
  <c r="S19" i="77" s="1"/>
  <c r="AE18" i="77"/>
  <c r="AD18" i="77"/>
  <c r="W18" i="77"/>
  <c r="V18" i="77"/>
  <c r="U18" i="77"/>
  <c r="T18" i="77"/>
  <c r="I18" i="77"/>
  <c r="B18" i="77"/>
  <c r="S18" i="77" s="1"/>
  <c r="AQ13" i="25" l="1"/>
  <c r="AQ14" i="25"/>
  <c r="M14" i="25"/>
  <c r="M13" i="25"/>
  <c r="AQ17" i="25"/>
  <c r="M15" i="25"/>
  <c r="M17" i="25"/>
  <c r="M12" i="25"/>
  <c r="AQ12" i="25"/>
  <c r="AQ24" i="25"/>
  <c r="M24" i="25"/>
  <c r="AE19" i="83"/>
  <c r="W19" i="83"/>
  <c r="V19" i="83"/>
  <c r="U19" i="83"/>
  <c r="T19" i="83"/>
  <c r="S19" i="83"/>
  <c r="I19" i="83"/>
  <c r="H19" i="83"/>
  <c r="AD19" i="83" s="1"/>
  <c r="B19" i="83"/>
  <c r="AE18" i="83"/>
  <c r="AD18" i="83"/>
  <c r="W18" i="83"/>
  <c r="V18" i="83"/>
  <c r="U18" i="83"/>
  <c r="T18" i="83"/>
  <c r="H18" i="83"/>
  <c r="I18" i="83" s="1"/>
  <c r="B18" i="83"/>
  <c r="S18" i="83" s="1"/>
  <c r="AE17" i="83"/>
  <c r="AD17" i="83"/>
  <c r="W17" i="83"/>
  <c r="V17" i="83"/>
  <c r="U17" i="83"/>
  <c r="H17" i="83"/>
  <c r="T17" i="83" s="1"/>
  <c r="B17" i="83"/>
  <c r="S17" i="83" s="1"/>
  <c r="AE16" i="83"/>
  <c r="AD16" i="83"/>
  <c r="W16" i="83"/>
  <c r="V16" i="83"/>
  <c r="U16" i="83"/>
  <c r="T16" i="83"/>
  <c r="B16" i="83"/>
  <c r="S16" i="83" s="1"/>
  <c r="AE15" i="83"/>
  <c r="AD15" i="83"/>
  <c r="W15" i="83"/>
  <c r="V15" i="83"/>
  <c r="U15" i="83"/>
  <c r="I15" i="83"/>
  <c r="H15" i="83"/>
  <c r="T15" i="83" s="1"/>
  <c r="B15" i="83"/>
  <c r="S15" i="83" s="1"/>
  <c r="AE14" i="83"/>
  <c r="AD14" i="83"/>
  <c r="W14" i="83"/>
  <c r="V14" i="83"/>
  <c r="U14" i="83"/>
  <c r="T14" i="83"/>
  <c r="S14" i="83"/>
  <c r="I14" i="83"/>
  <c r="B14" i="83"/>
  <c r="P12" i="83"/>
  <c r="P9" i="83"/>
  <c r="D9" i="83"/>
  <c r="Q3" i="83"/>
  <c r="P2" i="83"/>
  <c r="A17" i="25"/>
  <c r="AD17" i="25"/>
  <c r="AQ15" i="25" l="1"/>
  <c r="M25" i="25"/>
  <c r="AQ25" i="25"/>
  <c r="AQ11" i="25"/>
  <c r="M11" i="25"/>
  <c r="AQ16" i="25"/>
  <c r="M18" i="25"/>
  <c r="M16" i="25"/>
  <c r="I17" i="83"/>
  <c r="AE20" i="82" l="1"/>
  <c r="W20" i="82"/>
  <c r="V20" i="82"/>
  <c r="S20" i="82"/>
  <c r="I20" i="82"/>
  <c r="H20" i="82"/>
  <c r="AD20" i="82" s="1"/>
  <c r="B20" i="82"/>
  <c r="AE19" i="82"/>
  <c r="AD19" i="82"/>
  <c r="W19" i="82"/>
  <c r="V19" i="82"/>
  <c r="U19" i="82"/>
  <c r="T19" i="82"/>
  <c r="H19" i="82"/>
  <c r="I19" i="82" s="1"/>
  <c r="B19" i="82"/>
  <c r="S19" i="82" s="1"/>
  <c r="AE18" i="82"/>
  <c r="W18" i="82"/>
  <c r="V18" i="82"/>
  <c r="U18" i="82"/>
  <c r="H18" i="82"/>
  <c r="T18" i="82" s="1"/>
  <c r="B18" i="82"/>
  <c r="S18" i="82" s="1"/>
  <c r="AE17" i="82"/>
  <c r="AD17" i="82"/>
  <c r="W17" i="82"/>
  <c r="V17" i="82"/>
  <c r="U17" i="82"/>
  <c r="H17" i="82"/>
  <c r="T17" i="82" s="1"/>
  <c r="B17" i="82"/>
  <c r="S17" i="82" s="1"/>
  <c r="AE16" i="82"/>
  <c r="W16" i="82"/>
  <c r="V16" i="82"/>
  <c r="U16" i="82"/>
  <c r="S16" i="82"/>
  <c r="I16" i="82"/>
  <c r="H16" i="82"/>
  <c r="AD16" i="82" s="1"/>
  <c r="B16" i="82"/>
  <c r="AE15" i="82"/>
  <c r="AD15" i="82"/>
  <c r="W15" i="82"/>
  <c r="V15" i="82"/>
  <c r="U15" i="82"/>
  <c r="T15" i="82"/>
  <c r="H15" i="82"/>
  <c r="I15" i="82" s="1"/>
  <c r="B15" i="82"/>
  <c r="S15" i="82" s="1"/>
  <c r="AE14" i="82"/>
  <c r="W14" i="82"/>
  <c r="V14" i="82"/>
  <c r="U14" i="82"/>
  <c r="S14" i="82"/>
  <c r="H14" i="82"/>
  <c r="I14" i="82" s="1"/>
  <c r="B14" i="82"/>
  <c r="P12" i="82"/>
  <c r="P9" i="82"/>
  <c r="D9" i="82"/>
  <c r="Q3" i="82"/>
  <c r="P2" i="82"/>
  <c r="AQ10" i="25"/>
  <c r="M10" i="25"/>
  <c r="A10" i="25"/>
  <c r="AD10" i="25"/>
  <c r="AD14" i="82" l="1"/>
  <c r="T16" i="82"/>
  <c r="I17" i="82"/>
  <c r="AD18" i="82"/>
  <c r="T20" i="82"/>
  <c r="U20" i="82"/>
  <c r="I18" i="82"/>
  <c r="T14" i="82"/>
  <c r="W16" i="79" l="1"/>
  <c r="V16" i="79"/>
  <c r="U16" i="79"/>
  <c r="T16" i="79"/>
  <c r="B16" i="79"/>
  <c r="S16" i="79" s="1"/>
  <c r="I16" i="79" l="1"/>
  <c r="H14" i="81"/>
  <c r="AD14" i="81" s="1"/>
  <c r="D9" i="81"/>
  <c r="AE17" i="81"/>
  <c r="W17" i="81"/>
  <c r="V17" i="81"/>
  <c r="U17" i="81"/>
  <c r="S17" i="81"/>
  <c r="H17" i="81"/>
  <c r="AD17" i="81" s="1"/>
  <c r="B17" i="81"/>
  <c r="AE14" i="81"/>
  <c r="W14" i="81"/>
  <c r="V14" i="81"/>
  <c r="U14" i="81"/>
  <c r="B14" i="81"/>
  <c r="S14" i="81" s="1"/>
  <c r="AE15" i="81"/>
  <c r="AD15" i="81"/>
  <c r="W15" i="81"/>
  <c r="V15" i="81"/>
  <c r="U15" i="81"/>
  <c r="T15" i="81"/>
  <c r="I15" i="81"/>
  <c r="B15" i="81"/>
  <c r="S15" i="81" s="1"/>
  <c r="P12" i="81"/>
  <c r="P9" i="81"/>
  <c r="Q3" i="81"/>
  <c r="P2" i="81"/>
  <c r="I17" i="81" l="1"/>
  <c r="I14" i="81"/>
  <c r="T14" i="81"/>
  <c r="T17" i="81"/>
  <c r="H42" i="77" l="1"/>
  <c r="I42" i="77" s="1"/>
  <c r="AE17" i="74" l="1"/>
  <c r="AD17" i="74"/>
  <c r="W17" i="74"/>
  <c r="V17" i="74"/>
  <c r="U17" i="74"/>
  <c r="T17" i="74"/>
  <c r="S17" i="74"/>
  <c r="I17" i="74"/>
  <c r="H17" i="74"/>
  <c r="B17" i="74"/>
  <c r="AE16" i="74"/>
  <c r="AD16" i="74"/>
  <c r="W16" i="74"/>
  <c r="V16" i="74"/>
  <c r="U16" i="74"/>
  <c r="T16" i="74"/>
  <c r="H16" i="74"/>
  <c r="I16" i="74" s="1"/>
  <c r="B16" i="74"/>
  <c r="S16" i="74" s="1"/>
  <c r="AE15" i="74"/>
  <c r="W15" i="74"/>
  <c r="V15" i="74"/>
  <c r="U15" i="74"/>
  <c r="T15" i="74"/>
  <c r="I15" i="74"/>
  <c r="H15" i="74"/>
  <c r="AD15" i="74" s="1"/>
  <c r="B15" i="74"/>
  <c r="S15" i="74" s="1"/>
  <c r="P9" i="70"/>
  <c r="P9" i="73"/>
  <c r="P9" i="71"/>
  <c r="P9" i="76"/>
  <c r="P9" i="74"/>
  <c r="P9" i="77"/>
  <c r="P9" i="80"/>
  <c r="P9" i="79"/>
  <c r="P12" i="79"/>
  <c r="P2" i="79"/>
  <c r="M21" i="25"/>
  <c r="AE17" i="80" l="1"/>
  <c r="W17" i="80"/>
  <c r="V17" i="80"/>
  <c r="U17" i="80"/>
  <c r="T17" i="80"/>
  <c r="S17" i="80"/>
  <c r="I17" i="80"/>
  <c r="H17" i="80"/>
  <c r="AD17" i="80" s="1"/>
  <c r="B17" i="80"/>
  <c r="AE16" i="80"/>
  <c r="W16" i="80"/>
  <c r="V16" i="80"/>
  <c r="U16" i="80"/>
  <c r="T16" i="80"/>
  <c r="H16" i="80"/>
  <c r="I16" i="80" s="1"/>
  <c r="B16" i="80"/>
  <c r="S16" i="80" s="1"/>
  <c r="AE15" i="80"/>
  <c r="AD15" i="80"/>
  <c r="W15" i="80"/>
  <c r="V15" i="80"/>
  <c r="U15" i="80"/>
  <c r="H15" i="80"/>
  <c r="T15" i="80" s="1"/>
  <c r="B15" i="80"/>
  <c r="S15" i="80" s="1"/>
  <c r="AE14" i="80"/>
  <c r="AD14" i="80"/>
  <c r="W14" i="80"/>
  <c r="V14" i="80"/>
  <c r="U14" i="80"/>
  <c r="H14" i="80"/>
  <c r="I14" i="80" s="1"/>
  <c r="B14" i="80"/>
  <c r="S14" i="80" s="1"/>
  <c r="Q3" i="80"/>
  <c r="W17" i="79"/>
  <c r="V17" i="79"/>
  <c r="U17" i="79"/>
  <c r="H17" i="79"/>
  <c r="T17" i="79" s="1"/>
  <c r="B17" i="79"/>
  <c r="S17" i="79" s="1"/>
  <c r="W15" i="79"/>
  <c r="V15" i="79"/>
  <c r="U15" i="79"/>
  <c r="H15" i="79"/>
  <c r="T15" i="79" s="1"/>
  <c r="B15" i="79"/>
  <c r="S15" i="79" s="1"/>
  <c r="W14" i="79"/>
  <c r="V14" i="79"/>
  <c r="U14" i="79"/>
  <c r="H14" i="79"/>
  <c r="T14" i="79" s="1"/>
  <c r="B14" i="79"/>
  <c r="S14" i="79" s="1"/>
  <c r="Q3" i="79"/>
  <c r="AQ23" i="25"/>
  <c r="A23" i="25"/>
  <c r="AQ21" i="25"/>
  <c r="A21" i="25"/>
  <c r="AE15" i="77"/>
  <c r="AD15" i="77"/>
  <c r="W15" i="77"/>
  <c r="V15" i="77"/>
  <c r="U15" i="77"/>
  <c r="T15" i="77"/>
  <c r="I15" i="77"/>
  <c r="B15" i="77"/>
  <c r="S15" i="77" s="1"/>
  <c r="AE14" i="77"/>
  <c r="AD14" i="77"/>
  <c r="W14" i="77"/>
  <c r="V14" i="77"/>
  <c r="U14" i="77"/>
  <c r="T14" i="77"/>
  <c r="I14" i="77"/>
  <c r="B14" i="77"/>
  <c r="S14" i="77" s="1"/>
  <c r="AD23" i="25"/>
  <c r="AD21" i="25"/>
  <c r="I15" i="79" l="1"/>
  <c r="T14" i="80"/>
  <c r="I15" i="80"/>
  <c r="AD16" i="80"/>
  <c r="I14" i="79"/>
  <c r="I17" i="79"/>
  <c r="AE42" i="77" l="1"/>
  <c r="W42" i="77"/>
  <c r="V42" i="77"/>
  <c r="U42" i="77"/>
  <c r="AD42" i="77"/>
  <c r="B42" i="77"/>
  <c r="S42" i="77" s="1"/>
  <c r="AE17" i="77"/>
  <c r="AD17" i="77"/>
  <c r="W17" i="77"/>
  <c r="V17" i="77"/>
  <c r="U17" i="77"/>
  <c r="I17" i="77"/>
  <c r="T17" i="77"/>
  <c r="B17" i="77"/>
  <c r="S17" i="77" s="1"/>
  <c r="AE16" i="77"/>
  <c r="AD16" i="77"/>
  <c r="W16" i="77"/>
  <c r="V16" i="77"/>
  <c r="U16" i="77"/>
  <c r="T16" i="77"/>
  <c r="I16" i="77"/>
  <c r="B16" i="77"/>
  <c r="S16" i="77" s="1"/>
  <c r="P12" i="77"/>
  <c r="Q3" i="77"/>
  <c r="P2" i="77"/>
  <c r="T42" i="77" l="1"/>
  <c r="M27" i="25"/>
  <c r="AQ27" i="25"/>
  <c r="A27" i="25"/>
  <c r="M26" i="25"/>
  <c r="M19" i="25"/>
  <c r="M9" i="25"/>
  <c r="M8" i="25"/>
  <c r="M7" i="25"/>
  <c r="M6" i="25"/>
  <c r="AQ26" i="25"/>
  <c r="A26" i="25"/>
  <c r="AD27" i="25"/>
  <c r="AD26" i="25"/>
  <c r="AE15" i="76" l="1"/>
  <c r="W15" i="76"/>
  <c r="V15" i="76"/>
  <c r="U15" i="76"/>
  <c r="S15" i="76"/>
  <c r="H15" i="76"/>
  <c r="AD15" i="76" s="1"/>
  <c r="B15" i="76"/>
  <c r="AE14" i="76"/>
  <c r="W14" i="76"/>
  <c r="V14" i="76"/>
  <c r="U14" i="76"/>
  <c r="H14" i="76"/>
  <c r="I14" i="76" s="1"/>
  <c r="B14" i="76"/>
  <c r="S14" i="76" s="1"/>
  <c r="P12" i="76"/>
  <c r="D9" i="76"/>
  <c r="Q3" i="76"/>
  <c r="P2" i="76"/>
  <c r="AE14" i="75"/>
  <c r="W14" i="75"/>
  <c r="V14" i="75"/>
  <c r="U14" i="75"/>
  <c r="H14" i="75"/>
  <c r="AD14" i="75" s="1"/>
  <c r="B14" i="75"/>
  <c r="S14" i="75" s="1"/>
  <c r="P12" i="75"/>
  <c r="D9" i="75"/>
  <c r="Q3" i="75"/>
  <c r="P2" i="75"/>
  <c r="I15" i="76" l="1"/>
  <c r="T14" i="76"/>
  <c r="T15" i="76"/>
  <c r="AD14" i="76"/>
  <c r="I14" i="75"/>
  <c r="T14" i="75"/>
  <c r="AE18" i="74" l="1"/>
  <c r="W18" i="74"/>
  <c r="V18" i="74"/>
  <c r="H18" i="74"/>
  <c r="AD18" i="74" s="1"/>
  <c r="B18" i="74"/>
  <c r="S18" i="74" s="1"/>
  <c r="AE14" i="74"/>
  <c r="W14" i="74"/>
  <c r="V14" i="74"/>
  <c r="U14" i="74"/>
  <c r="H14" i="74"/>
  <c r="AD14" i="74" s="1"/>
  <c r="B14" i="74"/>
  <c r="S14" i="74" s="1"/>
  <c r="P12" i="74"/>
  <c r="D9" i="74"/>
  <c r="Q3" i="74"/>
  <c r="P2" i="74"/>
  <c r="AQ18" i="25"/>
  <c r="A18" i="25"/>
  <c r="AQ9" i="25"/>
  <c r="A9" i="25"/>
  <c r="AQ6" i="25"/>
  <c r="AQ19" i="25"/>
  <c r="A19" i="25"/>
  <c r="AD18" i="25"/>
  <c r="AD19" i="25"/>
  <c r="AD9" i="25"/>
  <c r="I18" i="74" l="1"/>
  <c r="U18" i="74"/>
  <c r="T18" i="74"/>
  <c r="I14" i="74"/>
  <c r="T14" i="74"/>
  <c r="P12" i="71" l="1"/>
  <c r="P2" i="71"/>
  <c r="P12" i="73"/>
  <c r="P2" i="73"/>
  <c r="P12" i="70"/>
  <c r="P2" i="70"/>
  <c r="H14" i="71" l="1"/>
  <c r="H14" i="73" l="1"/>
  <c r="I14" i="73" s="1"/>
  <c r="AE15" i="73"/>
  <c r="W15" i="73"/>
  <c r="V15" i="73"/>
  <c r="U15" i="73"/>
  <c r="H15" i="73"/>
  <c r="AD15" i="73" s="1"/>
  <c r="B15" i="73"/>
  <c r="S15" i="73" s="1"/>
  <c r="AE14" i="73"/>
  <c r="W14" i="73"/>
  <c r="V14" i="73"/>
  <c r="B14" i="73"/>
  <c r="S14" i="73" s="1"/>
  <c r="D9" i="73"/>
  <c r="Q3" i="73"/>
  <c r="AQ8" i="25"/>
  <c r="A8" i="25"/>
  <c r="AD8" i="25"/>
  <c r="U14" i="73" l="1"/>
  <c r="AD14" i="73"/>
  <c r="T14" i="73"/>
  <c r="I15" i="73"/>
  <c r="T15" i="73"/>
  <c r="AE15" i="71"/>
  <c r="W15" i="71"/>
  <c r="V15" i="71"/>
  <c r="U15" i="71"/>
  <c r="AE16" i="71"/>
  <c r="W16" i="71"/>
  <c r="V16" i="71"/>
  <c r="U16" i="71"/>
  <c r="AE14" i="71"/>
  <c r="AD14" i="71"/>
  <c r="W14" i="71"/>
  <c r="V14" i="71"/>
  <c r="U14" i="71"/>
  <c r="T14" i="71"/>
  <c r="H16" i="71"/>
  <c r="AD16" i="71" s="1"/>
  <c r="B16" i="71"/>
  <c r="S16" i="71" s="1"/>
  <c r="B15" i="71"/>
  <c r="S15" i="71" s="1"/>
  <c r="H15" i="71"/>
  <c r="AD15" i="71" s="1"/>
  <c r="AE18" i="70"/>
  <c r="W18" i="70"/>
  <c r="V18" i="70"/>
  <c r="U18" i="70"/>
  <c r="S18" i="70"/>
  <c r="H18" i="70"/>
  <c r="AD18" i="70" s="1"/>
  <c r="B18" i="70"/>
  <c r="AE16" i="70"/>
  <c r="W16" i="70"/>
  <c r="V16" i="70"/>
  <c r="U16" i="70"/>
  <c r="AD16" i="70"/>
  <c r="B16" i="70"/>
  <c r="S16" i="70" s="1"/>
  <c r="AE17" i="70"/>
  <c r="W17" i="70"/>
  <c r="V17" i="70"/>
  <c r="U17" i="70"/>
  <c r="H17" i="70"/>
  <c r="I17" i="70" s="1"/>
  <c r="B17" i="70"/>
  <c r="S17" i="70" s="1"/>
  <c r="AD17" i="70" l="1"/>
  <c r="T17" i="70"/>
  <c r="T15" i="71"/>
  <c r="T16" i="71"/>
  <c r="I16" i="71"/>
  <c r="I15" i="71"/>
  <c r="I18" i="70"/>
  <c r="T18" i="70"/>
  <c r="T16" i="70"/>
  <c r="AE15" i="70" l="1"/>
  <c r="W15" i="70"/>
  <c r="V15" i="70"/>
  <c r="U15" i="70"/>
  <c r="H15" i="70"/>
  <c r="AD15" i="70" s="1"/>
  <c r="B15" i="70"/>
  <c r="S15" i="70" s="1"/>
  <c r="I15" i="70" l="1"/>
  <c r="T15" i="70"/>
  <c r="B14" i="71" l="1"/>
  <c r="S14" i="71" s="1"/>
  <c r="I14" i="71" l="1"/>
  <c r="AE17" i="71" l="1"/>
  <c r="W17" i="71"/>
  <c r="V17" i="71"/>
  <c r="U17" i="71"/>
  <c r="H17" i="71"/>
  <c r="AD17" i="71" s="1"/>
  <c r="B17" i="71"/>
  <c r="S17" i="71" s="1"/>
  <c r="AE18" i="71"/>
  <c r="W18" i="71"/>
  <c r="V18" i="71"/>
  <c r="U18" i="71"/>
  <c r="H18" i="71"/>
  <c r="AD18" i="71" s="1"/>
  <c r="B18" i="71"/>
  <c r="S18" i="71" s="1"/>
  <c r="I17" i="71" l="1"/>
  <c r="T17" i="71"/>
  <c r="I18" i="71"/>
  <c r="T18" i="71"/>
  <c r="B20" i="71" l="1"/>
  <c r="S20" i="71" s="1"/>
  <c r="H20" i="71"/>
  <c r="T20" i="71" s="1"/>
  <c r="V20" i="71"/>
  <c r="W20" i="71"/>
  <c r="AE20" i="71"/>
  <c r="AE19" i="71"/>
  <c r="W19" i="71"/>
  <c r="V19" i="71"/>
  <c r="U19" i="71"/>
  <c r="H19" i="71"/>
  <c r="AD19" i="71" s="1"/>
  <c r="B19" i="71"/>
  <c r="S19" i="71" s="1"/>
  <c r="D9" i="71"/>
  <c r="Q3" i="71"/>
  <c r="B14" i="70"/>
  <c r="S14" i="70" s="1"/>
  <c r="T14" i="70"/>
  <c r="U14" i="70"/>
  <c r="V14" i="70"/>
  <c r="W14" i="70"/>
  <c r="AE14" i="70"/>
  <c r="AE19" i="70"/>
  <c r="W19" i="70"/>
  <c r="V19" i="70"/>
  <c r="H19" i="70"/>
  <c r="AD19" i="70" s="1"/>
  <c r="B19" i="70"/>
  <c r="S19" i="70" s="1"/>
  <c r="D9" i="70"/>
  <c r="Q3" i="70"/>
  <c r="U20" i="71" l="1"/>
  <c r="I20" i="71"/>
  <c r="AD20" i="71"/>
  <c r="I19" i="71"/>
  <c r="T19" i="71"/>
  <c r="I14" i="70"/>
  <c r="AD14" i="70"/>
  <c r="U19" i="70"/>
  <c r="I19" i="70"/>
  <c r="T19" i="70"/>
  <c r="A28" i="25" l="1"/>
  <c r="A7" i="25" l="1"/>
  <c r="A6" i="25"/>
  <c r="D4" i="100" l="1"/>
  <c r="D6" i="101"/>
  <c r="D5" i="99"/>
  <c r="D6" i="99"/>
  <c r="D4" i="99"/>
  <c r="D4" i="101"/>
  <c r="D5" i="100"/>
  <c r="D5" i="101"/>
  <c r="D6" i="100"/>
  <c r="D6" i="96"/>
  <c r="D5" i="96"/>
  <c r="D4" i="96"/>
  <c r="D5" i="90"/>
  <c r="D4" i="90"/>
  <c r="D6" i="90"/>
  <c r="D4" i="91"/>
  <c r="D5" i="91"/>
  <c r="D6" i="91"/>
  <c r="D4" i="87"/>
  <c r="D5" i="84"/>
  <c r="D5" i="86"/>
  <c r="D4" i="85"/>
  <c r="D4" i="84"/>
  <c r="D6" i="86"/>
  <c r="D6" i="84"/>
  <c r="D4" i="86"/>
  <c r="D6" i="85"/>
  <c r="D5" i="87"/>
  <c r="D5" i="85"/>
  <c r="D6" i="87"/>
  <c r="D5" i="83"/>
  <c r="D4" i="83"/>
  <c r="D6" i="83"/>
  <c r="D5" i="82"/>
  <c r="D6" i="82"/>
  <c r="D4" i="82"/>
  <c r="D6" i="81"/>
  <c r="D5" i="79"/>
  <c r="D5" i="81"/>
  <c r="D5" i="77"/>
  <c r="D6" i="77"/>
  <c r="D6" i="80"/>
  <c r="D4" i="77"/>
  <c r="D4" i="80"/>
  <c r="D6" i="79"/>
  <c r="D4" i="81"/>
  <c r="D5" i="80"/>
  <c r="D4" i="79"/>
  <c r="D6" i="74"/>
  <c r="D5" i="74"/>
  <c r="D6" i="76"/>
  <c r="D6" i="75"/>
  <c r="D5" i="75"/>
  <c r="D5" i="76"/>
  <c r="D4" i="76"/>
  <c r="D4" i="74"/>
  <c r="D4" i="75"/>
  <c r="D6" i="71"/>
  <c r="D5" i="73"/>
  <c r="D6" i="73"/>
  <c r="D4" i="73"/>
  <c r="D5" i="71"/>
  <c r="D4" i="71"/>
  <c r="D4" i="70"/>
  <c r="D6" i="70"/>
  <c r="D5" i="70"/>
  <c r="AD7" i="25"/>
  <c r="AD6" i="25"/>
  <c r="AQ7" i="25" l="1"/>
</calcChain>
</file>

<file path=xl/sharedStrings.xml><?xml version="1.0" encoding="utf-8"?>
<sst xmlns="http://schemas.openxmlformats.org/spreadsheetml/2006/main" count="2174" uniqueCount="567">
  <si>
    <t>名称</t>
  </si>
  <si>
    <t>別名</t>
  </si>
  <si>
    <t>説明</t>
  </si>
  <si>
    <t>bigint</t>
  </si>
  <si>
    <t>8バイト符号付き整数</t>
  </si>
  <si>
    <t>bigserial</t>
  </si>
  <si>
    <t>自動増分8バイト整数</t>
  </si>
  <si>
    <r>
      <t>bit [ (</t>
    </r>
    <r>
      <rPr>
        <i/>
        <sz val="10"/>
        <color rgb="FF000000"/>
        <rFont val="Arial Unicode MS"/>
        <family val="3"/>
        <charset val="128"/>
      </rPr>
      <t>n</t>
    </r>
    <r>
      <rPr>
        <sz val="10"/>
        <color rgb="FF000000"/>
        <rFont val="Arial Unicode MS"/>
        <family val="3"/>
        <charset val="128"/>
      </rPr>
      <t>) ]</t>
    </r>
  </si>
  <si>
    <t>固定長ビット列</t>
  </si>
  <si>
    <r>
      <t>bit varying [ (</t>
    </r>
    <r>
      <rPr>
        <i/>
        <sz val="10"/>
        <color rgb="FF000000"/>
        <rFont val="Arial Unicode MS"/>
        <family val="3"/>
        <charset val="128"/>
      </rPr>
      <t>n</t>
    </r>
    <r>
      <rPr>
        <sz val="10"/>
        <color rgb="FF000000"/>
        <rFont val="Arial Unicode MS"/>
        <family val="3"/>
        <charset val="128"/>
      </rPr>
      <t>) ]</t>
    </r>
  </si>
  <si>
    <t>可変長ビット列</t>
  </si>
  <si>
    <t>boolean</t>
  </si>
  <si>
    <t>論理値（真/偽）</t>
  </si>
  <si>
    <t>box</t>
  </si>
  <si>
    <t>平面上の矩形</t>
  </si>
  <si>
    <t>bytea</t>
  </si>
  <si>
    <t>バイナリデータ（"バイトの配列（byte array）"）</t>
  </si>
  <si>
    <r>
      <t>character varying [ (</t>
    </r>
    <r>
      <rPr>
        <i/>
        <sz val="10"/>
        <color rgb="FF000000"/>
        <rFont val="Arial Unicode MS"/>
        <family val="3"/>
        <charset val="128"/>
      </rPr>
      <t>n</t>
    </r>
    <r>
      <rPr>
        <sz val="10"/>
        <color rgb="FF000000"/>
        <rFont val="Arial Unicode MS"/>
        <family val="3"/>
        <charset val="128"/>
      </rPr>
      <t>) ]</t>
    </r>
  </si>
  <si>
    <t>可変長文字列</t>
  </si>
  <si>
    <r>
      <t>character [ (</t>
    </r>
    <r>
      <rPr>
        <i/>
        <sz val="10"/>
        <color rgb="FF000000"/>
        <rFont val="Arial Unicode MS"/>
        <family val="3"/>
        <charset val="128"/>
      </rPr>
      <t>n</t>
    </r>
    <r>
      <rPr>
        <sz val="10"/>
        <color rgb="FF000000"/>
        <rFont val="Arial Unicode MS"/>
        <family val="3"/>
        <charset val="128"/>
      </rPr>
      <t>) ]</t>
    </r>
  </si>
  <si>
    <t>固定長文字列</t>
  </si>
  <si>
    <t>cidr</t>
  </si>
  <si>
    <t>IPv4もしくはIPv6ネットワークアドレス</t>
  </si>
  <si>
    <t>circle</t>
  </si>
  <si>
    <t>平面上の円</t>
  </si>
  <si>
    <t>date</t>
  </si>
  <si>
    <t>暦の日付（年月日）</t>
  </si>
  <si>
    <t>double precision</t>
  </si>
  <si>
    <t>倍精度浮動小数点（8バイト）</t>
  </si>
  <si>
    <t>inet</t>
  </si>
  <si>
    <t>IPv4もしくはIPv6ホストアドレス</t>
  </si>
  <si>
    <t>integer</t>
  </si>
  <si>
    <t>4バイト符号付き整数</t>
  </si>
  <si>
    <r>
      <t xml:space="preserve">interval [ </t>
    </r>
    <r>
      <rPr>
        <i/>
        <sz val="10"/>
        <color rgb="FF000000"/>
        <rFont val="Arial Unicode MS"/>
        <family val="3"/>
        <charset val="128"/>
      </rPr>
      <t>fields</t>
    </r>
    <r>
      <rPr>
        <sz val="10"/>
        <color rgb="FF000000"/>
        <rFont val="Arial Unicode MS"/>
        <family val="3"/>
        <charset val="128"/>
      </rPr>
      <t xml:space="preserve"> ] [ (</t>
    </r>
    <r>
      <rPr>
        <i/>
        <sz val="10"/>
        <color rgb="FF000000"/>
        <rFont val="Arial Unicode MS"/>
        <family val="3"/>
        <charset val="128"/>
      </rPr>
      <t>p</t>
    </r>
    <r>
      <rPr>
        <sz val="10"/>
        <color rgb="FF000000"/>
        <rFont val="Arial Unicode MS"/>
        <family val="3"/>
        <charset val="128"/>
      </rPr>
      <t>) ]</t>
    </r>
  </si>
  <si>
    <t>時間間隔</t>
  </si>
  <si>
    <t>line</t>
  </si>
  <si>
    <t>平面上の無限直線</t>
  </si>
  <si>
    <t>lseg</t>
  </si>
  <si>
    <t>平面上の線分</t>
  </si>
  <si>
    <t>macaddr</t>
  </si>
  <si>
    <t>MAC（メディアアクセスコントロール）アドレス</t>
  </si>
  <si>
    <t>money</t>
  </si>
  <si>
    <t>貨幣金額</t>
  </si>
  <si>
    <r>
      <t>numeric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</si>
  <si>
    <t>精度の選択可能な高精度数値</t>
  </si>
  <si>
    <t>path</t>
  </si>
  <si>
    <t>平面上の幾何学的経路</t>
  </si>
  <si>
    <t>point</t>
  </si>
  <si>
    <t>平面上の幾何学的点</t>
  </si>
  <si>
    <t>polygon</t>
  </si>
  <si>
    <t>平面上の閉じた幾何学的経路</t>
  </si>
  <si>
    <t>real</t>
  </si>
  <si>
    <t>単精度浮動小数点（4バイト）</t>
  </si>
  <si>
    <t>smallint</t>
  </si>
  <si>
    <t>2バイト符号付き整数</t>
  </si>
  <si>
    <t>serial</t>
  </si>
  <si>
    <t>自動増分4バイト整数</t>
  </si>
  <si>
    <t>text</t>
  </si>
  <si>
    <r>
      <t>time [ (</t>
    </r>
    <r>
      <rPr>
        <i/>
        <sz val="10"/>
        <color rgb="FF000000"/>
        <rFont val="Arial Unicode MS"/>
        <family val="3"/>
        <charset val="128"/>
      </rPr>
      <t>p</t>
    </r>
    <r>
      <rPr>
        <sz val="10"/>
        <color rgb="FF000000"/>
        <rFont val="Arial Unicode MS"/>
        <family val="3"/>
        <charset val="128"/>
      </rPr>
      <t>) ] [ without time zone ]</t>
    </r>
  </si>
  <si>
    <t>時刻（時間帯なし）</t>
  </si>
  <si>
    <r>
      <t>time [ (</t>
    </r>
    <r>
      <rPr>
        <i/>
        <sz val="10"/>
        <color rgb="FF000000"/>
        <rFont val="Arial Unicode MS"/>
        <family val="3"/>
        <charset val="128"/>
      </rPr>
      <t>p</t>
    </r>
    <r>
      <rPr>
        <sz val="10"/>
        <color rgb="FF000000"/>
        <rFont val="Arial Unicode MS"/>
        <family val="3"/>
        <charset val="128"/>
      </rPr>
      <t>) ] with time zone</t>
    </r>
  </si>
  <si>
    <t>時間帯付き時刻</t>
  </si>
  <si>
    <r>
      <t>timestamp [ (</t>
    </r>
    <r>
      <rPr>
        <i/>
        <sz val="10"/>
        <color rgb="FF000000"/>
        <rFont val="Arial Unicode MS"/>
        <family val="3"/>
        <charset val="128"/>
      </rPr>
      <t>p</t>
    </r>
    <r>
      <rPr>
        <sz val="10"/>
        <color rgb="FF000000"/>
        <rFont val="Arial Unicode MS"/>
        <family val="3"/>
        <charset val="128"/>
      </rPr>
      <t>) ] [ without time zone ]</t>
    </r>
  </si>
  <si>
    <t>日付と時刻（時間帯なし）</t>
  </si>
  <si>
    <r>
      <t>timestamp [ (</t>
    </r>
    <r>
      <rPr>
        <i/>
        <sz val="10"/>
        <color rgb="FF000000"/>
        <rFont val="Arial Unicode MS"/>
        <family val="3"/>
        <charset val="128"/>
      </rPr>
      <t>p</t>
    </r>
    <r>
      <rPr>
        <sz val="10"/>
        <color rgb="FF000000"/>
        <rFont val="Arial Unicode MS"/>
        <family val="3"/>
        <charset val="128"/>
      </rPr>
      <t>) ] with time zone</t>
    </r>
  </si>
  <si>
    <t>時間帯付き日付と時刻</t>
  </si>
  <si>
    <t>tsquery</t>
  </si>
  <si>
    <t>テキスト検索問い合わせ</t>
  </si>
  <si>
    <t>tsvector</t>
  </si>
  <si>
    <t>テキスト検索文書</t>
  </si>
  <si>
    <t>txid_snapshot</t>
  </si>
  <si>
    <t>ユーザレベルのトランザクションIDスナップショット</t>
  </si>
  <si>
    <t>uuid</t>
  </si>
  <si>
    <t>汎用一意識別子</t>
  </si>
  <si>
    <t>xml</t>
  </si>
  <si>
    <t>XMLデータ</t>
  </si>
  <si>
    <t>int8</t>
    <phoneticPr fontId="7"/>
  </si>
  <si>
    <t>serial8</t>
    <phoneticPr fontId="7"/>
  </si>
  <si>
    <t>varbit</t>
    <phoneticPr fontId="7"/>
  </si>
  <si>
    <t>bool</t>
    <phoneticPr fontId="7"/>
  </si>
  <si>
    <r>
      <t>varchar [ (</t>
    </r>
    <r>
      <rPr>
        <i/>
        <sz val="10"/>
        <color rgb="FF000000"/>
        <rFont val="Arial Unicode MS"/>
        <family val="3"/>
        <charset val="128"/>
      </rPr>
      <t>n</t>
    </r>
    <r>
      <rPr>
        <sz val="10"/>
        <color rgb="FF000000"/>
        <rFont val="Arial Unicode MS"/>
        <family val="3"/>
        <charset val="128"/>
      </rPr>
      <t>) ]</t>
    </r>
    <phoneticPr fontId="7"/>
  </si>
  <si>
    <r>
      <t>char [ (</t>
    </r>
    <r>
      <rPr>
        <i/>
        <sz val="10"/>
        <color rgb="FF000000"/>
        <rFont val="Arial Unicode MS"/>
        <family val="3"/>
        <charset val="128"/>
      </rPr>
      <t>n</t>
    </r>
    <r>
      <rPr>
        <sz val="10"/>
        <color rgb="FF000000"/>
        <rFont val="Arial Unicode MS"/>
        <family val="3"/>
        <charset val="128"/>
      </rPr>
      <t>) ]</t>
    </r>
    <phoneticPr fontId="7"/>
  </si>
  <si>
    <t>float8</t>
    <phoneticPr fontId="7"/>
  </si>
  <si>
    <r>
      <t>int</t>
    </r>
    <r>
      <rPr>
        <sz val="11"/>
        <color rgb="FF000000"/>
        <rFont val="Verdana"/>
        <family val="2"/>
      </rPr>
      <t xml:space="preserve">, </t>
    </r>
    <r>
      <rPr>
        <sz val="10"/>
        <color rgb="FF000000"/>
        <rFont val="Arial Unicode MS"/>
        <family val="3"/>
        <charset val="128"/>
      </rPr>
      <t>int4</t>
    </r>
    <phoneticPr fontId="7"/>
  </si>
  <si>
    <r>
      <t>decimal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phoneticPr fontId="7"/>
  </si>
  <si>
    <t>float4</t>
    <phoneticPr fontId="7"/>
  </si>
  <si>
    <t>int2</t>
    <phoneticPr fontId="7"/>
  </si>
  <si>
    <t>serial4</t>
    <phoneticPr fontId="7"/>
  </si>
  <si>
    <t>timetz</t>
    <phoneticPr fontId="7"/>
  </si>
  <si>
    <t>timestamptz</t>
    <phoneticPr fontId="7"/>
  </si>
  <si>
    <t>character</t>
  </si>
  <si>
    <t>varchar</t>
  </si>
  <si>
    <t>decimal</t>
  </si>
  <si>
    <t>bigint</t>
    <phoneticPr fontId="7"/>
  </si>
  <si>
    <t>bit</t>
    <phoneticPr fontId="7"/>
  </si>
  <si>
    <t>bit varying</t>
    <phoneticPr fontId="7"/>
  </si>
  <si>
    <t>boolean</t>
    <phoneticPr fontId="7"/>
  </si>
  <si>
    <t>char</t>
    <phoneticPr fontId="7"/>
  </si>
  <si>
    <t>character varying</t>
    <phoneticPr fontId="7"/>
  </si>
  <si>
    <t>date</t>
    <phoneticPr fontId="7"/>
  </si>
  <si>
    <t>interval</t>
    <phoneticPr fontId="7"/>
  </si>
  <si>
    <t>numeric</t>
    <phoneticPr fontId="7"/>
  </si>
  <si>
    <t>smallint</t>
    <phoneticPr fontId="7"/>
  </si>
  <si>
    <t>time（時間帯付き、なしの両方）</t>
    <phoneticPr fontId="7"/>
  </si>
  <si>
    <t>timestamp（時間帯付き、なしの両方）</t>
    <phoneticPr fontId="7"/>
  </si>
  <si>
    <t>互換性: 次に挙げるデータ型（あるいはその綴り方）はSQLで規定されています。</t>
    <phoneticPr fontId="7"/>
  </si>
  <si>
    <t>整数の場合、基本的にこれを使用。例外的にbigint</t>
    <rPh sb="0" eb="2">
      <t>セイスウ</t>
    </rPh>
    <rPh sb="3" eb="5">
      <t>バアイ</t>
    </rPh>
    <rPh sb="6" eb="9">
      <t>キホンテキ</t>
    </rPh>
    <rPh sb="13" eb="15">
      <t>シヨウ</t>
    </rPh>
    <rPh sb="16" eb="18">
      <t>レイガイ</t>
    </rPh>
    <rPh sb="18" eb="19">
      <t>テキ</t>
    </rPh>
    <phoneticPr fontId="7"/>
  </si>
  <si>
    <t>integer</t>
    <phoneticPr fontId="7"/>
  </si>
  <si>
    <r>
      <t>整数の場合、基本的に</t>
    </r>
    <r>
      <rPr>
        <sz val="11"/>
        <color theme="1"/>
        <rFont val="ＭＳ Ｐゴシック"/>
        <family val="3"/>
        <charset val="128"/>
      </rPr>
      <t>integer</t>
    </r>
    <r>
      <rPr>
        <sz val="11"/>
        <color theme="1"/>
        <rFont val="ＭＳ Ｐゴシック"/>
        <family val="2"/>
        <charset val="128"/>
      </rPr>
      <t>を使用。例外的にこれを使用。</t>
    </r>
    <rPh sb="0" eb="2">
      <t>セイスウ</t>
    </rPh>
    <rPh sb="3" eb="5">
      <t>バアイ</t>
    </rPh>
    <rPh sb="6" eb="9">
      <t>キホンテキ</t>
    </rPh>
    <rPh sb="18" eb="20">
      <t>シヨウ</t>
    </rPh>
    <rPh sb="21" eb="23">
      <t>レイガイ</t>
    </rPh>
    <rPh sb="23" eb="24">
      <t>テキ</t>
    </rPh>
    <phoneticPr fontId="7"/>
  </si>
  <si>
    <t>varcharと同一。基本的にこれを使用。</t>
    <rPh sb="8" eb="10">
      <t>ドウイツ</t>
    </rPh>
    <rPh sb="11" eb="14">
      <t>キホンテキ</t>
    </rPh>
    <rPh sb="18" eb="20">
      <t>シヨウ</t>
    </rPh>
    <phoneticPr fontId="7"/>
  </si>
  <si>
    <t>データモデル定義
テーブル定義書</t>
    <rPh sb="6" eb="8">
      <t>テイギ</t>
    </rPh>
    <rPh sb="13" eb="16">
      <t>テイギショ</t>
    </rPh>
    <phoneticPr fontId="10"/>
  </si>
  <si>
    <t>システム名</t>
    <rPh sb="4" eb="5">
      <t>メイ</t>
    </rPh>
    <phoneticPr fontId="10"/>
  </si>
  <si>
    <t>作成日（作成者）</t>
    <phoneticPr fontId="10"/>
  </si>
  <si>
    <t>更新日（更新者）</t>
    <phoneticPr fontId="10"/>
  </si>
  <si>
    <t>千年カルテ</t>
    <rPh sb="0" eb="2">
      <t>センネン</t>
    </rPh>
    <phoneticPr fontId="10"/>
  </si>
  <si>
    <t>テーブルID</t>
    <phoneticPr fontId="14"/>
  </si>
  <si>
    <t>サブジェクトエリア名</t>
    <rPh sb="9" eb="10">
      <t>メイ</t>
    </rPh>
    <phoneticPr fontId="14"/>
  </si>
  <si>
    <t>エンティティ名</t>
    <rPh sb="6" eb="7">
      <t>メイ</t>
    </rPh>
    <phoneticPr fontId="10"/>
  </si>
  <si>
    <t>説明</t>
    <rPh sb="0" eb="2">
      <t>セツメイ</t>
    </rPh>
    <phoneticPr fontId="10"/>
  </si>
  <si>
    <t>【テーブル定義】</t>
    <rPh sb="5" eb="7">
      <t>テイギ</t>
    </rPh>
    <phoneticPr fontId="10"/>
  </si>
  <si>
    <t>項番</t>
    <rPh sb="0" eb="2">
      <t>コウバン</t>
    </rPh>
    <phoneticPr fontId="10"/>
  </si>
  <si>
    <t>属性名</t>
    <phoneticPr fontId="14"/>
  </si>
  <si>
    <t>カラム名</t>
    <phoneticPr fontId="14"/>
  </si>
  <si>
    <t>主
キー</t>
    <rPh sb="0" eb="1">
      <t>シュ</t>
    </rPh>
    <phoneticPr fontId="10"/>
  </si>
  <si>
    <t>論理データ型</t>
    <rPh sb="0" eb="2">
      <t>ロンリ</t>
    </rPh>
    <rPh sb="5" eb="6">
      <t>カタ</t>
    </rPh>
    <phoneticPr fontId="10"/>
  </si>
  <si>
    <t>物理データ型</t>
    <rPh sb="0" eb="2">
      <t>ブツリ</t>
    </rPh>
    <rPh sb="5" eb="6">
      <t>カタ</t>
    </rPh>
    <phoneticPr fontId="10"/>
  </si>
  <si>
    <t>ドメイン名</t>
    <rPh sb="4" eb="5">
      <t>メイ</t>
    </rPh>
    <phoneticPr fontId="14"/>
  </si>
  <si>
    <t>デフォルト値</t>
    <rPh sb="5" eb="6">
      <t>チ</t>
    </rPh>
    <phoneticPr fontId="10"/>
  </si>
  <si>
    <t>非ヌル制約</t>
    <rPh sb="0" eb="1">
      <t>ヒ</t>
    </rPh>
    <rPh sb="3" eb="5">
      <t>セイヤク</t>
    </rPh>
    <phoneticPr fontId="10"/>
  </si>
  <si>
    <t>説明</t>
    <phoneticPr fontId="10"/>
  </si>
  <si>
    <t>データ型</t>
    <rPh sb="3" eb="4">
      <t>ガタ</t>
    </rPh>
    <phoneticPr fontId="10"/>
  </si>
  <si>
    <t>桁数
文字数</t>
    <rPh sb="0" eb="1">
      <t>ケタ</t>
    </rPh>
    <rPh sb="1" eb="2">
      <t>スウ</t>
    </rPh>
    <rPh sb="3" eb="6">
      <t>モジスウ</t>
    </rPh>
    <phoneticPr fontId="10"/>
  </si>
  <si>
    <t>データ長</t>
    <rPh sb="3" eb="4">
      <t>チョウ</t>
    </rPh>
    <phoneticPr fontId="10"/>
  </si>
  <si>
    <t>○</t>
  </si>
  <si>
    <t>サブジェクトエリアID</t>
    <phoneticPr fontId="14"/>
  </si>
  <si>
    <t>テーブル名</t>
    <rPh sb="4" eb="5">
      <t>メイ</t>
    </rPh>
    <phoneticPr fontId="10"/>
  </si>
  <si>
    <t>データモデル定義
エンティティ一覧</t>
    <rPh sb="6" eb="8">
      <t>テイギ</t>
    </rPh>
    <rPh sb="15" eb="17">
      <t>イチラン</t>
    </rPh>
    <phoneticPr fontId="10"/>
  </si>
  <si>
    <t>作成者</t>
    <rPh sb="0" eb="3">
      <t>サクセイシャ</t>
    </rPh>
    <phoneticPr fontId="10"/>
  </si>
  <si>
    <t>作成日</t>
    <rPh sb="0" eb="3">
      <t>サクセイビ</t>
    </rPh>
    <phoneticPr fontId="10"/>
  </si>
  <si>
    <t>更新者</t>
    <rPh sb="0" eb="2">
      <t>コウシン</t>
    </rPh>
    <rPh sb="2" eb="3">
      <t>シャ</t>
    </rPh>
    <phoneticPr fontId="10"/>
  </si>
  <si>
    <t>更新日</t>
    <rPh sb="0" eb="3">
      <t>コウシンビ</t>
    </rPh>
    <phoneticPr fontId="10"/>
  </si>
  <si>
    <t>エンティティID</t>
    <phoneticPr fontId="14"/>
  </si>
  <si>
    <t>エンティティ名</t>
    <phoneticPr fontId="10"/>
  </si>
  <si>
    <t>エンティティ
種別</t>
    <rPh sb="7" eb="9">
      <t>シュベツ</t>
    </rPh>
    <phoneticPr fontId="14"/>
  </si>
  <si>
    <t>担当部署</t>
    <rPh sb="0" eb="2">
      <t>タントウ</t>
    </rPh>
    <rPh sb="2" eb="4">
      <t>ブショ</t>
    </rPh>
    <phoneticPr fontId="10"/>
  </si>
  <si>
    <t>リソース系</t>
    <rPh sb="4" eb="5">
      <t>ケイ</t>
    </rPh>
    <phoneticPr fontId="10"/>
  </si>
  <si>
    <t>製造</t>
    <rPh sb="0" eb="2">
      <t>セイゾウ</t>
    </rPh>
    <phoneticPr fontId="10"/>
  </si>
  <si>
    <t>テーブル名</t>
    <phoneticPr fontId="10"/>
  </si>
  <si>
    <t>SA_A4</t>
  </si>
  <si>
    <t>エンティティ一覧</t>
  </si>
  <si>
    <t>２次マスタ</t>
    <rPh sb="1" eb="2">
      <t>ジ</t>
    </rPh>
    <phoneticPr fontId="10"/>
  </si>
  <si>
    <t>(</t>
    <phoneticPr fontId="7"/>
  </si>
  <si>
    <t>);</t>
    <phoneticPr fontId="7"/>
  </si>
  <si>
    <t>PRIMARY KEY</t>
  </si>
  <si>
    <t>文字列</t>
    <rPh sb="0" eb="3">
      <t>モジレツ</t>
    </rPh>
    <phoneticPr fontId="2"/>
  </si>
  <si>
    <t>施設ID（MML）</t>
    <rPh sb="0" eb="2">
      <t>シセツ</t>
    </rPh>
    <phoneticPr fontId="2"/>
  </si>
  <si>
    <t>facility_id_mml</t>
  </si>
  <si>
    <t>ファイル名</t>
  </si>
  <si>
    <t>file_name</t>
  </si>
  <si>
    <t>整数</t>
    <rPh sb="0" eb="2">
      <t>セイスウ</t>
    </rPh>
    <phoneticPr fontId="2"/>
  </si>
  <si>
    <t>Zipファイル名（.zipは含まない）</t>
    <rPh sb="7" eb="8">
      <t>メイ</t>
    </rPh>
    <rPh sb="14" eb="15">
      <t>フク</t>
    </rPh>
    <phoneticPr fontId="7"/>
  </si>
  <si>
    <t>患者ID</t>
  </si>
  <si>
    <t>master_id</t>
    <phoneticPr fontId="7"/>
  </si>
  <si>
    <t>MMLモジュール種別</t>
    <rPh sb="8" eb="10">
      <t>シュベツ</t>
    </rPh>
    <phoneticPr fontId="7"/>
  </si>
  <si>
    <t>施設OID</t>
    <rPh sb="0" eb="2">
      <t>シセツ</t>
    </rPh>
    <phoneticPr fontId="7"/>
  </si>
  <si>
    <t>mml_type</t>
    <phoneticPr fontId="7"/>
  </si>
  <si>
    <t>zip_no</t>
  </si>
  <si>
    <t>zip_no</t>
    <phoneticPr fontId="7"/>
  </si>
  <si>
    <t>ZipファイルNo</t>
  </si>
  <si>
    <t>シーケンス番号を設定</t>
    <rPh sb="5" eb="7">
      <t>バンゴウ</t>
    </rPh>
    <rPh sb="8" eb="10">
      <t>セッテイ</t>
    </rPh>
    <phoneticPr fontId="7"/>
  </si>
  <si>
    <t>zip_no</t>
    <phoneticPr fontId="7"/>
  </si>
  <si>
    <t>file_name</t>
    <phoneticPr fontId="7"/>
  </si>
  <si>
    <t>Zip取込済みフラグ</t>
    <rPh sb="3" eb="5">
      <t>トリコミ</t>
    </rPh>
    <rPh sb="5" eb="6">
      <t>ズ</t>
    </rPh>
    <phoneticPr fontId="2"/>
  </si>
  <si>
    <t>delivery_mml_manage</t>
    <phoneticPr fontId="7"/>
  </si>
  <si>
    <t>Zipファイル管理_MML</t>
    <phoneticPr fontId="10"/>
  </si>
  <si>
    <t>Zipファイル管理_MML</t>
    <phoneticPr fontId="7"/>
  </si>
  <si>
    <t>xmlファイル名（.xmlは含まない）</t>
    <rPh sb="7" eb="8">
      <t>メイ</t>
    </rPh>
    <rPh sb="14" eb="15">
      <t>フク</t>
    </rPh>
    <phoneticPr fontId="7"/>
  </si>
  <si>
    <t>ステータスフラグ</t>
    <phoneticPr fontId="7"/>
  </si>
  <si>
    <t>status_f</t>
    <phoneticPr fontId="7"/>
  </si>
  <si>
    <t>mml_type</t>
  </si>
  <si>
    <t>MMLモジュール名（mmlPiなど）</t>
    <rPh sb="8" eb="9">
      <t>メイ</t>
    </rPh>
    <phoneticPr fontId="7"/>
  </si>
  <si>
    <t>Zipファイル一時管理_MML</t>
    <phoneticPr fontId="7"/>
  </si>
  <si>
    <t>サマリ系</t>
    <rPh sb="3" eb="4">
      <t>ケイ</t>
    </rPh>
    <phoneticPr fontId="10"/>
  </si>
  <si>
    <t>delivery_zip_manage_mml_tmp</t>
    <phoneticPr fontId="7"/>
  </si>
  <si>
    <t>delivery_zip_manage_mml</t>
    <phoneticPr fontId="7"/>
  </si>
  <si>
    <t>取得元ディレクトリパス</t>
    <rPh sb="0" eb="2">
      <t>シュトク</t>
    </rPh>
    <rPh sb="2" eb="3">
      <t>モト</t>
    </rPh>
    <phoneticPr fontId="2"/>
  </si>
  <si>
    <t>dir_path</t>
  </si>
  <si>
    <t>dir_path</t>
    <phoneticPr fontId="7"/>
  </si>
  <si>
    <t>Zipファイルの取得元ディレクトリパス</t>
    <rPh sb="8" eb="10">
      <t>シュトク</t>
    </rPh>
    <rPh sb="10" eb="11">
      <t>モト</t>
    </rPh>
    <phoneticPr fontId="7"/>
  </si>
  <si>
    <t>torikomi_f</t>
    <phoneticPr fontId="7"/>
  </si>
  <si>
    <t>ファイル読込エラー時は"dummy"を設定</t>
    <rPh sb="9" eb="10">
      <t>ジ</t>
    </rPh>
    <rPh sb="19" eb="21">
      <t>セッテイ</t>
    </rPh>
    <phoneticPr fontId="7"/>
  </si>
  <si>
    <t>ZipファイルNo</t>
    <phoneticPr fontId="7"/>
  </si>
  <si>
    <t>MMLファイル管理</t>
    <phoneticPr fontId="10"/>
  </si>
  <si>
    <t>file_name</t>
    <phoneticPr fontId="7"/>
  </si>
  <si>
    <t>file_no</t>
    <phoneticPr fontId="7"/>
  </si>
  <si>
    <t>ファイルNo</t>
    <phoneticPr fontId="7"/>
  </si>
  <si>
    <t>,file_no</t>
    <phoneticPr fontId="7"/>
  </si>
  <si>
    <t>MMLファイル管理</t>
    <phoneticPr fontId="7"/>
  </si>
  <si>
    <t>0（未取込）
1（ファイル展開済み）
8（エラーファイル取得済み）
9（ファイル展開エラー）</t>
    <rPh sb="13" eb="15">
      <t>テンカイ</t>
    </rPh>
    <rPh sb="40" eb="42">
      <t>テンカイ</t>
    </rPh>
    <phoneticPr fontId="7"/>
  </si>
  <si>
    <t>エンティティ一覧</t>
    <phoneticPr fontId="7"/>
  </si>
  <si>
    <t>施設ID</t>
  </si>
  <si>
    <t>facility_id</t>
  </si>
  <si>
    <t>文字列</t>
  </si>
  <si>
    <t>ZipファイルNo_ワーク</t>
    <phoneticPr fontId="7"/>
  </si>
  <si>
    <t>ZipファイルNo_ワーク</t>
    <phoneticPr fontId="10"/>
  </si>
  <si>
    <t>work_zip_no</t>
    <phoneticPr fontId="7"/>
  </si>
  <si>
    <t>整数</t>
    <rPh sb="0" eb="2">
      <t>セイスウ</t>
    </rPh>
    <phoneticPr fontId="6"/>
  </si>
  <si>
    <t>MMLファイルNo_ワーク</t>
    <phoneticPr fontId="10"/>
  </si>
  <si>
    <t>work_mml_no</t>
    <phoneticPr fontId="7"/>
  </si>
  <si>
    <t>MMLファイルNo_ワーク</t>
    <phoneticPr fontId="7"/>
  </si>
  <si>
    <t>ファイルNo</t>
  </si>
  <si>
    <t>file_no</t>
  </si>
  <si>
    <t>, file_no</t>
    <phoneticPr fontId="7"/>
  </si>
  <si>
    <t>受託領域処理フロー管理</t>
    <phoneticPr fontId="7"/>
  </si>
  <si>
    <t>処理結果ログ</t>
    <rPh sb="0" eb="2">
      <t>ショリ</t>
    </rPh>
    <rPh sb="2" eb="4">
      <t>ケッカ</t>
    </rPh>
    <phoneticPr fontId="7"/>
  </si>
  <si>
    <t>受託領域処理フロー管理</t>
    <phoneticPr fontId="10"/>
  </si>
  <si>
    <t>時刻</t>
    <rPh sb="0" eb="2">
      <t>ジコク</t>
    </rPh>
    <phoneticPr fontId="7"/>
  </si>
  <si>
    <t>timestamp</t>
    <phoneticPr fontId="7"/>
  </si>
  <si>
    <t>mart_final_check_all_shinryo_ym</t>
    <phoneticPr fontId="7"/>
  </si>
  <si>
    <t>データマート</t>
    <phoneticPr fontId="10"/>
  </si>
  <si>
    <t>エラー患者履歴管理</t>
    <phoneticPr fontId="7"/>
  </si>
  <si>
    <t>エラー患者データ</t>
    <rPh sb="3" eb="5">
      <t>カンジャ</t>
    </rPh>
    <phoneticPr fontId="7"/>
  </si>
  <si>
    <t>milscm4</t>
    <phoneticPr fontId="10"/>
  </si>
  <si>
    <t>エラーログ
二次利用DB情報</t>
    <phoneticPr fontId="10"/>
  </si>
  <si>
    <t>milscm1</t>
    <phoneticPr fontId="10"/>
  </si>
  <si>
    <t>エラー患者履歴管理</t>
    <rPh sb="3" eb="5">
      <t>カンジャ</t>
    </rPh>
    <rPh sb="5" eb="7">
      <t>リレキ</t>
    </rPh>
    <rPh sb="7" eb="9">
      <t>カンリ</t>
    </rPh>
    <phoneticPr fontId="10"/>
  </si>
  <si>
    <t>※月次処理ごとに削除されてしまうため、都度実行が必要</t>
    <rPh sb="1" eb="3">
      <t>ゲツジ</t>
    </rPh>
    <rPh sb="3" eb="5">
      <t>ショリ</t>
    </rPh>
    <rPh sb="8" eb="10">
      <t>サクジョ</t>
    </rPh>
    <rPh sb="19" eb="21">
      <t>ツド</t>
    </rPh>
    <rPh sb="21" eb="23">
      <t>ジッコウ</t>
    </rPh>
    <rPh sb="24" eb="26">
      <t>ヒツヨウ</t>
    </rPh>
    <phoneticPr fontId="7"/>
  </si>
  <si>
    <t>エラー患者データ</t>
    <rPh sb="3" eb="5">
      <t>カンジャ</t>
    </rPh>
    <phoneticPr fontId="10"/>
  </si>
  <si>
    <t>milscm0</t>
    <phoneticPr fontId="10"/>
  </si>
  <si>
    <t>データモデル定義
エンティティ定義書</t>
    <rPh sb="6" eb="8">
      <t>テイギ</t>
    </rPh>
    <rPh sb="15" eb="18">
      <t>テイギショ</t>
    </rPh>
    <phoneticPr fontId="10"/>
  </si>
  <si>
    <t>作成日（作成者）</t>
  </si>
  <si>
    <t>更新日（更新者）</t>
  </si>
  <si>
    <t>サブジェクトエリアID</t>
  </si>
  <si>
    <t>err_taisyo_mil_karute_id,facility_id</t>
    <phoneticPr fontId="7"/>
  </si>
  <si>
    <t>エラー患者履歴管理</t>
    <phoneticPr fontId="10"/>
  </si>
  <si>
    <t>テーブル名</t>
  </si>
  <si>
    <t>mart_error_patient_manage</t>
    <phoneticPr fontId="10"/>
  </si>
  <si>
    <t>二次利用DB取込時にエラーとなった患者の履歴情報を管理する</t>
    <rPh sb="0" eb="2">
      <t>ニジ</t>
    </rPh>
    <rPh sb="2" eb="4">
      <t>リヨウ</t>
    </rPh>
    <rPh sb="6" eb="8">
      <t>トリコミ</t>
    </rPh>
    <rPh sb="8" eb="9">
      <t>ジ</t>
    </rPh>
    <rPh sb="17" eb="19">
      <t>カンジャ</t>
    </rPh>
    <rPh sb="20" eb="22">
      <t>リレキ</t>
    </rPh>
    <rPh sb="22" eb="24">
      <t>ジョウホウ</t>
    </rPh>
    <rPh sb="25" eb="27">
      <t>カンリ</t>
    </rPh>
    <phoneticPr fontId="7"/>
  </si>
  <si>
    <t>属性名</t>
  </si>
  <si>
    <t>カラム名</t>
  </si>
  <si>
    <t>エラー対象千年カルテID</t>
    <rPh sb="3" eb="5">
      <t>タイショウ</t>
    </rPh>
    <rPh sb="5" eb="7">
      <t>センネン</t>
    </rPh>
    <phoneticPr fontId="5"/>
  </si>
  <si>
    <t>err_taisyo_mil_karute_id</t>
    <phoneticPr fontId="7"/>
  </si>
  <si>
    <t>○</t>
    <phoneticPr fontId="7"/>
  </si>
  <si>
    <t>整数</t>
    <rPh sb="0" eb="2">
      <t>セイスウ</t>
    </rPh>
    <phoneticPr fontId="10"/>
  </si>
  <si>
    <t>エラーログ二次利用DB情報テーブルより取得</t>
    <rPh sb="5" eb="7">
      <t>ニジ</t>
    </rPh>
    <rPh sb="7" eb="9">
      <t>リヨウ</t>
    </rPh>
    <rPh sb="11" eb="13">
      <t>ジョウホウ</t>
    </rPh>
    <rPh sb="19" eb="21">
      <t>シュトク</t>
    </rPh>
    <phoneticPr fontId="10"/>
  </si>
  <si>
    <t>施設ID</t>
    <rPh sb="0" eb="2">
      <t>シセツ</t>
    </rPh>
    <phoneticPr fontId="24"/>
  </si>
  <si>
    <t>文字列</t>
    <rPh sb="0" eb="3">
      <t>モジレツ</t>
    </rPh>
    <phoneticPr fontId="10"/>
  </si>
  <si>
    <t>状態区分</t>
    <rPh sb="0" eb="2">
      <t>ジョウタイ</t>
    </rPh>
    <rPh sb="2" eb="4">
      <t>クブン</t>
    </rPh>
    <phoneticPr fontId="10"/>
  </si>
  <si>
    <t>status_flg</t>
    <phoneticPr fontId="7"/>
  </si>
  <si>
    <t>0:エラー継続中
1:エラー解消済み</t>
    <rPh sb="5" eb="7">
      <t>ケイゾク</t>
    </rPh>
    <rPh sb="7" eb="8">
      <t>チュウ</t>
    </rPh>
    <rPh sb="14" eb="16">
      <t>カイショウ</t>
    </rPh>
    <rPh sb="16" eb="17">
      <t>ズ</t>
    </rPh>
    <phoneticPr fontId="7"/>
  </si>
  <si>
    <t>data_type,facility_id</t>
    <phoneticPr fontId="7"/>
  </si>
  <si>
    <t>,himoduke_id,patient_id</t>
    <phoneticPr fontId="7"/>
  </si>
  <si>
    <t>mart_error_patient</t>
    <phoneticPr fontId="10"/>
  </si>
  <si>
    <t>二次利用DB取込時にエラーとなった患者IDの一覧を格納する</t>
    <rPh sb="0" eb="2">
      <t>ニジ</t>
    </rPh>
    <rPh sb="2" eb="4">
      <t>リヨウ</t>
    </rPh>
    <rPh sb="6" eb="8">
      <t>トリコミ</t>
    </rPh>
    <rPh sb="8" eb="9">
      <t>ジ</t>
    </rPh>
    <rPh sb="17" eb="19">
      <t>カンジャ</t>
    </rPh>
    <rPh sb="22" eb="24">
      <t>イチラン</t>
    </rPh>
    <rPh sb="25" eb="27">
      <t>カクノウ</t>
    </rPh>
    <phoneticPr fontId="7"/>
  </si>
  <si>
    <t>施設ID</t>
    <rPh sb="0" eb="2">
      <t>シセツ</t>
    </rPh>
    <phoneticPr fontId="25"/>
  </si>
  <si>
    <t>文字列</t>
    <rPh sb="0" eb="3">
      <t>モジレツ</t>
    </rPh>
    <phoneticPr fontId="26"/>
  </si>
  <si>
    <t>紐付けID</t>
    <rPh sb="0" eb="1">
      <t>ヒモ</t>
    </rPh>
    <rPh sb="1" eb="2">
      <t>ヅ</t>
    </rPh>
    <phoneticPr fontId="25"/>
  </si>
  <si>
    <t>himoduke_id</t>
  </si>
  <si>
    <t>紐付けロジックを考慮したユニーク患者ID</t>
    <rPh sb="0" eb="1">
      <t>ヒモ</t>
    </rPh>
    <rPh sb="1" eb="2">
      <t>ヅ</t>
    </rPh>
    <rPh sb="8" eb="10">
      <t>コウリョ</t>
    </rPh>
    <rPh sb="16" eb="18">
      <t>カンジャ</t>
    </rPh>
    <phoneticPr fontId="7"/>
  </si>
  <si>
    <t>データ種別</t>
    <rPh sb="3" eb="5">
      <t>シュベツ</t>
    </rPh>
    <phoneticPr fontId="27"/>
  </si>
  <si>
    <t>data_type</t>
    <phoneticPr fontId="7"/>
  </si>
  <si>
    <t>文字列</t>
    <rPh sb="0" eb="3">
      <t>モジレツ</t>
    </rPh>
    <phoneticPr fontId="1"/>
  </si>
  <si>
    <t>"DPC", "RCP", "MML"の何れかを設定</t>
    <rPh sb="19" eb="20">
      <t>イズ</t>
    </rPh>
    <rPh sb="23" eb="25">
      <t>セッテイ</t>
    </rPh>
    <phoneticPr fontId="10"/>
  </si>
  <si>
    <t>患者ID</t>
    <rPh sb="0" eb="2">
      <t>カンジャ</t>
    </rPh>
    <phoneticPr fontId="7"/>
  </si>
  <si>
    <t>patient_id</t>
  </si>
  <si>
    <t>data_kubun</t>
  </si>
  <si>
    <t>key_id</t>
  </si>
  <si>
    <t>id0</t>
  </si>
  <si>
    <t>rikatsuyo_flag</t>
  </si>
  <si>
    <t>データ区分</t>
    <rPh sb="3" eb="5">
      <t>クブン</t>
    </rPh>
    <phoneticPr fontId="7"/>
  </si>
  <si>
    <t>キーID</t>
    <phoneticPr fontId="7"/>
  </si>
  <si>
    <t>利活用フラグ</t>
    <rPh sb="0" eb="3">
      <t>リカツヨウ</t>
    </rPh>
    <phoneticPr fontId="11"/>
  </si>
  <si>
    <t>フラグ</t>
    <phoneticPr fontId="14"/>
  </si>
  <si>
    <t>DPC調査データ=データ識別番号,レセプト=カルテ番号等,MML=患者ID</t>
    <phoneticPr fontId="7"/>
  </si>
  <si>
    <t>true=通知済,false=未通知</t>
    <rPh sb="5" eb="7">
      <t>ツウチ</t>
    </rPh>
    <rPh sb="7" eb="8">
      <t>スミ</t>
    </rPh>
    <rPh sb="15" eb="16">
      <t>ミ</t>
    </rPh>
    <rPh sb="16" eb="18">
      <t>ツウチ</t>
    </rPh>
    <phoneticPr fontId="7"/>
  </si>
  <si>
    <t>DPC調査データ='dpc',レセプト='rcp',MML='mml'</t>
    <phoneticPr fontId="7"/>
  </si>
  <si>
    <t>data_kubun</t>
    <phoneticPr fontId="7"/>
  </si>
  <si>
    <t>,facility_id,key_id</t>
    <phoneticPr fontId="7"/>
  </si>
  <si>
    <t>最終未通知有無確認結果_断面</t>
    <phoneticPr fontId="7"/>
  </si>
  <si>
    <t>最終未通知有無確認結果_断面</t>
    <phoneticPr fontId="10"/>
  </si>
  <si>
    <t>final_check_start_time</t>
  </si>
  <si>
    <t>final_check_end_time</t>
  </si>
  <si>
    <t>approval_flow_manage</t>
    <phoneticPr fontId="7"/>
  </si>
  <si>
    <t>処理結果ログ</t>
    <phoneticPr fontId="10"/>
  </si>
  <si>
    <t>処理フロー</t>
    <phoneticPr fontId="10"/>
  </si>
  <si>
    <t>approval_flow_log</t>
    <phoneticPr fontId="7"/>
  </si>
  <si>
    <t>処理時刻</t>
    <rPh sb="0" eb="4">
      <t>ショリジコク</t>
    </rPh>
    <phoneticPr fontId="7"/>
  </si>
  <si>
    <t>shori_time</t>
    <phoneticPr fontId="7"/>
  </si>
  <si>
    <t>処理名</t>
    <rPh sb="0" eb="3">
      <t>ショリメイ</t>
    </rPh>
    <phoneticPr fontId="7"/>
  </si>
  <si>
    <t>shori_name</t>
    <phoneticPr fontId="7"/>
  </si>
  <si>
    <t>文字列</t>
    <rPh sb="0" eb="3">
      <t>モジレツ</t>
    </rPh>
    <phoneticPr fontId="7"/>
  </si>
  <si>
    <t>create_time</t>
    <phoneticPr fontId="7"/>
  </si>
  <si>
    <t>作成日時</t>
    <rPh sb="0" eb="2">
      <t>サクセイ</t>
    </rPh>
    <rPh sb="2" eb="4">
      <t>ニチジ</t>
    </rPh>
    <phoneticPr fontId="5"/>
  </si>
  <si>
    <t>エラー患者履歴管理作成_開始日時</t>
  </si>
  <si>
    <t>エラー患者履歴管理作成_終了日時</t>
  </si>
  <si>
    <t>最終未通知有無確認結果_断面</t>
    <rPh sb="0" eb="2">
      <t>サイシュウ</t>
    </rPh>
    <rPh sb="2" eb="3">
      <t>ミ</t>
    </rPh>
    <rPh sb="3" eb="5">
      <t>ツウチ</t>
    </rPh>
    <rPh sb="5" eb="7">
      <t>ウム</t>
    </rPh>
    <rPh sb="7" eb="9">
      <t>カクニン</t>
    </rPh>
    <rPh sb="9" eb="11">
      <t>ケッカ</t>
    </rPh>
    <rPh sb="12" eb="14">
      <t>ダンメン</t>
    </rPh>
    <phoneticPr fontId="10"/>
  </si>
  <si>
    <t>最終未通知有無確認結果（断面）</t>
    <rPh sb="0" eb="2">
      <t>サイシュウ</t>
    </rPh>
    <rPh sb="2" eb="3">
      <t>ミ</t>
    </rPh>
    <rPh sb="3" eb="5">
      <t>ツウチ</t>
    </rPh>
    <rPh sb="5" eb="7">
      <t>ウム</t>
    </rPh>
    <rPh sb="7" eb="9">
      <t>カクニン</t>
    </rPh>
    <rPh sb="9" eb="11">
      <t>ケッカ</t>
    </rPh>
    <rPh sb="12" eb="14">
      <t>ダンメン</t>
    </rPh>
    <phoneticPr fontId="10"/>
  </si>
  <si>
    <t>最終未通知有無確認結果</t>
    <phoneticPr fontId="10"/>
  </si>
  <si>
    <t>MML個別取込_上書き実行済みフラグ</t>
    <phoneticPr fontId="2"/>
  </si>
  <si>
    <t>mml_update_f</t>
    <phoneticPr fontId="7"/>
  </si>
  <si>
    <t>MML個別取込のZipファイルコピー処理で上書き取込実行済みの場合、TRUEを設定</t>
    <rPh sb="18" eb="20">
      <t>ショリ</t>
    </rPh>
    <rPh sb="24" eb="26">
      <t>トリコミ</t>
    </rPh>
    <rPh sb="31" eb="33">
      <t>バアイ</t>
    </rPh>
    <rPh sb="39" eb="41">
      <t>セッテイ</t>
    </rPh>
    <phoneticPr fontId="7"/>
  </si>
  <si>
    <t>紐付け</t>
    <rPh sb="0" eb="2">
      <t>ヒモヅ</t>
    </rPh>
    <phoneticPr fontId="10"/>
  </si>
  <si>
    <t>error_patient_manage_start_time</t>
  </si>
  <si>
    <t>error_patient_manage_end_time</t>
  </si>
  <si>
    <t>受託領域処理フローにおける現在の処理状況を管理する。</t>
    <rPh sb="0" eb="6">
      <t>ジュタクリョウイキショリ</t>
    </rPh>
    <rPh sb="13" eb="15">
      <t>ゲンザイ</t>
    </rPh>
    <rPh sb="16" eb="20">
      <t>ショリジョウキョウ</t>
    </rPh>
    <rPh sb="21" eb="23">
      <t>カンリ</t>
    </rPh>
    <phoneticPr fontId="7"/>
  </si>
  <si>
    <t>最終未通知有無確認結果（断面）作成_開始日時</t>
  </si>
  <si>
    <t>最終未通知有無確認結果（断面）作成_終了日時</t>
  </si>
  <si>
    <t>MMLファイル一覧作成_開始日時</t>
  </si>
  <si>
    <t>mml_file_list_start_time</t>
  </si>
  <si>
    <t>MMLファイル一覧作成_終了日時</t>
  </si>
  <si>
    <t>mml_file_list_end_time</t>
  </si>
  <si>
    <t>利活用可能患者IDテーブル作成_開始日時</t>
  </si>
  <si>
    <t>rikatsuyo_patient_id_start_time</t>
  </si>
  <si>
    <t>利活用可能患者IDテーブル作成_終了日時</t>
  </si>
  <si>
    <t>rikatsuyo_patient_id_end_time</t>
  </si>
  <si>
    <t>エラー患者情報データマート作成_開始日時</t>
  </si>
  <si>
    <t>error_patient_start_time</t>
  </si>
  <si>
    <t>エラー患者情報データマート作成_終了日時</t>
  </si>
  <si>
    <t>error_patient_end_time</t>
  </si>
  <si>
    <t>データマート取込前確認結果出力_開始日時</t>
  </si>
  <si>
    <t>mart_pre_check_start_time</t>
  </si>
  <si>
    <t>データマート取込前確認結果出力_終了日時</t>
  </si>
  <si>
    <t>mart_pre_check_end_time</t>
  </si>
  <si>
    <t>エラー患者情報データマート反映_開始日時</t>
  </si>
  <si>
    <t>mart_foward_start_time</t>
  </si>
  <si>
    <t>エラー患者情報データマート反映_終了日時</t>
  </si>
  <si>
    <t>mart_foward_end_time</t>
  </si>
  <si>
    <t>データマート取込後確認結果出力_開始日時</t>
  </si>
  <si>
    <t>mart_post_check_start_time</t>
  </si>
  <si>
    <t>データマート取込後確認結果出力_終了日時</t>
  </si>
  <si>
    <t>mart_post_check_end_time</t>
  </si>
  <si>
    <t>MML個別取込_利活用可否確認結果反映_開始日時</t>
  </si>
  <si>
    <t>mml_ref_rikatsuyo_start_time</t>
  </si>
  <si>
    <t>MML個別取込_利活用可否確認結果反映_終了日時</t>
  </si>
  <si>
    <t>mml_ref_rikatsuyo_end_time</t>
  </si>
  <si>
    <t>MMLファイル読込_開始日時</t>
  </si>
  <si>
    <t>mml_read_start_time</t>
  </si>
  <si>
    <t>MMLファイル読込_終了日時</t>
  </si>
  <si>
    <t>mml_read_end_time</t>
  </si>
  <si>
    <t>MML個別取込（取込前確認）_開始日時</t>
  </si>
  <si>
    <t>mml_pre_check_start_time</t>
  </si>
  <si>
    <t>MML個別取込（取込前確認）_終了日時</t>
  </si>
  <si>
    <t>mml_pre_check_end_time</t>
  </si>
  <si>
    <t>MML個別取込削除対象反映_開始日時</t>
  </si>
  <si>
    <t>mml_del_foward_start_time</t>
  </si>
  <si>
    <t>MML個別取込削除対象反映_終了日時</t>
  </si>
  <si>
    <t>mml_del_foward_end_time</t>
  </si>
  <si>
    <t>MML個別取込取込結果反映_開始日時</t>
  </si>
  <si>
    <t>mml_read_foward_start_time</t>
  </si>
  <si>
    <t>MML個別取込取込結果反映_終了日時</t>
  </si>
  <si>
    <t>mml_read_foward_end_time</t>
  </si>
  <si>
    <t>MML個別取込（取込後確認）_開始日時</t>
  </si>
  <si>
    <t>mml_post_check_start_time</t>
  </si>
  <si>
    <t>MML個別取込（取込後確認）_終了日時</t>
  </si>
  <si>
    <t>mml_post_check_end_time</t>
  </si>
  <si>
    <t>SA_E1</t>
    <phoneticPr fontId="10"/>
  </si>
  <si>
    <t>SA_E3</t>
    <phoneticPr fontId="7"/>
  </si>
  <si>
    <t>SA_E2</t>
    <phoneticPr fontId="7"/>
  </si>
  <si>
    <t>利活用可能患者ID</t>
    <phoneticPr fontId="10"/>
  </si>
  <si>
    <t>利活用可能患者ID</t>
    <phoneticPr fontId="7"/>
  </si>
  <si>
    <t>mart_rikatsuyo_patient_id</t>
    <phoneticPr fontId="7"/>
  </si>
  <si>
    <t>二次利用DB（断面）作成</t>
    <phoneticPr fontId="10"/>
  </si>
  <si>
    <t>利活用可否確認準備</t>
    <phoneticPr fontId="10"/>
  </si>
  <si>
    <t>利活用可能患者ID</t>
    <rPh sb="0" eb="3">
      <t>リカツヨウ</t>
    </rPh>
    <rPh sb="3" eb="5">
      <t>カノウ</t>
    </rPh>
    <rPh sb="5" eb="7">
      <t>カンジャ</t>
    </rPh>
    <phoneticPr fontId="10"/>
  </si>
  <si>
    <t>処理フロー制御</t>
    <phoneticPr fontId="10"/>
  </si>
  <si>
    <t>処理結果ログ</t>
    <rPh sb="0" eb="2">
      <t>ショリ</t>
    </rPh>
    <rPh sb="2" eb="4">
      <t>ケッカ</t>
    </rPh>
    <phoneticPr fontId="10"/>
  </si>
  <si>
    <t>エラー患者データ_全量</t>
    <rPh sb="3" eb="5">
      <t>カンジャ</t>
    </rPh>
    <rPh sb="9" eb="11">
      <t>ゼンリョウ</t>
    </rPh>
    <phoneticPr fontId="10"/>
  </si>
  <si>
    <t>エラー患者データ取込予定総患者数集計</t>
    <rPh sb="3" eb="5">
      <t>カンジャ</t>
    </rPh>
    <rPh sb="16" eb="18">
      <t>シュウケイ</t>
    </rPh>
    <phoneticPr fontId="10"/>
  </si>
  <si>
    <t>エラー患者データ取込不可患者数集計</t>
    <rPh sb="3" eb="5">
      <t>カンジャ</t>
    </rPh>
    <rPh sb="15" eb="17">
      <t>シュウケイ</t>
    </rPh>
    <phoneticPr fontId="10"/>
  </si>
  <si>
    <t>patient_id</t>
    <phoneticPr fontId="7"/>
  </si>
  <si>
    <t>患者ID</t>
    <rPh sb="0" eb="2">
      <t>カンジャ</t>
    </rPh>
    <phoneticPr fontId="27"/>
  </si>
  <si>
    <t>データ種別</t>
    <rPh sb="3" eb="5">
      <t>シュベツ</t>
    </rPh>
    <phoneticPr fontId="25"/>
  </si>
  <si>
    <t>エラー患者データ_取込前確認</t>
    <rPh sb="3" eb="5">
      <t>カンジャ</t>
    </rPh>
    <rPh sb="9" eb="12">
      <t>トリコミマエ</t>
    </rPh>
    <rPh sb="12" eb="14">
      <t>カクニン</t>
    </rPh>
    <phoneticPr fontId="10"/>
  </si>
  <si>
    <t>エラー患者データ_取込前確認</t>
    <phoneticPr fontId="10"/>
  </si>
  <si>
    <t>エラー患者データ認定領域への取込患者数集計</t>
    <rPh sb="19" eb="21">
      <t>シュウケイ</t>
    </rPh>
    <phoneticPr fontId="10"/>
  </si>
  <si>
    <t>最新施設情報ビュー</t>
    <rPh sb="0" eb="4">
      <t>サイシンシセツ</t>
    </rPh>
    <rPh sb="4" eb="6">
      <t>ジョウホウ</t>
    </rPh>
    <phoneticPr fontId="10"/>
  </si>
  <si>
    <t>データマート取込前確認結果出力</t>
    <phoneticPr fontId="7"/>
  </si>
  <si>
    <t>データマート取込前確認結果</t>
    <rPh sb="6" eb="8">
      <t>トリコミ</t>
    </rPh>
    <rPh sb="8" eb="9">
      <t>マエ</t>
    </rPh>
    <rPh sb="9" eb="11">
      <t>カクニン</t>
    </rPh>
    <rPh sb="11" eb="13">
      <t>ケッカ</t>
    </rPh>
    <phoneticPr fontId="10"/>
  </si>
  <si>
    <t>ファイル</t>
    <phoneticPr fontId="10"/>
  </si>
  <si>
    <t>エラー患者データ取込前_未通知およびオプトアウト対象患者数集計</t>
    <rPh sb="29" eb="31">
      <t>シュウケイ</t>
    </rPh>
    <phoneticPr fontId="10"/>
  </si>
  <si>
    <t>エラー患者データ取込不可患者数集計結果ファイル</t>
  </si>
  <si>
    <t>エラー患者データ_取込後確認</t>
    <rPh sb="3" eb="5">
      <t>カンジャ</t>
    </rPh>
    <rPh sb="9" eb="11">
      <t>トリコミ</t>
    </rPh>
    <rPh sb="11" eb="12">
      <t>ゴ</t>
    </rPh>
    <rPh sb="12" eb="14">
      <t>カクニン</t>
    </rPh>
    <phoneticPr fontId="10"/>
  </si>
  <si>
    <t>認定領域への反映</t>
    <rPh sb="0" eb="4">
      <t>ニンテイリョウイキ</t>
    </rPh>
    <rPh sb="6" eb="8">
      <t>ハンエイ</t>
    </rPh>
    <phoneticPr fontId="10"/>
  </si>
  <si>
    <t>エラー患者情報データマート反映</t>
    <phoneticPr fontId="10"/>
  </si>
  <si>
    <t>エラー患者データ_取込後確認</t>
    <rPh sb="11" eb="12">
      <t>ゴ</t>
    </rPh>
    <phoneticPr fontId="10"/>
  </si>
  <si>
    <t>エラー患者データ取込後_未通知およびオプトアウト対象患者数集計</t>
    <rPh sb="10" eb="11">
      <t>ゴ</t>
    </rPh>
    <rPh sb="29" eb="31">
      <t>シュウケイ</t>
    </rPh>
    <phoneticPr fontId="10"/>
  </si>
  <si>
    <t>エラー患者データ登録実績患者数集計</t>
    <rPh sb="8" eb="10">
      <t>トウロク</t>
    </rPh>
    <rPh sb="10" eb="12">
      <t>ジッセキ</t>
    </rPh>
    <rPh sb="15" eb="17">
      <t>シュウケイ</t>
    </rPh>
    <phoneticPr fontId="10"/>
  </si>
  <si>
    <t>データマート取込後確認結果出力</t>
    <rPh sb="8" eb="9">
      <t>ゴ</t>
    </rPh>
    <phoneticPr fontId="7"/>
  </si>
  <si>
    <t>データマート取込後確認結果</t>
    <rPh sb="6" eb="8">
      <t>トリコミ</t>
    </rPh>
    <rPh sb="8" eb="9">
      <t>ゴ</t>
    </rPh>
    <rPh sb="9" eb="11">
      <t>カクニン</t>
    </rPh>
    <rPh sb="11" eb="13">
      <t>ケッカ</t>
    </rPh>
    <phoneticPr fontId="10"/>
  </si>
  <si>
    <t>受託領域への反映</t>
    <rPh sb="0" eb="2">
      <t>ジュタク</t>
    </rPh>
    <rPh sb="2" eb="4">
      <t>リョウイキ</t>
    </rPh>
    <rPh sb="6" eb="8">
      <t>ハンエイ</t>
    </rPh>
    <phoneticPr fontId="10"/>
  </si>
  <si>
    <t>施設ID</t>
    <rPh sb="0" eb="2">
      <t>シセツ</t>
    </rPh>
    <phoneticPr fontId="7"/>
  </si>
  <si>
    <t>集計結果</t>
    <rPh sb="0" eb="2">
      <t>シュウケイ</t>
    </rPh>
    <rPh sb="2" eb="4">
      <t>ケッカ</t>
    </rPh>
    <phoneticPr fontId="2"/>
  </si>
  <si>
    <t>result</t>
    <phoneticPr fontId="7"/>
  </si>
  <si>
    <t>整数</t>
    <rPh sb="0" eb="2">
      <t>セイスウ</t>
    </rPh>
    <phoneticPr fontId="14"/>
  </si>
  <si>
    <t>facility_id</t>
    <phoneticPr fontId="7"/>
  </si>
  <si>
    <t>shori_name,facility_id</t>
    <phoneticPr fontId="7"/>
  </si>
  <si>
    <t>エラー患者データ_全量</t>
    <rPh sb="3" eb="5">
      <t>カンジャ</t>
    </rPh>
    <rPh sb="9" eb="11">
      <t>ゼンリョウ</t>
    </rPh>
    <phoneticPr fontId="7"/>
  </si>
  <si>
    <t>mart_error_patient_all</t>
    <phoneticPr fontId="10"/>
  </si>
  <si>
    <t>エラー患者データ_全量</t>
    <phoneticPr fontId="10"/>
  </si>
  <si>
    <t>rikatsuyo_flag</t>
    <phoneticPr fontId="10"/>
  </si>
  <si>
    <t>最終未通知有無確認結果_断面のデータ区分を大文字に変換して登録する。</t>
    <rPh sb="18" eb="20">
      <t>クブン</t>
    </rPh>
    <rPh sb="21" eb="24">
      <t>オオモジ</t>
    </rPh>
    <rPh sb="25" eb="27">
      <t>ヘンカン</t>
    </rPh>
    <rPh sb="29" eb="31">
      <t>トウロク</t>
    </rPh>
    <phoneticPr fontId="7"/>
  </si>
  <si>
    <t>エラー患者データ_取込前確認</t>
    <rPh sb="3" eb="5">
      <t>カンジャ</t>
    </rPh>
    <rPh sb="9" eb="11">
      <t>トリコミ</t>
    </rPh>
    <rPh sb="11" eb="12">
      <t>マエ</t>
    </rPh>
    <rPh sb="12" eb="14">
      <t>カクニン</t>
    </rPh>
    <phoneticPr fontId="7"/>
  </si>
  <si>
    <t>エラー患者データ_取込後確認</t>
    <rPh sb="11" eb="12">
      <t>ゴ</t>
    </rPh>
    <phoneticPr fontId="7"/>
  </si>
  <si>
    <t>mart_error_patient_check_bef</t>
    <phoneticPr fontId="10"/>
  </si>
  <si>
    <t>mart_error_patient_check_aft</t>
    <phoneticPr fontId="10"/>
  </si>
  <si>
    <t>【処理名の一覧】</t>
    <rPh sb="1" eb="4">
      <t>ショリメイ</t>
    </rPh>
    <rPh sb="5" eb="7">
      <t>イチラン</t>
    </rPh>
    <phoneticPr fontId="7"/>
  </si>
  <si>
    <t>下記「処理名の一覧」の値を登録</t>
    <rPh sb="0" eb="2">
      <t>カキ</t>
    </rPh>
    <rPh sb="3" eb="6">
      <t>ショリメイ</t>
    </rPh>
    <rPh sb="7" eb="9">
      <t>イチラン</t>
    </rPh>
    <rPh sb="11" eb="12">
      <t>アタイ</t>
    </rPh>
    <rPh sb="13" eb="15">
      <t>トウロク</t>
    </rPh>
    <phoneticPr fontId="7"/>
  </si>
  <si>
    <t>ID0023-01</t>
    <phoneticPr fontId="10"/>
  </si>
  <si>
    <t>エラー患者データ取込予定総患者数集計SQL</t>
    <rPh sb="16" eb="18">
      <t>シュウケイ</t>
    </rPh>
    <phoneticPr fontId="10"/>
  </si>
  <si>
    <t>ID0023-02</t>
    <phoneticPr fontId="10"/>
  </si>
  <si>
    <t>エラー患者データ取込不可患者数集計SQL</t>
    <rPh sb="15" eb="17">
      <t>シュウケイ</t>
    </rPh>
    <phoneticPr fontId="10"/>
  </si>
  <si>
    <t>ID0023-03</t>
    <phoneticPr fontId="10"/>
  </si>
  <si>
    <t>エラー患者データ認定領域への取込患者数集計SQL</t>
    <rPh sb="3" eb="5">
      <t>カンジャ</t>
    </rPh>
    <rPh sb="8" eb="10">
      <t>ニンテイ</t>
    </rPh>
    <rPh sb="10" eb="12">
      <t>リョウイキ</t>
    </rPh>
    <rPh sb="14" eb="16">
      <t>トリコミ</t>
    </rPh>
    <rPh sb="16" eb="19">
      <t>カンジャスウ</t>
    </rPh>
    <rPh sb="19" eb="21">
      <t>シュウケイ</t>
    </rPh>
    <phoneticPr fontId="10"/>
  </si>
  <si>
    <t>ID0023-04</t>
    <phoneticPr fontId="10"/>
  </si>
  <si>
    <t>エラー患者データ取込前_未通知およびオプトアウト対象患者数集計SQL</t>
    <phoneticPr fontId="10"/>
  </si>
  <si>
    <t>ID0023-05</t>
  </si>
  <si>
    <t>エラー患者データ登録実績患者数集計SQL</t>
    <rPh sb="3" eb="5">
      <t>カンジャ</t>
    </rPh>
    <rPh sb="8" eb="10">
      <t>トウロク</t>
    </rPh>
    <rPh sb="10" eb="12">
      <t>ジッセキ</t>
    </rPh>
    <rPh sb="12" eb="15">
      <t>カンジャスウ</t>
    </rPh>
    <rPh sb="15" eb="17">
      <t>シュウケイ</t>
    </rPh>
    <phoneticPr fontId="10"/>
  </si>
  <si>
    <t>ID0023-06</t>
  </si>
  <si>
    <t>エラー患者データ取込後_未通知およびオプトアウト対象患者数集計SQL</t>
    <phoneticPr fontId="10"/>
  </si>
  <si>
    <t>紐付けロジックを考慮したユニーク患者ID
利活用フラグがfalseの場合は千年カルテIDを設定する</t>
    <rPh sb="0" eb="1">
      <t>ヒモ</t>
    </rPh>
    <rPh sb="1" eb="2">
      <t>ヅ</t>
    </rPh>
    <rPh sb="8" eb="10">
      <t>コウリョ</t>
    </rPh>
    <rPh sb="16" eb="18">
      <t>カンジャ</t>
    </rPh>
    <rPh sb="21" eb="24">
      <t>リカツヨウ</t>
    </rPh>
    <rPh sb="34" eb="36">
      <t>バアイ</t>
    </rPh>
    <rPh sb="37" eb="39">
      <t>センネン</t>
    </rPh>
    <rPh sb="45" eb="47">
      <t>セッテイ</t>
    </rPh>
    <phoneticPr fontId="7"/>
  </si>
  <si>
    <t>"DPC", "RCP", "MML"の何れかを設定
利活用フラグがfalseの場合は"mil_karute_id"を設定</t>
    <rPh sb="19" eb="20">
      <t>イズ</t>
    </rPh>
    <rPh sb="23" eb="25">
      <t>セッテイ</t>
    </rPh>
    <rPh sb="59" eb="61">
      <t>セッテイ</t>
    </rPh>
    <phoneticPr fontId="7"/>
  </si>
  <si>
    <t>利活用フラグがfalseの場合は千年カルテIDを設定する</t>
    <phoneticPr fontId="10"/>
  </si>
  <si>
    <t>MML個別取込_取込前確認</t>
    <rPh sb="3" eb="5">
      <t>コベツ</t>
    </rPh>
    <rPh sb="5" eb="7">
      <t>トリコミ</t>
    </rPh>
    <rPh sb="8" eb="10">
      <t>トリコミ</t>
    </rPh>
    <rPh sb="10" eb="11">
      <t>マエ</t>
    </rPh>
    <rPh sb="11" eb="13">
      <t>カクニン</t>
    </rPh>
    <phoneticPr fontId="7"/>
  </si>
  <si>
    <t>MML個別取込_取込後確認</t>
    <rPh sb="10" eb="11">
      <t>ゴ</t>
    </rPh>
    <phoneticPr fontId="7"/>
  </si>
  <si>
    <t>MML個別取込_取込後確認</t>
    <rPh sb="10" eb="11">
      <t>ゴ</t>
    </rPh>
    <phoneticPr fontId="10"/>
  </si>
  <si>
    <t>MML個別取込_取込前確認</t>
    <phoneticPr fontId="10"/>
  </si>
  <si>
    <t>mml_check_bef</t>
    <phoneticPr fontId="10"/>
  </si>
  <si>
    <t>mml_check_aft</t>
    <phoneticPr fontId="10"/>
  </si>
  <si>
    <t>MML取込実績の全患者IDの一覧を格納する</t>
    <rPh sb="3" eb="5">
      <t>トリコミ</t>
    </rPh>
    <rPh sb="5" eb="7">
      <t>ジッセキ</t>
    </rPh>
    <rPh sb="8" eb="9">
      <t>ゼン</t>
    </rPh>
    <rPh sb="9" eb="11">
      <t>カンジャ</t>
    </rPh>
    <rPh sb="14" eb="16">
      <t>イチラン</t>
    </rPh>
    <rPh sb="17" eb="19">
      <t>カクノウ</t>
    </rPh>
    <phoneticPr fontId="7"/>
  </si>
  <si>
    <t>MML取込対象の全患者IDの一覧を格納する</t>
    <rPh sb="3" eb="5">
      <t>トリコミ</t>
    </rPh>
    <rPh sb="5" eb="7">
      <t>タイショウ</t>
    </rPh>
    <rPh sb="8" eb="9">
      <t>ゼン</t>
    </rPh>
    <rPh sb="9" eb="11">
      <t>カンジャ</t>
    </rPh>
    <rPh sb="14" eb="16">
      <t>イチラン</t>
    </rPh>
    <rPh sb="17" eb="19">
      <t>カクノウ</t>
    </rPh>
    <phoneticPr fontId="7"/>
  </si>
  <si>
    <t>MML個別取込</t>
    <rPh sb="3" eb="7">
      <t>コベツトリコミ</t>
    </rPh>
    <phoneticPr fontId="10"/>
  </si>
  <si>
    <t>MML個別取込_取込後確認</t>
    <rPh sb="3" eb="7">
      <t>コベツトリコミ</t>
    </rPh>
    <rPh sb="8" eb="10">
      <t>トリコミ</t>
    </rPh>
    <rPh sb="10" eb="11">
      <t>ゴ</t>
    </rPh>
    <rPh sb="11" eb="13">
      <t>カクニン</t>
    </rPh>
    <phoneticPr fontId="10"/>
  </si>
  <si>
    <t>MML個別取込登録実績患者数集計</t>
    <rPh sb="7" eb="9">
      <t>トウロク</t>
    </rPh>
    <rPh sb="9" eb="11">
      <t>ジッセキ</t>
    </rPh>
    <rPh sb="14" eb="16">
      <t>シュウケイ</t>
    </rPh>
    <phoneticPr fontId="10"/>
  </si>
  <si>
    <t>MML個別取込後_未通知およびオプトアウト対象患者数集計</t>
    <rPh sb="7" eb="8">
      <t>ゴ</t>
    </rPh>
    <rPh sb="26" eb="28">
      <t>シュウケイ</t>
    </rPh>
    <phoneticPr fontId="10"/>
  </si>
  <si>
    <t>MML個別取込後確認結果出力</t>
    <rPh sb="7" eb="8">
      <t>ゴ</t>
    </rPh>
    <phoneticPr fontId="7"/>
  </si>
  <si>
    <t>MML個別取込後確認結果</t>
    <rPh sb="5" eb="7">
      <t>トリコミ</t>
    </rPh>
    <rPh sb="7" eb="8">
      <t>ゴ</t>
    </rPh>
    <rPh sb="8" eb="10">
      <t>カクニン</t>
    </rPh>
    <rPh sb="10" eb="12">
      <t>ケッカ</t>
    </rPh>
    <phoneticPr fontId="10"/>
  </si>
  <si>
    <t>MML個別取込データ認定領域への取込患者数（取込後）集計結果ファイル</t>
  </si>
  <si>
    <t>MML個別取込後_未通知およびオプトアウト対象患者数（取込後）集計結果ファイル</t>
  </si>
  <si>
    <t>エラー患者データ認定領域への取込患者数（取込後）集計結果ファイル</t>
  </si>
  <si>
    <t>エラー患者データ取込後_未通知およびオプトアウト対象患者数集計結果ファイル</t>
  </si>
  <si>
    <t>エラー患者データ取込予定総患者数集計結果ファイル</t>
  </si>
  <si>
    <t>エラー患者データ認定領域への取込患者数（取込前）集計結果ファイル</t>
  </si>
  <si>
    <t>エラー患者データ取込前_未通知およびオプトアウト対象患者数集計結果ファイル</t>
  </si>
  <si>
    <t>MML個別取込前確認結果出力</t>
    <rPh sb="7" eb="8">
      <t>マエ</t>
    </rPh>
    <phoneticPr fontId="7"/>
  </si>
  <si>
    <t>MML個別取込前確認結果</t>
    <rPh sb="5" eb="7">
      <t>トリコミ</t>
    </rPh>
    <rPh sb="7" eb="8">
      <t>マエ</t>
    </rPh>
    <rPh sb="8" eb="10">
      <t>カクニン</t>
    </rPh>
    <rPh sb="10" eb="12">
      <t>ケッカ</t>
    </rPh>
    <phoneticPr fontId="10"/>
  </si>
  <si>
    <t>MML個別取込_認定領域への取込患者数（取込前）集計結果ファイル</t>
  </si>
  <si>
    <t>MML個別取込前_未通知およびオプトアウト対象患者数集計結果ファイル</t>
  </si>
  <si>
    <t>MML個別取込前_未通知およびオプトアウト対象患者数集計</t>
    <rPh sb="3" eb="5">
      <t>コベツ</t>
    </rPh>
    <rPh sb="26" eb="28">
      <t>シュウケイ</t>
    </rPh>
    <phoneticPr fontId="10"/>
  </si>
  <si>
    <t>MML個別取込_認定領域への取込患者数集計</t>
    <rPh sb="3" eb="7">
      <t>コベツトリコミ</t>
    </rPh>
    <rPh sb="19" eb="21">
      <t>シュウケイ</t>
    </rPh>
    <phoneticPr fontId="10"/>
  </si>
  <si>
    <t>MML個別取込_取込前確認</t>
    <rPh sb="3" eb="7">
      <t>コベツトリコミ</t>
    </rPh>
    <rPh sb="8" eb="10">
      <t>トリコミ</t>
    </rPh>
    <rPh sb="10" eb="11">
      <t>マエ</t>
    </rPh>
    <rPh sb="11" eb="13">
      <t>カクニン</t>
    </rPh>
    <phoneticPr fontId="10"/>
  </si>
  <si>
    <t>取込不可総患者数集計結果ファイル</t>
    <phoneticPr fontId="7"/>
  </si>
  <si>
    <t>差分取込総患者数（新規を除く追加取込対象）集計結果ファイル</t>
    <phoneticPr fontId="7"/>
  </si>
  <si>
    <t>新規取込予定総患者数集計結果ファイル</t>
    <phoneticPr fontId="7"/>
  </si>
  <si>
    <t>Zipファイル一覧作成</t>
    <phoneticPr fontId="10"/>
  </si>
  <si>
    <t>Zipファイル一時管理_MML</t>
    <phoneticPr fontId="10"/>
  </si>
  <si>
    <t>Zipファイル一覧</t>
    <rPh sb="7" eb="9">
      <t>イチラン</t>
    </rPh>
    <phoneticPr fontId="10"/>
  </si>
  <si>
    <t>メモリ</t>
    <phoneticPr fontId="10"/>
  </si>
  <si>
    <t>新規Zipファイル一覧取得</t>
    <phoneticPr fontId="7"/>
  </si>
  <si>
    <t>新規Zipファイル一覧</t>
    <rPh sb="0" eb="2">
      <t>シンキ</t>
    </rPh>
    <rPh sb="9" eb="11">
      <t>イチラン</t>
    </rPh>
    <phoneticPr fontId="10"/>
  </si>
  <si>
    <t>Zipファイル管理_MML</t>
    <rPh sb="7" eb="9">
      <t>カンリ</t>
    </rPh>
    <phoneticPr fontId="10"/>
  </si>
  <si>
    <t>重複Zipファイル一覧取得</t>
    <rPh sb="0" eb="2">
      <t>チョウフク</t>
    </rPh>
    <phoneticPr fontId="7"/>
  </si>
  <si>
    <t>重複Zipファイル一覧</t>
    <rPh sb="0" eb="2">
      <t>チョウフク</t>
    </rPh>
    <rPh sb="9" eb="11">
      <t>イチラン</t>
    </rPh>
    <phoneticPr fontId="10"/>
  </si>
  <si>
    <t>Zipファイルコピー</t>
    <phoneticPr fontId="10"/>
  </si>
  <si>
    <t>Zipファイル一覧の一時格納</t>
    <rPh sb="10" eb="12">
      <t>イチジ</t>
    </rPh>
    <rPh sb="12" eb="14">
      <t>カクノウ</t>
    </rPh>
    <phoneticPr fontId="10"/>
  </si>
  <si>
    <t>上書き取込削除対象Zipファイル一覧の格納</t>
    <rPh sb="0" eb="2">
      <t>ウワガ</t>
    </rPh>
    <rPh sb="3" eb="5">
      <t>トリコミ</t>
    </rPh>
    <rPh sb="5" eb="7">
      <t>サクジョ</t>
    </rPh>
    <rPh sb="7" eb="9">
      <t>タイショウ</t>
    </rPh>
    <rPh sb="19" eb="21">
      <t>カクノウ</t>
    </rPh>
    <phoneticPr fontId="10"/>
  </si>
  <si>
    <t>上書き取込削除対象Zipファイル管理_MML作成</t>
    <rPh sb="0" eb="2">
      <t>ウワガ</t>
    </rPh>
    <rPh sb="3" eb="5">
      <t>トリコミ</t>
    </rPh>
    <rPh sb="5" eb="7">
      <t>サクジョ</t>
    </rPh>
    <rPh sb="7" eb="9">
      <t>タイショウ</t>
    </rPh>
    <rPh sb="16" eb="18">
      <t>カンリ</t>
    </rPh>
    <rPh sb="22" eb="24">
      <t>サクセイ</t>
    </rPh>
    <phoneticPr fontId="10"/>
  </si>
  <si>
    <t>上書き取込削除対象MMLファイル管理作成</t>
    <rPh sb="0" eb="2">
      <t>ウワガ</t>
    </rPh>
    <rPh sb="3" eb="5">
      <t>トリコミ</t>
    </rPh>
    <rPh sb="5" eb="7">
      <t>サクジョ</t>
    </rPh>
    <rPh sb="7" eb="9">
      <t>タイショウ</t>
    </rPh>
    <rPh sb="16" eb="18">
      <t>カンリ</t>
    </rPh>
    <rPh sb="18" eb="20">
      <t>サクセイ</t>
    </rPh>
    <phoneticPr fontId="10"/>
  </si>
  <si>
    <t>Zipファイル管理_MML上書き取込対象の削除</t>
    <rPh sb="7" eb="9">
      <t>カンリ</t>
    </rPh>
    <phoneticPr fontId="10"/>
  </si>
  <si>
    <t>MMLファイル管理上書き取込対象の削除</t>
    <phoneticPr fontId="10"/>
  </si>
  <si>
    <t>MMLファイル一覧作成</t>
    <rPh sb="7" eb="11">
      <t>イチランサクセイ</t>
    </rPh>
    <phoneticPr fontId="10"/>
  </si>
  <si>
    <t>Zipファイル未取込一覧取得</t>
  </si>
  <si>
    <t>Zipファイル未取込一覧取得（施設ID複数指定可能）</t>
    <phoneticPr fontId="7"/>
  </si>
  <si>
    <t>MMLファイル一覧</t>
    <rPh sb="7" eb="9">
      <t>イチラン</t>
    </rPh>
    <phoneticPr fontId="10"/>
  </si>
  <si>
    <t>MMLファイル一覧の格納</t>
    <rPh sb="10" eb="12">
      <t>カクノウ</t>
    </rPh>
    <phoneticPr fontId="10"/>
  </si>
  <si>
    <t>Zipファイル取込反映</t>
    <rPh sb="7" eb="9">
      <t>トリコミ</t>
    </rPh>
    <rPh sb="9" eb="11">
      <t>ハンエイ</t>
    </rPh>
    <phoneticPr fontId="10"/>
  </si>
  <si>
    <t>MMLファイル一覧（エラー対象）の一時格納</t>
    <rPh sb="13" eb="15">
      <t>タイショウ</t>
    </rPh>
    <rPh sb="17" eb="19">
      <t>イチジ</t>
    </rPh>
    <rPh sb="19" eb="21">
      <t>カクノウ</t>
    </rPh>
    <phoneticPr fontId="10"/>
  </si>
  <si>
    <t>MMLファイル一覧（エラー対象）</t>
    <rPh sb="7" eb="9">
      <t>イチラン</t>
    </rPh>
    <phoneticPr fontId="10"/>
  </si>
  <si>
    <t>Zipファイル展開エラー反映</t>
    <rPh sb="7" eb="9">
      <t>テンカイ</t>
    </rPh>
    <rPh sb="12" eb="14">
      <t>ハンエイ</t>
    </rPh>
    <phoneticPr fontId="10"/>
  </si>
  <si>
    <t>利活用可否確認結果反映</t>
    <phoneticPr fontId="10"/>
  </si>
  <si>
    <t>UD0606-04をベースに利活用可否確認結果反映用に修正</t>
    <rPh sb="25" eb="26">
      <t>ヨウ</t>
    </rPh>
    <rPh sb="27" eb="29">
      <t>シュウセイ</t>
    </rPh>
    <phoneticPr fontId="7"/>
  </si>
  <si>
    <t>最新施設情報ビュー</t>
    <phoneticPr fontId="10"/>
  </si>
  <si>
    <t>MMLファイル読込</t>
    <phoneticPr fontId="10"/>
  </si>
  <si>
    <t>MMLファイル未取込一覧取得</t>
    <phoneticPr fontId="10"/>
  </si>
  <si>
    <t>MMLファイル未取込一覧</t>
    <phoneticPr fontId="10"/>
  </si>
  <si>
    <t>MMLファイル未取込一覧取得（施設複数指定可能）</t>
    <phoneticPr fontId="10"/>
  </si>
  <si>
    <t>MMLファイル一覧（取込対象）</t>
    <rPh sb="7" eb="9">
      <t>イチラン</t>
    </rPh>
    <rPh sb="10" eb="12">
      <t>トリコミ</t>
    </rPh>
    <rPh sb="12" eb="14">
      <t>タイショウ</t>
    </rPh>
    <phoneticPr fontId="10"/>
  </si>
  <si>
    <t>MMLファイル一覧（エラー対象）</t>
    <rPh sb="7" eb="9">
      <t>イチラン</t>
    </rPh>
    <rPh sb="13" eb="15">
      <t>タイショウ</t>
    </rPh>
    <phoneticPr fontId="10"/>
  </si>
  <si>
    <t>MMLファイル展開エラー反映</t>
    <rPh sb="7" eb="9">
      <t>テンカイ</t>
    </rPh>
    <rPh sb="12" eb="14">
      <t>ハンエイ</t>
    </rPh>
    <phoneticPr fontId="10"/>
  </si>
  <si>
    <t>MMLファイル取込反映</t>
    <rPh sb="7" eb="9">
      <t>トリコミ</t>
    </rPh>
    <rPh sb="9" eb="11">
      <t>ハンエイ</t>
    </rPh>
    <phoneticPr fontId="10"/>
  </si>
  <si>
    <t>MMLファイル一覧（取込対象）の一時格納</t>
    <rPh sb="10" eb="14">
      <t>トリコミタイショウ</t>
    </rPh>
    <rPh sb="16" eb="18">
      <t>イチジ</t>
    </rPh>
    <rPh sb="18" eb="20">
      <t>カクノウ</t>
    </rPh>
    <phoneticPr fontId="10"/>
  </si>
  <si>
    <t>MML個別取込結果</t>
    <rPh sb="3" eb="7">
      <t>コベツトリコミ</t>
    </rPh>
    <rPh sb="7" eb="9">
      <t>ケッカ</t>
    </rPh>
    <phoneticPr fontId="10"/>
  </si>
  <si>
    <t>取込前確認結果の格納</t>
    <rPh sb="5" eb="7">
      <t>ケッカ</t>
    </rPh>
    <rPh sb="8" eb="10">
      <t>カクノウ</t>
    </rPh>
    <phoneticPr fontId="10"/>
  </si>
  <si>
    <t>※全テーブル分実行</t>
    <rPh sb="1" eb="2">
      <t>ゼン</t>
    </rPh>
    <rPh sb="6" eb="9">
      <t>ブンジッコウ</t>
    </rPh>
    <phoneticPr fontId="7"/>
  </si>
  <si>
    <t>削除対象反映</t>
    <rPh sb="0" eb="2">
      <t>サクジョ</t>
    </rPh>
    <rPh sb="2" eb="4">
      <t>タイショウ</t>
    </rPh>
    <rPh sb="4" eb="6">
      <t>ハンエイ</t>
    </rPh>
    <phoneticPr fontId="10"/>
  </si>
  <si>
    <t>上書き取込削除対象の取得</t>
    <rPh sb="10" eb="12">
      <t>シュトク</t>
    </rPh>
    <phoneticPr fontId="10"/>
  </si>
  <si>
    <t>上書き取込削除</t>
    <phoneticPr fontId="10"/>
  </si>
  <si>
    <t>上書き取込削除実績の格納</t>
    <rPh sb="7" eb="9">
      <t>ジッセキ</t>
    </rPh>
    <rPh sb="10" eb="12">
      <t>カクノウ</t>
    </rPh>
    <phoneticPr fontId="10"/>
  </si>
  <si>
    <t>取込結果反映</t>
    <rPh sb="0" eb="4">
      <t>トリコミケッカ</t>
    </rPh>
    <rPh sb="4" eb="6">
      <t>ハンエイ</t>
    </rPh>
    <phoneticPr fontId="10"/>
  </si>
  <si>
    <t>取込結果登録</t>
    <rPh sb="0" eb="4">
      <t>トリコミケッカ</t>
    </rPh>
    <rPh sb="4" eb="6">
      <t>トウロク</t>
    </rPh>
    <phoneticPr fontId="10"/>
  </si>
  <si>
    <t>上書き取込削除対象_ZipファイルNo</t>
    <phoneticPr fontId="10"/>
  </si>
  <si>
    <t>Zipファイル管理_MML（新規Zipファイル一覧）の格納</t>
    <rPh sb="27" eb="29">
      <t>カクノウ</t>
    </rPh>
    <phoneticPr fontId="10"/>
  </si>
  <si>
    <t>Zipファイル管理_MML
（新規Zipファイル一覧）</t>
    <rPh sb="7" eb="9">
      <t>カンリ</t>
    </rPh>
    <rPh sb="15" eb="17">
      <t>シンキ</t>
    </rPh>
    <rPh sb="24" eb="26">
      <t>イチラン</t>
    </rPh>
    <phoneticPr fontId="10"/>
  </si>
  <si>
    <t>Zipファイル管理_MML（重複Zipファイル一覧）の格納</t>
    <rPh sb="27" eb="29">
      <t>カクノウ</t>
    </rPh>
    <phoneticPr fontId="10"/>
  </si>
  <si>
    <t>Zipファイル管理_MML
（重複Zipファイル一覧）</t>
    <rPh sb="7" eb="9">
      <t>カンリ</t>
    </rPh>
    <rPh sb="24" eb="26">
      <t>イチラン</t>
    </rPh>
    <phoneticPr fontId="10"/>
  </si>
  <si>
    <t>上書き取込削除対象_Zipファイル管理_MML</t>
    <phoneticPr fontId="10"/>
  </si>
  <si>
    <t>上書き取込削除対象_Zipファイル管理_MML</t>
    <phoneticPr fontId="7"/>
  </si>
  <si>
    <t>上書き取込削除対象_MMLファイル管理</t>
    <phoneticPr fontId="10"/>
  </si>
  <si>
    <t>上書き取込削除対象_MMLファイル管理</t>
    <phoneticPr fontId="7"/>
  </si>
  <si>
    <t>上書き取込削除対象_ZipファイルNo</t>
    <phoneticPr fontId="7"/>
  </si>
  <si>
    <t>上書き取込削除対象_ZipファイルNo</t>
    <rPh sb="0" eb="2">
      <t>ウワガ</t>
    </rPh>
    <rPh sb="3" eb="5">
      <t>トリコミ</t>
    </rPh>
    <rPh sb="5" eb="7">
      <t>サクジョ</t>
    </rPh>
    <rPh sb="7" eb="9">
      <t>タイショウ</t>
    </rPh>
    <phoneticPr fontId="10"/>
  </si>
  <si>
    <t>上書き取込削除対象_MMLファイル管理</t>
    <rPh sb="17" eb="19">
      <t>カンリ</t>
    </rPh>
    <phoneticPr fontId="10"/>
  </si>
  <si>
    <t>Zipファイル一覧（ファイル展開済み）</t>
    <rPh sb="7" eb="9">
      <t>イチラン</t>
    </rPh>
    <phoneticPr fontId="10"/>
  </si>
  <si>
    <t>Zipファイル一覧（ファイル展開済み）の一時格納</t>
    <rPh sb="14" eb="16">
      <t>テンカイ</t>
    </rPh>
    <rPh sb="16" eb="17">
      <t>ズ</t>
    </rPh>
    <rPh sb="20" eb="22">
      <t>イチジ</t>
    </rPh>
    <rPh sb="22" eb="24">
      <t>カクノウ</t>
    </rPh>
    <phoneticPr fontId="10"/>
  </si>
  <si>
    <t>Zipファイル一覧（ファイル展開エラー）の一時格納</t>
    <rPh sb="14" eb="16">
      <t>テンカイ</t>
    </rPh>
    <rPh sb="21" eb="23">
      <t>イチジ</t>
    </rPh>
    <rPh sb="23" eb="25">
      <t>カクノウ</t>
    </rPh>
    <phoneticPr fontId="10"/>
  </si>
  <si>
    <t>Zipファイル一覧（ファイル展開エラー）</t>
    <rPh sb="7" eb="9">
      <t>イチラン</t>
    </rPh>
    <rPh sb="14" eb="16">
      <t>テンカイ</t>
    </rPh>
    <phoneticPr fontId="10"/>
  </si>
  <si>
    <t>delivery_zip_no_update_del</t>
    <phoneticPr fontId="7"/>
  </si>
  <si>
    <t>delivery_zip_manage_mml_update_del</t>
    <phoneticPr fontId="7"/>
  </si>
  <si>
    <t>delivery_mml_manage_update_del</t>
    <phoneticPr fontId="7"/>
  </si>
  <si>
    <t>取込予定_MMLファイル管理エラー反映</t>
    <phoneticPr fontId="10"/>
  </si>
  <si>
    <t>利活用可否確認結果反映（読込対象外→読込未済（差分））</t>
    <rPh sb="20" eb="22">
      <t>ミスミ</t>
    </rPh>
    <rPh sb="23" eb="25">
      <t>サブン</t>
    </rPh>
    <phoneticPr fontId="10"/>
  </si>
  <si>
    <t>利活用可否確認結果反映（読込未済（退避）→読込対象外）</t>
    <rPh sb="12" eb="14">
      <t>ヨミコミ</t>
    </rPh>
    <rPh sb="14" eb="15">
      <t>ミ</t>
    </rPh>
    <rPh sb="15" eb="16">
      <t>スミ</t>
    </rPh>
    <rPh sb="17" eb="19">
      <t>タイヒ</t>
    </rPh>
    <rPh sb="21" eb="23">
      <t>ヨミコミ</t>
    </rPh>
    <rPh sb="23" eb="25">
      <t>タイショウ</t>
    </rPh>
    <rPh sb="25" eb="26">
      <t>ガイ</t>
    </rPh>
    <phoneticPr fontId="7"/>
  </si>
  <si>
    <t>【ステータスフラグ「ファイル読込未済（退避）」】</t>
    <phoneticPr fontId="7"/>
  </si>
  <si>
    <t>ファイル読込未済の状態で認定領域への反映時にもファイル読込未済となっていたファイルは「ファイル読込未済（退避）」に変更する。</t>
    <rPh sb="12" eb="14">
      <t>ニンテイ</t>
    </rPh>
    <rPh sb="14" eb="16">
      <t>リョウイキ</t>
    </rPh>
    <rPh sb="18" eb="20">
      <t>ハンエイ</t>
    </rPh>
    <rPh sb="20" eb="21">
      <t>ジ</t>
    </rPh>
    <rPh sb="27" eb="29">
      <t>ヨミコミ</t>
    </rPh>
    <rPh sb="29" eb="30">
      <t>ミ</t>
    </rPh>
    <rPh sb="30" eb="31">
      <t>スミ</t>
    </rPh>
    <rPh sb="57" eb="59">
      <t>ヘンコウ</t>
    </rPh>
    <phoneticPr fontId="7"/>
  </si>
  <si>
    <t>一度ステータスフラグが「ファイル読込未済（退避）」となったファイルは次回以降も読込対象外となる。</t>
    <rPh sb="0" eb="2">
      <t>イチド</t>
    </rPh>
    <rPh sb="34" eb="36">
      <t>ジカイ</t>
    </rPh>
    <rPh sb="36" eb="38">
      <t>イコウ</t>
    </rPh>
    <rPh sb="39" eb="41">
      <t>ヨミコミ</t>
    </rPh>
    <rPh sb="41" eb="44">
      <t>タイショウガイ</t>
    </rPh>
    <phoneticPr fontId="7"/>
  </si>
  <si>
    <t>MMLファイル読込時に対象にしたい場合は、利活用可否確認結果反映実行前にステータスフラグを「ファイル読込対象外」に補正した上で実行すること。</t>
    <rPh sb="7" eb="10">
      <t>ヨミコミジ</t>
    </rPh>
    <rPh sb="11" eb="13">
      <t>タイショウ</t>
    </rPh>
    <rPh sb="17" eb="19">
      <t>バアイ</t>
    </rPh>
    <rPh sb="24" eb="30">
      <t>カヒカクニンケッカ</t>
    </rPh>
    <rPh sb="30" eb="32">
      <t>ハンエイ</t>
    </rPh>
    <rPh sb="32" eb="35">
      <t>ジッコウマエ</t>
    </rPh>
    <rPh sb="57" eb="59">
      <t>ホセイ</t>
    </rPh>
    <rPh sb="61" eb="62">
      <t>ウエ</t>
    </rPh>
    <rPh sb="63" eb="65">
      <t>ジッコウ</t>
    </rPh>
    <phoneticPr fontId="7"/>
  </si>
  <si>
    <t>このステータスに該当するのはMMLファイル一覧の対象となったがMMLファイル読込しなかった施設分やモジュール分が該当する。</t>
    <rPh sb="8" eb="10">
      <t>ガイトウ</t>
    </rPh>
    <rPh sb="21" eb="23">
      <t>イチラン</t>
    </rPh>
    <rPh sb="24" eb="26">
      <t>タイショウ</t>
    </rPh>
    <rPh sb="38" eb="40">
      <t>ヨミコミ</t>
    </rPh>
    <rPh sb="45" eb="48">
      <t>シセツブン</t>
    </rPh>
    <rPh sb="54" eb="55">
      <t>ブン</t>
    </rPh>
    <rPh sb="56" eb="58">
      <t>ガイトウ</t>
    </rPh>
    <phoneticPr fontId="7"/>
  </si>
  <si>
    <t>利活用可否確認結果反映（読込未済（新規）→読込対象外（新規））</t>
    <rPh sb="12" eb="14">
      <t>ヨミコミ</t>
    </rPh>
    <rPh sb="14" eb="15">
      <t>ミ</t>
    </rPh>
    <rPh sb="15" eb="16">
      <t>スミ</t>
    </rPh>
    <rPh sb="21" eb="23">
      <t>ヨミコミ</t>
    </rPh>
    <rPh sb="23" eb="25">
      <t>タイショウ</t>
    </rPh>
    <rPh sb="25" eb="26">
      <t>ガイ</t>
    </rPh>
    <rPh sb="27" eb="29">
      <t>シンキ</t>
    </rPh>
    <phoneticPr fontId="7"/>
  </si>
  <si>
    <t>master_id</t>
    <phoneticPr fontId="7"/>
  </si>
  <si>
    <t>テーブル名</t>
    <rPh sb="4" eb="5">
      <t>メイ</t>
    </rPh>
    <phoneticPr fontId="7"/>
  </si>
  <si>
    <t>table_name</t>
    <phoneticPr fontId="7"/>
  </si>
  <si>
    <t>テーブル物理名</t>
    <rPh sb="4" eb="6">
      <t>ブツリ</t>
    </rPh>
    <rPh sb="6" eb="7">
      <t>メイ</t>
    </rPh>
    <phoneticPr fontId="7"/>
  </si>
  <si>
    <t>上書き取込削除対象ZipファイルNoの格納</t>
    <rPh sb="19" eb="21">
      <t>カクノウ</t>
    </rPh>
    <phoneticPr fontId="10"/>
  </si>
  <si>
    <t>オプトアウト削除</t>
    <phoneticPr fontId="10"/>
  </si>
  <si>
    <t>オプトアウト削除対象の取得</t>
    <rPh sb="11" eb="13">
      <t>シュトク</t>
    </rPh>
    <phoneticPr fontId="10"/>
  </si>
  <si>
    <t>オプトアウト削除対象MMLファイルNoの格納</t>
    <rPh sb="20" eb="22">
      <t>カクノウ</t>
    </rPh>
    <phoneticPr fontId="10"/>
  </si>
  <si>
    <t>0（ファイル読込未済（新規））
1（ファイル読込済み）
2（ファイル読込対象外）
3（ファイル読込未済（退避））
4（ファイル読込対象外（新規））
5（ファイル読込対象外（オプトアウト削除対象））
6（ファイル読込未済（差分））
9（ファイル読込エラー）
ファイル読込対象外:オプトアウト対象患者または未通知患者のファイルが該当</t>
    <rPh sb="11" eb="13">
      <t>シンキ</t>
    </rPh>
    <rPh sb="121" eb="123">
      <t>ヨミコミ</t>
    </rPh>
    <rPh sb="145" eb="147">
      <t>タイショウ</t>
    </rPh>
    <rPh sb="147" eb="149">
      <t>カンジャ</t>
    </rPh>
    <rPh sb="152" eb="153">
      <t>ミ</t>
    </rPh>
    <rPh sb="153" eb="155">
      <t>ツウチ</t>
    </rPh>
    <rPh sb="155" eb="157">
      <t>カンジャ</t>
    </rPh>
    <rPh sb="163" eb="165">
      <t>ガイトウ</t>
    </rPh>
    <phoneticPr fontId="7"/>
  </si>
  <si>
    <t>利活用可否確認結果反映（読込済み→読込対象外（オプトアウト削除対象））</t>
    <rPh sb="14" eb="15">
      <t>ズ</t>
    </rPh>
    <rPh sb="19" eb="22">
      <t>タイショウガイ</t>
    </rPh>
    <rPh sb="29" eb="33">
      <t>サクジョタイショウ</t>
    </rPh>
    <phoneticPr fontId="10"/>
  </si>
  <si>
    <t>MML個別取込実績_ワーク</t>
    <rPh sb="3" eb="7">
      <t>コベツトリコミ</t>
    </rPh>
    <rPh sb="7" eb="9">
      <t>ジッセキ</t>
    </rPh>
    <phoneticPr fontId="10"/>
  </si>
  <si>
    <t>オプトアウト削除実績の格納</t>
    <rPh sb="8" eb="10">
      <t>ジッセキ</t>
    </rPh>
    <rPh sb="11" eb="13">
      <t>カクノウ</t>
    </rPh>
    <phoneticPr fontId="10"/>
  </si>
  <si>
    <t>MMLファイル削除実績反映</t>
    <rPh sb="7" eb="9">
      <t>サクジョ</t>
    </rPh>
    <rPh sb="9" eb="11">
      <t>ジッセキ</t>
    </rPh>
    <rPh sb="11" eb="13">
      <t>ハンエイ</t>
    </rPh>
    <phoneticPr fontId="10"/>
  </si>
  <si>
    <t>MMLファイル取込実績反映</t>
    <rPh sb="7" eb="9">
      <t>トリコミ</t>
    </rPh>
    <rPh sb="9" eb="11">
      <t>ジッセキ</t>
    </rPh>
    <rPh sb="11" eb="13">
      <t>ハンエイ</t>
    </rPh>
    <phoneticPr fontId="10"/>
  </si>
  <si>
    <t>上書き取込による削除対象（候補）患者数集計</t>
    <rPh sb="19" eb="21">
      <t>シュウケイ</t>
    </rPh>
    <phoneticPr fontId="7"/>
  </si>
  <si>
    <t>取込予定（新規）のうち未通知患者数集計</t>
    <rPh sb="0" eb="2">
      <t>トリコミ</t>
    </rPh>
    <rPh sb="2" eb="4">
      <t>ヨテイ</t>
    </rPh>
    <rPh sb="5" eb="7">
      <t>シンキ</t>
    </rPh>
    <rPh sb="11" eb="12">
      <t>ミ</t>
    </rPh>
    <rPh sb="12" eb="14">
      <t>ツウチ</t>
    </rPh>
    <rPh sb="14" eb="17">
      <t>カンジャスウ</t>
    </rPh>
    <rPh sb="17" eb="19">
      <t>シュウケイ</t>
    </rPh>
    <phoneticPr fontId="10"/>
  </si>
  <si>
    <t>取込予定（新規）患者数集計</t>
    <phoneticPr fontId="7"/>
  </si>
  <si>
    <t>取込予定（差分）患者数集計</t>
    <rPh sb="0" eb="2">
      <t>トリコミ</t>
    </rPh>
    <rPh sb="2" eb="4">
      <t>ヨテイ</t>
    </rPh>
    <rPh sb="5" eb="7">
      <t>サブン</t>
    </rPh>
    <rPh sb="8" eb="11">
      <t>カンジャスウ</t>
    </rPh>
    <rPh sb="11" eb="13">
      <t>シュウケイ</t>
    </rPh>
    <phoneticPr fontId="10"/>
  </si>
  <si>
    <t>取込後確認作成</t>
    <rPh sb="2" eb="5">
      <t>ゴカクニン</t>
    </rPh>
    <rPh sb="5" eb="7">
      <t>サクセイ</t>
    </rPh>
    <phoneticPr fontId="10"/>
  </si>
  <si>
    <t>オプトアウト削除対象（候補）患者数集計</t>
    <rPh sb="6" eb="8">
      <t>サクジョ</t>
    </rPh>
    <rPh sb="8" eb="10">
      <t>タイショウ</t>
    </rPh>
    <rPh sb="11" eb="13">
      <t>コウホ</t>
    </rPh>
    <rPh sb="14" eb="17">
      <t>カンジャスウ</t>
    </rPh>
    <rPh sb="17" eb="19">
      <t>シュウケイ</t>
    </rPh>
    <phoneticPr fontId="10"/>
  </si>
  <si>
    <t>上書き取込による削除実績患者数集計結果ファイル</t>
    <phoneticPr fontId="7"/>
  </si>
  <si>
    <t>上書き取込による削除実績患者数集計</t>
    <rPh sb="0" eb="2">
      <t>ウワガ</t>
    </rPh>
    <rPh sb="3" eb="5">
      <t>トリコミ</t>
    </rPh>
    <rPh sb="8" eb="10">
      <t>サクジョ</t>
    </rPh>
    <rPh sb="10" eb="12">
      <t>ジッセキ</t>
    </rPh>
    <rPh sb="12" eb="15">
      <t>カンジャスウ</t>
    </rPh>
    <rPh sb="15" eb="17">
      <t>シュウケイ</t>
    </rPh>
    <phoneticPr fontId="10"/>
  </si>
  <si>
    <t>認定領域のオプトアウト削除実績患者数集計結果ファイル</t>
    <phoneticPr fontId="7"/>
  </si>
  <si>
    <t>オプトアウト削除実績患者数集計</t>
    <rPh sb="13" eb="15">
      <t>シュウケイ</t>
    </rPh>
    <phoneticPr fontId="10"/>
  </si>
  <si>
    <t>mml_check_aft_opt</t>
    <phoneticPr fontId="10"/>
  </si>
  <si>
    <t>MML個別取込_オプトアウト削除実績</t>
    <phoneticPr fontId="10"/>
  </si>
  <si>
    <t>MML個別取込_オプトアウト削除実績</t>
    <phoneticPr fontId="7"/>
  </si>
  <si>
    <t>MML個別取込_上書き取込削除実績</t>
    <rPh sb="8" eb="10">
      <t>ウワガ</t>
    </rPh>
    <rPh sb="11" eb="13">
      <t>トリコミ</t>
    </rPh>
    <rPh sb="13" eb="15">
      <t>サクジョ</t>
    </rPh>
    <rPh sb="15" eb="17">
      <t>ジッセキ</t>
    </rPh>
    <phoneticPr fontId="7"/>
  </si>
  <si>
    <t>MML個別取込_上書き取込削除実績</t>
    <phoneticPr fontId="10"/>
  </si>
  <si>
    <t>mml_check_aft_update_del</t>
    <phoneticPr fontId="10"/>
  </si>
  <si>
    <t>MML個別取込_取込後確認_全患者</t>
    <phoneticPr fontId="7"/>
  </si>
  <si>
    <t>MML個別取込_取込後確認_全患者</t>
    <phoneticPr fontId="10"/>
  </si>
  <si>
    <t>mml_check_aft_all</t>
    <phoneticPr fontId="10"/>
  </si>
  <si>
    <t>取込後確認_全患者作成</t>
    <rPh sb="0" eb="2">
      <t>トリコミ</t>
    </rPh>
    <rPh sb="2" eb="3">
      <t>ゴ</t>
    </rPh>
    <rPh sb="3" eb="5">
      <t>カクニン</t>
    </rPh>
    <rPh sb="9" eb="11">
      <t>サクセイ</t>
    </rPh>
    <phoneticPr fontId="10"/>
  </si>
  <si>
    <t>MML個別取込_取込後確認_全患者</t>
    <rPh sb="3" eb="5">
      <t>コベツ</t>
    </rPh>
    <rPh sb="5" eb="7">
      <t>トリコミ</t>
    </rPh>
    <rPh sb="8" eb="10">
      <t>トリコミ</t>
    </rPh>
    <rPh sb="10" eb="11">
      <t>ゴ</t>
    </rPh>
    <rPh sb="11" eb="13">
      <t>カクニン</t>
    </rPh>
    <phoneticPr fontId="10"/>
  </si>
  <si>
    <t>取込前確認_全患者の格納</t>
    <rPh sb="0" eb="2">
      <t>トリコミ</t>
    </rPh>
    <rPh sb="2" eb="3">
      <t>マエ</t>
    </rPh>
    <rPh sb="3" eb="5">
      <t>カクニン</t>
    </rPh>
    <rPh sb="10" eb="12">
      <t>カクノウ</t>
    </rPh>
    <phoneticPr fontId="10"/>
  </si>
  <si>
    <t>MML個別取込_取込後確認_全患者</t>
    <rPh sb="3" eb="7">
      <t>コベツトリコミ</t>
    </rPh>
    <rPh sb="8" eb="10">
      <t>トリコミ</t>
    </rPh>
    <rPh sb="10" eb="11">
      <t>ゴ</t>
    </rPh>
    <rPh sb="11" eb="13">
      <t>カクニン</t>
    </rPh>
    <phoneticPr fontId="10"/>
  </si>
  <si>
    <t>MML個別取込_上書き取込削除実績</t>
    <rPh sb="3" eb="5">
      <t>コベツ</t>
    </rPh>
    <rPh sb="5" eb="7">
      <t>トリコミ</t>
    </rPh>
    <rPh sb="8" eb="10">
      <t>ウワガ</t>
    </rPh>
    <rPh sb="11" eb="13">
      <t>トリコミ</t>
    </rPh>
    <rPh sb="13" eb="15">
      <t>サクジョ</t>
    </rPh>
    <rPh sb="15" eb="17">
      <t>ジッセキ</t>
    </rPh>
    <phoneticPr fontId="10"/>
  </si>
  <si>
    <t>MML個別取込_オプトアウト削除実績</t>
    <rPh sb="14" eb="16">
      <t>サクジョ</t>
    </rPh>
    <rPh sb="16" eb="18">
      <t>ジッセキ</t>
    </rPh>
    <phoneticPr fontId="10"/>
  </si>
  <si>
    <t>, file_no,table_name</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</si>
</sst>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ＭＳ Ｐゴシック"/>
      <family val="2"/>
      <charset val="128"/>
    </font>
    <font>
      <sz val="11"/>
      <color theme="1"/>
      <name val="ＭＳ Ｐゴシック"/>
      <family val="2"/>
      <charset val="128"/>
      <scheme val="minor"/>
    </font>
    <font>
      <sz val="11"/>
      <color theme="1"/>
      <name val="ＭＳ Ｐゴシック"/>
      <family val="2"/>
      <charset val="128"/>
      <scheme val="minor"/>
    </font>
    <font>
      <sz val="11"/>
      <color rgb="FF000000"/>
      <name val="Verdana"/>
      <family val="2"/>
    </font>
    <font>
      <b/>
      <sz val="11"/>
      <color rgb="FF000000"/>
      <name val="Verdana"/>
      <family val="2"/>
    </font>
    <font>
      <sz val="10"/>
      <color rgb="FF000000"/>
      <name val="Arial Unicode MS"/>
      <family val="3"/>
      <charset val="128"/>
    </font>
    <font>
      <i/>
      <sz val="10"/>
      <color rgb="FF000000"/>
      <name val="Arial Unicode MS"/>
      <family val="3"/>
      <charset val="128"/>
    </font>
    <font>
      <sz val="6"/>
      <name val="ＭＳ Ｐゴシック"/>
      <family val="2"/>
      <charset val="128"/>
    </font>
    <font>
      <sz val="11"/>
      <color theme="1"/>
      <name val="ＭＳ Ｐゴシック"/>
      <family val="3"/>
      <charset val="128"/>
    </font>
    <font>
      <sz val="11"/>
      <color theme="1"/>
      <name val="ＭＳ Ｐゴシック"/>
      <family val="2"/>
      <charset val="128"/>
    </font>
    <font>
      <sz val="6"/>
      <name val="ＭＳ Ｐゴシック"/>
      <family val="3"/>
      <charset val="128"/>
    </font>
    <font>
      <sz val="11"/>
      <name val="ＭＳ Ｐゴシック"/>
      <family val="3"/>
      <charset val="128"/>
    </font>
    <font>
      <b/>
      <sz val="11"/>
      <name val="メイリオ"/>
      <family val="3"/>
      <charset val="128"/>
    </font>
    <font>
      <sz val="11"/>
      <name val="メイリオ"/>
      <family val="3"/>
      <charset val="128"/>
    </font>
    <font>
      <sz val="11"/>
      <name val="lr oSVbN"/>
      <family val="2"/>
    </font>
    <font>
      <sz val="11"/>
      <name val="Meiryo UI"/>
      <family val="3"/>
      <charset val="128"/>
    </font>
    <font>
      <sz val="11"/>
      <color theme="1"/>
      <name val="ＭＳ Ｐゴシック"/>
      <family val="2"/>
      <charset val="128"/>
      <scheme val="minor"/>
    </font>
    <font>
      <u/>
      <sz val="11"/>
      <color theme="10"/>
      <name val="ＭＳ Ｐゴシック"/>
      <family val="2"/>
      <charset val="128"/>
    </font>
    <font>
      <u/>
      <sz val="11"/>
      <color theme="10"/>
      <name val="ＭＳ Ｐゴシック"/>
      <family val="3"/>
      <charset val="128"/>
    </font>
    <font>
      <sz val="11"/>
      <color theme="1"/>
      <name val="ＭＳ Ｐゴシック"/>
      <family val="2"/>
      <scheme val="minor"/>
    </font>
    <font>
      <b/>
      <sz val="11"/>
      <name val="ＭＳ Ｐゴシック"/>
      <family val="3"/>
      <charset val="128"/>
    </font>
    <font>
      <sz val="11"/>
      <color theme="0"/>
      <name val="ＭＳ Ｐゴシック"/>
      <family val="3"/>
      <charset val="128"/>
    </font>
    <font>
      <sz val="11"/>
      <color theme="0"/>
      <name val="ＭＳ Ｐゴシック"/>
      <family val="3"/>
      <charset val="128"/>
      <scheme val="minor"/>
    </font>
    <font>
      <u/>
      <sz val="11"/>
      <color theme="10"/>
      <name val="Meiryo UI"/>
      <family val="3"/>
      <charset val="128"/>
    </font>
    <font>
      <sz val="6"/>
      <name val="メイリオ"/>
      <family val="2"/>
      <charset val="128"/>
    </font>
    <font>
      <sz val="11"/>
      <color rgb="FFFF0000"/>
      <name val="Meiryo UI"/>
      <family val="3"/>
      <charset val="128"/>
    </font>
    <font>
      <sz val="11"/>
      <color rgb="FF0000FF"/>
      <name val="Meiryo UI"/>
      <family val="3"/>
      <charset val="128"/>
    </font>
    <font>
      <sz val="11"/>
      <color theme="1"/>
      <name val="ＭＳ Ｐゴシック"/>
      <family val="3"/>
      <charset val="128"/>
      <scheme val="minor"/>
    </font>
    <font>
      <sz val="11"/>
      <name val="ＭＳ Ｐ明朝"/>
      <family val="1"/>
      <charset val="128"/>
    </font>
  </fonts>
  <fills count="7">
    <fill>
      <patternFill patternType="none"/>
    </fill>
    <fill>
      <patternFill patternType="gray125"/>
    </fill>
    <fill>
      <patternFill patternType="solid">
        <fgColor indexed="22"/>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Dashed">
        <color rgb="FF0070C0"/>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5">
    <xf numFmtId="0" fontId="0" fillId="0" borderId="0">
      <alignment vertical="center"/>
    </xf>
    <xf numFmtId="0" fontId="9" fillId="0" borderId="0">
      <alignment vertical="center"/>
    </xf>
    <xf numFmtId="0" fontId="11" fillId="0" borderId="0"/>
    <xf numFmtId="0" fontId="11" fillId="0" borderId="0">
      <alignment vertical="center"/>
    </xf>
    <xf numFmtId="0" fontId="16"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xf numFmtId="0" fontId="19" fillId="0" borderId="0"/>
    <xf numFmtId="0" fontId="11" fillId="0" borderId="0">
      <alignment vertical="center"/>
    </xf>
    <xf numFmtId="0" fontId="11" fillId="0" borderId="0"/>
    <xf numFmtId="0" fontId="23" fillId="0" borderId="0" applyNumberFormat="0" applyFill="0" applyBorder="0" applyAlignment="0" applyProtection="0">
      <alignment vertical="center"/>
    </xf>
    <xf numFmtId="0" fontId="2" fillId="0" borderId="0">
      <alignment vertical="center"/>
    </xf>
    <xf numFmtId="0" fontId="11" fillId="0" borderId="0">
      <alignment vertical="center"/>
    </xf>
    <xf numFmtId="0" fontId="11" fillId="0" borderId="0"/>
    <xf numFmtId="0" fontId="11" fillId="0" borderId="0"/>
  </cellStyleXfs>
  <cellXfs count="253">
    <xf numFmtId="0" fontId="0" fillId="0" borderId="0" xfId="0">
      <alignment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12" fillId="2" borderId="8" xfId="3" applyFont="1" applyFill="1" applyBorder="1" applyAlignment="1">
      <alignment vertical="center"/>
    </xf>
    <xf numFmtId="0" fontId="13" fillId="0" borderId="0" xfId="3" applyFont="1">
      <alignment vertical="center"/>
    </xf>
    <xf numFmtId="0" fontId="13" fillId="0" borderId="14" xfId="3" applyFont="1" applyFill="1" applyBorder="1" applyAlignment="1">
      <alignment vertical="center"/>
    </xf>
    <xf numFmtId="14" fontId="13" fillId="0" borderId="17" xfId="3" applyNumberFormat="1" applyFont="1" applyFill="1" applyBorder="1" applyAlignment="1">
      <alignment horizontal="center" vertical="center" wrapText="1"/>
    </xf>
    <xf numFmtId="0" fontId="13" fillId="0" borderId="0" xfId="3" applyFont="1" applyFill="1">
      <alignment vertical="center"/>
    </xf>
    <xf numFmtId="0" fontId="13" fillId="0" borderId="0" xfId="3" applyFont="1" applyFill="1" applyAlignment="1">
      <alignment vertical="center" wrapText="1"/>
    </xf>
    <xf numFmtId="0" fontId="13" fillId="0" borderId="0" xfId="3" applyFont="1" applyFill="1" applyBorder="1" applyAlignment="1">
      <alignment vertical="top"/>
    </xf>
    <xf numFmtId="0" fontId="13" fillId="0" borderId="0" xfId="2" applyFont="1" applyFill="1" applyBorder="1" applyAlignment="1">
      <alignment vertical="top"/>
    </xf>
    <xf numFmtId="0" fontId="13" fillId="0" borderId="29" xfId="2" applyFont="1" applyBorder="1" applyAlignment="1" applyProtection="1">
      <alignment horizontal="center" vertical="center" shrinkToFit="1"/>
    </xf>
    <xf numFmtId="0" fontId="15" fillId="3" borderId="2" xfId="2" applyFont="1" applyFill="1" applyBorder="1" applyAlignment="1">
      <alignment vertical="center" wrapText="1"/>
    </xf>
    <xf numFmtId="0" fontId="13" fillId="0" borderId="2" xfId="2" applyFont="1" applyBorder="1" applyAlignment="1" applyProtection="1">
      <alignment horizontal="center" vertical="center"/>
    </xf>
    <xf numFmtId="0" fontId="13" fillId="0" borderId="0" xfId="3" applyFont="1" applyAlignment="1">
      <alignment vertical="center"/>
    </xf>
    <xf numFmtId="0" fontId="13" fillId="0" borderId="31" xfId="2" applyFont="1" applyBorder="1" applyAlignment="1" applyProtection="1">
      <alignment horizontal="center" vertical="center" shrinkToFit="1"/>
    </xf>
    <xf numFmtId="0" fontId="15" fillId="3" borderId="32" xfId="2" applyFont="1" applyFill="1" applyBorder="1" applyAlignment="1">
      <alignment vertical="center" wrapText="1"/>
    </xf>
    <xf numFmtId="0" fontId="13" fillId="0" borderId="32" xfId="2" applyFont="1" applyBorder="1" applyAlignment="1" applyProtection="1">
      <alignment horizontal="center" vertical="center"/>
    </xf>
    <xf numFmtId="0" fontId="13" fillId="0" borderId="32" xfId="2" applyFont="1" applyBorder="1" applyAlignment="1" applyProtection="1">
      <alignment vertical="center"/>
    </xf>
    <xf numFmtId="0" fontId="13" fillId="0" borderId="17" xfId="2" applyFont="1" applyBorder="1" applyAlignment="1" applyProtection="1">
      <alignment vertical="center" wrapText="1"/>
    </xf>
    <xf numFmtId="0" fontId="13" fillId="0" borderId="0" xfId="3" applyFont="1" applyAlignment="1">
      <alignment vertical="center" wrapText="1"/>
    </xf>
    <xf numFmtId="0" fontId="17" fillId="0" borderId="0" xfId="5">
      <alignment vertical="center"/>
    </xf>
    <xf numFmtId="0" fontId="11" fillId="0" borderId="0" xfId="8">
      <alignment vertical="center"/>
    </xf>
    <xf numFmtId="0" fontId="11" fillId="0" borderId="15" xfId="8" applyBorder="1" applyAlignment="1">
      <alignment vertical="center"/>
    </xf>
    <xf numFmtId="0" fontId="13" fillId="0" borderId="2" xfId="0" applyFont="1" applyBorder="1" applyAlignment="1" applyProtection="1">
      <alignment horizontal="center" vertical="center"/>
    </xf>
    <xf numFmtId="0" fontId="15" fillId="3" borderId="2" xfId="0" applyFont="1" applyFill="1" applyBorder="1" applyAlignment="1">
      <alignment vertical="center" wrapText="1"/>
    </xf>
    <xf numFmtId="0" fontId="13" fillId="0" borderId="2" xfId="0" applyFont="1" applyBorder="1" applyAlignment="1" applyProtection="1">
      <alignment vertical="center"/>
    </xf>
    <xf numFmtId="0" fontId="13" fillId="0" borderId="22" xfId="0" applyFont="1" applyBorder="1" applyAlignment="1" applyProtection="1">
      <alignment vertical="center"/>
    </xf>
    <xf numFmtId="0" fontId="13" fillId="0" borderId="22" xfId="0" applyFont="1" applyBorder="1" applyAlignment="1" applyProtection="1">
      <alignment horizontal="center" vertical="center"/>
    </xf>
    <xf numFmtId="0" fontId="13" fillId="0" borderId="30" xfId="0" applyFont="1" applyBorder="1" applyAlignment="1" applyProtection="1">
      <alignment vertical="center" wrapText="1"/>
    </xf>
    <xf numFmtId="0" fontId="13" fillId="0" borderId="55" xfId="13" applyFont="1" applyBorder="1" applyAlignment="1" applyProtection="1">
      <alignment horizontal="center" vertical="center"/>
    </xf>
    <xf numFmtId="0" fontId="13" fillId="0" borderId="32" xfId="2" applyNumberFormat="1" applyFont="1" applyBorder="1" applyAlignment="1" applyProtection="1">
      <alignment vertical="center"/>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0" fillId="0" borderId="0" xfId="1" applyFont="1">
      <alignment vertical="center"/>
    </xf>
    <xf numFmtId="0" fontId="9" fillId="0" borderId="0" xfId="1">
      <alignment vertical="center"/>
    </xf>
    <xf numFmtId="0" fontId="9" fillId="0" borderId="61" xfId="1" applyBorder="1">
      <alignment vertical="center"/>
    </xf>
    <xf numFmtId="0" fontId="9" fillId="0" borderId="57" xfId="1" applyBorder="1">
      <alignment vertical="center"/>
    </xf>
    <xf numFmtId="0" fontId="9" fillId="0" borderId="56" xfId="1" applyBorder="1">
      <alignment vertical="center"/>
    </xf>
    <xf numFmtId="0" fontId="9" fillId="0" borderId="0" xfId="1" applyFill="1">
      <alignment vertical="center"/>
    </xf>
    <xf numFmtId="0" fontId="9" fillId="0" borderId="3" xfId="1" applyFill="1" applyBorder="1">
      <alignment vertical="center"/>
    </xf>
    <xf numFmtId="0" fontId="9" fillId="0" borderId="3" xfId="1" applyBorder="1">
      <alignment vertical="center"/>
    </xf>
    <xf numFmtId="0" fontId="9" fillId="0" borderId="64" xfId="1" applyBorder="1">
      <alignment vertical="center"/>
    </xf>
    <xf numFmtId="0" fontId="12" fillId="2" borderId="56" xfId="3" applyFont="1" applyFill="1" applyBorder="1" applyAlignment="1">
      <alignment horizontal="center" vertical="center" wrapText="1"/>
    </xf>
    <xf numFmtId="0" fontId="13" fillId="0" borderId="2" xfId="2" applyFont="1" applyBorder="1" applyAlignment="1" applyProtection="1">
      <alignment vertical="center"/>
    </xf>
    <xf numFmtId="0" fontId="13" fillId="0" borderId="22" xfId="2" applyFont="1" applyBorder="1" applyAlignment="1" applyProtection="1">
      <alignment horizontal="center" vertical="center"/>
    </xf>
    <xf numFmtId="0" fontId="13" fillId="0" borderId="30" xfId="2" applyFont="1" applyBorder="1" applyAlignment="1" applyProtection="1">
      <alignment vertical="center" wrapText="1"/>
    </xf>
    <xf numFmtId="0" fontId="13" fillId="0" borderId="2" xfId="2" applyFont="1" applyFill="1" applyBorder="1" applyAlignment="1" applyProtection="1">
      <alignment horizontal="center" vertical="center"/>
    </xf>
    <xf numFmtId="0" fontId="13" fillId="0" borderId="22" xfId="2" applyFont="1" applyBorder="1" applyAlignment="1" applyProtection="1">
      <alignment vertical="center"/>
    </xf>
    <xf numFmtId="0" fontId="13" fillId="0" borderId="31" xfId="2" applyFont="1" applyFill="1" applyBorder="1" applyAlignment="1" applyProtection="1">
      <alignment horizontal="center" vertical="center" shrinkToFit="1"/>
    </xf>
    <xf numFmtId="0" fontId="15" fillId="0" borderId="32" xfId="2" applyFont="1" applyFill="1" applyBorder="1" applyAlignment="1">
      <alignment vertical="center" wrapText="1"/>
    </xf>
    <xf numFmtId="0" fontId="13" fillId="0" borderId="32" xfId="2" applyFont="1" applyFill="1" applyBorder="1" applyAlignment="1" applyProtection="1">
      <alignment horizontal="center" vertical="center"/>
    </xf>
    <xf numFmtId="0" fontId="13" fillId="0" borderId="32" xfId="2" applyFont="1" applyFill="1" applyBorder="1" applyAlignment="1" applyProtection="1">
      <alignment vertical="center"/>
    </xf>
    <xf numFmtId="0" fontId="13" fillId="0" borderId="14" xfId="2" applyFont="1" applyFill="1" applyBorder="1" applyAlignment="1" applyProtection="1">
      <alignment vertical="center"/>
    </xf>
    <xf numFmtId="0" fontId="13" fillId="0" borderId="14" xfId="2" applyFont="1" applyFill="1" applyBorder="1" applyAlignment="1" applyProtection="1">
      <alignment horizontal="center" vertical="center"/>
    </xf>
    <xf numFmtId="0" fontId="13" fillId="0" borderId="17" xfId="2" applyFont="1" applyFill="1" applyBorder="1" applyAlignment="1" applyProtection="1">
      <alignment vertical="center" wrapText="1"/>
    </xf>
    <xf numFmtId="0" fontId="13" fillId="0" borderId="2" xfId="13" applyFont="1" applyBorder="1" applyAlignment="1" applyProtection="1">
      <alignment horizontal="center" vertical="center"/>
    </xf>
    <xf numFmtId="0" fontId="13" fillId="0" borderId="30" xfId="13" applyFont="1" applyBorder="1" applyAlignment="1" applyProtection="1">
      <alignment vertical="center" wrapText="1"/>
    </xf>
    <xf numFmtId="49" fontId="13" fillId="0" borderId="2" xfId="2" applyNumberFormat="1" applyFont="1" applyBorder="1" applyAlignment="1" applyProtection="1">
      <alignment vertical="center"/>
    </xf>
    <xf numFmtId="0" fontId="13" fillId="0" borderId="55" xfId="13" applyFont="1" applyBorder="1" applyAlignment="1" applyProtection="1">
      <alignment vertical="center"/>
    </xf>
    <xf numFmtId="0" fontId="13" fillId="0" borderId="54" xfId="13" applyFont="1" applyBorder="1" applyAlignment="1" applyProtection="1">
      <alignment horizontal="center" vertical="center"/>
    </xf>
    <xf numFmtId="0" fontId="13" fillId="0" borderId="67" xfId="13" applyFont="1" applyBorder="1" applyAlignment="1" applyProtection="1">
      <alignment vertical="center" wrapText="1"/>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wrapText="1"/>
    </xf>
    <xf numFmtId="0" fontId="9" fillId="0" borderId="0" xfId="1" applyBorder="1" applyAlignment="1">
      <alignment horizontal="center" vertical="center"/>
    </xf>
    <xf numFmtId="0" fontId="9" fillId="0" borderId="0" xfId="1" applyBorder="1">
      <alignment vertical="center"/>
    </xf>
    <xf numFmtId="0" fontId="9" fillId="0" borderId="0" xfId="1" applyBorder="1" applyAlignment="1">
      <alignment horizontal="center" vertical="center" wrapText="1"/>
    </xf>
    <xf numFmtId="0" fontId="12" fillId="2" borderId="11" xfId="3" applyFont="1" applyFill="1" applyBorder="1" applyAlignment="1">
      <alignment horizontal="center" vertical="center" wrapText="1"/>
    </xf>
    <xf numFmtId="0" fontId="28" fillId="6" borderId="22" xfId="14" applyFont="1" applyFill="1" applyBorder="1" applyAlignment="1">
      <alignment vertical="top"/>
    </xf>
    <xf numFmtId="0" fontId="28" fillId="6" borderId="23" xfId="14" applyFont="1" applyFill="1" applyBorder="1" applyAlignment="1">
      <alignment vertical="top"/>
    </xf>
    <xf numFmtId="0" fontId="28" fillId="6" borderId="21" xfId="14" applyFont="1" applyFill="1" applyBorder="1" applyAlignment="1">
      <alignment vertical="top"/>
    </xf>
    <xf numFmtId="0" fontId="28" fillId="6" borderId="23" xfId="14" applyFont="1" applyFill="1" applyBorder="1" applyAlignment="1">
      <alignment vertical="top" wrapText="1"/>
    </xf>
    <xf numFmtId="0" fontId="28" fillId="6" borderId="21" xfId="14" applyFont="1" applyFill="1" applyBorder="1" applyAlignment="1">
      <alignment vertical="top"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8" fillId="0" borderId="0" xfId="1" applyFont="1">
      <alignment vertical="center"/>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xf>
    <xf numFmtId="0" fontId="0" fillId="0" borderId="56" xfId="1" applyFont="1" applyBorder="1" applyAlignment="1">
      <alignment horizontal="center" vertical="center" wrapText="1"/>
    </xf>
    <xf numFmtId="0" fontId="0" fillId="0" borderId="58" xfId="1" applyFont="1" applyBorder="1" applyAlignment="1">
      <alignment horizontal="center" vertical="center" wrapText="1"/>
    </xf>
    <xf numFmtId="0" fontId="0" fillId="0" borderId="62" xfId="1" applyFont="1" applyBorder="1" applyAlignment="1">
      <alignment horizontal="center" vertical="center" wrapText="1"/>
    </xf>
    <xf numFmtId="0" fontId="0" fillId="0" borderId="63" xfId="1" applyFont="1" applyBorder="1" applyAlignment="1">
      <alignment horizontal="center" vertical="center" wrapText="1"/>
    </xf>
    <xf numFmtId="0" fontId="0" fillId="0" borderId="2" xfId="1" applyFont="1" applyBorder="1" applyAlignment="1">
      <alignment horizontal="center" vertical="center"/>
    </xf>
    <xf numFmtId="0" fontId="9" fillId="0" borderId="2" xfId="1" applyBorder="1" applyAlignment="1">
      <alignment horizontal="center" vertical="center"/>
    </xf>
    <xf numFmtId="0" fontId="9" fillId="0" borderId="58" xfId="1" applyBorder="1" applyAlignment="1">
      <alignment horizontal="center" vertical="center" wrapText="1"/>
    </xf>
    <xf numFmtId="0" fontId="9" fillId="0" borderId="62" xfId="1" applyBorder="1" applyAlignment="1">
      <alignment horizontal="center" vertical="center" wrapText="1"/>
    </xf>
    <xf numFmtId="0" fontId="9" fillId="0" borderId="63" xfId="1" applyBorder="1" applyAlignment="1">
      <alignment horizontal="center" vertical="center" wrapText="1"/>
    </xf>
    <xf numFmtId="0" fontId="0" fillId="0" borderId="60" xfId="1" applyFont="1" applyBorder="1" applyAlignment="1">
      <alignment horizontal="center" vertical="center"/>
    </xf>
    <xf numFmtId="0" fontId="0" fillId="0" borderId="5" xfId="1" applyFont="1" applyBorder="1" applyAlignment="1">
      <alignment horizontal="center" vertical="center"/>
    </xf>
    <xf numFmtId="0" fontId="0" fillId="5" borderId="56" xfId="1" applyFont="1" applyFill="1" applyBorder="1" applyAlignment="1">
      <alignment horizontal="center" vertical="center" wrapText="1"/>
    </xf>
    <xf numFmtId="0" fontId="9" fillId="5" borderId="58" xfId="1" applyFill="1" applyBorder="1" applyAlignment="1">
      <alignment horizontal="center" vertical="center" wrapText="1"/>
    </xf>
    <xf numFmtId="0" fontId="9" fillId="5" borderId="62" xfId="1" applyFill="1" applyBorder="1" applyAlignment="1">
      <alignment horizontal="center" vertical="center" wrapText="1"/>
    </xf>
    <xf numFmtId="0" fontId="9" fillId="5" borderId="63" xfId="1" applyFill="1" applyBorder="1" applyAlignment="1">
      <alignment horizontal="center" vertical="center" wrapText="1"/>
    </xf>
    <xf numFmtId="0" fontId="0" fillId="5" borderId="2" xfId="1" applyFont="1" applyFill="1" applyBorder="1" applyAlignment="1">
      <alignment horizontal="center" vertical="center"/>
    </xf>
    <xf numFmtId="0" fontId="9" fillId="5" borderId="2" xfId="1" applyFill="1" applyBorder="1" applyAlignment="1">
      <alignment horizontal="center" vertical="center"/>
    </xf>
    <xf numFmtId="0" fontId="0" fillId="0" borderId="57" xfId="1" applyFont="1" applyBorder="1" applyAlignment="1">
      <alignment horizontal="center" vertical="center" wrapText="1"/>
    </xf>
    <xf numFmtId="0" fontId="0" fillId="0" borderId="61" xfId="1" applyFont="1" applyBorder="1" applyAlignment="1">
      <alignment horizontal="center" vertical="center" wrapText="1"/>
    </xf>
    <xf numFmtId="0" fontId="9" fillId="0" borderId="60" xfId="1" applyBorder="1" applyAlignment="1">
      <alignment horizontal="center" vertical="center"/>
    </xf>
    <xf numFmtId="0" fontId="9" fillId="0" borderId="5" xfId="1" applyBorder="1" applyAlignment="1">
      <alignment horizontal="center" vertical="center"/>
    </xf>
    <xf numFmtId="0" fontId="0" fillId="5" borderId="58" xfId="1" applyFont="1" applyFill="1" applyBorder="1" applyAlignment="1">
      <alignment horizontal="center" vertical="center" wrapText="1"/>
    </xf>
    <xf numFmtId="0" fontId="0" fillId="5" borderId="62" xfId="1" applyFont="1" applyFill="1" applyBorder="1" applyAlignment="1">
      <alignment horizontal="center" vertical="center" wrapText="1"/>
    </xf>
    <xf numFmtId="0" fontId="0" fillId="5" borderId="63" xfId="1" applyFont="1" applyFill="1" applyBorder="1" applyAlignment="1">
      <alignment horizontal="center" vertical="center" wrapText="1"/>
    </xf>
    <xf numFmtId="0" fontId="0" fillId="5" borderId="60" xfId="1" applyFont="1" applyFill="1" applyBorder="1" applyAlignment="1">
      <alignment horizontal="center" vertical="center"/>
    </xf>
    <xf numFmtId="0" fontId="0" fillId="5" borderId="5" xfId="1" applyFont="1" applyFill="1" applyBorder="1" applyAlignment="1">
      <alignment horizontal="center" vertical="center"/>
    </xf>
    <xf numFmtId="0" fontId="21" fillId="4" borderId="28" xfId="8" applyFont="1" applyFill="1" applyBorder="1" applyAlignment="1">
      <alignment horizontal="left" vertical="top" wrapText="1"/>
    </xf>
    <xf numFmtId="0" fontId="21" fillId="4" borderId="0" xfId="8" applyFont="1" applyFill="1" applyBorder="1" applyAlignment="1">
      <alignment horizontal="left" vertical="top" wrapText="1"/>
    </xf>
    <xf numFmtId="0" fontId="21" fillId="4" borderId="4" xfId="8" applyFont="1" applyFill="1" applyBorder="1" applyAlignment="1">
      <alignment horizontal="left" vertical="top" wrapText="1"/>
    </xf>
    <xf numFmtId="0" fontId="21" fillId="0" borderId="3" xfId="8" applyFont="1" applyBorder="1" applyAlignment="1">
      <alignment horizontal="left" vertical="top" wrapText="1"/>
    </xf>
    <xf numFmtId="0" fontId="21" fillId="0" borderId="0" xfId="8" applyFont="1" applyBorder="1" applyAlignment="1">
      <alignment horizontal="left" vertical="top" wrapText="1"/>
    </xf>
    <xf numFmtId="0" fontId="21" fillId="0" borderId="4" xfId="8" applyFont="1" applyBorder="1" applyAlignment="1">
      <alignment horizontal="left" vertical="top" wrapText="1"/>
    </xf>
    <xf numFmtId="0" fontId="11" fillId="4" borderId="22" xfId="8" applyFill="1" applyBorder="1" applyAlignment="1">
      <alignment horizontal="left" vertical="top"/>
    </xf>
    <xf numFmtId="0" fontId="11" fillId="4" borderId="23" xfId="8" applyFill="1" applyBorder="1" applyAlignment="1">
      <alignment horizontal="left" vertical="top"/>
    </xf>
    <xf numFmtId="0" fontId="11" fillId="4" borderId="21" xfId="8" applyFill="1" applyBorder="1" applyAlignment="1">
      <alignment horizontal="left" vertical="top"/>
    </xf>
    <xf numFmtId="0" fontId="17" fillId="0" borderId="22" xfId="5" applyFill="1" applyBorder="1" applyAlignment="1">
      <alignment vertical="top" wrapText="1"/>
    </xf>
    <xf numFmtId="0" fontId="17" fillId="0" borderId="23" xfId="5" applyFill="1" applyBorder="1" applyAlignment="1">
      <alignment vertical="top" wrapText="1"/>
    </xf>
    <xf numFmtId="0" fontId="17" fillId="0" borderId="21" xfId="5" applyFill="1" applyBorder="1" applyAlignment="1">
      <alignment vertical="top" wrapText="1"/>
    </xf>
    <xf numFmtId="0" fontId="11" fillId="4" borderId="2" xfId="8" applyFill="1" applyBorder="1" applyAlignment="1">
      <alignment vertical="top" wrapText="1"/>
    </xf>
    <xf numFmtId="0" fontId="11" fillId="4" borderId="2" xfId="8" applyFont="1" applyFill="1" applyBorder="1" applyAlignment="1">
      <alignment vertical="top" wrapText="1"/>
    </xf>
    <xf numFmtId="0" fontId="11" fillId="4" borderId="2" xfId="8" applyFill="1" applyBorder="1" applyAlignment="1">
      <alignment vertical="top"/>
    </xf>
    <xf numFmtId="0" fontId="11" fillId="4" borderId="2" xfId="8" applyFont="1" applyFill="1" applyBorder="1" applyAlignment="1">
      <alignment vertical="top"/>
    </xf>
    <xf numFmtId="0" fontId="11" fillId="4" borderId="2" xfId="8" applyFill="1" applyBorder="1" applyAlignment="1">
      <alignment vertical="center"/>
    </xf>
    <xf numFmtId="0" fontId="11" fillId="4" borderId="30" xfId="8" applyFill="1" applyBorder="1" applyAlignment="1">
      <alignment vertical="center"/>
    </xf>
    <xf numFmtId="0" fontId="11" fillId="0" borderId="56" xfId="8" applyFont="1" applyBorder="1" applyAlignment="1">
      <alignment horizontal="left" vertical="top" wrapText="1"/>
    </xf>
    <xf numFmtId="0" fontId="11" fillId="0" borderId="57" xfId="8" applyFont="1" applyBorder="1" applyAlignment="1">
      <alignment horizontal="left" vertical="top" wrapText="1"/>
    </xf>
    <xf numFmtId="0" fontId="11" fillId="0" borderId="58" xfId="8" applyFont="1" applyBorder="1" applyAlignment="1">
      <alignment horizontal="left" vertical="top" wrapText="1"/>
    </xf>
    <xf numFmtId="0" fontId="20" fillId="2" borderId="2" xfId="8" applyFont="1" applyFill="1" applyBorder="1" applyAlignment="1">
      <alignment horizontal="center" vertical="center"/>
    </xf>
    <xf numFmtId="0" fontId="20" fillId="2" borderId="27" xfId="8" applyFont="1" applyFill="1" applyBorder="1" applyAlignment="1">
      <alignment horizontal="center" vertical="center" wrapText="1"/>
    </xf>
    <xf numFmtId="0" fontId="20" fillId="2" borderId="37" xfId="8" applyFont="1" applyFill="1" applyBorder="1" applyAlignment="1">
      <alignment horizontal="center" vertical="center" wrapText="1"/>
    </xf>
    <xf numFmtId="0" fontId="20" fillId="2" borderId="7" xfId="8" applyFont="1" applyFill="1" applyBorder="1" applyAlignment="1">
      <alignment horizontal="center" vertical="center" wrapText="1"/>
    </xf>
    <xf numFmtId="0" fontId="11" fillId="0" borderId="41" xfId="8" applyBorder="1" applyAlignment="1">
      <alignment horizontal="center" vertical="center" wrapText="1"/>
    </xf>
    <xf numFmtId="0" fontId="11" fillId="0" borderId="42" xfId="8" applyBorder="1" applyAlignment="1">
      <alignment horizontal="center" vertical="center" wrapText="1"/>
    </xf>
    <xf numFmtId="0" fontId="11" fillId="0" borderId="43" xfId="8" applyBorder="1" applyAlignment="1">
      <alignment horizontal="center" vertical="center" wrapText="1"/>
    </xf>
    <xf numFmtId="0" fontId="11" fillId="4" borderId="45" xfId="8" applyFill="1" applyBorder="1" applyAlignment="1">
      <alignment horizontal="left" vertical="top" wrapText="1"/>
    </xf>
    <xf numFmtId="0" fontId="11" fillId="4" borderId="46" xfId="8" applyFill="1" applyBorder="1" applyAlignment="1">
      <alignment horizontal="left" vertical="top" wrapText="1"/>
    </xf>
    <xf numFmtId="0" fontId="11" fillId="4" borderId="47" xfId="8" applyFill="1" applyBorder="1" applyAlignment="1">
      <alignment horizontal="left" vertical="top" wrapText="1"/>
    </xf>
    <xf numFmtId="0" fontId="11" fillId="4" borderId="48" xfId="8" applyFill="1" applyBorder="1" applyAlignment="1">
      <alignment horizontal="left" vertical="top" wrapText="1"/>
    </xf>
    <xf numFmtId="0" fontId="20" fillId="2" borderId="2" xfId="8" applyFont="1" applyFill="1" applyBorder="1" applyAlignment="1">
      <alignment horizontal="center" vertical="center" wrapText="1"/>
    </xf>
    <xf numFmtId="0" fontId="20" fillId="2" borderId="22" xfId="8" applyFont="1" applyFill="1" applyBorder="1" applyAlignment="1">
      <alignment horizontal="center" vertical="center"/>
    </xf>
    <xf numFmtId="0" fontId="20" fillId="2" borderId="23" xfId="8" applyFont="1" applyFill="1" applyBorder="1" applyAlignment="1">
      <alignment horizontal="center" vertical="center"/>
    </xf>
    <xf numFmtId="0" fontId="20" fillId="2" borderId="21" xfId="8" applyFont="1" applyFill="1" applyBorder="1" applyAlignment="1">
      <alignment horizontal="center" vertical="center"/>
    </xf>
    <xf numFmtId="0" fontId="11" fillId="0" borderId="22" xfId="8" applyBorder="1" applyAlignment="1">
      <alignment horizontal="center" vertical="center"/>
    </xf>
    <xf numFmtId="0" fontId="11" fillId="0" borderId="23" xfId="8" applyBorder="1" applyAlignment="1">
      <alignment horizontal="center" vertical="center"/>
    </xf>
    <xf numFmtId="0" fontId="11" fillId="0" borderId="21" xfId="8" applyBorder="1" applyAlignment="1">
      <alignment horizontal="center" vertical="center"/>
    </xf>
    <xf numFmtId="0" fontId="11" fillId="0" borderId="2" xfId="8" applyFont="1" applyBorder="1" applyAlignment="1">
      <alignment horizontal="center" vertical="center"/>
    </xf>
    <xf numFmtId="14" fontId="11" fillId="0" borderId="2" xfId="8" applyNumberFormat="1" applyBorder="1" applyAlignment="1">
      <alignment horizontal="center" vertical="center"/>
    </xf>
    <xf numFmtId="14" fontId="11" fillId="0" borderId="22" xfId="8" applyNumberFormat="1" applyBorder="1" applyAlignment="1">
      <alignment horizontal="center" vertical="center"/>
    </xf>
    <xf numFmtId="0" fontId="11" fillId="0" borderId="23" xfId="8" applyFont="1" applyBorder="1" applyAlignment="1">
      <alignment horizontal="center" vertical="center"/>
    </xf>
    <xf numFmtId="0" fontId="11" fillId="0" borderId="21" xfId="8" applyFont="1" applyBorder="1" applyAlignment="1">
      <alignment horizontal="center" vertical="center"/>
    </xf>
    <xf numFmtId="0" fontId="11" fillId="4" borderId="32" xfId="8" applyFont="1" applyFill="1" applyBorder="1" applyAlignment="1">
      <alignment vertical="top"/>
    </xf>
    <xf numFmtId="0" fontId="11" fillId="4" borderId="32" xfId="8" applyFill="1" applyBorder="1" applyAlignment="1">
      <alignment vertical="top" wrapText="1"/>
    </xf>
    <xf numFmtId="0" fontId="11" fillId="4" borderId="32" xfId="8" applyFont="1" applyFill="1" applyBorder="1" applyAlignment="1">
      <alignment vertical="top" wrapText="1"/>
    </xf>
    <xf numFmtId="0" fontId="11" fillId="4" borderId="32" xfId="8" applyFont="1" applyFill="1" applyBorder="1" applyAlignment="1">
      <alignment vertical="center"/>
    </xf>
    <xf numFmtId="0" fontId="11" fillId="4" borderId="17" xfId="8" applyFont="1" applyFill="1" applyBorder="1" applyAlignment="1">
      <alignment vertical="center"/>
    </xf>
    <xf numFmtId="0" fontId="20" fillId="2" borderId="27" xfId="8" applyFont="1" applyFill="1" applyBorder="1" applyAlignment="1">
      <alignment horizontal="center" vertical="center"/>
    </xf>
    <xf numFmtId="0" fontId="20" fillId="2" borderId="37" xfId="8" applyFont="1" applyFill="1" applyBorder="1" applyAlignment="1">
      <alignment horizontal="center" vertical="center"/>
    </xf>
    <xf numFmtId="0" fontId="20" fillId="2" borderId="38" xfId="8" applyFont="1" applyFill="1" applyBorder="1" applyAlignment="1">
      <alignment horizontal="center" vertical="center"/>
    </xf>
    <xf numFmtId="0" fontId="11" fillId="0" borderId="41" xfId="8" applyBorder="1" applyAlignment="1">
      <alignment horizontal="center" vertical="center"/>
    </xf>
    <xf numFmtId="0" fontId="11" fillId="0" borderId="42" xfId="8" applyBorder="1" applyAlignment="1">
      <alignment horizontal="center" vertical="center"/>
    </xf>
    <xf numFmtId="0" fontId="11" fillId="0" borderId="44" xfId="8" applyBorder="1" applyAlignment="1">
      <alignment horizontal="center" vertical="center"/>
    </xf>
    <xf numFmtId="0" fontId="11" fillId="4" borderId="5" xfId="8" applyFill="1" applyBorder="1" applyAlignment="1">
      <alignment vertical="top"/>
    </xf>
    <xf numFmtId="0" fontId="11" fillId="4" borderId="5" xfId="8" applyFont="1" applyFill="1" applyBorder="1" applyAlignment="1">
      <alignment vertical="top"/>
    </xf>
    <xf numFmtId="0" fontId="11" fillId="4" borderId="5" xfId="8" applyFill="1" applyBorder="1" applyAlignment="1">
      <alignment vertical="top" wrapText="1"/>
    </xf>
    <xf numFmtId="0" fontId="11" fillId="4" borderId="5" xfId="8" applyFont="1" applyFill="1" applyBorder="1" applyAlignment="1">
      <alignment vertical="top" wrapText="1"/>
    </xf>
    <xf numFmtId="0" fontId="11" fillId="4" borderId="5" xfId="8" applyFill="1" applyBorder="1" applyAlignment="1">
      <alignment vertical="center"/>
    </xf>
    <xf numFmtId="0" fontId="11" fillId="4" borderId="5" xfId="8" applyFont="1" applyFill="1" applyBorder="1" applyAlignment="1">
      <alignment vertical="center"/>
    </xf>
    <xf numFmtId="0" fontId="11" fillId="4" borderId="52" xfId="8" applyFont="1" applyFill="1" applyBorder="1" applyAlignment="1">
      <alignment vertical="center"/>
    </xf>
    <xf numFmtId="0" fontId="20" fillId="2" borderId="35" xfId="8" applyFont="1" applyFill="1" applyBorder="1" applyAlignment="1">
      <alignment horizontal="center" vertical="center" wrapText="1"/>
    </xf>
    <xf numFmtId="0" fontId="20" fillId="2" borderId="36" xfId="8" applyFont="1" applyFill="1" applyBorder="1" applyAlignment="1">
      <alignment horizontal="center" vertical="center" wrapText="1"/>
    </xf>
    <xf numFmtId="0" fontId="11" fillId="0" borderId="39" xfId="8" applyBorder="1" applyAlignment="1">
      <alignment horizontal="center" vertical="center" wrapText="1"/>
    </xf>
    <xf numFmtId="0" fontId="11" fillId="0" borderId="40" xfId="8" applyBorder="1" applyAlignment="1">
      <alignment horizontal="center" vertical="center" wrapText="1"/>
    </xf>
    <xf numFmtId="0" fontId="20" fillId="2" borderId="41" xfId="8" applyFont="1" applyFill="1" applyBorder="1" applyAlignment="1">
      <alignment horizontal="center" vertical="center" wrapText="1"/>
    </xf>
    <xf numFmtId="0" fontId="20" fillId="2" borderId="42" xfId="8" applyFont="1" applyFill="1" applyBorder="1" applyAlignment="1">
      <alignment horizontal="center" vertical="center" wrapText="1"/>
    </xf>
    <xf numFmtId="0" fontId="20" fillId="2" borderId="43" xfId="8" applyFont="1" applyFill="1" applyBorder="1" applyAlignment="1">
      <alignment horizontal="center" vertical="center" wrapText="1"/>
    </xf>
    <xf numFmtId="0" fontId="11" fillId="4" borderId="49" xfId="8" applyFill="1" applyBorder="1" applyAlignment="1">
      <alignment horizontal="left" vertical="top"/>
    </xf>
    <xf numFmtId="0" fontId="11" fillId="4" borderId="50" xfId="8" applyFill="1" applyBorder="1" applyAlignment="1">
      <alignment horizontal="left" vertical="top"/>
    </xf>
    <xf numFmtId="0" fontId="11" fillId="4" borderId="51" xfId="8" applyFill="1" applyBorder="1" applyAlignment="1">
      <alignment horizontal="left" vertical="top"/>
    </xf>
    <xf numFmtId="0" fontId="17" fillId="0" borderId="49" xfId="5" applyFill="1" applyBorder="1" applyAlignment="1">
      <alignment vertical="top" wrapText="1"/>
    </xf>
    <xf numFmtId="0" fontId="17" fillId="0" borderId="50" xfId="5" applyFill="1" applyBorder="1" applyAlignment="1">
      <alignment vertical="top" wrapText="1"/>
    </xf>
    <xf numFmtId="0" fontId="17" fillId="0" borderId="51" xfId="5" applyFill="1" applyBorder="1" applyAlignment="1">
      <alignment vertical="top" wrapText="1"/>
    </xf>
    <xf numFmtId="0" fontId="20" fillId="2" borderId="7" xfId="8" applyFont="1" applyFill="1" applyBorder="1" applyAlignment="1">
      <alignment horizontal="center" vertical="center"/>
    </xf>
    <xf numFmtId="0" fontId="20" fillId="2" borderId="41" xfId="8" applyFont="1" applyFill="1" applyBorder="1" applyAlignment="1">
      <alignment horizontal="center" vertical="center"/>
    </xf>
    <xf numFmtId="0" fontId="20" fillId="2" borderId="42" xfId="8" applyFont="1" applyFill="1" applyBorder="1" applyAlignment="1">
      <alignment horizontal="center" vertical="center"/>
    </xf>
    <xf numFmtId="0" fontId="20" fillId="2" borderId="43" xfId="8" applyFont="1" applyFill="1" applyBorder="1" applyAlignment="1">
      <alignment horizontal="center" vertical="center"/>
    </xf>
    <xf numFmtId="0" fontId="11" fillId="0" borderId="43" xfId="8" applyBorder="1" applyAlignment="1">
      <alignment horizontal="center" vertical="center"/>
    </xf>
    <xf numFmtId="0" fontId="22" fillId="4" borderId="12" xfId="8" applyFont="1" applyFill="1" applyBorder="1" applyAlignment="1">
      <alignment horizontal="left" vertical="top" wrapText="1"/>
    </xf>
    <xf numFmtId="0" fontId="22" fillId="4" borderId="53" xfId="8" applyFont="1" applyFill="1" applyBorder="1" applyAlignment="1">
      <alignment horizontal="left" vertical="top" wrapText="1"/>
    </xf>
    <xf numFmtId="0" fontId="22" fillId="4" borderId="13" xfId="8" applyFont="1" applyFill="1" applyBorder="1" applyAlignment="1">
      <alignment horizontal="left" vertical="top" wrapText="1"/>
    </xf>
    <xf numFmtId="0" fontId="21" fillId="4" borderId="54" xfId="8" applyFont="1" applyFill="1" applyBorder="1" applyAlignment="1">
      <alignment horizontal="left" vertical="top" wrapText="1"/>
    </xf>
    <xf numFmtId="0" fontId="21" fillId="4" borderId="53" xfId="8" applyFont="1" applyFill="1" applyBorder="1" applyAlignment="1">
      <alignment horizontal="left" vertical="top" wrapText="1"/>
    </xf>
    <xf numFmtId="0" fontId="21" fillId="4" borderId="13" xfId="8" applyFont="1" applyFill="1" applyBorder="1" applyAlignment="1">
      <alignment horizontal="left" vertical="top" wrapText="1"/>
    </xf>
    <xf numFmtId="0" fontId="11" fillId="4" borderId="14" xfId="8" applyFill="1" applyBorder="1" applyAlignment="1">
      <alignment horizontal="left" vertical="top"/>
    </xf>
    <xf numFmtId="0" fontId="11" fillId="4" borderId="15" xfId="8" applyFill="1" applyBorder="1" applyAlignment="1">
      <alignment horizontal="left" vertical="top"/>
    </xf>
    <xf numFmtId="0" fontId="11" fillId="4" borderId="16" xfId="8" applyFill="1" applyBorder="1" applyAlignment="1">
      <alignment horizontal="left" vertical="top"/>
    </xf>
    <xf numFmtId="0" fontId="17" fillId="0" borderId="14" xfId="5" applyFill="1" applyBorder="1" applyAlignment="1">
      <alignment vertical="top" wrapText="1"/>
    </xf>
    <xf numFmtId="0" fontId="17" fillId="0" borderId="15" xfId="5" applyFill="1" applyBorder="1" applyAlignment="1">
      <alignment vertical="top" wrapText="1"/>
    </xf>
    <xf numFmtId="0" fontId="17" fillId="0" borderId="16" xfId="5" applyFill="1" applyBorder="1" applyAlignment="1">
      <alignment vertical="top" wrapText="1"/>
    </xf>
    <xf numFmtId="0" fontId="11" fillId="4" borderId="59" xfId="8" applyFont="1" applyFill="1" applyBorder="1" applyAlignment="1">
      <alignment horizontal="left" vertical="top" wrapText="1"/>
    </xf>
    <xf numFmtId="0" fontId="11" fillId="4" borderId="57" xfId="8" applyFont="1" applyFill="1" applyBorder="1" applyAlignment="1">
      <alignment horizontal="left" vertical="top" wrapText="1"/>
    </xf>
    <xf numFmtId="0" fontId="11" fillId="4" borderId="58" xfId="8" applyFont="1" applyFill="1" applyBorder="1" applyAlignment="1">
      <alignment horizontal="left" vertical="top" wrapText="1"/>
    </xf>
    <xf numFmtId="0" fontId="12" fillId="2" borderId="18" xfId="3" applyFont="1" applyFill="1" applyBorder="1" applyAlignment="1">
      <alignment horizontal="center" vertical="center"/>
    </xf>
    <xf numFmtId="0" fontId="12" fillId="2" borderId="10" xfId="3" applyFont="1" applyFill="1" applyBorder="1" applyAlignment="1">
      <alignment horizontal="center" vertical="center"/>
    </xf>
    <xf numFmtId="0" fontId="13" fillId="0" borderId="8" xfId="3" applyFont="1" applyFill="1" applyBorder="1" applyAlignment="1">
      <alignment horizontal="left" vertical="center"/>
    </xf>
    <xf numFmtId="0" fontId="13" fillId="0" borderId="9" xfId="3" applyFont="1" applyFill="1" applyBorder="1">
      <alignment vertical="center"/>
    </xf>
    <xf numFmtId="0" fontId="13" fillId="0" borderId="19" xfId="3" applyFont="1" applyFill="1" applyBorder="1">
      <alignment vertical="center"/>
    </xf>
    <xf numFmtId="0" fontId="12" fillId="2" borderId="6" xfId="3" applyFont="1" applyFill="1" applyBorder="1" applyAlignment="1">
      <alignment horizontal="center" vertical="center" wrapText="1"/>
    </xf>
    <xf numFmtId="0" fontId="12" fillId="2" borderId="7" xfId="3" applyFont="1" applyFill="1" applyBorder="1" applyAlignment="1">
      <alignment horizontal="center" vertical="center" wrapText="1"/>
    </xf>
    <xf numFmtId="0" fontId="12" fillId="2" borderId="12" xfId="3" applyFont="1" applyFill="1" applyBorder="1" applyAlignment="1">
      <alignment horizontal="center" vertical="center" wrapText="1"/>
    </xf>
    <xf numFmtId="0" fontId="12" fillId="2" borderId="13" xfId="3" applyFont="1" applyFill="1" applyBorder="1" applyAlignment="1">
      <alignment horizontal="center" vertical="center" wrapText="1"/>
    </xf>
    <xf numFmtId="0" fontId="12" fillId="2" borderId="9" xfId="3" applyFont="1" applyFill="1" applyBorder="1" applyAlignment="1">
      <alignment horizontal="center" vertical="center"/>
    </xf>
    <xf numFmtId="0" fontId="12" fillId="2" borderId="8" xfId="3" applyFont="1" applyFill="1" applyBorder="1" applyAlignment="1">
      <alignment horizontal="center" vertical="center"/>
    </xf>
    <xf numFmtId="0" fontId="13" fillId="0" borderId="15" xfId="3" applyFont="1" applyFill="1" applyBorder="1" applyAlignment="1">
      <alignment horizontal="center" vertical="center"/>
    </xf>
    <xf numFmtId="14" fontId="13" fillId="0" borderId="14" xfId="3" applyNumberFormat="1" applyFont="1" applyFill="1" applyBorder="1" applyAlignment="1">
      <alignment horizontal="center" vertical="center"/>
    </xf>
    <xf numFmtId="14" fontId="13" fillId="0" borderId="15" xfId="3" applyNumberFormat="1" applyFont="1" applyFill="1" applyBorder="1" applyAlignment="1">
      <alignment horizontal="center" vertical="center"/>
    </xf>
    <xf numFmtId="14" fontId="13" fillId="0" borderId="16" xfId="3" applyNumberFormat="1" applyFont="1" applyFill="1" applyBorder="1" applyAlignment="1">
      <alignment horizontal="center" vertical="center"/>
    </xf>
    <xf numFmtId="0" fontId="12" fillId="2" borderId="20" xfId="3" applyFont="1" applyFill="1" applyBorder="1" applyAlignment="1">
      <alignment horizontal="center" vertical="center"/>
    </xf>
    <xf numFmtId="0" fontId="12" fillId="2" borderId="21" xfId="3" applyFont="1" applyFill="1" applyBorder="1" applyAlignment="1">
      <alignment horizontal="center" vertical="center"/>
    </xf>
    <xf numFmtId="0" fontId="13" fillId="0" borderId="22" xfId="3" applyFont="1" applyFill="1" applyBorder="1" applyAlignment="1">
      <alignment horizontal="left" vertical="center"/>
    </xf>
    <xf numFmtId="0" fontId="13" fillId="0" borderId="23" xfId="3" applyFont="1" applyFill="1" applyBorder="1">
      <alignment vertical="center"/>
    </xf>
    <xf numFmtId="0" fontId="13" fillId="0" borderId="24" xfId="3" applyFont="1" applyFill="1" applyBorder="1">
      <alignment vertical="center"/>
    </xf>
    <xf numFmtId="0" fontId="12" fillId="2" borderId="34"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30" xfId="3" applyFont="1" applyFill="1" applyBorder="1" applyAlignment="1">
      <alignment horizontal="center" vertical="center" wrapText="1"/>
    </xf>
    <xf numFmtId="0" fontId="12" fillId="2" borderId="25" xfId="3" applyFont="1" applyFill="1" applyBorder="1" applyAlignment="1">
      <alignment horizontal="center" vertical="top"/>
    </xf>
    <xf numFmtId="0" fontId="12" fillId="2" borderId="16" xfId="3" applyFont="1" applyFill="1" applyBorder="1" applyAlignment="1">
      <alignment horizontal="center" vertical="top"/>
    </xf>
    <xf numFmtId="0" fontId="13" fillId="0" borderId="14" xfId="3" applyFont="1" applyFill="1" applyBorder="1" applyAlignment="1">
      <alignment horizontal="left" vertical="top" wrapText="1"/>
    </xf>
    <xf numFmtId="0" fontId="13" fillId="0" borderId="15" xfId="3" applyFont="1" applyFill="1" applyBorder="1">
      <alignment vertical="center"/>
    </xf>
    <xf numFmtId="0" fontId="13" fillId="0" borderId="26" xfId="3" applyFont="1" applyFill="1" applyBorder="1">
      <alignment vertical="center"/>
    </xf>
    <xf numFmtId="0" fontId="12" fillId="2" borderId="33" xfId="3" applyFont="1" applyFill="1" applyBorder="1" applyAlignment="1">
      <alignment horizontal="center" vertical="center"/>
    </xf>
    <xf numFmtId="0" fontId="12" fillId="2" borderId="29" xfId="3" applyFont="1" applyFill="1" applyBorder="1" applyAlignment="1">
      <alignment horizontal="center" vertical="center"/>
    </xf>
    <xf numFmtId="0" fontId="12" fillId="2" borderId="34" xfId="3" applyFont="1" applyFill="1" applyBorder="1" applyAlignment="1">
      <alignment horizontal="center" vertical="center"/>
    </xf>
    <xf numFmtId="0" fontId="12" fillId="2" borderId="2" xfId="3" applyFont="1" applyFill="1" applyBorder="1" applyAlignment="1">
      <alignment horizontal="center" vertical="center"/>
    </xf>
    <xf numFmtId="0" fontId="12" fillId="2" borderId="27" xfId="3" applyFont="1" applyFill="1" applyBorder="1" applyAlignment="1">
      <alignment horizontal="center" vertical="center" wrapText="1"/>
    </xf>
    <xf numFmtId="0" fontId="12" fillId="2" borderId="3" xfId="3" applyFont="1" applyFill="1" applyBorder="1" applyAlignment="1">
      <alignment horizontal="center" vertical="center" wrapText="1"/>
    </xf>
    <xf numFmtId="0" fontId="12" fillId="2" borderId="65" xfId="3" applyFont="1" applyFill="1" applyBorder="1" applyAlignment="1">
      <alignment horizontal="center" vertical="center" wrapText="1"/>
    </xf>
    <xf numFmtId="0" fontId="12" fillId="2" borderId="66" xfId="3" applyFont="1" applyFill="1" applyBorder="1" applyAlignment="1">
      <alignment horizontal="center" vertical="center" wrapText="1"/>
    </xf>
    <xf numFmtId="0" fontId="12" fillId="2" borderId="6" xfId="3" applyFont="1" applyFill="1" applyBorder="1" applyAlignment="1">
      <alignment horizontal="center" vertical="center"/>
    </xf>
    <xf numFmtId="0" fontId="12" fillId="2" borderId="28" xfId="3" applyFont="1" applyFill="1" applyBorder="1" applyAlignment="1">
      <alignment horizontal="center" vertical="center"/>
    </xf>
    <xf numFmtId="0" fontId="12" fillId="2" borderId="27" xfId="3" applyFont="1" applyFill="1" applyBorder="1" applyAlignment="1">
      <alignment horizontal="center" vertical="center"/>
    </xf>
    <xf numFmtId="0" fontId="12" fillId="2" borderId="3" xfId="3" applyFont="1" applyFill="1" applyBorder="1" applyAlignment="1">
      <alignment horizontal="center" vertical="center"/>
    </xf>
    <xf numFmtId="0" fontId="12" fillId="2" borderId="8" xfId="3" applyFont="1" applyFill="1" applyBorder="1" applyAlignment="1">
      <alignment horizontal="center" vertical="center" wrapText="1"/>
    </xf>
    <xf numFmtId="0" fontId="12" fillId="2" borderId="9" xfId="3" applyFont="1" applyFill="1" applyBorder="1" applyAlignment="1">
      <alignment horizontal="center" vertical="center" wrapText="1"/>
    </xf>
    <xf numFmtId="0" fontId="13" fillId="0" borderId="22" xfId="3" applyFont="1" applyFill="1" applyBorder="1" applyAlignment="1">
      <alignment horizontal="left" vertical="center" wrapText="1"/>
    </xf>
  </cellXfs>
  <cellStyles count="15">
    <cellStyle name="ハイパーリンク" xfId="5" builtinId="8"/>
    <cellStyle name="ハイパーリンク 2" xfId="6"/>
    <cellStyle name="ハイパーリンク 3" xfId="10"/>
    <cellStyle name="標準" xfId="0" builtinId="0"/>
    <cellStyle name="標準 12" xfId="13"/>
    <cellStyle name="標準 2" xfId="2"/>
    <cellStyle name="標準 2 2" xfId="12"/>
    <cellStyle name="標準 3" xfId="4"/>
    <cellStyle name="標準 4" xfId="1"/>
    <cellStyle name="標準 5" xfId="7"/>
    <cellStyle name="標準 6" xfId="8"/>
    <cellStyle name="標準 7" xfId="11"/>
    <cellStyle name="標準 8 2" xfId="9"/>
    <cellStyle name="標準_4_開発要件書" xfId="14"/>
    <cellStyle name="㼿㼿" xfId="3"/>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11</xdr:col>
      <xdr:colOff>0</xdr:colOff>
      <xdr:row>16</xdr:row>
      <xdr:rowOff>0</xdr:rowOff>
    </xdr:from>
    <xdr:ext cx="923586" cy="280205"/>
    <xdr:sp macro="" textlink="">
      <xdr:nvSpPr>
        <xdr:cNvPr id="5" name="テキスト ボックス 4"/>
        <xdr:cNvSpPr txBox="1"/>
      </xdr:nvSpPr>
      <xdr:spPr>
        <a:xfrm>
          <a:off x="6505575" y="27527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35</xdr:row>
      <xdr:rowOff>0</xdr:rowOff>
    </xdr:from>
    <xdr:ext cx="803938" cy="280205"/>
    <xdr:sp macro="" textlink="">
      <xdr:nvSpPr>
        <xdr:cNvPr id="18" name="テキスト ボックス 17"/>
        <xdr:cNvSpPr txBox="1"/>
      </xdr:nvSpPr>
      <xdr:spPr>
        <a:xfrm>
          <a:off x="6505575" y="60293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16</xdr:col>
      <xdr:colOff>0</xdr:colOff>
      <xdr:row>39</xdr:row>
      <xdr:rowOff>0</xdr:rowOff>
    </xdr:from>
    <xdr:ext cx="803938" cy="280205"/>
    <xdr:sp macro="" textlink="">
      <xdr:nvSpPr>
        <xdr:cNvPr id="19" name="テキスト ボックス 18"/>
        <xdr:cNvSpPr txBox="1"/>
      </xdr:nvSpPr>
      <xdr:spPr>
        <a:xfrm>
          <a:off x="9210675" y="67151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48</xdr:row>
      <xdr:rowOff>0</xdr:rowOff>
    </xdr:from>
    <xdr:ext cx="1458028" cy="292452"/>
    <xdr:sp macro="" textlink="">
      <xdr:nvSpPr>
        <xdr:cNvPr id="22" name="テキスト ボックス 21"/>
        <xdr:cNvSpPr txBox="1"/>
      </xdr:nvSpPr>
      <xdr:spPr>
        <a:xfrm>
          <a:off x="4076700" y="8267700"/>
          <a:ext cx="1458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=TRUE</a:t>
          </a:r>
          <a:endParaRPr kumimoji="1" lang="ja-JP" altLang="en-US" sz="1200" b="1">
            <a:solidFill>
              <a:srgbClr val="FF0000"/>
            </a:solidFill>
          </a:endParaRPr>
        </a:p>
      </xdr:txBody>
    </xdr:sp>
    <xdr:clientData/>
  </xdr:oneCellAnchor>
  <xdr:oneCellAnchor>
    <xdr:from>
      <xdr:col>13</xdr:col>
      <xdr:colOff>0</xdr:colOff>
      <xdr:row>64</xdr:row>
      <xdr:rowOff>0</xdr:rowOff>
    </xdr:from>
    <xdr:ext cx="1682320" cy="292452"/>
    <xdr:sp macro="" textlink="">
      <xdr:nvSpPr>
        <xdr:cNvPr id="41" name="テキスト ボックス 40"/>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72</xdr:row>
      <xdr:rowOff>0</xdr:rowOff>
    </xdr:from>
    <xdr:ext cx="1682320" cy="292452"/>
    <xdr:sp macro="" textlink="">
      <xdr:nvSpPr>
        <xdr:cNvPr id="43" name="テキスト ボックス 42"/>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80</xdr:row>
      <xdr:rowOff>0</xdr:rowOff>
    </xdr:from>
    <xdr:ext cx="1682320" cy="292452"/>
    <xdr:sp macro="" textlink="">
      <xdr:nvSpPr>
        <xdr:cNvPr id="46" name="テキスト ボックス 45"/>
        <xdr:cNvSpPr txBox="1"/>
      </xdr:nvSpPr>
      <xdr:spPr>
        <a:xfrm>
          <a:off x="7562850" y="129254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88</xdr:row>
      <xdr:rowOff>0</xdr:rowOff>
    </xdr:from>
    <xdr:ext cx="1682320" cy="292452"/>
    <xdr:sp macro="" textlink="">
      <xdr:nvSpPr>
        <xdr:cNvPr id="49" name="テキスト ボックス 48"/>
        <xdr:cNvSpPr txBox="1"/>
      </xdr:nvSpPr>
      <xdr:spPr>
        <a:xfrm>
          <a:off x="7562850" y="148209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90</xdr:row>
      <xdr:rowOff>0</xdr:rowOff>
    </xdr:from>
    <xdr:ext cx="923586" cy="280205"/>
    <xdr:sp macro="" textlink="">
      <xdr:nvSpPr>
        <xdr:cNvPr id="51" name="テキスト ボックス 50"/>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101</xdr:row>
      <xdr:rowOff>0</xdr:rowOff>
    </xdr:from>
    <xdr:ext cx="803938" cy="280205"/>
    <xdr:sp macro="" textlink="">
      <xdr:nvSpPr>
        <xdr:cNvPr id="53" name="テキスト ボックス 52"/>
        <xdr:cNvSpPr txBox="1"/>
      </xdr:nvSpPr>
      <xdr:spPr>
        <a:xfrm>
          <a:off x="6505575" y="1137285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72</xdr:row>
      <xdr:rowOff>0</xdr:rowOff>
    </xdr:from>
    <xdr:ext cx="1496435" cy="292452"/>
    <xdr:sp macro="" textlink="">
      <xdr:nvSpPr>
        <xdr:cNvPr id="55" name="テキスト ボックス 54"/>
        <xdr:cNvSpPr txBox="1"/>
      </xdr:nvSpPr>
      <xdr:spPr>
        <a:xfrm>
          <a:off x="4076700" y="12925425"/>
          <a:ext cx="149643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=FALSE</a:t>
          </a:r>
          <a:endParaRPr kumimoji="1" lang="ja-JP" altLang="en-US" sz="1200" b="1">
            <a:solidFill>
              <a:srgbClr val="FF0000"/>
            </a:solidFill>
          </a:endParaRPr>
        </a:p>
      </xdr:txBody>
    </xdr:sp>
    <xdr:clientData/>
  </xdr:oneCellAnchor>
  <xdr:oneCellAnchor>
    <xdr:from>
      <xdr:col>13</xdr:col>
      <xdr:colOff>0</xdr:colOff>
      <xdr:row>126</xdr:row>
      <xdr:rowOff>0</xdr:rowOff>
    </xdr:from>
    <xdr:ext cx="1682320" cy="292452"/>
    <xdr:sp macro="" textlink="">
      <xdr:nvSpPr>
        <xdr:cNvPr id="59" name="テキスト ボックス 58"/>
        <xdr:cNvSpPr txBox="1"/>
      </xdr:nvSpPr>
      <xdr:spPr>
        <a:xfrm>
          <a:off x="7562850" y="137922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134</xdr:row>
      <xdr:rowOff>0</xdr:rowOff>
    </xdr:from>
    <xdr:ext cx="1682320" cy="292452"/>
    <xdr:sp macro="" textlink="">
      <xdr:nvSpPr>
        <xdr:cNvPr id="60" name="テキスト ボックス 59"/>
        <xdr:cNvSpPr txBox="1"/>
      </xdr:nvSpPr>
      <xdr:spPr>
        <a:xfrm>
          <a:off x="7562850" y="151733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136</xdr:row>
      <xdr:rowOff>0</xdr:rowOff>
    </xdr:from>
    <xdr:ext cx="923586" cy="280205"/>
    <xdr:sp macro="" textlink="">
      <xdr:nvSpPr>
        <xdr:cNvPr id="61" name="テキスト ボックス 60"/>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147</xdr:row>
      <xdr:rowOff>0</xdr:rowOff>
    </xdr:from>
    <xdr:ext cx="803938" cy="280205"/>
    <xdr:sp macro="" textlink="">
      <xdr:nvSpPr>
        <xdr:cNvPr id="62" name="テキスト ボックス 61"/>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286</xdr:row>
      <xdr:rowOff>0</xdr:rowOff>
    </xdr:from>
    <xdr:ext cx="923586" cy="280205"/>
    <xdr:sp macro="" textlink="">
      <xdr:nvSpPr>
        <xdr:cNvPr id="21" name="テキスト ボックス 20"/>
        <xdr:cNvSpPr txBox="1"/>
      </xdr:nvSpPr>
      <xdr:spPr>
        <a:xfrm>
          <a:off x="6505575" y="234505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297</xdr:row>
      <xdr:rowOff>0</xdr:rowOff>
    </xdr:from>
    <xdr:ext cx="803938" cy="280205"/>
    <xdr:sp macro="" textlink="">
      <xdr:nvSpPr>
        <xdr:cNvPr id="23" name="テキスト ボックス 22"/>
        <xdr:cNvSpPr txBox="1"/>
      </xdr:nvSpPr>
      <xdr:spPr>
        <a:xfrm>
          <a:off x="6505575" y="253460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228</xdr:row>
      <xdr:rowOff>0</xdr:rowOff>
    </xdr:from>
    <xdr:ext cx="923586" cy="280205"/>
    <xdr:sp macro="" textlink="">
      <xdr:nvSpPr>
        <xdr:cNvPr id="26" name="テキスト ボックス 25"/>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239</xdr:row>
      <xdr:rowOff>0</xdr:rowOff>
    </xdr:from>
    <xdr:ext cx="803938" cy="280205"/>
    <xdr:sp macro="" textlink="">
      <xdr:nvSpPr>
        <xdr:cNvPr id="27" name="テキスト ボックス 26"/>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13</xdr:col>
      <xdr:colOff>0</xdr:colOff>
      <xdr:row>168</xdr:row>
      <xdr:rowOff>0</xdr:rowOff>
    </xdr:from>
    <xdr:ext cx="1734257" cy="292452"/>
    <xdr:sp macro="" textlink="">
      <xdr:nvSpPr>
        <xdr:cNvPr id="30" name="テキスト ボックス 29"/>
        <xdr:cNvSpPr txBox="1"/>
      </xdr:nvSpPr>
      <xdr:spPr>
        <a:xfrm>
          <a:off x="7562850" y="332708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7</xdr:col>
      <xdr:colOff>0</xdr:colOff>
      <xdr:row>168</xdr:row>
      <xdr:rowOff>0</xdr:rowOff>
    </xdr:from>
    <xdr:ext cx="3266985" cy="292452"/>
    <xdr:sp macro="" textlink="">
      <xdr:nvSpPr>
        <xdr:cNvPr id="45" name="テキスト ボックス 44"/>
        <xdr:cNvSpPr txBox="1"/>
      </xdr:nvSpPr>
      <xdr:spPr>
        <a:xfrm>
          <a:off x="4076700" y="332708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7</xdr:col>
      <xdr:colOff>0</xdr:colOff>
      <xdr:row>179</xdr:row>
      <xdr:rowOff>0</xdr:rowOff>
    </xdr:from>
    <xdr:ext cx="3333028" cy="292452"/>
    <xdr:sp macro="" textlink="">
      <xdr:nvSpPr>
        <xdr:cNvPr id="47" name="テキスト ボックス 46"/>
        <xdr:cNvSpPr txBox="1"/>
      </xdr:nvSpPr>
      <xdr:spPr>
        <a:xfrm>
          <a:off x="4076700" y="34651950"/>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7</xdr:col>
      <xdr:colOff>0</xdr:colOff>
      <xdr:row>190</xdr:row>
      <xdr:rowOff>0</xdr:rowOff>
    </xdr:from>
    <xdr:ext cx="3178562" cy="292452"/>
    <xdr:sp macro="" textlink="">
      <xdr:nvSpPr>
        <xdr:cNvPr id="48" name="テキスト ボックス 47"/>
        <xdr:cNvSpPr txBox="1"/>
      </xdr:nvSpPr>
      <xdr:spPr>
        <a:xfrm>
          <a:off x="4076700" y="36033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7</xdr:col>
      <xdr:colOff>0</xdr:colOff>
      <xdr:row>201</xdr:row>
      <xdr:rowOff>0</xdr:rowOff>
    </xdr:from>
    <xdr:ext cx="3641959" cy="292452"/>
    <xdr:sp macro="" textlink="">
      <xdr:nvSpPr>
        <xdr:cNvPr id="52" name="テキスト ボックス 51"/>
        <xdr:cNvSpPr txBox="1"/>
      </xdr:nvSpPr>
      <xdr:spPr>
        <a:xfrm>
          <a:off x="4076700" y="37414200"/>
          <a:ext cx="364195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（ファイル読込対象外（削除対象））</a:t>
          </a:r>
        </a:p>
      </xdr:txBody>
    </xdr:sp>
    <xdr:clientData/>
  </xdr:oneCellAnchor>
  <xdr:oneCellAnchor>
    <xdr:from>
      <xdr:col>13</xdr:col>
      <xdr:colOff>0</xdr:colOff>
      <xdr:row>179</xdr:row>
      <xdr:rowOff>0</xdr:rowOff>
    </xdr:from>
    <xdr:ext cx="1734257" cy="292452"/>
    <xdr:sp macro="" textlink="">
      <xdr:nvSpPr>
        <xdr:cNvPr id="40" name="テキスト ボックス 39"/>
        <xdr:cNvSpPr txBox="1"/>
      </xdr:nvSpPr>
      <xdr:spPr>
        <a:xfrm>
          <a:off x="7562850" y="346519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190</xdr:row>
      <xdr:rowOff>0</xdr:rowOff>
    </xdr:from>
    <xdr:ext cx="1734257" cy="292452"/>
    <xdr:sp macro="" textlink="">
      <xdr:nvSpPr>
        <xdr:cNvPr id="57" name="テキスト ボックス 56"/>
        <xdr:cNvSpPr txBox="1"/>
      </xdr:nvSpPr>
      <xdr:spPr>
        <a:xfrm>
          <a:off x="7562850" y="360330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201</xdr:row>
      <xdr:rowOff>0</xdr:rowOff>
    </xdr:from>
    <xdr:ext cx="1734257" cy="292452"/>
    <xdr:sp macro="" textlink="">
      <xdr:nvSpPr>
        <xdr:cNvPr id="58" name="テキスト ボックス 57"/>
        <xdr:cNvSpPr txBox="1"/>
      </xdr:nvSpPr>
      <xdr:spPr>
        <a:xfrm>
          <a:off x="7562850" y="374142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212</xdr:row>
      <xdr:rowOff>0</xdr:rowOff>
    </xdr:from>
    <xdr:ext cx="1734257" cy="292452"/>
    <xdr:sp macro="" textlink="">
      <xdr:nvSpPr>
        <xdr:cNvPr id="63" name="テキスト ボックス 62"/>
        <xdr:cNvSpPr txBox="1"/>
      </xdr:nvSpPr>
      <xdr:spPr>
        <a:xfrm>
          <a:off x="7562850" y="387953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223</xdr:row>
      <xdr:rowOff>0</xdr:rowOff>
    </xdr:from>
    <xdr:ext cx="1734257" cy="292452"/>
    <xdr:sp macro="" textlink="">
      <xdr:nvSpPr>
        <xdr:cNvPr id="64" name="テキスト ボックス 63"/>
        <xdr:cNvSpPr txBox="1"/>
      </xdr:nvSpPr>
      <xdr:spPr>
        <a:xfrm>
          <a:off x="7562850" y="401764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248</xdr:row>
      <xdr:rowOff>0</xdr:rowOff>
    </xdr:from>
    <xdr:ext cx="1734257" cy="292452"/>
    <xdr:sp macro="" textlink="">
      <xdr:nvSpPr>
        <xdr:cNvPr id="65" name="テキスト ボックス 64"/>
        <xdr:cNvSpPr txBox="1"/>
      </xdr:nvSpPr>
      <xdr:spPr>
        <a:xfrm>
          <a:off x="7562850" y="439674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259</xdr:row>
      <xdr:rowOff>0</xdr:rowOff>
    </xdr:from>
    <xdr:ext cx="1734257" cy="292452"/>
    <xdr:sp macro="" textlink="">
      <xdr:nvSpPr>
        <xdr:cNvPr id="66" name="テキスト ボックス 65"/>
        <xdr:cNvSpPr txBox="1"/>
      </xdr:nvSpPr>
      <xdr:spPr>
        <a:xfrm>
          <a:off x="7562850" y="453485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270</xdr:row>
      <xdr:rowOff>0</xdr:rowOff>
    </xdr:from>
    <xdr:ext cx="1734257" cy="292452"/>
    <xdr:sp macro="" textlink="">
      <xdr:nvSpPr>
        <xdr:cNvPr id="67" name="テキスト ボックス 66"/>
        <xdr:cNvSpPr txBox="1"/>
      </xdr:nvSpPr>
      <xdr:spPr>
        <a:xfrm>
          <a:off x="7562850" y="467296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281</xdr:row>
      <xdr:rowOff>0</xdr:rowOff>
    </xdr:from>
    <xdr:ext cx="1734257" cy="292452"/>
    <xdr:sp macro="" textlink="">
      <xdr:nvSpPr>
        <xdr:cNvPr id="68" name="テキスト ボックス 67"/>
        <xdr:cNvSpPr txBox="1"/>
      </xdr:nvSpPr>
      <xdr:spPr>
        <a:xfrm>
          <a:off x="7562850" y="481107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170</xdr:row>
      <xdr:rowOff>0</xdr:rowOff>
    </xdr:from>
    <xdr:ext cx="922432" cy="280205"/>
    <xdr:sp macro="" textlink="">
      <xdr:nvSpPr>
        <xdr:cNvPr id="69" name="テキスト ボックス 68"/>
        <xdr:cNvSpPr txBox="1"/>
      </xdr:nvSpPr>
      <xdr:spPr>
        <a:xfrm>
          <a:off x="3800475" y="312039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158</xdr:row>
      <xdr:rowOff>0</xdr:rowOff>
    </xdr:from>
    <xdr:ext cx="922432" cy="280205"/>
    <xdr:sp macro="" textlink="">
      <xdr:nvSpPr>
        <xdr:cNvPr id="70" name="テキスト ボックス 69"/>
        <xdr:cNvSpPr txBox="1"/>
      </xdr:nvSpPr>
      <xdr:spPr>
        <a:xfrm>
          <a:off x="3800475" y="317182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13</xdr:col>
      <xdr:colOff>0</xdr:colOff>
      <xdr:row>156</xdr:row>
      <xdr:rowOff>0</xdr:rowOff>
    </xdr:from>
    <xdr:ext cx="1734257" cy="292452"/>
    <xdr:sp macro="" textlink="">
      <xdr:nvSpPr>
        <xdr:cNvPr id="71" name="テキスト ボックス 70"/>
        <xdr:cNvSpPr txBox="1"/>
      </xdr:nvSpPr>
      <xdr:spPr>
        <a:xfrm>
          <a:off x="7562850" y="293084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181</xdr:row>
      <xdr:rowOff>0</xdr:rowOff>
    </xdr:from>
    <xdr:ext cx="922432" cy="280205"/>
    <xdr:sp macro="" textlink="">
      <xdr:nvSpPr>
        <xdr:cNvPr id="72" name="テキスト ボックス 71"/>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192</xdr:row>
      <xdr:rowOff>0</xdr:rowOff>
    </xdr:from>
    <xdr:ext cx="922432" cy="280205"/>
    <xdr:sp macro="" textlink="">
      <xdr:nvSpPr>
        <xdr:cNvPr id="73" name="テキスト ボックス 72"/>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203</xdr:row>
      <xdr:rowOff>0</xdr:rowOff>
    </xdr:from>
    <xdr:ext cx="922432" cy="280205"/>
    <xdr:sp macro="" textlink="">
      <xdr:nvSpPr>
        <xdr:cNvPr id="74" name="テキスト ボックス 73"/>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214</xdr:row>
      <xdr:rowOff>0</xdr:rowOff>
    </xdr:from>
    <xdr:ext cx="922432" cy="280205"/>
    <xdr:sp macro="" textlink="">
      <xdr:nvSpPr>
        <xdr:cNvPr id="76" name="テキスト ボックス 75"/>
        <xdr:cNvSpPr txBox="1"/>
      </xdr:nvSpPr>
      <xdr:spPr>
        <a:xfrm>
          <a:off x="3800475" y="349948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225</xdr:row>
      <xdr:rowOff>0</xdr:rowOff>
    </xdr:from>
    <xdr:ext cx="922432" cy="280205"/>
    <xdr:sp macro="" textlink="">
      <xdr:nvSpPr>
        <xdr:cNvPr id="77" name="テキスト ボックス 76"/>
        <xdr:cNvSpPr txBox="1"/>
      </xdr:nvSpPr>
      <xdr:spPr>
        <a:xfrm>
          <a:off x="3800475" y="368903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250</xdr:row>
      <xdr:rowOff>0</xdr:rowOff>
    </xdr:from>
    <xdr:ext cx="922432" cy="280205"/>
    <xdr:sp macro="" textlink="">
      <xdr:nvSpPr>
        <xdr:cNvPr id="78" name="テキスト ボックス 77"/>
        <xdr:cNvSpPr txBox="1"/>
      </xdr:nvSpPr>
      <xdr:spPr>
        <a:xfrm>
          <a:off x="3800475" y="387858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261</xdr:row>
      <xdr:rowOff>0</xdr:rowOff>
    </xdr:from>
    <xdr:ext cx="922432" cy="280205"/>
    <xdr:sp macro="" textlink="">
      <xdr:nvSpPr>
        <xdr:cNvPr id="79" name="テキスト ボックス 78"/>
        <xdr:cNvSpPr txBox="1"/>
      </xdr:nvSpPr>
      <xdr:spPr>
        <a:xfrm>
          <a:off x="3800475" y="430911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272</xdr:row>
      <xdr:rowOff>0</xdr:rowOff>
    </xdr:from>
    <xdr:ext cx="922432" cy="280205"/>
    <xdr:sp macro="" textlink="">
      <xdr:nvSpPr>
        <xdr:cNvPr id="80" name="テキスト ボックス 79"/>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283</xdr:row>
      <xdr:rowOff>0</xdr:rowOff>
    </xdr:from>
    <xdr:ext cx="922432" cy="280205"/>
    <xdr:sp macro="" textlink="">
      <xdr:nvSpPr>
        <xdr:cNvPr id="81" name="テキスト ボックス 80"/>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27</xdr:row>
      <xdr:rowOff>0</xdr:rowOff>
    </xdr:from>
    <xdr:ext cx="607154" cy="280205"/>
    <xdr:sp macro="" textlink="">
      <xdr:nvSpPr>
        <xdr:cNvPr id="2" name="テキスト ボックス 1"/>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16</xdr:row>
      <xdr:rowOff>0</xdr:rowOff>
    </xdr:from>
    <xdr:ext cx="923586" cy="280205"/>
    <xdr:sp macro="" textlink="">
      <xdr:nvSpPr>
        <xdr:cNvPr id="28" name="テキスト ボックス 27"/>
        <xdr:cNvSpPr txBox="1"/>
      </xdr:nvSpPr>
      <xdr:spPr>
        <a:xfrm>
          <a:off x="6505575" y="46386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65</xdr:row>
      <xdr:rowOff>0</xdr:rowOff>
    </xdr:from>
    <xdr:ext cx="607154" cy="280205"/>
    <xdr:sp macro="" textlink="">
      <xdr:nvSpPr>
        <xdr:cNvPr id="29" name="テキスト ボックス 28"/>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87</xdr:row>
      <xdr:rowOff>0</xdr:rowOff>
    </xdr:from>
    <xdr:ext cx="607154" cy="280205"/>
    <xdr:sp macro="" textlink="">
      <xdr:nvSpPr>
        <xdr:cNvPr id="31" name="テキスト ボックス 30"/>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76</xdr:row>
      <xdr:rowOff>0</xdr:rowOff>
    </xdr:from>
    <xdr:ext cx="607154" cy="280205"/>
    <xdr:sp macro="" textlink="">
      <xdr:nvSpPr>
        <xdr:cNvPr id="32" name="テキスト ボックス 31"/>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98</xdr:row>
      <xdr:rowOff>0</xdr:rowOff>
    </xdr:from>
    <xdr:ext cx="607154" cy="280205"/>
    <xdr:sp macro="" textlink="">
      <xdr:nvSpPr>
        <xdr:cNvPr id="33" name="テキスト ボックス 32"/>
        <xdr:cNvSpPr txBox="1"/>
      </xdr:nvSpPr>
      <xdr:spPr>
        <a:xfrm>
          <a:off x="6505575" y="130968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7</xdr:col>
      <xdr:colOff>0</xdr:colOff>
      <xdr:row>115</xdr:row>
      <xdr:rowOff>0</xdr:rowOff>
    </xdr:from>
    <xdr:ext cx="3506216" cy="492571"/>
    <xdr:sp macro="" textlink="">
      <xdr:nvSpPr>
        <xdr:cNvPr id="34" name="テキスト ボックス 33"/>
        <xdr:cNvSpPr txBox="1"/>
      </xdr:nvSpPr>
      <xdr:spPr>
        <a:xfrm>
          <a:off x="4076700" y="17926050"/>
          <a:ext cx="3506216"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p>
      </xdr:txBody>
    </xdr:sp>
    <xdr:clientData/>
  </xdr:oneCellAnchor>
  <xdr:oneCellAnchor>
    <xdr:from>
      <xdr:col>11</xdr:col>
      <xdr:colOff>0</xdr:colOff>
      <xdr:row>143</xdr:row>
      <xdr:rowOff>0</xdr:rowOff>
    </xdr:from>
    <xdr:ext cx="607154" cy="280205"/>
    <xdr:sp macro="" textlink="">
      <xdr:nvSpPr>
        <xdr:cNvPr id="36" name="テキスト ボックス 35"/>
        <xdr:cNvSpPr txBox="1"/>
      </xdr:nvSpPr>
      <xdr:spPr>
        <a:xfrm>
          <a:off x="6505575" y="149923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142</xdr:row>
      <xdr:rowOff>0</xdr:rowOff>
    </xdr:from>
    <xdr:ext cx="2843407" cy="292452"/>
    <xdr:sp macro="" textlink="">
      <xdr:nvSpPr>
        <xdr:cNvPr id="38" name="テキスト ボックス 37"/>
        <xdr:cNvSpPr txBox="1"/>
      </xdr:nvSpPr>
      <xdr:spPr>
        <a:xfrm>
          <a:off x="10039350" y="22240875"/>
          <a:ext cx="284340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1</a:t>
          </a:r>
          <a:r>
            <a:rPr kumimoji="1" lang="ja-JP" altLang="en-US" sz="1200" b="1">
              <a:solidFill>
                <a:srgbClr val="FF0000"/>
              </a:solidFill>
            </a:rPr>
            <a:t>（ファイル展開済み）</a:t>
          </a:r>
        </a:p>
      </xdr:txBody>
    </xdr:sp>
    <xdr:clientData/>
  </xdr:oneCellAnchor>
  <xdr:oneCellAnchor>
    <xdr:from>
      <xdr:col>11</xdr:col>
      <xdr:colOff>0</xdr:colOff>
      <xdr:row>162</xdr:row>
      <xdr:rowOff>0</xdr:rowOff>
    </xdr:from>
    <xdr:ext cx="607154" cy="280205"/>
    <xdr:sp macro="" textlink="">
      <xdr:nvSpPr>
        <xdr:cNvPr id="39" name="テキスト ボックス 38"/>
        <xdr:cNvSpPr txBox="1"/>
      </xdr:nvSpPr>
      <xdr:spPr>
        <a:xfrm>
          <a:off x="6505575" y="224123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161</xdr:row>
      <xdr:rowOff>0</xdr:rowOff>
    </xdr:from>
    <xdr:ext cx="2946897" cy="292452"/>
    <xdr:sp macro="" textlink="">
      <xdr:nvSpPr>
        <xdr:cNvPr id="40" name="テキスト ボックス 39"/>
        <xdr:cNvSpPr txBox="1"/>
      </xdr:nvSpPr>
      <xdr:spPr>
        <a:xfrm>
          <a:off x="10039350" y="25517475"/>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7</xdr:col>
      <xdr:colOff>0</xdr:colOff>
      <xdr:row>123</xdr:row>
      <xdr:rowOff>0</xdr:rowOff>
    </xdr:from>
    <xdr:ext cx="3506216" cy="692690"/>
    <xdr:sp macro="" textlink="">
      <xdr:nvSpPr>
        <xdr:cNvPr id="44" name="テキスト ボックス 43"/>
        <xdr:cNvSpPr txBox="1"/>
      </xdr:nvSpPr>
      <xdr:spPr>
        <a:xfrm>
          <a:off x="4076700" y="19307175"/>
          <a:ext cx="3506216" cy="692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203</xdr:row>
      <xdr:rowOff>0</xdr:rowOff>
    </xdr:from>
    <xdr:ext cx="922432" cy="280205"/>
    <xdr:sp macro="" textlink="">
      <xdr:nvSpPr>
        <xdr:cNvPr id="49" name="テキスト ボックス 48"/>
        <xdr:cNvSpPr txBox="1"/>
      </xdr:nvSpPr>
      <xdr:spPr>
        <a:xfrm>
          <a:off x="6505575" y="344805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200</xdr:row>
      <xdr:rowOff>0</xdr:rowOff>
    </xdr:from>
    <xdr:ext cx="607154" cy="280205"/>
    <xdr:sp macro="" textlink="">
      <xdr:nvSpPr>
        <xdr:cNvPr id="62" name="テキスト ボックス 61"/>
        <xdr:cNvSpPr txBox="1"/>
      </xdr:nvSpPr>
      <xdr:spPr>
        <a:xfrm>
          <a:off x="976312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6</xdr:col>
      <xdr:colOff>0</xdr:colOff>
      <xdr:row>198</xdr:row>
      <xdr:rowOff>0</xdr:rowOff>
    </xdr:from>
    <xdr:ext cx="2869055" cy="292452"/>
    <xdr:sp macro="" textlink="">
      <xdr:nvSpPr>
        <xdr:cNvPr id="73" name="テキスト ボックス 72"/>
        <xdr:cNvSpPr txBox="1"/>
      </xdr:nvSpPr>
      <xdr:spPr>
        <a:xfrm>
          <a:off x="3800475" y="3362325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11</xdr:col>
      <xdr:colOff>0</xdr:colOff>
      <xdr:row>245</xdr:row>
      <xdr:rowOff>0</xdr:rowOff>
    </xdr:from>
    <xdr:ext cx="922432" cy="280205"/>
    <xdr:sp macro="" textlink="">
      <xdr:nvSpPr>
        <xdr:cNvPr id="76" name="テキスト ボックス 75"/>
        <xdr:cNvSpPr txBox="1"/>
      </xdr:nvSpPr>
      <xdr:spPr>
        <a:xfrm>
          <a:off x="6505575" y="417099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240</xdr:row>
      <xdr:rowOff>0</xdr:rowOff>
    </xdr:from>
    <xdr:ext cx="3178562" cy="292452"/>
    <xdr:sp macro="" textlink="">
      <xdr:nvSpPr>
        <xdr:cNvPr id="78" name="テキスト ボックス 77"/>
        <xdr:cNvSpPr txBox="1"/>
      </xdr:nvSpPr>
      <xdr:spPr>
        <a:xfrm>
          <a:off x="3800475" y="41367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18</xdr:col>
      <xdr:colOff>0</xdr:colOff>
      <xdr:row>244</xdr:row>
      <xdr:rowOff>0</xdr:rowOff>
    </xdr:from>
    <xdr:ext cx="923586" cy="280205"/>
    <xdr:sp macro="" textlink="">
      <xdr:nvSpPr>
        <xdr:cNvPr id="79" name="テキスト ボックス 78"/>
        <xdr:cNvSpPr txBox="1"/>
      </xdr:nvSpPr>
      <xdr:spPr>
        <a:xfrm>
          <a:off x="9763125" y="439483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19</xdr:col>
      <xdr:colOff>0</xdr:colOff>
      <xdr:row>241</xdr:row>
      <xdr:rowOff>0</xdr:rowOff>
    </xdr:from>
    <xdr:ext cx="2869055" cy="292452"/>
    <xdr:sp macro="" textlink="">
      <xdr:nvSpPr>
        <xdr:cNvPr id="80" name="テキスト ボックス 79"/>
        <xdr:cNvSpPr txBox="1"/>
      </xdr:nvSpPr>
      <xdr:spPr>
        <a:xfrm>
          <a:off x="10039350" y="4343400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6</xdr:col>
      <xdr:colOff>0</xdr:colOff>
      <xdr:row>254</xdr:row>
      <xdr:rowOff>0</xdr:rowOff>
    </xdr:from>
    <xdr:ext cx="5451621" cy="292452"/>
    <xdr:sp macro="" textlink="">
      <xdr:nvSpPr>
        <xdr:cNvPr id="87" name="テキスト ボックス 86"/>
        <xdr:cNvSpPr txBox="1"/>
      </xdr:nvSpPr>
      <xdr:spPr>
        <a:xfrm>
          <a:off x="3800475" y="437769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6</xdr:col>
      <xdr:colOff>0</xdr:colOff>
      <xdr:row>262</xdr:row>
      <xdr:rowOff>0</xdr:rowOff>
    </xdr:from>
    <xdr:ext cx="5451621" cy="492571"/>
    <xdr:sp macro="" textlink="">
      <xdr:nvSpPr>
        <xdr:cNvPr id="89" name="テキスト ボックス 88"/>
        <xdr:cNvSpPr txBox="1"/>
      </xdr:nvSpPr>
      <xdr:spPr>
        <a:xfrm>
          <a:off x="3800475" y="45500925"/>
          <a:ext cx="5451621"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280</xdr:row>
      <xdr:rowOff>0</xdr:rowOff>
    </xdr:from>
    <xdr:ext cx="607154" cy="280205"/>
    <xdr:sp macro="" textlink="">
      <xdr:nvSpPr>
        <xdr:cNvPr id="90" name="テキスト ボックス 89"/>
        <xdr:cNvSpPr txBox="1"/>
      </xdr:nvSpPr>
      <xdr:spPr>
        <a:xfrm>
          <a:off x="6505575" y="227552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279</xdr:row>
      <xdr:rowOff>0</xdr:rowOff>
    </xdr:from>
    <xdr:ext cx="2714589" cy="292452"/>
    <xdr:sp macro="" textlink="">
      <xdr:nvSpPr>
        <xdr:cNvPr id="91" name="テキスト ボックス 90"/>
        <xdr:cNvSpPr txBox="1"/>
      </xdr:nvSpPr>
      <xdr:spPr>
        <a:xfrm>
          <a:off x="10039350" y="52397025"/>
          <a:ext cx="271458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11</xdr:col>
      <xdr:colOff>0</xdr:colOff>
      <xdr:row>299</xdr:row>
      <xdr:rowOff>0</xdr:rowOff>
    </xdr:from>
    <xdr:ext cx="607154" cy="280205"/>
    <xdr:sp macro="" textlink="">
      <xdr:nvSpPr>
        <xdr:cNvPr id="92" name="テキスト ボックス 91"/>
        <xdr:cNvSpPr txBox="1"/>
      </xdr:nvSpPr>
      <xdr:spPr>
        <a:xfrm>
          <a:off x="6505575" y="260318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298</xdr:row>
      <xdr:rowOff>0</xdr:rowOff>
    </xdr:from>
    <xdr:ext cx="2817438" cy="292452"/>
    <xdr:sp macro="" textlink="">
      <xdr:nvSpPr>
        <xdr:cNvPr id="93" name="テキスト ボックス 92"/>
        <xdr:cNvSpPr txBox="1"/>
      </xdr:nvSpPr>
      <xdr:spPr>
        <a:xfrm>
          <a:off x="10039350" y="55673625"/>
          <a:ext cx="281743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9</a:t>
          </a:r>
          <a:r>
            <a:rPr kumimoji="1" lang="ja-JP" altLang="en-US" sz="1200" b="1">
              <a:solidFill>
                <a:srgbClr val="FF0000"/>
              </a:solidFill>
            </a:rPr>
            <a:t>（ファイル読込エラー）</a:t>
          </a:r>
        </a:p>
      </xdr:txBody>
    </xdr:sp>
    <xdr:clientData/>
  </xdr:oneCellAnchor>
  <xdr:oneCellAnchor>
    <xdr:from>
      <xdr:col>11</xdr:col>
      <xdr:colOff>0</xdr:colOff>
      <xdr:row>326</xdr:row>
      <xdr:rowOff>0</xdr:rowOff>
    </xdr:from>
    <xdr:ext cx="607154" cy="280205"/>
    <xdr:sp macro="" textlink="">
      <xdr:nvSpPr>
        <xdr:cNvPr id="96" name="テキスト ボックス 95"/>
        <xdr:cNvSpPr txBox="1"/>
      </xdr:nvSpPr>
      <xdr:spPr>
        <a:xfrm>
          <a:off x="6505575" y="577405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337</xdr:row>
      <xdr:rowOff>0</xdr:rowOff>
    </xdr:from>
    <xdr:ext cx="607154" cy="280205"/>
    <xdr:sp macro="" textlink="">
      <xdr:nvSpPr>
        <xdr:cNvPr id="98" name="テキスト ボックス 97"/>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364</xdr:row>
      <xdr:rowOff>0</xdr:rowOff>
    </xdr:from>
    <xdr:ext cx="607154" cy="280205"/>
    <xdr:sp macro="" textlink="">
      <xdr:nvSpPr>
        <xdr:cNvPr id="100" name="テキスト ボックス 99"/>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375</xdr:row>
      <xdr:rowOff>0</xdr:rowOff>
    </xdr:from>
    <xdr:ext cx="607154" cy="280205"/>
    <xdr:sp macro="" textlink="">
      <xdr:nvSpPr>
        <xdr:cNvPr id="101" name="テキスト ボックス 100"/>
        <xdr:cNvSpPr txBox="1"/>
      </xdr:nvSpPr>
      <xdr:spPr>
        <a:xfrm>
          <a:off x="6505575" y="642937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54</xdr:row>
      <xdr:rowOff>0</xdr:rowOff>
    </xdr:from>
    <xdr:ext cx="607154" cy="280205"/>
    <xdr:sp macro="" textlink="">
      <xdr:nvSpPr>
        <xdr:cNvPr id="104" name="テキスト ボックス 103"/>
        <xdr:cNvSpPr txBox="1"/>
      </xdr:nvSpPr>
      <xdr:spPr>
        <a:xfrm>
          <a:off x="6505575" y="120586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189</xdr:row>
      <xdr:rowOff>0</xdr:rowOff>
    </xdr:from>
    <xdr:ext cx="607154" cy="280205"/>
    <xdr:sp macro="" textlink="">
      <xdr:nvSpPr>
        <xdr:cNvPr id="50" name="テキスト ボックス 49"/>
        <xdr:cNvSpPr txBox="1"/>
      </xdr:nvSpPr>
      <xdr:spPr>
        <a:xfrm>
          <a:off x="650557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188</xdr:row>
      <xdr:rowOff>0</xdr:rowOff>
    </xdr:from>
    <xdr:ext cx="2946897" cy="292452"/>
    <xdr:sp macro="" textlink="">
      <xdr:nvSpPr>
        <xdr:cNvPr id="51" name="テキスト ボックス 50"/>
        <xdr:cNvSpPr txBox="1"/>
      </xdr:nvSpPr>
      <xdr:spPr>
        <a:xfrm>
          <a:off x="10039350" y="33794700"/>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19</xdr:col>
      <xdr:colOff>0</xdr:colOff>
      <xdr:row>227</xdr:row>
      <xdr:rowOff>0</xdr:rowOff>
    </xdr:from>
    <xdr:ext cx="3333028" cy="292452"/>
    <xdr:sp macro="" textlink="">
      <xdr:nvSpPr>
        <xdr:cNvPr id="52" name="テキスト ボックス 51"/>
        <xdr:cNvSpPr txBox="1"/>
      </xdr:nvSpPr>
      <xdr:spPr>
        <a:xfrm>
          <a:off x="10039350" y="41538525"/>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6</xdr:col>
      <xdr:colOff>0</xdr:colOff>
      <xdr:row>226</xdr:row>
      <xdr:rowOff>0</xdr:rowOff>
    </xdr:from>
    <xdr:ext cx="3266985" cy="292452"/>
    <xdr:sp macro="" textlink="">
      <xdr:nvSpPr>
        <xdr:cNvPr id="53" name="テキスト ボックス 52"/>
        <xdr:cNvSpPr txBox="1"/>
      </xdr:nvSpPr>
      <xdr:spPr>
        <a:xfrm>
          <a:off x="3800475" y="38957250"/>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199</xdr:row>
      <xdr:rowOff>0</xdr:rowOff>
    </xdr:from>
    <xdr:ext cx="3178562" cy="292452"/>
    <xdr:sp macro="" textlink="">
      <xdr:nvSpPr>
        <xdr:cNvPr id="54" name="テキスト ボックス 53"/>
        <xdr:cNvSpPr txBox="1"/>
      </xdr:nvSpPr>
      <xdr:spPr>
        <a:xfrm>
          <a:off x="10039350" y="343090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11</xdr:col>
      <xdr:colOff>0</xdr:colOff>
      <xdr:row>217</xdr:row>
      <xdr:rowOff>0</xdr:rowOff>
    </xdr:from>
    <xdr:ext cx="922432" cy="280205"/>
    <xdr:sp macro="" textlink="">
      <xdr:nvSpPr>
        <xdr:cNvPr id="56" name="テキスト ボックス 55"/>
        <xdr:cNvSpPr txBox="1"/>
      </xdr:nvSpPr>
      <xdr:spPr>
        <a:xfrm>
          <a:off x="6505575" y="435959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214</xdr:row>
      <xdr:rowOff>0</xdr:rowOff>
    </xdr:from>
    <xdr:ext cx="923586" cy="280205"/>
    <xdr:sp macro="" textlink="">
      <xdr:nvSpPr>
        <xdr:cNvPr id="59" name="テキスト ボックス 58"/>
        <xdr:cNvSpPr txBox="1"/>
      </xdr:nvSpPr>
      <xdr:spPr>
        <a:xfrm>
          <a:off x="9763125" y="430815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6</xdr:col>
      <xdr:colOff>0</xdr:colOff>
      <xdr:row>212</xdr:row>
      <xdr:rowOff>0</xdr:rowOff>
    </xdr:from>
    <xdr:ext cx="2702022" cy="292452"/>
    <xdr:sp macro="" textlink="">
      <xdr:nvSpPr>
        <xdr:cNvPr id="61" name="テキスト ボックス 60"/>
        <xdr:cNvSpPr txBox="1"/>
      </xdr:nvSpPr>
      <xdr:spPr>
        <a:xfrm>
          <a:off x="3800475" y="42738675"/>
          <a:ext cx="270202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19</xdr:col>
      <xdr:colOff>0</xdr:colOff>
      <xdr:row>172</xdr:row>
      <xdr:rowOff>0</xdr:rowOff>
    </xdr:from>
    <xdr:ext cx="3266985" cy="292452"/>
    <xdr:sp macro="" textlink="">
      <xdr:nvSpPr>
        <xdr:cNvPr id="60" name="テキスト ボックス 59"/>
        <xdr:cNvSpPr txBox="1"/>
      </xdr:nvSpPr>
      <xdr:spPr>
        <a:xfrm>
          <a:off x="10039350" y="296513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213</xdr:row>
      <xdr:rowOff>0</xdr:rowOff>
    </xdr:from>
    <xdr:ext cx="4434227" cy="292452"/>
    <xdr:sp macro="" textlink="">
      <xdr:nvSpPr>
        <xdr:cNvPr id="63" name="テキスト ボックス 62"/>
        <xdr:cNvSpPr txBox="1"/>
      </xdr:nvSpPr>
      <xdr:spPr>
        <a:xfrm>
          <a:off x="10039350" y="3671887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18</xdr:col>
      <xdr:colOff>0</xdr:colOff>
      <xdr:row>228</xdr:row>
      <xdr:rowOff>0</xdr:rowOff>
    </xdr:from>
    <xdr:ext cx="607154" cy="280205"/>
    <xdr:sp macro="" textlink="">
      <xdr:nvSpPr>
        <xdr:cNvPr id="64" name="テキスト ボックス 63"/>
        <xdr:cNvSpPr txBox="1"/>
      </xdr:nvSpPr>
      <xdr:spPr>
        <a:xfrm>
          <a:off x="9763125" y="39300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7</xdr:col>
      <xdr:colOff>0</xdr:colOff>
      <xdr:row>355</xdr:row>
      <xdr:rowOff>0</xdr:rowOff>
    </xdr:from>
    <xdr:ext cx="4434227" cy="292452"/>
    <xdr:sp macro="" textlink="">
      <xdr:nvSpPr>
        <xdr:cNvPr id="71" name="テキスト ボックス 70"/>
        <xdr:cNvSpPr txBox="1"/>
      </xdr:nvSpPr>
      <xdr:spPr>
        <a:xfrm>
          <a:off x="4076700" y="6154102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393</xdr:row>
      <xdr:rowOff>0</xdr:rowOff>
    </xdr:from>
    <xdr:ext cx="2869055" cy="292452"/>
    <xdr:sp macro="" textlink="">
      <xdr:nvSpPr>
        <xdr:cNvPr id="81" name="テキスト ボックス 80"/>
        <xdr:cNvSpPr txBox="1"/>
      </xdr:nvSpPr>
      <xdr:spPr>
        <a:xfrm>
          <a:off x="10039350" y="67751325"/>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7</xdr:col>
      <xdr:colOff>0</xdr:colOff>
      <xdr:row>392</xdr:row>
      <xdr:rowOff>0</xdr:rowOff>
    </xdr:from>
    <xdr:ext cx="4920450" cy="492571"/>
    <xdr:sp macro="" textlink="">
      <xdr:nvSpPr>
        <xdr:cNvPr id="82" name="テキスト ボックス 81"/>
        <xdr:cNvSpPr txBox="1"/>
      </xdr:nvSpPr>
      <xdr:spPr>
        <a:xfrm>
          <a:off x="4076700" y="67579875"/>
          <a:ext cx="4920450"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endParaRPr kumimoji="1" lang="en-US" altLang="ja-JP" sz="1200" b="1">
            <a:solidFill>
              <a:srgbClr val="FF0000"/>
            </a:solidFill>
          </a:endParaRPr>
        </a:p>
        <a:p>
          <a:r>
            <a:rPr kumimoji="1" lang="ja-JP" altLang="en-US" sz="1200" b="1">
              <a:solidFill>
                <a:srgbClr val="FF0000"/>
              </a:solidFill>
            </a:rPr>
            <a:t>　　　　　　　　　　　　または</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433</xdr:row>
      <xdr:rowOff>0</xdr:rowOff>
    </xdr:from>
    <xdr:ext cx="3178562" cy="292452"/>
    <xdr:sp macro="" textlink="">
      <xdr:nvSpPr>
        <xdr:cNvPr id="83" name="テキスト ボックス 82"/>
        <xdr:cNvSpPr txBox="1"/>
      </xdr:nvSpPr>
      <xdr:spPr>
        <a:xfrm>
          <a:off x="10039350" y="746569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7</xdr:col>
      <xdr:colOff>0</xdr:colOff>
      <xdr:row>432</xdr:row>
      <xdr:rowOff>0</xdr:rowOff>
    </xdr:from>
    <xdr:ext cx="5451621" cy="292452"/>
    <xdr:sp macro="" textlink="">
      <xdr:nvSpPr>
        <xdr:cNvPr id="84" name="テキスト ボックス 83"/>
        <xdr:cNvSpPr txBox="1"/>
      </xdr:nvSpPr>
      <xdr:spPr>
        <a:xfrm>
          <a:off x="4076700" y="744855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41"/>
  <sheetViews>
    <sheetView topLeftCell="A10" workbookViewId="0">
      <selection activeCell="K19" sqref="K19"/>
    </sheetView>
  </sheetViews>
  <sheetFormatPr defaultRowHeight="13.5"/>
  <cols>
    <col min="2" max="2" width="32.875" customWidth="1"/>
    <col min="3" max="3" width="17.375" customWidth="1"/>
    <col min="4" max="4" width="51.125" bestFit="1" customWidth="1"/>
  </cols>
  <sheetData>
    <row r="3" spans="2:11">
      <c r="I3" t="s">
        <v>105</v>
      </c>
    </row>
    <row r="4" spans="2:11" ht="14.25">
      <c r="B4" s="1" t="s">
        <v>0</v>
      </c>
      <c r="C4" s="1" t="s">
        <v>1</v>
      </c>
      <c r="D4" s="1" t="s">
        <v>2</v>
      </c>
    </row>
    <row r="5" spans="2:11" ht="14.25">
      <c r="B5" s="2" t="s">
        <v>3</v>
      </c>
      <c r="C5" s="2" t="s">
        <v>76</v>
      </c>
      <c r="D5" s="3" t="s">
        <v>4</v>
      </c>
      <c r="I5" t="s">
        <v>93</v>
      </c>
      <c r="K5" t="s">
        <v>108</v>
      </c>
    </row>
    <row r="6" spans="2:11" ht="14.25">
      <c r="B6" s="2" t="s">
        <v>5</v>
      </c>
      <c r="C6" s="2" t="s">
        <v>77</v>
      </c>
      <c r="D6" s="3" t="s">
        <v>6</v>
      </c>
    </row>
    <row r="7" spans="2:11" ht="14.25">
      <c r="B7" s="2" t="s">
        <v>7</v>
      </c>
      <c r="C7" s="3"/>
      <c r="D7" s="3" t="s">
        <v>8</v>
      </c>
      <c r="I7" t="s">
        <v>94</v>
      </c>
    </row>
    <row r="8" spans="2:11" ht="14.25">
      <c r="B8" s="2" t="s">
        <v>9</v>
      </c>
      <c r="C8" s="2" t="s">
        <v>78</v>
      </c>
      <c r="D8" s="3" t="s">
        <v>10</v>
      </c>
      <c r="I8" t="s">
        <v>95</v>
      </c>
    </row>
    <row r="9" spans="2:11" ht="14.25">
      <c r="B9" s="2" t="s">
        <v>11</v>
      </c>
      <c r="C9" s="2" t="s">
        <v>79</v>
      </c>
      <c r="D9" s="3" t="s">
        <v>12</v>
      </c>
      <c r="I9" t="s">
        <v>96</v>
      </c>
    </row>
    <row r="10" spans="2:11" ht="14.25">
      <c r="B10" s="2" t="s">
        <v>13</v>
      </c>
      <c r="C10" s="3"/>
      <c r="D10" s="3" t="s">
        <v>14</v>
      </c>
    </row>
    <row r="11" spans="2:11" ht="14.25">
      <c r="B11" s="2" t="s">
        <v>15</v>
      </c>
      <c r="C11" s="3"/>
      <c r="D11" s="3" t="s">
        <v>16</v>
      </c>
    </row>
    <row r="12" spans="2:11" ht="14.25">
      <c r="B12" s="2" t="s">
        <v>17</v>
      </c>
      <c r="C12" s="2" t="s">
        <v>80</v>
      </c>
      <c r="D12" s="3" t="s">
        <v>18</v>
      </c>
      <c r="I12" t="s">
        <v>98</v>
      </c>
      <c r="J12" t="s">
        <v>91</v>
      </c>
    </row>
    <row r="13" spans="2:11" ht="14.25">
      <c r="B13" s="2" t="s">
        <v>19</v>
      </c>
      <c r="C13" s="2" t="s">
        <v>81</v>
      </c>
      <c r="D13" s="3" t="s">
        <v>20</v>
      </c>
      <c r="I13" t="s">
        <v>90</v>
      </c>
      <c r="J13" t="s">
        <v>97</v>
      </c>
    </row>
    <row r="14" spans="2:11" ht="14.25">
      <c r="B14" s="2" t="s">
        <v>21</v>
      </c>
      <c r="C14" s="3"/>
      <c r="D14" s="3" t="s">
        <v>22</v>
      </c>
    </row>
    <row r="15" spans="2:11" ht="14.25">
      <c r="B15" s="2" t="s">
        <v>23</v>
      </c>
      <c r="C15" s="3"/>
      <c r="D15" s="3" t="s">
        <v>24</v>
      </c>
    </row>
    <row r="16" spans="2:11" ht="14.25">
      <c r="B16" s="2" t="s">
        <v>25</v>
      </c>
      <c r="C16" s="3"/>
      <c r="D16" s="3" t="s">
        <v>26</v>
      </c>
      <c r="I16" t="s">
        <v>99</v>
      </c>
    </row>
    <row r="17" spans="2:11" ht="14.25">
      <c r="B17" s="2" t="s">
        <v>27</v>
      </c>
      <c r="C17" s="2" t="s">
        <v>82</v>
      </c>
      <c r="D17" s="3" t="s">
        <v>28</v>
      </c>
      <c r="I17" t="s">
        <v>27</v>
      </c>
    </row>
    <row r="18" spans="2:11" ht="14.25">
      <c r="B18" s="2" t="s">
        <v>29</v>
      </c>
      <c r="C18" s="3"/>
      <c r="D18" s="3" t="s">
        <v>30</v>
      </c>
    </row>
    <row r="19" spans="2:11" ht="14.25">
      <c r="B19" s="2" t="s">
        <v>31</v>
      </c>
      <c r="C19" s="2" t="s">
        <v>83</v>
      </c>
      <c r="D19" s="3" t="s">
        <v>32</v>
      </c>
      <c r="I19" t="s">
        <v>107</v>
      </c>
      <c r="K19" t="s">
        <v>106</v>
      </c>
    </row>
    <row r="20" spans="2:11" ht="14.25">
      <c r="B20" s="2" t="s">
        <v>33</v>
      </c>
      <c r="C20" s="3"/>
      <c r="D20" s="3" t="s">
        <v>34</v>
      </c>
      <c r="I20" t="s">
        <v>100</v>
      </c>
    </row>
    <row r="21" spans="2:11" ht="14.25">
      <c r="B21" s="2" t="s">
        <v>35</v>
      </c>
      <c r="C21" s="3"/>
      <c r="D21" s="3" t="s">
        <v>36</v>
      </c>
    </row>
    <row r="22" spans="2:11" ht="14.25">
      <c r="B22" s="2" t="s">
        <v>37</v>
      </c>
      <c r="C22" s="3"/>
      <c r="D22" s="3" t="s">
        <v>38</v>
      </c>
    </row>
    <row r="23" spans="2:11" ht="14.25">
      <c r="B23" s="2" t="s">
        <v>39</v>
      </c>
      <c r="C23" s="3"/>
      <c r="D23" s="3" t="s">
        <v>40</v>
      </c>
    </row>
    <row r="24" spans="2:11" ht="14.25">
      <c r="B24" s="2" t="s">
        <v>41</v>
      </c>
      <c r="C24" s="3"/>
      <c r="D24" s="3" t="s">
        <v>42</v>
      </c>
    </row>
    <row r="25" spans="2:11" ht="14.25">
      <c r="B25" s="2" t="s">
        <v>43</v>
      </c>
      <c r="C25" s="2" t="s">
        <v>84</v>
      </c>
      <c r="D25" s="3" t="s">
        <v>44</v>
      </c>
      <c r="I25" t="s">
        <v>101</v>
      </c>
      <c r="J25" t="s">
        <v>92</v>
      </c>
    </row>
    <row r="26" spans="2:11" ht="14.25">
      <c r="B26" s="2" t="s">
        <v>45</v>
      </c>
      <c r="C26" s="3"/>
      <c r="D26" s="3" t="s">
        <v>46</v>
      </c>
    </row>
    <row r="27" spans="2:11" ht="14.25">
      <c r="B27" s="2" t="s">
        <v>47</v>
      </c>
      <c r="C27" s="3"/>
      <c r="D27" s="3" t="s">
        <v>48</v>
      </c>
    </row>
    <row r="28" spans="2:11" ht="14.25">
      <c r="B28" s="2" t="s">
        <v>49</v>
      </c>
      <c r="C28" s="3"/>
      <c r="D28" s="3" t="s">
        <v>50</v>
      </c>
    </row>
    <row r="29" spans="2:11" ht="14.25">
      <c r="B29" s="2" t="s">
        <v>51</v>
      </c>
      <c r="C29" s="2" t="s">
        <v>85</v>
      </c>
      <c r="D29" s="3" t="s">
        <v>52</v>
      </c>
      <c r="I29" t="s">
        <v>51</v>
      </c>
    </row>
    <row r="30" spans="2:11" ht="14.25">
      <c r="B30" s="2" t="s">
        <v>53</v>
      </c>
      <c r="C30" s="2" t="s">
        <v>86</v>
      </c>
      <c r="D30" s="3" t="s">
        <v>54</v>
      </c>
      <c r="I30" t="s">
        <v>102</v>
      </c>
    </row>
    <row r="31" spans="2:11" ht="14.25">
      <c r="B31" s="2" t="s">
        <v>55</v>
      </c>
      <c r="C31" s="2" t="s">
        <v>87</v>
      </c>
      <c r="D31" s="3" t="s">
        <v>56</v>
      </c>
    </row>
    <row r="32" spans="2:11" ht="14.25">
      <c r="B32" s="2" t="s">
        <v>57</v>
      </c>
      <c r="C32" s="3"/>
      <c r="D32" s="3" t="s">
        <v>18</v>
      </c>
      <c r="K32" t="s">
        <v>109</v>
      </c>
    </row>
    <row r="33" spans="2:9" ht="14.25">
      <c r="B33" s="2" t="s">
        <v>58</v>
      </c>
      <c r="C33" s="3"/>
      <c r="D33" s="3" t="s">
        <v>59</v>
      </c>
      <c r="I33" t="s">
        <v>103</v>
      </c>
    </row>
    <row r="34" spans="2:9" ht="14.25">
      <c r="B34" s="2" t="s">
        <v>60</v>
      </c>
      <c r="C34" s="2" t="s">
        <v>88</v>
      </c>
      <c r="D34" s="3" t="s">
        <v>61</v>
      </c>
      <c r="I34" t="s">
        <v>103</v>
      </c>
    </row>
    <row r="35" spans="2:9" ht="24">
      <c r="B35" s="2" t="s">
        <v>62</v>
      </c>
      <c r="C35" s="3"/>
      <c r="D35" s="3" t="s">
        <v>63</v>
      </c>
      <c r="I35" t="s">
        <v>104</v>
      </c>
    </row>
    <row r="36" spans="2:9" ht="14.25">
      <c r="B36" s="2" t="s">
        <v>64</v>
      </c>
      <c r="C36" s="2" t="s">
        <v>89</v>
      </c>
      <c r="D36" s="3" t="s">
        <v>65</v>
      </c>
      <c r="I36" t="s">
        <v>104</v>
      </c>
    </row>
    <row r="37" spans="2:9" ht="14.25">
      <c r="B37" s="2" t="s">
        <v>66</v>
      </c>
      <c r="C37" s="3"/>
      <c r="D37" s="3" t="s">
        <v>67</v>
      </c>
    </row>
    <row r="38" spans="2:9" ht="14.25">
      <c r="B38" s="2" t="s">
        <v>68</v>
      </c>
      <c r="C38" s="3"/>
      <c r="D38" s="3" t="s">
        <v>69</v>
      </c>
    </row>
    <row r="39" spans="2:9" ht="14.25">
      <c r="B39" s="2" t="s">
        <v>70</v>
      </c>
      <c r="C39" s="3"/>
      <c r="D39" s="3" t="s">
        <v>71</v>
      </c>
    </row>
    <row r="40" spans="2:9" ht="14.25">
      <c r="B40" s="2" t="s">
        <v>72</v>
      </c>
      <c r="C40" s="3"/>
      <c r="D40" s="3" t="s">
        <v>73</v>
      </c>
    </row>
    <row r="41" spans="2:9" ht="14.25">
      <c r="B41" s="2" t="s">
        <v>74</v>
      </c>
      <c r="C41" s="3"/>
      <c r="D41" s="3" t="s">
        <v>75</v>
      </c>
      <c r="I41" t="s">
        <v>74</v>
      </c>
    </row>
  </sheetData>
  <phoneticPr fontId="7"/>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T6" sqref="T6:T7"/>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2" t="s">
        <v>231</v>
      </c>
    </row>
    <row r="2" spans="1:31" ht="19.5" thickBot="1">
      <c r="B2" s="216"/>
      <c r="C2" s="217"/>
      <c r="D2" s="6" t="s">
        <v>114</v>
      </c>
      <c r="E2" s="220"/>
      <c r="F2" s="220"/>
      <c r="G2" s="220"/>
      <c r="H2" s="220"/>
      <c r="I2" s="220"/>
      <c r="J2" s="221"/>
      <c r="K2" s="222"/>
      <c r="L2" s="223"/>
      <c r="M2" s="7"/>
      <c r="P2" s="5" t="str">
        <f>"ALTER TABLE ONLY milscm0."&amp;D$8</f>
        <v>ALTER TABLE ONLY milscm0.mml_check_bef</v>
      </c>
    </row>
    <row r="3" spans="1:31" ht="19.5" thickBot="1">
      <c r="B3" s="8"/>
      <c r="C3" s="8"/>
      <c r="D3" s="8"/>
      <c r="E3" s="8"/>
      <c r="F3" s="8"/>
      <c r="G3" s="8"/>
      <c r="H3" s="8"/>
      <c r="I3" s="8"/>
      <c r="J3" s="8"/>
      <c r="K3" s="8"/>
      <c r="L3" s="8"/>
      <c r="M3" s="9"/>
      <c r="N3" s="8"/>
      <c r="Q3" s="5" t="str">
        <f>"ADD CONSTRAINT "&amp;D$8&amp;"_pkey"</f>
        <v>ADD CONSTRAINT mml_check_bef_pkey</v>
      </c>
    </row>
    <row r="4" spans="1:31">
      <c r="B4" s="209" t="s">
        <v>115</v>
      </c>
      <c r="C4" s="210"/>
      <c r="D4" s="211" t="str">
        <f>VLOOKUP(D7,エンティティ一覧!A1:'エンティティ一覧'!AQ9983,13,FALSE)</f>
        <v>ENT_E1_06</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425</v>
      </c>
      <c r="E7" s="227"/>
      <c r="F7" s="227"/>
      <c r="G7" s="227"/>
      <c r="H7" s="227"/>
      <c r="I7" s="227"/>
      <c r="J7" s="227"/>
      <c r="K7" s="227"/>
      <c r="L7" s="227"/>
      <c r="M7" s="228"/>
      <c r="T7" s="5" t="s">
        <v>566</v>
      </c>
    </row>
    <row r="8" spans="1:31">
      <c r="B8" s="224" t="s">
        <v>235</v>
      </c>
      <c r="C8" s="225"/>
      <c r="D8" s="226" t="s">
        <v>426</v>
      </c>
      <c r="E8" s="227"/>
      <c r="F8" s="227"/>
      <c r="G8" s="227"/>
      <c r="H8" s="227"/>
      <c r="I8" s="227"/>
      <c r="J8" s="227"/>
      <c r="K8" s="227"/>
      <c r="L8" s="227"/>
      <c r="M8" s="228"/>
      <c r="S8" s="5" t="s">
        <v>152</v>
      </c>
    </row>
    <row r="9" spans="1:31" ht="19.5" customHeight="1" thickBot="1">
      <c r="B9" s="233" t="s">
        <v>118</v>
      </c>
      <c r="C9" s="234"/>
      <c r="D9" s="235" t="s">
        <v>429</v>
      </c>
      <c r="E9" s="236"/>
      <c r="F9" s="236"/>
      <c r="G9" s="236"/>
      <c r="H9" s="236"/>
      <c r="I9" s="236"/>
      <c r="J9" s="236"/>
      <c r="K9" s="236"/>
      <c r="L9" s="236"/>
      <c r="M9" s="237"/>
      <c r="P9" s="5" t="str">
        <f>"ALTER TABLE milscm0."&amp;D$8&amp;" OWNER TO pgappl11;"</f>
        <v>ALTER TABLE milscm0.mml_check_bef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528</v>
      </c>
      <c r="D16" s="26" t="s">
        <v>529</v>
      </c>
      <c r="E16" s="14" t="s">
        <v>133</v>
      </c>
      <c r="F16" s="14" t="s">
        <v>154</v>
      </c>
      <c r="G16" s="14">
        <v>20</v>
      </c>
      <c r="H16" s="25" t="str">
        <f>IF(F16="フラグ","boolean",IF(F16="文字列","text",IF(F16="整数","integer",IF(F16="実数","numeric",""))))</f>
        <v>text</v>
      </c>
      <c r="I16" s="25">
        <f t="shared" si="1"/>
        <v>61</v>
      </c>
      <c r="J16" s="27"/>
      <c r="K16" s="28"/>
      <c r="L16" s="29" t="s">
        <v>133</v>
      </c>
      <c r="M16" s="30" t="s">
        <v>530</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ref="B18" si="4">ROW()-13</f>
        <v>5</v>
      </c>
      <c r="C18" s="17" t="s">
        <v>263</v>
      </c>
      <c r="D18" s="17" t="s">
        <v>527</v>
      </c>
      <c r="E18" s="18"/>
      <c r="F18" s="18" t="s">
        <v>246</v>
      </c>
      <c r="G18" s="18">
        <v>20</v>
      </c>
      <c r="H18" s="31" t="str">
        <f>IF(F18="フラグ","boolean",IF(F18="文字列","text",IF(F18="整数","integer",IF(F18="実数","numeric",""))))</f>
        <v>text</v>
      </c>
      <c r="I18" s="31">
        <f t="shared" ref="I18" si="5">IF(H18="boolean",1,IF(H18="text",IF(G18&lt;=126,1+(G18*3),4+(G18*3)),IF(H18="integer",4,IF(H18="numeric",3+CEILING(G18/4*2,2),0))))</f>
        <v>61</v>
      </c>
      <c r="J18" s="19"/>
      <c r="K18" s="68"/>
      <c r="L18" s="69" t="s">
        <v>133</v>
      </c>
      <c r="M18" s="70"/>
      <c r="S18" s="5" t="str">
        <f t="shared" ref="S18" si="6">IF(B18&lt;&gt;1,","&amp;D18,D18)</f>
        <v>,master_id</v>
      </c>
      <c r="T18" s="5" t="str">
        <f t="shared" ref="T18" si="7">UPPER(H18)</f>
        <v>TEXT</v>
      </c>
      <c r="U18" s="5" t="str">
        <f t="shared" ref="U18" si="8">IF(K18&lt;&gt;"","default "&amp;IF(H18="text","'"&amp;K18&amp;"'",K18),"")</f>
        <v/>
      </c>
      <c r="V18" s="5" t="str">
        <f t="shared" ref="V18" si="9">IF(L18="○","NOT NULL","")</f>
        <v>NOT NULL</v>
      </c>
      <c r="W18" s="5" t="str">
        <f t="shared" ref="W18" si="10">"-- "&amp;C18</f>
        <v>-- 患者ID</v>
      </c>
      <c r="Y18" s="15"/>
      <c r="Z18" s="15"/>
      <c r="AA18" s="15"/>
      <c r="AB18" s="15"/>
      <c r="AD18" s="5" t="str">
        <f t="shared" ref="AD18" si="11">IF(H18="text",""""&amp;D18&amp;""": ""object"", ","")</f>
        <v xml:space="preserve">"master_id": "object", </v>
      </c>
      <c r="AE18" s="5" t="str">
        <f t="shared" ref="AE18" si="12">""""&amp;D18&amp;""",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82" priority="5"/>
  </conditionalFormatting>
  <conditionalFormatting sqref="D17">
    <cfRule type="duplicateValues" dxfId="81" priority="4"/>
  </conditionalFormatting>
  <conditionalFormatting sqref="D15">
    <cfRule type="duplicateValues" dxfId="80" priority="3"/>
  </conditionalFormatting>
  <conditionalFormatting sqref="D14">
    <cfRule type="duplicateValues" dxfId="79"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2" t="s">
        <v>231</v>
      </c>
    </row>
    <row r="2" spans="1:31" ht="19.5" thickBot="1">
      <c r="B2" s="216"/>
      <c r="C2" s="217"/>
      <c r="D2" s="6" t="s">
        <v>114</v>
      </c>
      <c r="E2" s="220"/>
      <c r="F2" s="220"/>
      <c r="G2" s="220"/>
      <c r="H2" s="220"/>
      <c r="I2" s="220"/>
      <c r="J2" s="221"/>
      <c r="K2" s="222"/>
      <c r="L2" s="223"/>
      <c r="M2" s="7"/>
      <c r="P2" s="5" t="str">
        <f>"ALTER TABLE ONLY milscm0."&amp;D$8</f>
        <v>ALTER TABLE ONLY milscm0.mml_check_aft</v>
      </c>
    </row>
    <row r="3" spans="1:31" ht="19.5" thickBot="1">
      <c r="B3" s="8"/>
      <c r="C3" s="8"/>
      <c r="D3" s="8"/>
      <c r="E3" s="8"/>
      <c r="F3" s="8"/>
      <c r="G3" s="8"/>
      <c r="H3" s="8"/>
      <c r="I3" s="8"/>
      <c r="J3" s="8"/>
      <c r="K3" s="8"/>
      <c r="L3" s="8"/>
      <c r="M3" s="9"/>
      <c r="N3" s="8"/>
      <c r="Q3" s="5" t="str">
        <f>"ADD CONSTRAINT "&amp;D$8&amp;"_pkey"</f>
        <v>ADD CONSTRAINT mml_check_aft_pkey</v>
      </c>
    </row>
    <row r="4" spans="1:31">
      <c r="B4" s="209" t="s">
        <v>115</v>
      </c>
      <c r="C4" s="210"/>
      <c r="D4" s="211" t="str">
        <f>VLOOKUP(D7,エンティティ一覧!A1:'エンティティ一覧'!AQ9983,13,FALSE)</f>
        <v>ENT_E1_07</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424</v>
      </c>
      <c r="E7" s="227"/>
      <c r="F7" s="227"/>
      <c r="G7" s="227"/>
      <c r="H7" s="227"/>
      <c r="I7" s="227"/>
      <c r="J7" s="227"/>
      <c r="K7" s="227"/>
      <c r="L7" s="227"/>
      <c r="M7" s="228"/>
      <c r="T7" s="5" t="s">
        <v>566</v>
      </c>
    </row>
    <row r="8" spans="1:31">
      <c r="B8" s="224" t="s">
        <v>235</v>
      </c>
      <c r="C8" s="225"/>
      <c r="D8" s="226" t="s">
        <v>427</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528</v>
      </c>
      <c r="D16" s="26" t="s">
        <v>529</v>
      </c>
      <c r="E16" s="14" t="s">
        <v>133</v>
      </c>
      <c r="F16" s="14" t="s">
        <v>154</v>
      </c>
      <c r="G16" s="14">
        <v>20</v>
      </c>
      <c r="H16" s="25" t="str">
        <f>IF(F16="フラグ","boolean",IF(F16="文字列","text",IF(F16="整数","integer",IF(F16="実数","numeric",""))))</f>
        <v>text</v>
      </c>
      <c r="I16" s="25">
        <f t="shared" si="1"/>
        <v>61</v>
      </c>
      <c r="J16" s="27"/>
      <c r="K16" s="28"/>
      <c r="L16" s="29" t="s">
        <v>133</v>
      </c>
      <c r="M16" s="30" t="s">
        <v>530</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527</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78" priority="4"/>
  </conditionalFormatting>
  <conditionalFormatting sqref="D17">
    <cfRule type="duplicateValues" dxfId="77" priority="3"/>
  </conditionalFormatting>
  <conditionalFormatting sqref="D15">
    <cfRule type="duplicateValues" dxfId="76" priority="2"/>
  </conditionalFormatting>
  <conditionalFormatting sqref="D14">
    <cfRule type="duplicateValues" dxfId="75"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milscm0.mml_check_aft_all</v>
      </c>
    </row>
    <row r="3" spans="1:31" ht="19.5" thickBot="1">
      <c r="B3" s="8"/>
      <c r="C3" s="8"/>
      <c r="D3" s="8"/>
      <c r="E3" s="8"/>
      <c r="F3" s="8"/>
      <c r="G3" s="8"/>
      <c r="H3" s="8"/>
      <c r="I3" s="8"/>
      <c r="J3" s="8"/>
      <c r="K3" s="8"/>
      <c r="L3" s="8"/>
      <c r="M3" s="9"/>
      <c r="N3" s="8"/>
      <c r="Q3" s="5" t="str">
        <f>"ADD CONSTRAINT "&amp;D$8&amp;"_pkey"</f>
        <v>ADD CONSTRAINT mml_check_aft_all_pkey</v>
      </c>
    </row>
    <row r="4" spans="1:31">
      <c r="B4" s="209" t="s">
        <v>115</v>
      </c>
      <c r="C4" s="210"/>
      <c r="D4" s="211" t="str">
        <f>VLOOKUP(D7,エンティティ一覧!A1:'エンティティ一覧'!AQ9983,13,FALSE)</f>
        <v>ENT_E1_08</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558</v>
      </c>
      <c r="E7" s="227"/>
      <c r="F7" s="227"/>
      <c r="G7" s="227"/>
      <c r="H7" s="227"/>
      <c r="I7" s="227"/>
      <c r="J7" s="227"/>
      <c r="K7" s="227"/>
      <c r="L7" s="227"/>
      <c r="M7" s="228"/>
      <c r="T7" s="5" t="s">
        <v>566</v>
      </c>
    </row>
    <row r="8" spans="1:31">
      <c r="B8" s="224" t="s">
        <v>235</v>
      </c>
      <c r="C8" s="225"/>
      <c r="D8" s="226" t="s">
        <v>559</v>
      </c>
      <c r="E8" s="227"/>
      <c r="F8" s="227"/>
      <c r="G8" s="227"/>
      <c r="H8" s="227"/>
      <c r="I8" s="227"/>
      <c r="J8" s="227"/>
      <c r="K8" s="227"/>
      <c r="L8" s="227"/>
      <c r="M8" s="228"/>
      <c r="S8" s="5" t="s">
        <v>152</v>
      </c>
    </row>
    <row r="9" spans="1:31" ht="19.5" customHeight="1" thickBot="1">
      <c r="B9" s="233" t="s">
        <v>118</v>
      </c>
      <c r="C9" s="234"/>
      <c r="D9" s="235" t="s">
        <v>429</v>
      </c>
      <c r="E9" s="236"/>
      <c r="F9" s="236"/>
      <c r="G9" s="236"/>
      <c r="H9" s="236"/>
      <c r="I9" s="236"/>
      <c r="J9" s="236"/>
      <c r="K9" s="236"/>
      <c r="L9" s="236"/>
      <c r="M9" s="237"/>
      <c r="P9" s="5" t="str">
        <f>"ALTER TABLE milscm0."&amp;D$8&amp;" OWNER TO pgappl11;"</f>
        <v>ALTER TABLE milscm0.mml_check_aft_all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528</v>
      </c>
      <c r="D16" s="26" t="s">
        <v>529</v>
      </c>
      <c r="E16" s="14" t="s">
        <v>133</v>
      </c>
      <c r="F16" s="14" t="s">
        <v>154</v>
      </c>
      <c r="G16" s="14">
        <v>20</v>
      </c>
      <c r="H16" s="25" t="str">
        <f>IF(F16="フラグ","boolean",IF(F16="文字列","text",IF(F16="整数","integer",IF(F16="実数","numeric",""))))</f>
        <v>text</v>
      </c>
      <c r="I16" s="25">
        <f t="shared" si="1"/>
        <v>61</v>
      </c>
      <c r="J16" s="27"/>
      <c r="K16" s="28"/>
      <c r="L16" s="29" t="s">
        <v>133</v>
      </c>
      <c r="M16" s="30" t="s">
        <v>530</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1:C2"/>
    <mergeCell ref="E1:I1"/>
    <mergeCell ref="J1:L1"/>
    <mergeCell ref="E2:I2"/>
    <mergeCell ref="J2:L2"/>
    <mergeCell ref="B4:C4"/>
    <mergeCell ref="D4:M4"/>
  </mergeCells>
  <phoneticPr fontId="7"/>
  <conditionalFormatting sqref="D16">
    <cfRule type="duplicateValues" dxfId="74" priority="4"/>
  </conditionalFormatting>
  <conditionalFormatting sqref="D17">
    <cfRule type="duplicateValues" dxfId="73" priority="3"/>
  </conditionalFormatting>
  <conditionalFormatting sqref="D15">
    <cfRule type="duplicateValues" dxfId="72" priority="2"/>
  </conditionalFormatting>
  <conditionalFormatting sqref="D14">
    <cfRule type="duplicateValues" dxfId="71"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milscm0.mml_check_aft_opt</v>
      </c>
    </row>
    <row r="3" spans="1:31" ht="19.5" thickBot="1">
      <c r="B3" s="8"/>
      <c r="C3" s="8"/>
      <c r="D3" s="8"/>
      <c r="E3" s="8"/>
      <c r="F3" s="8"/>
      <c r="G3" s="8"/>
      <c r="H3" s="8"/>
      <c r="I3" s="8"/>
      <c r="J3" s="8"/>
      <c r="K3" s="8"/>
      <c r="L3" s="8"/>
      <c r="M3" s="9"/>
      <c r="N3" s="8"/>
      <c r="Q3" s="5" t="str">
        <f>"ADD CONSTRAINT "&amp;D$8&amp;"_pkey"</f>
        <v>ADD CONSTRAINT mml_check_aft_opt_pkey</v>
      </c>
    </row>
    <row r="4" spans="1:31">
      <c r="B4" s="209" t="s">
        <v>115</v>
      </c>
      <c r="C4" s="210"/>
      <c r="D4" s="211" t="str">
        <f>VLOOKUP(D7,エンティティ一覧!A1:'エンティティ一覧'!AQ9983,13,FALSE)</f>
        <v>ENT_E1_09</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552</v>
      </c>
      <c r="E7" s="227"/>
      <c r="F7" s="227"/>
      <c r="G7" s="227"/>
      <c r="H7" s="227"/>
      <c r="I7" s="227"/>
      <c r="J7" s="227"/>
      <c r="K7" s="227"/>
      <c r="L7" s="227"/>
      <c r="M7" s="228"/>
      <c r="T7" s="5" t="s">
        <v>566</v>
      </c>
    </row>
    <row r="8" spans="1:31">
      <c r="B8" s="224" t="s">
        <v>235</v>
      </c>
      <c r="C8" s="225"/>
      <c r="D8" s="226" t="s">
        <v>551</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milscm0.mml_check_aft_opt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milscm0.mml_check_aft_opt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528</v>
      </c>
      <c r="D16" s="26" t="s">
        <v>529</v>
      </c>
      <c r="E16" s="14" t="s">
        <v>133</v>
      </c>
      <c r="F16" s="14" t="s">
        <v>154</v>
      </c>
      <c r="G16" s="14">
        <v>20</v>
      </c>
      <c r="H16" s="25" t="str">
        <f>IF(F16="フラグ","boolean",IF(F16="文字列","text",IF(F16="整数","integer",IF(F16="実数","numeric",""))))</f>
        <v>text</v>
      </c>
      <c r="I16" s="25">
        <f t="shared" si="1"/>
        <v>61</v>
      </c>
      <c r="J16" s="27"/>
      <c r="K16" s="28"/>
      <c r="L16" s="29" t="s">
        <v>133</v>
      </c>
      <c r="M16" s="30" t="s">
        <v>530</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1:C2"/>
    <mergeCell ref="E1:I1"/>
    <mergeCell ref="J1:L1"/>
    <mergeCell ref="E2:I2"/>
    <mergeCell ref="J2:L2"/>
    <mergeCell ref="B4:C4"/>
    <mergeCell ref="D4:M4"/>
  </mergeCells>
  <phoneticPr fontId="7"/>
  <conditionalFormatting sqref="D16">
    <cfRule type="duplicateValues" dxfId="66" priority="4"/>
  </conditionalFormatting>
  <conditionalFormatting sqref="D17">
    <cfRule type="duplicateValues" dxfId="65" priority="3"/>
  </conditionalFormatting>
  <conditionalFormatting sqref="D15">
    <cfRule type="duplicateValues" dxfId="64" priority="2"/>
  </conditionalFormatting>
  <conditionalFormatting sqref="D14">
    <cfRule type="duplicateValues" dxfId="63"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milscm0.mml_check_aft_update_del</v>
      </c>
    </row>
    <row r="3" spans="1:31" ht="19.5" thickBot="1">
      <c r="B3" s="8"/>
      <c r="C3" s="8"/>
      <c r="D3" s="8"/>
      <c r="E3" s="8"/>
      <c r="F3" s="8"/>
      <c r="G3" s="8"/>
      <c r="H3" s="8"/>
      <c r="I3" s="8"/>
      <c r="J3" s="8"/>
      <c r="K3" s="8"/>
      <c r="L3" s="8"/>
      <c r="M3" s="9"/>
      <c r="N3" s="8"/>
      <c r="Q3" s="5" t="str">
        <f>"ADD CONSTRAINT "&amp;D$8&amp;"_pkey"</f>
        <v>ADD CONSTRAINT mml_check_aft_update_del_pkey</v>
      </c>
    </row>
    <row r="4" spans="1:31">
      <c r="B4" s="209" t="s">
        <v>115</v>
      </c>
      <c r="C4" s="210"/>
      <c r="D4" s="211" t="str">
        <f>VLOOKUP(D7,エンティティ一覧!A1:'エンティティ一覧'!AQ9983,13,FALSE)</f>
        <v>ENT_E1_10</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555</v>
      </c>
      <c r="E7" s="227"/>
      <c r="F7" s="227"/>
      <c r="G7" s="227"/>
      <c r="H7" s="227"/>
      <c r="I7" s="227"/>
      <c r="J7" s="227"/>
      <c r="K7" s="227"/>
      <c r="L7" s="227"/>
      <c r="M7" s="228"/>
      <c r="T7" s="5" t="s">
        <v>566</v>
      </c>
    </row>
    <row r="8" spans="1:31">
      <c r="B8" s="224" t="s">
        <v>235</v>
      </c>
      <c r="C8" s="225"/>
      <c r="D8" s="226" t="s">
        <v>556</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milscm0.mml_check_aft_update_del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528</v>
      </c>
      <c r="D16" s="26" t="s">
        <v>529</v>
      </c>
      <c r="E16" s="14" t="s">
        <v>133</v>
      </c>
      <c r="F16" s="14" t="s">
        <v>154</v>
      </c>
      <c r="G16" s="14">
        <v>20</v>
      </c>
      <c r="H16" s="25" t="str">
        <f>IF(F16="フラグ","boolean",IF(F16="文字列","text",IF(F16="整数","integer",IF(F16="実数","numeric",""))))</f>
        <v>text</v>
      </c>
      <c r="I16" s="25">
        <f t="shared" si="1"/>
        <v>61</v>
      </c>
      <c r="J16" s="27"/>
      <c r="K16" s="28"/>
      <c r="L16" s="29" t="s">
        <v>133</v>
      </c>
      <c r="M16" s="30" t="s">
        <v>530</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1:C2"/>
    <mergeCell ref="E1:I1"/>
    <mergeCell ref="J1:L1"/>
    <mergeCell ref="E2:I2"/>
    <mergeCell ref="J2:L2"/>
    <mergeCell ref="B4:C4"/>
    <mergeCell ref="D4:M4"/>
  </mergeCells>
  <phoneticPr fontId="7"/>
  <conditionalFormatting sqref="D16">
    <cfRule type="duplicateValues" dxfId="70" priority="4"/>
  </conditionalFormatting>
  <conditionalFormatting sqref="D17">
    <cfRule type="duplicateValues" dxfId="69" priority="3"/>
  </conditionalFormatting>
  <conditionalFormatting sqref="D15">
    <cfRule type="duplicateValues" dxfId="68" priority="2"/>
  </conditionalFormatting>
  <conditionalFormatting sqref="D14">
    <cfRule type="duplicateValues" dxfId="67"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84" t="s">
        <v>113</v>
      </c>
    </row>
    <row r="2" spans="1:31" ht="19.5" thickBot="1">
      <c r="B2" s="216"/>
      <c r="C2" s="217"/>
      <c r="D2" s="6" t="s">
        <v>114</v>
      </c>
      <c r="E2" s="220"/>
      <c r="F2" s="220"/>
      <c r="G2" s="220"/>
      <c r="H2" s="220"/>
      <c r="I2" s="220"/>
      <c r="J2" s="221"/>
      <c r="K2" s="222"/>
      <c r="L2" s="223"/>
      <c r="M2" s="7"/>
      <c r="P2" s="5" t="str">
        <f>"ALTER TABLE ONLY milscm0."&amp;D$8</f>
        <v>ALTER TABLE ONLY milscm0.delivery_zip_no_update_del</v>
      </c>
    </row>
    <row r="3" spans="1:31" ht="19.5" thickBot="1">
      <c r="B3" s="8"/>
      <c r="C3" s="8"/>
      <c r="D3" s="8"/>
      <c r="E3" s="8"/>
      <c r="F3" s="8"/>
      <c r="G3" s="8"/>
      <c r="H3" s="8"/>
      <c r="I3" s="8"/>
      <c r="J3" s="8"/>
      <c r="K3" s="8"/>
      <c r="L3" s="8"/>
      <c r="M3" s="9"/>
      <c r="N3" s="8"/>
      <c r="Q3" s="5" t="str">
        <f>"ADD CONSTRAINT "&amp;D$8&amp;"_pkey"</f>
        <v>ADD CONSTRAINT delivery_zip_no_update_del_pkey</v>
      </c>
    </row>
    <row r="4" spans="1:31">
      <c r="B4" s="209" t="s">
        <v>115</v>
      </c>
      <c r="C4" s="210"/>
      <c r="D4" s="211" t="str">
        <f>VLOOKUP(D7,エンティティ一覧!A1:'エンティティ一覧'!AQ9983,13,FALSE)</f>
        <v>ENT_E1_11</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499</v>
      </c>
      <c r="E7" s="227"/>
      <c r="F7" s="227"/>
      <c r="G7" s="227"/>
      <c r="H7" s="227"/>
      <c r="I7" s="227"/>
      <c r="J7" s="227"/>
      <c r="K7" s="227"/>
      <c r="L7" s="227"/>
      <c r="M7" s="228"/>
    </row>
    <row r="8" spans="1:31">
      <c r="B8" s="224" t="s">
        <v>147</v>
      </c>
      <c r="C8" s="225"/>
      <c r="D8" s="226" t="s">
        <v>515</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上書き取込削除対象_ZipファイルNoを定義する。</v>
      </c>
      <c r="E9" s="236"/>
      <c r="F9" s="236"/>
      <c r="G9" s="236"/>
      <c r="H9" s="236"/>
      <c r="I9" s="236"/>
      <c r="J9" s="236"/>
      <c r="K9" s="236"/>
      <c r="L9" s="236"/>
      <c r="M9" s="237"/>
      <c r="P9" s="5" t="str">
        <f>"ALTER TABLE milscm0."&amp;D$8&amp;" OWNER TO pgappl11;"</f>
        <v>ALTER TABLE milscm0.delivery_zip_no_update_del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milscm0.delivery_zip_no_update_del</v>
      </c>
    </row>
    <row r="13" spans="1:31" ht="16.5" customHeight="1">
      <c r="B13" s="239"/>
      <c r="C13" s="241"/>
      <c r="D13" s="241"/>
      <c r="E13" s="230"/>
      <c r="F13" s="83" t="s">
        <v>130</v>
      </c>
      <c r="G13" s="83" t="s">
        <v>131</v>
      </c>
      <c r="H13" s="83" t="s">
        <v>130</v>
      </c>
      <c r="I13" s="83" t="s">
        <v>132</v>
      </c>
      <c r="J13" s="230"/>
      <c r="K13" s="230"/>
      <c r="L13" s="230"/>
      <c r="M13" s="232"/>
      <c r="Q13" s="5" t="s">
        <v>151</v>
      </c>
    </row>
    <row r="14" spans="1:31" ht="19.5" thickBot="1">
      <c r="A14" s="15"/>
      <c r="B14" s="16">
        <f t="shared" ref="B14" si="0">ROW()-13</f>
        <v>1</v>
      </c>
      <c r="C14" s="17" t="s">
        <v>168</v>
      </c>
      <c r="D14" s="17" t="s">
        <v>167</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7"/>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milscm0.delivery_zip_manage_mml_update_del</v>
      </c>
    </row>
    <row r="3" spans="1:31" ht="19.5" thickBot="1">
      <c r="B3" s="8"/>
      <c r="C3" s="8"/>
      <c r="D3" s="8"/>
      <c r="E3" s="8"/>
      <c r="F3" s="8"/>
      <c r="G3" s="8"/>
      <c r="H3" s="8"/>
      <c r="I3" s="8"/>
      <c r="J3" s="8"/>
      <c r="K3" s="8"/>
      <c r="L3" s="8"/>
      <c r="M3" s="9"/>
      <c r="N3" s="8"/>
      <c r="Q3" s="5" t="str">
        <f>"ADD CONSTRAINT "&amp;D$8&amp;"_pkey"</f>
        <v>ADD CONSTRAINT delivery_zip_manage_mml_update_del_pkey</v>
      </c>
    </row>
    <row r="4" spans="1:31">
      <c r="B4" s="209" t="s">
        <v>115</v>
      </c>
      <c r="C4" s="210"/>
      <c r="D4" s="211" t="str">
        <f>VLOOKUP(D7,エンティティ一覧!A1:'エンティティ一覧'!AQ9983,13,FALSE)</f>
        <v>ENT_E1_12</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504</v>
      </c>
      <c r="E7" s="227"/>
      <c r="F7" s="227"/>
      <c r="G7" s="227"/>
      <c r="H7" s="227"/>
      <c r="I7" s="227"/>
      <c r="J7" s="227"/>
      <c r="K7" s="227"/>
      <c r="L7" s="227"/>
      <c r="M7" s="228"/>
    </row>
    <row r="8" spans="1:31">
      <c r="B8" s="224" t="s">
        <v>147</v>
      </c>
      <c r="C8" s="225"/>
      <c r="D8" s="226" t="s">
        <v>516</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上書き取込削除対象_Zipファイル管理_MMLを定義する。</v>
      </c>
      <c r="E9" s="236"/>
      <c r="F9" s="236"/>
      <c r="G9" s="236"/>
      <c r="H9" s="236"/>
      <c r="I9" s="236"/>
      <c r="J9" s="236"/>
      <c r="K9" s="236"/>
      <c r="L9" s="236"/>
      <c r="M9" s="237"/>
      <c r="P9" s="5" t="str">
        <f>"ALTER TABLE milscm0."&amp;D$8&amp;" OWNER TO pgappl11;"</f>
        <v>ALTER TABLE milscm0.delivery_zip_manage_mml_update_del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milscm0.delivery_zip_manage_mml_update_del</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9" si="0">ROW()-13</f>
        <v>1</v>
      </c>
      <c r="C14" s="13" t="s">
        <v>191</v>
      </c>
      <c r="D14" s="26" t="s">
        <v>167</v>
      </c>
      <c r="E14" s="14"/>
      <c r="F14" s="14" t="s">
        <v>206</v>
      </c>
      <c r="G14" s="14">
        <v>10</v>
      </c>
      <c r="H14" s="25" t="str">
        <f t="shared" ref="H14:H15" si="1">IF(F14="フラグ","boolean",IF(F14="文字列","text",IF(F14="整数","integer",IF(F14="実数","numeric",""))))</f>
        <v>integer</v>
      </c>
      <c r="I14" s="25">
        <f t="shared" ref="I14:I19" si="2">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9" si="3">IF(L14="○","NOT NULL","")</f>
        <v>NOT NULL</v>
      </c>
      <c r="W14" s="5" t="str">
        <f t="shared" ref="W14:W19" si="4">"--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si="1"/>
        <v>text</v>
      </c>
      <c r="I15" s="25">
        <f t="shared" si="2"/>
        <v>151</v>
      </c>
      <c r="J15" s="27"/>
      <c r="K15" s="28"/>
      <c r="L15" s="29" t="s">
        <v>133</v>
      </c>
      <c r="M15" s="30" t="s">
        <v>160</v>
      </c>
      <c r="S15" s="5" t="str">
        <f t="shared" ref="S15:S19" si="5">IF(B15&lt;&gt;1,","&amp;D15,D15)</f>
        <v>,file_name</v>
      </c>
      <c r="T15" s="5" t="str">
        <f t="shared" ref="T15:T19" si="6">UPPER(H15)</f>
        <v>TEXT</v>
      </c>
      <c r="U15" s="5" t="str">
        <f t="shared" ref="U15:U19" si="7">IF(K15&lt;&gt;"","default "&amp;IF(H15="text","'"&amp;K15&amp;"'",K15),"")</f>
        <v/>
      </c>
      <c r="V15" s="5" t="str">
        <f t="shared" si="3"/>
        <v>NOT NULL</v>
      </c>
      <c r="W15" s="5" t="str">
        <f t="shared" si="4"/>
        <v>-- ファイル名</v>
      </c>
      <c r="Y15" s="15"/>
      <c r="Z15" s="15"/>
      <c r="AA15" s="15"/>
      <c r="AB15" s="15"/>
      <c r="AD15" s="5" t="str">
        <f t="shared" ref="AD15:AD19" si="8">IF(H15="text",""""&amp;D15&amp;""": ""object"", ","")</f>
        <v xml:space="preserve">"file_name": "object", </v>
      </c>
      <c r="AE15" s="5" t="str">
        <f t="shared" ref="AE15:AE19"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3"/>
        <v>NOT NULL</v>
      </c>
      <c r="W16" s="5" t="str">
        <f t="shared" si="4"/>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H18" si="10">IF(F17="フラグ","boolean",IF(F17="文字列","text",IF(F17="整数","integer",IF(F17="実数","numeric",""))))</f>
        <v>text</v>
      </c>
      <c r="I17" s="25">
        <f t="shared" ref="I17:I18" si="11">IF(H17="boolean",1,IF(H17="text",IF(G17&lt;=126,1+(G17*3),4+(G17*3)),IF(H17="integer",4,IF(H17="numeric",3+CEILING(G17/4*2,2),0))))</f>
        <v>151</v>
      </c>
      <c r="J17" s="27"/>
      <c r="K17" s="28"/>
      <c r="L17" s="29" t="s">
        <v>133</v>
      </c>
      <c r="M17" s="30" t="s">
        <v>180</v>
      </c>
      <c r="S17" s="5" t="str">
        <f t="shared" si="5"/>
        <v>,mml_type</v>
      </c>
      <c r="T17" s="5" t="str">
        <f t="shared" si="6"/>
        <v>TEXT</v>
      </c>
      <c r="U17" s="5" t="str">
        <f t="shared" si="7"/>
        <v/>
      </c>
      <c r="V17" s="5" t="str">
        <f t="shared" si="3"/>
        <v>NOT NULL</v>
      </c>
      <c r="W17" s="5" t="str">
        <f t="shared" si="4"/>
        <v>-- MMLモジュール種別</v>
      </c>
      <c r="Y17" s="15"/>
      <c r="Z17" s="15"/>
      <c r="AA17" s="15"/>
      <c r="AB17" s="15"/>
      <c r="AD17" s="5" t="str">
        <f t="shared" si="8"/>
        <v xml:space="preserve">"mml_type": "object", </v>
      </c>
      <c r="AE17" s="5" t="str">
        <f t="shared" si="9"/>
        <v xml:space="preserve">"mml_type", </v>
      </c>
    </row>
    <row r="18" spans="1:31">
      <c r="B18" s="12">
        <f t="shared" si="0"/>
        <v>5</v>
      </c>
      <c r="C18" s="13" t="s">
        <v>185</v>
      </c>
      <c r="D18" s="26" t="s">
        <v>186</v>
      </c>
      <c r="E18" s="14"/>
      <c r="F18" s="14" t="s">
        <v>154</v>
      </c>
      <c r="G18" s="14">
        <v>200</v>
      </c>
      <c r="H18" s="25" t="str">
        <f t="shared" si="10"/>
        <v>text</v>
      </c>
      <c r="I18" s="25">
        <f t="shared" si="11"/>
        <v>604</v>
      </c>
      <c r="J18" s="27"/>
      <c r="K18" s="28"/>
      <c r="L18" s="29" t="s">
        <v>133</v>
      </c>
      <c r="M18" s="30" t="s">
        <v>188</v>
      </c>
      <c r="S18" s="5" t="str">
        <f t="shared" si="5"/>
        <v>,dir_path</v>
      </c>
      <c r="T18" s="5" t="str">
        <f t="shared" si="6"/>
        <v>TEXT</v>
      </c>
      <c r="U18" s="5" t="str">
        <f t="shared" si="7"/>
        <v/>
      </c>
      <c r="V18" s="5" t="str">
        <f t="shared" si="3"/>
        <v>NOT NULL</v>
      </c>
      <c r="W18" s="5" t="str">
        <f t="shared" si="4"/>
        <v>-- 取得元ディレクトリパス</v>
      </c>
      <c r="Y18" s="15"/>
      <c r="Z18" s="15"/>
      <c r="AA18" s="15"/>
      <c r="AB18" s="15"/>
      <c r="AD18" s="5" t="str">
        <f t="shared" si="8"/>
        <v xml:space="preserve">"dir_path": "object", </v>
      </c>
      <c r="AE18" s="5" t="str">
        <f t="shared" si="9"/>
        <v xml:space="preserve">"dir_path", </v>
      </c>
    </row>
    <row r="19" spans="1:31" ht="19.5" thickBot="1">
      <c r="A19" s="15"/>
      <c r="B19" s="16">
        <f t="shared" si="0"/>
        <v>6</v>
      </c>
      <c r="C19" s="17" t="s">
        <v>172</v>
      </c>
      <c r="D19" s="17" t="s">
        <v>189</v>
      </c>
      <c r="E19" s="18"/>
      <c r="F19" s="18" t="s">
        <v>154</v>
      </c>
      <c r="G19" s="18">
        <v>1</v>
      </c>
      <c r="H19" s="31" t="str">
        <f>IF(F19="フラグ","boolean",IF(F19="文字列","text",IF(F19="整数","integer",IF(F19="実数","numeric",""))))</f>
        <v>text</v>
      </c>
      <c r="I19" s="31">
        <f t="shared" si="2"/>
        <v>4</v>
      </c>
      <c r="J19" s="19"/>
      <c r="K19" s="32">
        <v>0</v>
      </c>
      <c r="L19" s="18" t="s">
        <v>133</v>
      </c>
      <c r="M19" s="20"/>
      <c r="S19" s="5" t="str">
        <f t="shared" si="5"/>
        <v>,torikomi_f</v>
      </c>
      <c r="T19" s="5" t="str">
        <f t="shared" si="6"/>
        <v>TEXT</v>
      </c>
      <c r="U19" s="5" t="str">
        <f t="shared" si="7"/>
        <v>default '0'</v>
      </c>
      <c r="V19" s="5" t="str">
        <f t="shared" si="3"/>
        <v>NOT NULL</v>
      </c>
      <c r="W19" s="5" t="str">
        <f t="shared" si="4"/>
        <v>-- Zip取込済みフラグ</v>
      </c>
      <c r="Y19" s="15"/>
      <c r="Z19" s="15"/>
      <c r="AA19" s="15"/>
      <c r="AB19" s="15"/>
      <c r="AD19" s="5" t="str">
        <f t="shared" si="8"/>
        <v xml:space="preserve">"torikomi_f": "object", </v>
      </c>
      <c r="AE19" s="5" t="str">
        <f t="shared" si="9"/>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62" priority="5"/>
  </conditionalFormatting>
  <conditionalFormatting sqref="D15">
    <cfRule type="duplicateValues" dxfId="61" priority="4"/>
  </conditionalFormatting>
  <conditionalFormatting sqref="D17">
    <cfRule type="duplicateValues" dxfId="60" priority="3"/>
  </conditionalFormatting>
  <conditionalFormatting sqref="D16">
    <cfRule type="duplicateValues" dxfId="59" priority="2"/>
  </conditionalFormatting>
  <conditionalFormatting sqref="D18">
    <cfRule type="duplicateValues" dxfId="58"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8"/>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milscm0.delivery_mml_manage_update_del</v>
      </c>
    </row>
    <row r="3" spans="1:31" ht="19.5" thickBot="1">
      <c r="B3" s="8"/>
      <c r="C3" s="8"/>
      <c r="D3" s="8"/>
      <c r="E3" s="8"/>
      <c r="F3" s="8"/>
      <c r="G3" s="8"/>
      <c r="H3" s="8"/>
      <c r="I3" s="8"/>
      <c r="J3" s="8"/>
      <c r="K3" s="8"/>
      <c r="L3" s="8"/>
      <c r="M3" s="9"/>
      <c r="N3" s="8"/>
      <c r="Q3" s="5" t="str">
        <f>"ADD CONSTRAINT "&amp;D$8&amp;"_pkey"</f>
        <v>ADD CONSTRAINT delivery_mml_manage_update_del_pkey</v>
      </c>
    </row>
    <row r="4" spans="1:31">
      <c r="B4" s="209" t="s">
        <v>115</v>
      </c>
      <c r="C4" s="210"/>
      <c r="D4" s="211" t="str">
        <f>VLOOKUP(D7,エンティティ一覧!A1:'エンティティ一覧'!AQ9983,13,FALSE)</f>
        <v>ENT_E1_13</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167</v>
      </c>
    </row>
    <row r="7" spans="1:31">
      <c r="B7" s="224" t="s">
        <v>117</v>
      </c>
      <c r="C7" s="225"/>
      <c r="D7" s="226" t="s">
        <v>506</v>
      </c>
      <c r="E7" s="227"/>
      <c r="F7" s="227"/>
      <c r="G7" s="227"/>
      <c r="H7" s="227"/>
      <c r="I7" s="227"/>
      <c r="J7" s="227"/>
      <c r="K7" s="227"/>
      <c r="L7" s="227"/>
      <c r="M7" s="228"/>
      <c r="T7" s="5" t="s">
        <v>196</v>
      </c>
    </row>
    <row r="8" spans="1:31">
      <c r="B8" s="224" t="s">
        <v>147</v>
      </c>
      <c r="C8" s="225"/>
      <c r="D8" s="226" t="s">
        <v>517</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上書き取込削除対象_MMLファイル管理を定義する。</v>
      </c>
      <c r="E9" s="236"/>
      <c r="F9" s="236"/>
      <c r="G9" s="236"/>
      <c r="H9" s="236"/>
      <c r="I9" s="236"/>
      <c r="J9" s="236"/>
      <c r="K9" s="236"/>
      <c r="L9" s="236"/>
      <c r="M9" s="237"/>
      <c r="P9" s="5" t="str">
        <f>"ALTER TABLE milscm0."&amp;D$8&amp;" OWNER TO pgappl11;"</f>
        <v>ALTER TABLE milscm0.delivery_mml_manage_update_del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milscm0.delivery_mml_manage_update_del</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20"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171</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si="1"/>
        <v>151</v>
      </c>
      <c r="J17" s="27"/>
      <c r="K17" s="28"/>
      <c r="L17" s="29" t="s">
        <v>133</v>
      </c>
      <c r="M17" s="30" t="s">
        <v>164</v>
      </c>
      <c r="S17" s="5" t="str">
        <f>IF(B17&lt;&gt;1,","&amp;D17,D17)</f>
        <v>,facility_id_mml</v>
      </c>
      <c r="T17" s="5" t="str">
        <f>UPPER(H17)</f>
        <v>TEXT</v>
      </c>
      <c r="U17" s="5" t="str">
        <f>IF(K17&lt;&gt;"","default "&amp;IF(H17="text","'"&amp;K17&amp;"'",K17),"")</f>
        <v/>
      </c>
      <c r="V17" s="5" t="str">
        <f t="shared" si="2"/>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si="1"/>
        <v>16</v>
      </c>
      <c r="J18" s="27"/>
      <c r="K18" s="28"/>
      <c r="L18" s="29" t="s">
        <v>133</v>
      </c>
      <c r="M18" s="30" t="s">
        <v>180</v>
      </c>
      <c r="S18" s="5" t="str">
        <f>IF(B18&lt;&gt;1,","&amp;D18,D18)</f>
        <v>,mml_type</v>
      </c>
      <c r="T18" s="5" t="str">
        <f>UPPER(H18)</f>
        <v>TEXT</v>
      </c>
      <c r="U18" s="5" t="str">
        <f>IF(K18&lt;&gt;"","default "&amp;IF(H18="text","'"&amp;K18&amp;"'",K18),"")</f>
        <v/>
      </c>
      <c r="V18" s="5" t="str">
        <f t="shared" si="2"/>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0">IF(F19="フラグ","boolean",IF(F19="文字列","text",IF(F19="整数","integer",IF(F19="実数","numeric",""))))</f>
        <v>text</v>
      </c>
      <c r="I19" s="25">
        <f t="shared" si="1"/>
        <v>61</v>
      </c>
      <c r="J19" s="27"/>
      <c r="K19" s="28"/>
      <c r="L19" s="29" t="s">
        <v>133</v>
      </c>
      <c r="M19" s="30" t="s">
        <v>190</v>
      </c>
      <c r="S19" s="5" t="str">
        <f>IF(B19&lt;&gt;1,","&amp;D19,D19)</f>
        <v>,master_id</v>
      </c>
      <c r="T19" s="5" t="str">
        <f t="shared" ref="T19:T20" si="11">UPPER(H19)</f>
        <v>TEXT</v>
      </c>
      <c r="U19" s="5" t="str">
        <f t="shared" ref="U19:U20" si="12">IF(K19&lt;&gt;"","default "&amp;IF(H19="text","'"&amp;K19&amp;"'",K19),"")</f>
        <v/>
      </c>
      <c r="V19" s="5" t="str">
        <f t="shared" si="2"/>
        <v>NOT NULL</v>
      </c>
      <c r="W19" s="5" t="str">
        <f>"-- "&amp;C19</f>
        <v>-- 患者ID</v>
      </c>
      <c r="Y19" s="15"/>
      <c r="Z19" s="15"/>
      <c r="AA19" s="15"/>
      <c r="AB19" s="15"/>
      <c r="AD19" s="5" t="str">
        <f>IF(H19="text",""""&amp;D19&amp;""": ""object"", ","")</f>
        <v xml:space="preserve">"master_id": "object", </v>
      </c>
      <c r="AE19" s="5" t="str">
        <f>""""&amp;D19&amp;""", "</f>
        <v xml:space="preserve">"master_id", </v>
      </c>
    </row>
    <row r="20" spans="1:31" ht="19.5" thickBot="1">
      <c r="A20" s="15"/>
      <c r="B20" s="16">
        <f t="shared" si="0"/>
        <v>7</v>
      </c>
      <c r="C20" s="17" t="s">
        <v>177</v>
      </c>
      <c r="D20" s="17" t="s">
        <v>178</v>
      </c>
      <c r="E20" s="18"/>
      <c r="F20" s="18" t="s">
        <v>154</v>
      </c>
      <c r="G20" s="18">
        <v>1</v>
      </c>
      <c r="H20" s="31" t="str">
        <f t="shared" si="10"/>
        <v>text</v>
      </c>
      <c r="I20" s="31">
        <f t="shared" si="1"/>
        <v>4</v>
      </c>
      <c r="J20" s="19"/>
      <c r="K20" s="32">
        <v>0</v>
      </c>
      <c r="L20" s="18" t="s">
        <v>133</v>
      </c>
      <c r="M20" s="20"/>
      <c r="S20" s="5" t="str">
        <f>IF(B20&lt;&gt;1,","&amp;D20,D20)</f>
        <v>,status_f</v>
      </c>
      <c r="T20" s="5" t="str">
        <f t="shared" si="11"/>
        <v>TEXT</v>
      </c>
      <c r="U20" s="5" t="str">
        <f t="shared" si="12"/>
        <v>default '0'</v>
      </c>
      <c r="V20" s="5" t="str">
        <f t="shared" si="2"/>
        <v>NOT NULL</v>
      </c>
      <c r="W20" s="5" t="str">
        <f>"-- "&amp;C20</f>
        <v>-- ステータスフラグ</v>
      </c>
      <c r="Y20" s="15"/>
      <c r="Z20" s="15"/>
      <c r="AA20" s="15"/>
      <c r="AB20" s="15"/>
      <c r="AD20" s="5" t="str">
        <f>IF(H20="text",""""&amp;D20&amp;""": ""object"", ","")</f>
        <v xml:space="preserve">"status_f": "object", </v>
      </c>
      <c r="AE20" s="5" t="str">
        <f t="shared" ref="AE20" si="13">""""&amp;D20&amp;""", "</f>
        <v xml:space="preserve">"status_f", </v>
      </c>
    </row>
    <row r="21" spans="1:31">
      <c r="P21" s="15"/>
      <c r="R21" s="5" t="s">
        <v>152</v>
      </c>
      <c r="Y21" s="15"/>
      <c r="Z21" s="15"/>
      <c r="AA21" s="15"/>
      <c r="AB21" s="15"/>
    </row>
    <row r="22" spans="1:31">
      <c r="P22" s="15"/>
      <c r="Y22" s="15"/>
      <c r="Z22" s="15"/>
      <c r="AA22" s="15"/>
      <c r="AB22" s="15"/>
    </row>
    <row r="23" spans="1:31">
      <c r="P23" s="15"/>
      <c r="Y23" s="15"/>
      <c r="Z23" s="15"/>
      <c r="AA23" s="15"/>
      <c r="AB23" s="15"/>
    </row>
    <row r="24" spans="1:31">
      <c r="P24" s="15"/>
      <c r="Y24" s="15"/>
      <c r="Z24" s="15"/>
      <c r="AA24" s="15"/>
    </row>
    <row r="25" spans="1:31">
      <c r="P25" s="15"/>
      <c r="Y25" s="15"/>
      <c r="Z25" s="15"/>
      <c r="AA25" s="15"/>
    </row>
    <row r="26" spans="1:31">
      <c r="P26" s="15"/>
      <c r="Y26" s="15"/>
      <c r="Z26" s="15"/>
      <c r="AA26" s="15"/>
    </row>
    <row r="27" spans="1:31">
      <c r="P27" s="15"/>
      <c r="Y27" s="15"/>
      <c r="Z27" s="15"/>
      <c r="AA27" s="15"/>
    </row>
    <row r="28" spans="1:31">
      <c r="P28" s="15"/>
      <c r="Y28" s="15"/>
      <c r="Z28" s="15"/>
      <c r="AA28"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9">
    <cfRule type="duplicateValues" dxfId="57" priority="6"/>
  </conditionalFormatting>
  <conditionalFormatting sqref="D18">
    <cfRule type="duplicateValues" dxfId="56" priority="5"/>
  </conditionalFormatting>
  <conditionalFormatting sqref="D17">
    <cfRule type="duplicateValues" dxfId="55" priority="4"/>
  </conditionalFormatting>
  <conditionalFormatting sqref="D15">
    <cfRule type="duplicateValues" dxfId="54" priority="3"/>
  </conditionalFormatting>
  <conditionalFormatting sqref="D16">
    <cfRule type="duplicateValues" dxfId="53" priority="2"/>
  </conditionalFormatting>
  <conditionalFormatting sqref="D14">
    <cfRule type="duplicateValues" dxfId="52"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6"/>
  <sheetViews>
    <sheetView showGridLines="0" zoomScale="85" zoomScaleNormal="85" zoomScaleSheetLayoutView="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milscm0.mart_final_check_all_shinryo_ym</v>
      </c>
    </row>
    <row r="3" spans="1:31" ht="19.5" thickBot="1">
      <c r="B3" s="8"/>
      <c r="C3" s="8"/>
      <c r="D3" s="8"/>
      <c r="E3" s="8"/>
      <c r="F3" s="8"/>
      <c r="G3" s="8"/>
      <c r="H3" s="8"/>
      <c r="I3" s="8"/>
      <c r="J3" s="8"/>
      <c r="K3" s="8"/>
      <c r="L3" s="8"/>
      <c r="M3" s="9"/>
      <c r="N3" s="8"/>
      <c r="Q3" s="5" t="str">
        <f>"ADD CONSTRAINT "&amp;D$8&amp;"_pkey"</f>
        <v>ADD CONSTRAINT mart_final_check_all_shinryo_ym_pkey</v>
      </c>
    </row>
    <row r="4" spans="1:31">
      <c r="B4" s="209" t="s">
        <v>115</v>
      </c>
      <c r="C4" s="210"/>
      <c r="D4" s="211" t="str">
        <f>VLOOKUP(D7,エンティティ一覧!A1:'エンティティ一覧'!AQ9983,13,FALSE)</f>
        <v>ENT_E2_01</v>
      </c>
      <c r="E4" s="212"/>
      <c r="F4" s="212"/>
      <c r="G4" s="212"/>
      <c r="H4" s="212"/>
      <c r="I4" s="212"/>
      <c r="J4" s="212"/>
      <c r="K4" s="212"/>
      <c r="L4" s="212"/>
      <c r="M4" s="213"/>
      <c r="R4" s="5" t="s">
        <v>153</v>
      </c>
    </row>
    <row r="5" spans="1:31">
      <c r="B5" s="224" t="s">
        <v>134</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276</v>
      </c>
    </row>
    <row r="7" spans="1:31">
      <c r="B7" s="224" t="s">
        <v>117</v>
      </c>
      <c r="C7" s="225"/>
      <c r="D7" s="252" t="s">
        <v>279</v>
      </c>
      <c r="E7" s="227"/>
      <c r="F7" s="227"/>
      <c r="G7" s="227"/>
      <c r="H7" s="227"/>
      <c r="I7" s="227"/>
      <c r="J7" s="227"/>
      <c r="K7" s="227"/>
      <c r="L7" s="227"/>
      <c r="M7" s="228"/>
      <c r="T7" s="5" t="s">
        <v>277</v>
      </c>
    </row>
    <row r="8" spans="1:31">
      <c r="B8" s="224" t="s">
        <v>147</v>
      </c>
      <c r="C8" s="225"/>
      <c r="D8" s="226" t="s">
        <v>218</v>
      </c>
      <c r="E8" s="227"/>
      <c r="F8" s="227"/>
      <c r="G8" s="227"/>
      <c r="H8" s="227"/>
      <c r="I8" s="227"/>
      <c r="J8" s="227"/>
      <c r="K8" s="227"/>
      <c r="L8" s="227"/>
      <c r="M8" s="228"/>
      <c r="S8" s="5" t="s">
        <v>152</v>
      </c>
    </row>
    <row r="9" spans="1:31" ht="19.5" thickBot="1">
      <c r="B9" s="233" t="s">
        <v>118</v>
      </c>
      <c r="C9" s="234"/>
      <c r="D9" s="235" t="str">
        <f xml:space="preserve"> D7 &amp; "を定義する。"</f>
        <v>最終未通知有無確認結果_断面を定義する。</v>
      </c>
      <c r="E9" s="236"/>
      <c r="F9" s="236"/>
      <c r="G9" s="236"/>
      <c r="H9" s="236"/>
      <c r="I9" s="236"/>
      <c r="J9" s="236"/>
      <c r="K9" s="236"/>
      <c r="L9" s="236"/>
      <c r="M9" s="237"/>
      <c r="P9" s="5" t="str">
        <f>"ALTER TABLE milscm0."&amp;D$8&amp;" OWNER TO pgappl11;"</f>
        <v>ALTER TABLE milscm0.mart_final_check_all_shinryo_ym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milscm0.mart_final_check_all_shinryo_ym</v>
      </c>
    </row>
    <row r="13" spans="1:31" ht="16.5" customHeight="1">
      <c r="B13" s="239"/>
      <c r="C13" s="241"/>
      <c r="D13" s="241"/>
      <c r="E13" s="230"/>
      <c r="F13" s="37" t="s">
        <v>130</v>
      </c>
      <c r="G13" s="37" t="s">
        <v>131</v>
      </c>
      <c r="H13" s="37" t="s">
        <v>130</v>
      </c>
      <c r="I13" s="37" t="s">
        <v>132</v>
      </c>
      <c r="J13" s="230"/>
      <c r="K13" s="230"/>
      <c r="L13" s="230"/>
      <c r="M13" s="232"/>
      <c r="Q13" s="5" t="s">
        <v>151</v>
      </c>
    </row>
    <row r="14" spans="1:31">
      <c r="B14" s="12">
        <f t="shared" ref="B14:B18" si="0">ROW()-13</f>
        <v>1</v>
      </c>
      <c r="C14" s="13" t="s">
        <v>200</v>
      </c>
      <c r="D14" s="26" t="s">
        <v>201</v>
      </c>
      <c r="E14" s="29" t="s">
        <v>133</v>
      </c>
      <c r="F14" s="14" t="s">
        <v>202</v>
      </c>
      <c r="G14" s="14">
        <v>9</v>
      </c>
      <c r="H14" s="25" t="str">
        <f>IF(F14="フラグ","boolean",IF(F14="文字列","text",IF(F14="整数","integer",IF(F14="実数","numeric",""))))</f>
        <v>text</v>
      </c>
      <c r="I14" s="25">
        <f t="shared" ref="I14:I18"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8" si="2">IF(L14="○","NOT NULL","")</f>
        <v>NOT NULL</v>
      </c>
      <c r="W14" s="5" t="str">
        <f t="shared" ref="W14"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ref="I15:I16" si="4">IF(H15="boolean",1,IF(H15="text",IF(G15&lt;=126,1+(G15*3),4+(G15*3)),IF(H15="integer",4,IF(H15="numeric",3+CEILING(G15/4*2,2),0))))</f>
        <v>10</v>
      </c>
      <c r="J15" s="27"/>
      <c r="K15" s="28"/>
      <c r="L15" s="29" t="s">
        <v>133</v>
      </c>
      <c r="M15" s="30" t="s">
        <v>275</v>
      </c>
      <c r="S15" s="5" t="str">
        <f>IF(B15&lt;&gt;1,","&amp;D15,D15)</f>
        <v>,data_kubun</v>
      </c>
      <c r="T15" s="5" t="str">
        <f>UPPER(H15)</f>
        <v>TEXT</v>
      </c>
      <c r="U15" s="5" t="str">
        <f>IF(K15&lt;&gt;"","default "&amp;IF(H15="text","'"&amp;K15&amp;"'",K15),"")</f>
        <v/>
      </c>
      <c r="V15" s="5" t="str">
        <f t="shared" ref="V15:V16" si="5">IF(L15="○","NOT NULL","")</f>
        <v>NOT NULL</v>
      </c>
      <c r="W15" s="5" t="str">
        <f t="shared" ref="W15:W16" si="6">"-- "&amp;C15</f>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4"/>
        <v>61</v>
      </c>
      <c r="J16" s="27"/>
      <c r="K16" s="28"/>
      <c r="L16" s="29" t="s">
        <v>133</v>
      </c>
      <c r="M16" s="30" t="s">
        <v>273</v>
      </c>
      <c r="S16" s="5" t="str">
        <f>IF(B16&lt;&gt;1,","&amp;D16,D16)</f>
        <v>,key_id</v>
      </c>
      <c r="T16" s="5" t="str">
        <f>UPPER(H16)</f>
        <v>TEXT</v>
      </c>
      <c r="U16" s="5" t="str">
        <f>IF(K16&lt;&gt;"","default "&amp;IF(H16="text","'"&amp;K16&amp;"'",K16),"")</f>
        <v/>
      </c>
      <c r="V16" s="5" t="str">
        <f t="shared" si="5"/>
        <v>NOT NULL</v>
      </c>
      <c r="W16" s="5" t="str">
        <f t="shared" si="6"/>
        <v>-- キーID</v>
      </c>
      <c r="Y16" s="15"/>
      <c r="Z16" s="15"/>
      <c r="AA16" s="15"/>
      <c r="AB16" s="15"/>
      <c r="AD16" s="5" t="str">
        <f>IF(H16="text",""""&amp;D16&amp;""": ""object"", ","")</f>
        <v xml:space="preserve">"key_id": "object", </v>
      </c>
      <c r="AE16" s="5" t="str">
        <f>""""&amp;D16&amp;""", "</f>
        <v xml:space="preserve">"key_id", </v>
      </c>
    </row>
    <row r="17" spans="1:31">
      <c r="B17" s="12">
        <f t="shared" si="0"/>
        <v>4</v>
      </c>
      <c r="C17" s="13" t="s">
        <v>267</v>
      </c>
      <c r="D17" s="26" t="s">
        <v>267</v>
      </c>
      <c r="E17" s="14"/>
      <c r="F17" s="14" t="s">
        <v>202</v>
      </c>
      <c r="G17" s="14">
        <v>20</v>
      </c>
      <c r="H17" s="25" t="str">
        <f>IF(F17="フラグ","boolean",IF(F17="文字列","text",IF(F17="整数","integer",IF(F17="実数","numeric",""))))</f>
        <v>text</v>
      </c>
      <c r="I17" s="25">
        <f t="shared" ref="I17" si="7">IF(H17="boolean",1,IF(H17="text",IF(G17&lt;=126,1+(G17*3),4+(G17*3)),IF(H17="integer",4,IF(H17="numeric",3+CEILING(G17/4*2,2),0))))</f>
        <v>61</v>
      </c>
      <c r="J17" s="27"/>
      <c r="K17" s="28"/>
      <c r="L17" s="29" t="s">
        <v>133</v>
      </c>
      <c r="M17" s="30"/>
      <c r="S17" s="5" t="str">
        <f>IF(B17&lt;&gt;1,","&amp;D17,D17)</f>
        <v>,id0</v>
      </c>
      <c r="T17" s="5" t="str">
        <f>UPPER(H17)</f>
        <v>TEXT</v>
      </c>
      <c r="U17" s="5" t="str">
        <f>IF(K17&lt;&gt;"","default "&amp;IF(H17="text","'"&amp;K17&amp;"'",K17),"")</f>
        <v/>
      </c>
      <c r="V17" s="5" t="str">
        <f t="shared" ref="V17" si="8">IF(L17="○","NOT NULL","")</f>
        <v>NOT NULL</v>
      </c>
      <c r="W17" s="5" t="str">
        <f t="shared" ref="W17" si="9">"-- "&amp;C17</f>
        <v>-- id0</v>
      </c>
      <c r="Y17" s="15"/>
      <c r="Z17" s="15"/>
      <c r="AA17" s="15"/>
      <c r="AB17" s="15"/>
      <c r="AD17" s="5" t="str">
        <f>IF(H17="text",""""&amp;D17&amp;""": ""object"", ","")</f>
        <v xml:space="preserve">"id0": "object", </v>
      </c>
      <c r="AE17" s="5" t="str">
        <f>""""&amp;D17&amp;""", "</f>
        <v xml:space="preserve">"id0", </v>
      </c>
    </row>
    <row r="18" spans="1:31" ht="19.5" thickBot="1">
      <c r="A18" s="15"/>
      <c r="B18" s="16">
        <f t="shared" si="0"/>
        <v>5</v>
      </c>
      <c r="C18" s="17" t="s">
        <v>271</v>
      </c>
      <c r="D18" s="17" t="s">
        <v>268</v>
      </c>
      <c r="E18" s="18"/>
      <c r="F18" s="18" t="s">
        <v>272</v>
      </c>
      <c r="G18" s="18">
        <v>1</v>
      </c>
      <c r="H18" s="31" t="str">
        <f t="shared" ref="H18" si="10">IF(F18="フラグ","boolean",IF(F18="文字列","text",IF(F18="整数","integer",IF(F18="実数","numeric",""))))</f>
        <v>boolean</v>
      </c>
      <c r="I18" s="31">
        <f t="shared" si="1"/>
        <v>1</v>
      </c>
      <c r="J18" s="19"/>
      <c r="K18" s="32"/>
      <c r="L18" s="18" t="s">
        <v>133</v>
      </c>
      <c r="M18" s="20" t="s">
        <v>274</v>
      </c>
      <c r="S18" s="5" t="str">
        <f>IF(B18&lt;&gt;1,","&amp;D18,D18)</f>
        <v>,rikatsuyo_flag</v>
      </c>
      <c r="T18" s="5" t="str">
        <f t="shared" ref="T18" si="11">UPPER(H18)</f>
        <v>BOOLEAN</v>
      </c>
      <c r="U18" s="5" t="str">
        <f t="shared" ref="U18" si="12">IF(K18&lt;&gt;"","default "&amp;IF(H18="text","'"&amp;K18&amp;"'",K18),"")</f>
        <v/>
      </c>
      <c r="V18" s="5" t="str">
        <f t="shared" si="2"/>
        <v>NOT NULL</v>
      </c>
      <c r="W18" s="5" t="str">
        <f>"-- "&amp;C18</f>
        <v>-- 利活用フラグ</v>
      </c>
      <c r="Y18" s="15"/>
      <c r="Z18" s="15"/>
      <c r="AA18" s="15"/>
      <c r="AB18" s="15"/>
      <c r="AD18" s="5" t="str">
        <f>IF(H18="text",""""&amp;D18&amp;""": ""object"", ","")</f>
        <v/>
      </c>
      <c r="AE18" s="5" t="str">
        <f t="shared" ref="AE18" si="13">""""&amp;D18&amp;""", "</f>
        <v xml:space="preserve">"rikatsuyo_flag", </v>
      </c>
    </row>
    <row r="19" spans="1:31">
      <c r="P19" s="15"/>
      <c r="R19" s="5" t="s">
        <v>152</v>
      </c>
      <c r="Y19" s="15"/>
      <c r="Z19" s="15"/>
      <c r="AA19" s="15"/>
      <c r="AB19" s="15"/>
    </row>
    <row r="20" spans="1:31">
      <c r="P20" s="15"/>
      <c r="Y20" s="15"/>
      <c r="Z20" s="15"/>
      <c r="AA20" s="15"/>
      <c r="AB20" s="15"/>
    </row>
    <row r="21" spans="1:31">
      <c r="P21" s="15"/>
      <c r="Y21" s="15"/>
      <c r="Z21" s="15"/>
      <c r="AA21" s="15"/>
      <c r="AB21" s="15"/>
    </row>
    <row r="22" spans="1:31">
      <c r="P22" s="15"/>
      <c r="Y22" s="15"/>
      <c r="Z22" s="15"/>
      <c r="AA22" s="15"/>
    </row>
    <row r="23" spans="1:31">
      <c r="P23" s="15"/>
      <c r="Y23" s="15"/>
      <c r="Z23" s="15"/>
      <c r="AA23" s="15"/>
    </row>
    <row r="24" spans="1:31">
      <c r="P24" s="15"/>
      <c r="Y24" s="15"/>
      <c r="Z24" s="15"/>
      <c r="AA24" s="15"/>
    </row>
    <row r="25" spans="1:31">
      <c r="P25" s="15"/>
      <c r="Y25" s="15"/>
      <c r="Z25" s="15"/>
      <c r="AA25" s="15"/>
    </row>
    <row r="26" spans="1:31">
      <c r="P26" s="15"/>
      <c r="Y26" s="15"/>
      <c r="Z26" s="15"/>
      <c r="AA26"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51" priority="4"/>
  </conditionalFormatting>
  <conditionalFormatting sqref="D15">
    <cfRule type="duplicateValues" dxfId="50" priority="3"/>
  </conditionalFormatting>
  <conditionalFormatting sqref="D16">
    <cfRule type="duplicateValues" dxfId="49" priority="2"/>
  </conditionalFormatting>
  <conditionalFormatting sqref="D17">
    <cfRule type="duplicateValues" dxfId="48"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5"/>
  <sheetViews>
    <sheetView showGridLines="0" zoomScale="85" zoomScaleNormal="85" zoomScaleSheetLayoutView="85" workbookViewId="0">
      <selection activeCell="C16" sqref="C16"/>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milscm0.mart_rikatsuyo_patient_id</v>
      </c>
    </row>
    <row r="3" spans="1:31" ht="19.5" thickBot="1">
      <c r="B3" s="8"/>
      <c r="C3" s="8"/>
      <c r="D3" s="8"/>
      <c r="E3" s="8"/>
      <c r="F3" s="8"/>
      <c r="G3" s="8"/>
      <c r="H3" s="8"/>
      <c r="I3" s="8"/>
      <c r="J3" s="8"/>
      <c r="K3" s="8"/>
      <c r="L3" s="8"/>
      <c r="M3" s="9"/>
      <c r="N3" s="8"/>
      <c r="Q3" s="5" t="str">
        <f>"ADD CONSTRAINT "&amp;D$8&amp;"_pkey"</f>
        <v>ADD CONSTRAINT mart_rikatsuyo_patient_id_pkey</v>
      </c>
    </row>
    <row r="4" spans="1:31">
      <c r="B4" s="209" t="s">
        <v>115</v>
      </c>
      <c r="C4" s="210"/>
      <c r="D4" s="211" t="str">
        <f>VLOOKUP(D7,エンティティ一覧!A1:'エンティティ一覧'!AQ9983,13,FALSE)</f>
        <v>ENT_E2_02</v>
      </c>
      <c r="E4" s="212"/>
      <c r="F4" s="212"/>
      <c r="G4" s="212"/>
      <c r="H4" s="212"/>
      <c r="I4" s="212"/>
      <c r="J4" s="212"/>
      <c r="K4" s="212"/>
      <c r="L4" s="212"/>
      <c r="M4" s="213"/>
      <c r="R4" s="5" t="s">
        <v>153</v>
      </c>
    </row>
    <row r="5" spans="1:31">
      <c r="B5" s="224" t="s">
        <v>134</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276</v>
      </c>
    </row>
    <row r="7" spans="1:31">
      <c r="B7" s="224" t="s">
        <v>117</v>
      </c>
      <c r="C7" s="225"/>
      <c r="D7" s="252" t="s">
        <v>358</v>
      </c>
      <c r="E7" s="227"/>
      <c r="F7" s="227"/>
      <c r="G7" s="227"/>
      <c r="H7" s="227"/>
      <c r="I7" s="227"/>
      <c r="J7" s="227"/>
      <c r="K7" s="227"/>
      <c r="L7" s="227"/>
      <c r="M7" s="228"/>
      <c r="T7" s="5" t="s">
        <v>277</v>
      </c>
    </row>
    <row r="8" spans="1:31">
      <c r="B8" s="224" t="s">
        <v>147</v>
      </c>
      <c r="C8" s="225"/>
      <c r="D8" s="226" t="s">
        <v>360</v>
      </c>
      <c r="E8" s="227"/>
      <c r="F8" s="227"/>
      <c r="G8" s="227"/>
      <c r="H8" s="227"/>
      <c r="I8" s="227"/>
      <c r="J8" s="227"/>
      <c r="K8" s="227"/>
      <c r="L8" s="227"/>
      <c r="M8" s="228"/>
      <c r="S8" s="5" t="s">
        <v>152</v>
      </c>
    </row>
    <row r="9" spans="1:31" ht="19.5" thickBot="1">
      <c r="B9" s="233" t="s">
        <v>118</v>
      </c>
      <c r="C9" s="234"/>
      <c r="D9" s="235" t="str">
        <f xml:space="preserve"> D7 &amp; "を定義する。"</f>
        <v>利活用可能患者IDを定義する。</v>
      </c>
      <c r="E9" s="236"/>
      <c r="F9" s="236"/>
      <c r="G9" s="236"/>
      <c r="H9" s="236"/>
      <c r="I9" s="236"/>
      <c r="J9" s="236"/>
      <c r="K9" s="236"/>
      <c r="L9" s="236"/>
      <c r="M9" s="237"/>
      <c r="P9" s="5" t="str">
        <f>"ALTER TABLE milscm0."&amp;D$8&amp;" OWNER TO pgappl11;"</f>
        <v>ALTER TABLE milscm0.mart_rikatsuyo_patient_id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milscm0.mart_rikatsuyo_patient_id</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7" si="0">ROW()-13</f>
        <v>1</v>
      </c>
      <c r="C14" s="13" t="s">
        <v>200</v>
      </c>
      <c r="D14" s="26" t="s">
        <v>201</v>
      </c>
      <c r="E14" s="29" t="s">
        <v>133</v>
      </c>
      <c r="F14" s="14" t="s">
        <v>202</v>
      </c>
      <c r="G14" s="14">
        <v>9</v>
      </c>
      <c r="H14" s="25" t="str">
        <f>IF(F14="フラグ","boolean",IF(F14="文字列","text",IF(F14="整数","integer",IF(F14="実数","numeric",""))))</f>
        <v>text</v>
      </c>
      <c r="I14" s="25">
        <f t="shared" ref="I14:I17"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7" si="2">IF(L14="○","NOT NULL","")</f>
        <v>NOT NULL</v>
      </c>
      <c r="W14" s="5" t="str">
        <f t="shared" ref="W14:W16"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si="1"/>
        <v>10</v>
      </c>
      <c r="J15" s="27"/>
      <c r="K15" s="28"/>
      <c r="L15" s="29" t="s">
        <v>133</v>
      </c>
      <c r="M15" s="30" t="s">
        <v>400</v>
      </c>
      <c r="S15" s="5" t="str">
        <f>IF(B15&lt;&gt;1,","&amp;D15,D15)</f>
        <v>,data_kubun</v>
      </c>
      <c r="T15" s="5" t="str">
        <f>UPPER(H15)</f>
        <v>TEXT</v>
      </c>
      <c r="U15" s="5" t="str">
        <f>IF(K15&lt;&gt;"","default "&amp;IF(H15="text","'"&amp;K15&amp;"'",K15),"")</f>
        <v/>
      </c>
      <c r="V15" s="5" t="str">
        <f t="shared" si="2"/>
        <v>NOT NULL</v>
      </c>
      <c r="W15" s="5" t="str">
        <f t="shared" si="3"/>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1"/>
        <v>61</v>
      </c>
      <c r="J16" s="27"/>
      <c r="K16" s="28"/>
      <c r="L16" s="29" t="s">
        <v>133</v>
      </c>
      <c r="M16" s="30" t="s">
        <v>273</v>
      </c>
      <c r="S16" s="5" t="str">
        <f>IF(B16&lt;&gt;1,","&amp;D16,D16)</f>
        <v>,key_id</v>
      </c>
      <c r="T16" s="5" t="str">
        <f>UPPER(H16)</f>
        <v>TEXT</v>
      </c>
      <c r="U16" s="5" t="str">
        <f>IF(K16&lt;&gt;"","default "&amp;IF(H16="text","'"&amp;K16&amp;"'",K16),"")</f>
        <v/>
      </c>
      <c r="V16" s="5" t="str">
        <f t="shared" si="2"/>
        <v>NOT NULL</v>
      </c>
      <c r="W16" s="5" t="str">
        <f t="shared" si="3"/>
        <v>-- キーID</v>
      </c>
      <c r="Y16" s="15"/>
      <c r="Z16" s="15"/>
      <c r="AA16" s="15"/>
      <c r="AB16" s="15"/>
      <c r="AD16" s="5" t="str">
        <f>IF(H16="text",""""&amp;D16&amp;""": ""object"", ","")</f>
        <v xml:space="preserve">"key_id": "object", </v>
      </c>
      <c r="AE16" s="5" t="str">
        <f>""""&amp;D16&amp;""", "</f>
        <v xml:space="preserve">"key_id", </v>
      </c>
    </row>
    <row r="17" spans="1:31" ht="19.5" thickBot="1">
      <c r="A17" s="15"/>
      <c r="B17" s="16">
        <f t="shared" si="0"/>
        <v>4</v>
      </c>
      <c r="C17" s="17" t="s">
        <v>267</v>
      </c>
      <c r="D17" s="17" t="s">
        <v>267</v>
      </c>
      <c r="E17" s="18"/>
      <c r="F17" s="18" t="s">
        <v>202</v>
      </c>
      <c r="G17" s="18">
        <v>20</v>
      </c>
      <c r="H17" s="31" t="str">
        <f t="shared" ref="H17" si="4">IF(F17="フラグ","boolean",IF(F17="文字列","text",IF(F17="整数","integer",IF(F17="実数","numeric",""))))</f>
        <v>text</v>
      </c>
      <c r="I17" s="31">
        <f t="shared" si="1"/>
        <v>61</v>
      </c>
      <c r="J17" s="19"/>
      <c r="K17" s="32"/>
      <c r="L17" s="18" t="s">
        <v>133</v>
      </c>
      <c r="M17" s="20"/>
      <c r="S17" s="5" t="str">
        <f>IF(B17&lt;&gt;1,","&amp;D17,D17)</f>
        <v>,id0</v>
      </c>
      <c r="T17" s="5" t="str">
        <f t="shared" ref="T17" si="5">UPPER(H17)</f>
        <v>TEXT</v>
      </c>
      <c r="U17" s="5" t="str">
        <f t="shared" ref="U17" si="6">IF(K17&lt;&gt;"","default "&amp;IF(H17="text","'"&amp;K17&amp;"'",K17),"")</f>
        <v/>
      </c>
      <c r="V17" s="5" t="str">
        <f t="shared" si="2"/>
        <v>NOT NULL</v>
      </c>
      <c r="W17" s="5" t="str">
        <f>"-- "&amp;C17</f>
        <v>-- id0</v>
      </c>
      <c r="Y17" s="15"/>
      <c r="Z17" s="15"/>
      <c r="AA17" s="15"/>
      <c r="AB17" s="15"/>
      <c r="AD17" s="5" t="str">
        <f>IF(H17="text",""""&amp;D17&amp;""": ""object"", ","")</f>
        <v xml:space="preserve">"id0": "object", </v>
      </c>
      <c r="AE17" s="5" t="str">
        <f t="shared" ref="AE17" si="7">""""&amp;D17&amp;""", "</f>
        <v xml:space="preserve">"id0", </v>
      </c>
    </row>
    <row r="18" spans="1:31">
      <c r="P18" s="15"/>
      <c r="R18" s="5" t="s">
        <v>152</v>
      </c>
      <c r="Y18" s="15"/>
      <c r="Z18" s="15"/>
      <c r="AA18" s="15"/>
      <c r="AB18" s="15"/>
    </row>
    <row r="19" spans="1:31">
      <c r="P19" s="15"/>
      <c r="Y19" s="15"/>
      <c r="Z19" s="15"/>
      <c r="AA19" s="15"/>
      <c r="AB19" s="15"/>
    </row>
    <row r="20" spans="1:31">
      <c r="P20" s="15"/>
      <c r="Y20" s="15"/>
      <c r="Z20" s="15"/>
      <c r="AA20" s="15"/>
      <c r="AB20" s="15"/>
    </row>
    <row r="21" spans="1:31">
      <c r="P21" s="15"/>
      <c r="Y21" s="15"/>
      <c r="Z21" s="15"/>
      <c r="AA21" s="15"/>
    </row>
    <row r="22" spans="1:31">
      <c r="P22" s="15"/>
      <c r="Y22" s="15"/>
      <c r="Z22" s="15"/>
      <c r="AA22" s="15"/>
    </row>
    <row r="23" spans="1:31">
      <c r="P23" s="15"/>
      <c r="Y23" s="15"/>
      <c r="Z23" s="15"/>
      <c r="AA23" s="15"/>
    </row>
    <row r="24" spans="1:31">
      <c r="P24" s="15"/>
      <c r="Y24" s="15"/>
      <c r="Z24" s="15"/>
      <c r="AA24" s="15"/>
    </row>
    <row r="25" spans="1:31">
      <c r="P25" s="15"/>
      <c r="Y25" s="15"/>
      <c r="Z25" s="15"/>
      <c r="AA25"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47" priority="4"/>
  </conditionalFormatting>
  <conditionalFormatting sqref="D15">
    <cfRule type="duplicateValues" dxfId="46" priority="3"/>
  </conditionalFormatting>
  <conditionalFormatting sqref="D16">
    <cfRule type="duplicateValues" dxfId="45" priority="2"/>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X301"/>
  <sheetViews>
    <sheetView showGridLines="0" topLeftCell="A121" zoomScaleNormal="100" workbookViewId="0">
      <selection activeCell="C248" sqref="C248:D249"/>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361</v>
      </c>
    </row>
    <row r="4" spans="1:23">
      <c r="A4" s="43" t="s">
        <v>295</v>
      </c>
    </row>
    <row r="5" spans="1:23">
      <c r="C5" s="43"/>
    </row>
    <row r="6" spans="1:23" ht="13.5" customHeight="1">
      <c r="A6" s="48"/>
      <c r="B6" s="48"/>
      <c r="C6" s="88" t="s">
        <v>297</v>
      </c>
      <c r="D6" s="89"/>
      <c r="E6" s="107" t="s">
        <v>224</v>
      </c>
      <c r="F6" s="45"/>
      <c r="G6" s="45"/>
      <c r="H6" s="45"/>
      <c r="I6" s="45"/>
      <c r="J6" s="45"/>
      <c r="K6" s="45"/>
      <c r="L6" s="45"/>
      <c r="M6" s="45"/>
      <c r="N6" s="45"/>
      <c r="O6" s="45"/>
      <c r="P6" s="45"/>
      <c r="Q6" s="45"/>
      <c r="R6" s="45"/>
      <c r="S6" s="45"/>
      <c r="T6" s="88" t="s">
        <v>296</v>
      </c>
      <c r="U6" s="94"/>
      <c r="V6" s="92" t="s">
        <v>228</v>
      </c>
      <c r="W6" s="48"/>
    </row>
    <row r="7" spans="1:23">
      <c r="A7" s="48"/>
      <c r="B7" s="48"/>
      <c r="C7" s="90"/>
      <c r="D7" s="91"/>
      <c r="E7" s="108"/>
      <c r="F7" s="46"/>
      <c r="G7" s="46"/>
      <c r="H7" s="46"/>
      <c r="I7" s="46"/>
      <c r="J7" s="46"/>
      <c r="K7" s="46"/>
      <c r="L7" s="46"/>
      <c r="M7" s="46"/>
      <c r="N7" s="46"/>
      <c r="O7" s="46"/>
      <c r="P7" s="46"/>
      <c r="Q7" s="46"/>
      <c r="R7" s="46"/>
      <c r="S7" s="46"/>
      <c r="T7" s="95"/>
      <c r="U7" s="96"/>
      <c r="V7" s="93"/>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361</v>
      </c>
    </row>
    <row r="12" spans="1:23">
      <c r="A12" s="43" t="s">
        <v>225</v>
      </c>
    </row>
    <row r="14" spans="1:23" ht="13.5" customHeight="1">
      <c r="C14" s="88" t="s">
        <v>223</v>
      </c>
      <c r="D14" s="89"/>
      <c r="E14" s="107" t="s">
        <v>224</v>
      </c>
      <c r="F14" s="45"/>
      <c r="G14" s="45"/>
      <c r="H14" s="45"/>
      <c r="I14" s="45"/>
      <c r="J14" s="45"/>
      <c r="M14" s="45"/>
      <c r="N14" s="45"/>
      <c r="O14" s="45"/>
      <c r="P14" s="45"/>
      <c r="Q14" s="45"/>
      <c r="R14" s="45"/>
      <c r="S14" s="45"/>
      <c r="T14" s="88" t="s">
        <v>225</v>
      </c>
      <c r="U14" s="94"/>
      <c r="V14" s="92" t="s">
        <v>228</v>
      </c>
    </row>
    <row r="15" spans="1:23">
      <c r="C15" s="90"/>
      <c r="D15" s="91"/>
      <c r="E15" s="108"/>
      <c r="F15" s="46"/>
      <c r="G15" s="46"/>
      <c r="H15" s="46"/>
      <c r="I15" s="46"/>
      <c r="J15" s="46"/>
      <c r="K15" s="46"/>
      <c r="L15" s="47"/>
      <c r="M15" s="46"/>
      <c r="N15" s="46"/>
      <c r="O15" s="46"/>
      <c r="P15" s="46"/>
      <c r="Q15" s="46"/>
      <c r="R15" s="46"/>
      <c r="S15" s="46"/>
      <c r="T15" s="95"/>
      <c r="U15" s="96"/>
      <c r="V15" s="93"/>
    </row>
    <row r="16" spans="1:23">
      <c r="C16" s="43" t="s">
        <v>226</v>
      </c>
      <c r="K16" s="48"/>
      <c r="L16" s="49"/>
    </row>
    <row r="17" spans="1:23" ht="13.5" customHeight="1">
      <c r="A17" s="48"/>
      <c r="B17" s="48"/>
      <c r="C17" s="48"/>
      <c r="D17" s="48"/>
      <c r="E17" s="48"/>
      <c r="F17" s="48"/>
      <c r="G17" s="48"/>
      <c r="H17" s="99" t="s">
        <v>225</v>
      </c>
      <c r="I17" s="100"/>
      <c r="J17" s="103" t="s">
        <v>228</v>
      </c>
      <c r="L17" s="50"/>
      <c r="O17" s="48"/>
      <c r="P17" s="48"/>
      <c r="Q17" s="48"/>
      <c r="T17" s="48"/>
      <c r="U17" s="48"/>
      <c r="V17" s="48"/>
      <c r="W17" s="48"/>
    </row>
    <row r="18" spans="1:23">
      <c r="A18" s="48"/>
      <c r="B18" s="48"/>
      <c r="C18" s="48"/>
      <c r="D18" s="48"/>
      <c r="E18" s="48"/>
      <c r="F18" s="48"/>
      <c r="G18" s="48"/>
      <c r="H18" s="101"/>
      <c r="I18" s="102"/>
      <c r="J18" s="104"/>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ht="13.5" customHeight="1">
      <c r="A22" s="43" t="s">
        <v>362</v>
      </c>
    </row>
    <row r="23" spans="1:23">
      <c r="A23" s="43" t="s">
        <v>363</v>
      </c>
    </row>
    <row r="24" spans="1:23">
      <c r="C24" s="43"/>
    </row>
    <row r="25" spans="1:23" ht="13.5" customHeight="1">
      <c r="A25" s="48"/>
      <c r="B25" s="48"/>
      <c r="C25" s="88" t="s">
        <v>296</v>
      </c>
      <c r="D25" s="94"/>
      <c r="E25" s="92" t="s">
        <v>228</v>
      </c>
      <c r="F25" s="45"/>
      <c r="G25" s="45"/>
      <c r="H25" s="45"/>
      <c r="I25" s="45"/>
      <c r="J25" s="45"/>
      <c r="K25" s="45"/>
      <c r="L25" s="45"/>
      <c r="M25" s="45"/>
      <c r="N25" s="45"/>
      <c r="O25" s="45"/>
      <c r="P25" s="45"/>
      <c r="Q25" s="45"/>
      <c r="R25" s="45"/>
      <c r="S25" s="45"/>
      <c r="T25" s="88" t="s">
        <v>363</v>
      </c>
      <c r="U25" s="94"/>
      <c r="V25" s="92" t="s">
        <v>228</v>
      </c>
      <c r="W25" s="48"/>
    </row>
    <row r="26" spans="1:23">
      <c r="A26" s="48"/>
      <c r="B26" s="48"/>
      <c r="C26" s="95"/>
      <c r="D26" s="96"/>
      <c r="E26" s="93"/>
      <c r="F26" s="46"/>
      <c r="G26" s="46"/>
      <c r="H26" s="46"/>
      <c r="I26" s="46"/>
      <c r="J26" s="46"/>
      <c r="K26" s="46"/>
      <c r="L26" s="46"/>
      <c r="M26" s="46"/>
      <c r="N26" s="46"/>
      <c r="O26" s="46"/>
      <c r="P26" s="46"/>
      <c r="Q26" s="46"/>
      <c r="R26" s="46"/>
      <c r="S26" s="46"/>
      <c r="T26" s="95"/>
      <c r="U26" s="96"/>
      <c r="V26" s="93"/>
      <c r="W26" s="48"/>
    </row>
    <row r="27" spans="1:23">
      <c r="A27" s="48"/>
      <c r="B27" s="48"/>
      <c r="C27" s="72"/>
      <c r="D27" s="72"/>
      <c r="E27" s="73"/>
      <c r="F27" s="74"/>
      <c r="G27" s="74"/>
      <c r="H27" s="74"/>
      <c r="I27" s="74"/>
      <c r="J27" s="74"/>
      <c r="K27" s="74"/>
      <c r="L27" s="74"/>
      <c r="M27" s="74"/>
      <c r="N27" s="74"/>
      <c r="O27" s="74"/>
      <c r="P27" s="74"/>
      <c r="Q27" s="74"/>
      <c r="R27" s="74"/>
      <c r="S27" s="74"/>
      <c r="T27" s="75"/>
      <c r="U27" s="75"/>
      <c r="V27" s="73"/>
      <c r="W27" s="48"/>
    </row>
    <row r="28" spans="1:23" ht="14.25" thickBot="1">
      <c r="A28" s="51"/>
      <c r="B28" s="51"/>
      <c r="C28" s="51"/>
      <c r="D28" s="51"/>
      <c r="E28" s="51"/>
      <c r="F28" s="51"/>
      <c r="G28" s="51"/>
      <c r="H28" s="51"/>
      <c r="I28" s="51"/>
      <c r="J28" s="51"/>
      <c r="K28" s="51"/>
      <c r="L28" s="51"/>
      <c r="M28" s="51"/>
      <c r="N28" s="51"/>
      <c r="O28" s="51"/>
      <c r="P28" s="51"/>
      <c r="Q28" s="51"/>
      <c r="R28" s="51"/>
      <c r="S28" s="51"/>
      <c r="T28" s="51"/>
      <c r="U28" s="51"/>
      <c r="V28" s="51"/>
      <c r="W28" s="51"/>
    </row>
    <row r="30" spans="1:23">
      <c r="A30" s="43" t="s">
        <v>219</v>
      </c>
    </row>
    <row r="31" spans="1:23">
      <c r="A31" s="43" t="s">
        <v>366</v>
      </c>
    </row>
    <row r="33" spans="1:23" ht="13.5" customHeight="1">
      <c r="C33" s="88" t="s">
        <v>234</v>
      </c>
      <c r="D33" s="94"/>
      <c r="E33" s="92" t="s">
        <v>228</v>
      </c>
      <c r="F33" s="45"/>
      <c r="G33" s="45"/>
      <c r="H33" s="45"/>
      <c r="I33" s="45"/>
      <c r="J33" s="45"/>
      <c r="M33" s="45"/>
      <c r="N33" s="45"/>
      <c r="O33" s="45"/>
      <c r="R33" s="45"/>
      <c r="S33" s="45"/>
      <c r="T33" s="88" t="s">
        <v>366</v>
      </c>
      <c r="U33" s="94"/>
      <c r="V33" s="92" t="s">
        <v>228</v>
      </c>
    </row>
    <row r="34" spans="1:23">
      <c r="C34" s="95"/>
      <c r="D34" s="96"/>
      <c r="E34" s="93"/>
      <c r="F34" s="46"/>
      <c r="G34" s="46"/>
      <c r="H34" s="46"/>
      <c r="I34" s="46"/>
      <c r="J34" s="46"/>
      <c r="K34" s="46"/>
      <c r="L34" s="47"/>
      <c r="M34" s="46"/>
      <c r="N34" s="46"/>
      <c r="O34" s="46"/>
      <c r="P34" s="46"/>
      <c r="Q34" s="47"/>
      <c r="R34" s="46"/>
      <c r="S34" s="46"/>
      <c r="T34" s="95"/>
      <c r="U34" s="96"/>
      <c r="V34" s="93"/>
    </row>
    <row r="35" spans="1:23">
      <c r="C35" s="43"/>
      <c r="K35" s="48"/>
      <c r="L35" s="49"/>
      <c r="P35" s="48"/>
      <c r="Q35" s="49"/>
    </row>
    <row r="36" spans="1:23" ht="13.5" customHeight="1">
      <c r="A36" s="48"/>
      <c r="B36" s="48"/>
      <c r="C36" s="48"/>
      <c r="D36" s="48"/>
      <c r="E36" s="48"/>
      <c r="F36" s="48"/>
      <c r="G36" s="48"/>
      <c r="H36" s="88" t="s">
        <v>301</v>
      </c>
      <c r="I36" s="94"/>
      <c r="J36" s="92" t="s">
        <v>224</v>
      </c>
      <c r="L36" s="50"/>
      <c r="O36" s="48"/>
      <c r="P36" s="48"/>
      <c r="Q36" s="49"/>
      <c r="T36" s="48"/>
      <c r="U36" s="48"/>
      <c r="V36" s="48"/>
      <c r="W36" s="48"/>
    </row>
    <row r="37" spans="1:23">
      <c r="A37" s="48"/>
      <c r="B37" s="48"/>
      <c r="C37" s="48"/>
      <c r="D37" s="48"/>
      <c r="E37" s="48"/>
      <c r="F37" s="48"/>
      <c r="G37" s="48"/>
      <c r="H37" s="95"/>
      <c r="I37" s="96"/>
      <c r="J37" s="93"/>
      <c r="K37" s="46"/>
      <c r="O37" s="48"/>
      <c r="P37" s="48"/>
      <c r="Q37" s="49"/>
      <c r="T37" s="48"/>
      <c r="U37" s="48"/>
      <c r="V37" s="48"/>
      <c r="W37" s="48"/>
    </row>
    <row r="38" spans="1:23">
      <c r="A38" s="48"/>
      <c r="B38" s="48"/>
      <c r="C38" s="75"/>
      <c r="D38" s="75"/>
      <c r="E38" s="73"/>
      <c r="F38" s="74"/>
      <c r="G38" s="74"/>
      <c r="H38" s="74"/>
      <c r="I38" s="74"/>
      <c r="J38" s="74"/>
      <c r="K38" s="74"/>
      <c r="M38" s="48"/>
      <c r="O38" s="48"/>
      <c r="P38" s="48"/>
      <c r="Q38" s="49"/>
      <c r="R38" s="48"/>
      <c r="S38" s="48"/>
      <c r="T38" s="48"/>
      <c r="U38" s="48"/>
      <c r="V38" s="48"/>
      <c r="W38" s="48"/>
    </row>
    <row r="39" spans="1:23">
      <c r="P39" s="48"/>
      <c r="Q39" s="49"/>
    </row>
    <row r="40" spans="1:23" ht="13.5" customHeight="1">
      <c r="M40" s="88" t="s">
        <v>363</v>
      </c>
      <c r="N40" s="94"/>
      <c r="O40" s="92" t="s">
        <v>228</v>
      </c>
      <c r="Q40" s="50"/>
      <c r="R40" s="48"/>
      <c r="S40" s="48"/>
      <c r="T40" s="48"/>
      <c r="U40" s="48"/>
      <c r="V40" s="48"/>
    </row>
    <row r="41" spans="1:23">
      <c r="M41" s="95"/>
      <c r="N41" s="96"/>
      <c r="O41" s="93"/>
      <c r="P41" s="46"/>
      <c r="R41" s="48"/>
      <c r="S41" s="48"/>
      <c r="T41" s="48"/>
      <c r="U41" s="48"/>
      <c r="V41" s="48"/>
    </row>
    <row r="42" spans="1:23">
      <c r="M42" s="75"/>
      <c r="N42" s="75"/>
      <c r="O42" s="73"/>
      <c r="P42" s="74"/>
      <c r="R42" s="48"/>
      <c r="S42" s="48"/>
      <c r="T42" s="48"/>
      <c r="U42" s="48"/>
      <c r="V42" s="48"/>
    </row>
    <row r="43" spans="1:23" ht="14.25" customHeight="1" thickBot="1">
      <c r="A43" s="51"/>
      <c r="B43" s="51"/>
      <c r="C43" s="51"/>
      <c r="D43" s="51"/>
      <c r="E43" s="51"/>
      <c r="F43" s="51"/>
      <c r="G43" s="51"/>
      <c r="H43" s="51"/>
      <c r="I43" s="51"/>
      <c r="J43" s="51"/>
      <c r="K43" s="51"/>
      <c r="L43" s="51"/>
      <c r="M43" s="51"/>
      <c r="N43" s="51"/>
      <c r="O43" s="51"/>
      <c r="P43" s="51"/>
      <c r="Q43" s="51"/>
      <c r="R43" s="51"/>
      <c r="S43" s="51"/>
      <c r="T43" s="51"/>
      <c r="U43" s="51"/>
      <c r="V43" s="51"/>
      <c r="W43" s="51"/>
    </row>
    <row r="45" spans="1:23">
      <c r="A45" s="43" t="s">
        <v>219</v>
      </c>
    </row>
    <row r="46" spans="1:23">
      <c r="A46" s="43" t="s">
        <v>227</v>
      </c>
    </row>
    <row r="48" spans="1:23" ht="13.5" customHeight="1">
      <c r="C48" s="88" t="s">
        <v>366</v>
      </c>
      <c r="D48" s="94"/>
      <c r="E48" s="92" t="s">
        <v>228</v>
      </c>
      <c r="F48" s="45"/>
      <c r="G48" s="45"/>
      <c r="H48" s="45"/>
      <c r="I48" s="45"/>
      <c r="J48" s="45"/>
      <c r="K48" s="45"/>
      <c r="L48" s="45"/>
      <c r="M48" s="45"/>
      <c r="N48" s="45"/>
      <c r="O48" s="45"/>
      <c r="P48" s="45"/>
      <c r="Q48" s="45"/>
      <c r="R48" s="45"/>
      <c r="S48" s="45"/>
      <c r="T48" s="88" t="s">
        <v>227</v>
      </c>
      <c r="U48" s="94"/>
      <c r="V48" s="92" t="s">
        <v>228</v>
      </c>
    </row>
    <row r="49" spans="1:23">
      <c r="C49" s="95"/>
      <c r="D49" s="96"/>
      <c r="E49" s="93"/>
      <c r="F49" s="46"/>
      <c r="G49" s="46"/>
      <c r="H49" s="46"/>
      <c r="I49" s="46"/>
      <c r="J49" s="46"/>
      <c r="K49" s="46"/>
      <c r="L49" s="46"/>
      <c r="M49" s="46"/>
      <c r="N49" s="46"/>
      <c r="O49" s="46"/>
      <c r="P49" s="46"/>
      <c r="Q49" s="46"/>
      <c r="R49" s="46"/>
      <c r="S49" s="46"/>
      <c r="T49" s="95"/>
      <c r="U49" s="96"/>
      <c r="V49" s="93"/>
    </row>
    <row r="50" spans="1:23">
      <c r="C50" s="43"/>
    </row>
    <row r="51" spans="1:23" ht="14.25" customHeight="1" thickBot="1">
      <c r="A51" s="51"/>
      <c r="B51" s="51"/>
      <c r="C51" s="51"/>
      <c r="D51" s="51"/>
      <c r="E51" s="51"/>
      <c r="F51" s="51"/>
      <c r="G51" s="51"/>
      <c r="H51" s="51"/>
      <c r="I51" s="51"/>
      <c r="J51" s="51"/>
      <c r="K51" s="51"/>
      <c r="L51" s="51"/>
      <c r="M51" s="51"/>
      <c r="N51" s="51"/>
      <c r="O51" s="51"/>
      <c r="P51" s="51"/>
      <c r="Q51" s="51"/>
      <c r="R51" s="51"/>
      <c r="S51" s="51"/>
      <c r="T51" s="51"/>
      <c r="U51" s="51"/>
      <c r="V51" s="51"/>
      <c r="W51" s="51"/>
    </row>
    <row r="53" spans="1:23">
      <c r="A53" s="43" t="s">
        <v>219</v>
      </c>
    </row>
    <row r="54" spans="1:23">
      <c r="A54" s="43" t="s">
        <v>373</v>
      </c>
    </row>
    <row r="56" spans="1:23" ht="13.5" customHeight="1">
      <c r="C56" s="88" t="s">
        <v>227</v>
      </c>
      <c r="D56" s="94"/>
      <c r="E56" s="97" t="s">
        <v>228</v>
      </c>
      <c r="F56" s="45"/>
      <c r="G56" s="45"/>
      <c r="H56" s="45"/>
      <c r="I56" s="45"/>
      <c r="J56" s="45"/>
      <c r="K56" s="45"/>
      <c r="L56" s="45"/>
      <c r="M56" s="45"/>
      <c r="N56" s="45"/>
      <c r="O56" s="45"/>
      <c r="P56" s="45"/>
      <c r="Q56" s="45"/>
      <c r="R56" s="45"/>
      <c r="S56" s="45"/>
      <c r="T56" s="88" t="s">
        <v>372</v>
      </c>
      <c r="U56" s="89"/>
      <c r="V56" s="97" t="s">
        <v>228</v>
      </c>
    </row>
    <row r="57" spans="1:23">
      <c r="C57" s="95"/>
      <c r="D57" s="96"/>
      <c r="E57" s="98"/>
      <c r="F57" s="46"/>
      <c r="G57" s="46"/>
      <c r="H57" s="46"/>
      <c r="I57" s="46"/>
      <c r="J57" s="46"/>
      <c r="K57" s="46"/>
      <c r="L57" s="46"/>
      <c r="M57" s="46"/>
      <c r="N57" s="46"/>
      <c r="O57" s="46"/>
      <c r="P57" s="46"/>
      <c r="Q57" s="46"/>
      <c r="R57" s="46"/>
      <c r="S57" s="46"/>
      <c r="T57" s="90"/>
      <c r="U57" s="91"/>
      <c r="V57" s="98"/>
    </row>
    <row r="58" spans="1:23">
      <c r="C58" s="43"/>
    </row>
    <row r="59" spans="1:23" ht="14.25" customHeight="1" thickBot="1">
      <c r="A59" s="51"/>
      <c r="B59" s="51"/>
      <c r="C59" s="51"/>
      <c r="D59" s="51"/>
      <c r="E59" s="51"/>
      <c r="F59" s="51"/>
      <c r="G59" s="51"/>
      <c r="H59" s="51"/>
      <c r="I59" s="51"/>
      <c r="J59" s="51"/>
      <c r="K59" s="51"/>
      <c r="L59" s="51"/>
      <c r="M59" s="51"/>
      <c r="N59" s="51"/>
      <c r="O59" s="51"/>
      <c r="P59" s="51"/>
      <c r="Q59" s="51"/>
      <c r="R59" s="51"/>
      <c r="S59" s="51"/>
      <c r="T59" s="51"/>
      <c r="U59" s="51"/>
      <c r="V59" s="51"/>
      <c r="W59" s="51"/>
    </row>
    <row r="61" spans="1:23" ht="13.5" customHeight="1">
      <c r="A61" s="43" t="s">
        <v>364</v>
      </c>
      <c r="C61" s="48"/>
      <c r="D61" s="48"/>
      <c r="E61" s="48"/>
      <c r="F61" s="48"/>
      <c r="G61" s="48"/>
      <c r="H61" s="48"/>
      <c r="I61" s="48"/>
      <c r="J61" s="48"/>
      <c r="K61" s="48"/>
      <c r="L61" s="48"/>
      <c r="M61" s="48"/>
      <c r="N61" s="48"/>
      <c r="O61" s="48"/>
      <c r="P61" s="48"/>
      <c r="Q61" s="48"/>
      <c r="R61" s="48"/>
      <c r="S61" s="48"/>
      <c r="T61" s="48"/>
      <c r="U61" s="48"/>
      <c r="V61" s="48"/>
    </row>
    <row r="62" spans="1:23">
      <c r="A62" s="43" t="s">
        <v>367</v>
      </c>
      <c r="C62" s="48"/>
      <c r="D62" s="48"/>
      <c r="E62" s="48"/>
      <c r="F62" s="48"/>
      <c r="G62" s="48"/>
      <c r="H62" s="48"/>
      <c r="I62" s="48"/>
      <c r="J62" s="48"/>
      <c r="K62" s="48"/>
      <c r="L62" s="48"/>
      <c r="M62" s="48"/>
      <c r="N62" s="48"/>
      <c r="O62" s="48"/>
      <c r="P62" s="48"/>
      <c r="Q62" s="48"/>
      <c r="R62" s="48"/>
      <c r="S62" s="48"/>
      <c r="T62" s="48"/>
      <c r="U62" s="48"/>
      <c r="V62" s="48"/>
    </row>
    <row r="63" spans="1:23">
      <c r="A63" s="48"/>
      <c r="B63" s="48"/>
      <c r="C63" s="48"/>
      <c r="D63" s="48"/>
      <c r="E63" s="48"/>
      <c r="F63" s="48"/>
      <c r="G63" s="48"/>
      <c r="H63" s="48"/>
      <c r="I63" s="48"/>
      <c r="J63" s="48"/>
      <c r="K63" s="48"/>
      <c r="L63" s="48"/>
      <c r="M63" s="48"/>
      <c r="N63" s="48"/>
      <c r="O63" s="48"/>
      <c r="P63" s="48"/>
      <c r="Q63" s="48"/>
      <c r="R63" s="48"/>
      <c r="S63" s="48"/>
      <c r="T63" s="48"/>
      <c r="U63" s="48"/>
      <c r="V63" s="48"/>
      <c r="W63" s="48"/>
    </row>
    <row r="64" spans="1:23" ht="13.5" customHeight="1">
      <c r="C64" s="88" t="s">
        <v>366</v>
      </c>
      <c r="D64" s="94"/>
      <c r="E64" s="97" t="s">
        <v>228</v>
      </c>
      <c r="F64" s="45"/>
      <c r="G64" s="45"/>
      <c r="H64" s="45"/>
      <c r="I64" s="45"/>
      <c r="J64" s="45"/>
      <c r="K64" s="45"/>
      <c r="L64" s="45"/>
      <c r="M64" s="45"/>
      <c r="N64" s="45"/>
      <c r="O64" s="45"/>
      <c r="P64" s="45"/>
      <c r="Q64" s="45"/>
      <c r="R64" s="45"/>
      <c r="S64" s="45"/>
      <c r="T64" s="88" t="s">
        <v>365</v>
      </c>
      <c r="U64" s="94"/>
      <c r="V64" s="97" t="s">
        <v>228</v>
      </c>
    </row>
    <row r="65" spans="1:23">
      <c r="C65" s="95"/>
      <c r="D65" s="96"/>
      <c r="E65" s="98"/>
      <c r="F65" s="46"/>
      <c r="G65" s="46"/>
      <c r="H65" s="46"/>
      <c r="I65" s="46"/>
      <c r="J65" s="46"/>
      <c r="K65" s="46"/>
      <c r="L65" s="46"/>
      <c r="M65" s="46"/>
      <c r="N65" s="46"/>
      <c r="O65" s="46"/>
      <c r="P65" s="46"/>
      <c r="Q65" s="46"/>
      <c r="R65" s="46"/>
      <c r="S65" s="46"/>
      <c r="T65" s="95"/>
      <c r="U65" s="96"/>
      <c r="V65" s="98"/>
    </row>
    <row r="66" spans="1:23">
      <c r="C66" s="43"/>
    </row>
    <row r="67" spans="1:23" ht="14.25" customHeight="1" thickBot="1">
      <c r="A67" s="51"/>
      <c r="B67" s="51"/>
      <c r="C67" s="51"/>
      <c r="D67" s="51"/>
      <c r="E67" s="51"/>
      <c r="F67" s="51"/>
      <c r="G67" s="51"/>
      <c r="H67" s="51"/>
      <c r="I67" s="51"/>
      <c r="J67" s="51"/>
      <c r="K67" s="51"/>
      <c r="L67" s="51"/>
      <c r="M67" s="51"/>
      <c r="N67" s="51"/>
      <c r="O67" s="51"/>
      <c r="P67" s="51"/>
      <c r="Q67" s="51"/>
      <c r="R67" s="51"/>
      <c r="S67" s="51"/>
      <c r="T67" s="51"/>
      <c r="U67" s="51"/>
      <c r="V67" s="51"/>
      <c r="W67" s="51"/>
    </row>
    <row r="69" spans="1:23" ht="13.5" customHeight="1">
      <c r="A69" s="43" t="s">
        <v>364</v>
      </c>
      <c r="C69" s="48"/>
      <c r="D69" s="48"/>
      <c r="E69" s="48"/>
      <c r="F69" s="48"/>
      <c r="G69" s="48"/>
      <c r="H69" s="48"/>
      <c r="I69" s="48"/>
      <c r="J69" s="48"/>
      <c r="K69" s="48"/>
      <c r="L69" s="48"/>
      <c r="M69" s="48"/>
      <c r="N69" s="48"/>
      <c r="O69" s="48"/>
      <c r="P69" s="48"/>
      <c r="Q69" s="48"/>
      <c r="R69" s="48"/>
      <c r="S69" s="48"/>
      <c r="T69" s="48"/>
      <c r="U69" s="48"/>
      <c r="V69" s="48"/>
    </row>
    <row r="70" spans="1:23">
      <c r="A70" s="43" t="s">
        <v>368</v>
      </c>
      <c r="C70" s="48"/>
      <c r="D70" s="48"/>
      <c r="E70" s="48"/>
      <c r="F70" s="48"/>
      <c r="G70" s="48"/>
      <c r="H70" s="48"/>
      <c r="I70" s="48"/>
      <c r="J70" s="48"/>
      <c r="K70" s="48"/>
      <c r="L70" s="48"/>
      <c r="M70" s="48"/>
      <c r="N70" s="48"/>
      <c r="O70" s="48"/>
      <c r="P70" s="48"/>
      <c r="Q70" s="48"/>
      <c r="R70" s="48"/>
      <c r="S70" s="48"/>
      <c r="T70" s="48"/>
      <c r="U70" s="48"/>
      <c r="V70" s="48"/>
    </row>
    <row r="71" spans="1:23">
      <c r="A71" s="48"/>
      <c r="B71" s="48"/>
      <c r="C71" s="48"/>
      <c r="D71" s="48"/>
      <c r="E71" s="48"/>
      <c r="F71" s="48"/>
      <c r="G71" s="48"/>
      <c r="H71" s="48"/>
      <c r="I71" s="48"/>
      <c r="J71" s="48"/>
      <c r="K71" s="48"/>
      <c r="L71" s="48"/>
      <c r="M71" s="48"/>
      <c r="N71" s="48"/>
      <c r="O71" s="48"/>
      <c r="P71" s="48"/>
      <c r="Q71" s="48"/>
      <c r="R71" s="48"/>
      <c r="S71" s="48"/>
      <c r="T71" s="48"/>
      <c r="U71" s="48"/>
      <c r="V71" s="48"/>
      <c r="W71" s="48"/>
    </row>
    <row r="72" spans="1:23" ht="13.5" customHeight="1">
      <c r="C72" s="88" t="s">
        <v>366</v>
      </c>
      <c r="D72" s="94"/>
      <c r="E72" s="97" t="s">
        <v>228</v>
      </c>
      <c r="F72" s="45"/>
      <c r="G72" s="45"/>
      <c r="H72" s="45"/>
      <c r="I72" s="45"/>
      <c r="J72" s="45"/>
      <c r="K72" s="45"/>
      <c r="L72" s="45"/>
      <c r="M72" s="45"/>
      <c r="N72" s="45"/>
      <c r="O72" s="45"/>
      <c r="P72" s="45"/>
      <c r="Q72" s="45"/>
      <c r="R72" s="45"/>
      <c r="S72" s="45"/>
      <c r="T72" s="88" t="s">
        <v>365</v>
      </c>
      <c r="U72" s="94"/>
      <c r="V72" s="97" t="s">
        <v>228</v>
      </c>
    </row>
    <row r="73" spans="1:23">
      <c r="C73" s="95"/>
      <c r="D73" s="96"/>
      <c r="E73" s="98"/>
      <c r="F73" s="46"/>
      <c r="G73" s="46"/>
      <c r="H73" s="46"/>
      <c r="I73" s="46"/>
      <c r="J73" s="46"/>
      <c r="K73" s="46"/>
      <c r="L73" s="46"/>
      <c r="M73" s="46"/>
      <c r="N73" s="46"/>
      <c r="O73" s="46"/>
      <c r="P73" s="46"/>
      <c r="Q73" s="46"/>
      <c r="R73" s="46"/>
      <c r="S73" s="46"/>
      <c r="T73" s="95"/>
      <c r="U73" s="96"/>
      <c r="V73" s="98"/>
    </row>
    <row r="74" spans="1:23">
      <c r="C74" s="43"/>
    </row>
    <row r="75" spans="1:23" ht="14.25" customHeight="1" thickBot="1">
      <c r="A75" s="51"/>
      <c r="B75" s="51"/>
      <c r="C75" s="51"/>
      <c r="D75" s="51"/>
      <c r="E75" s="51"/>
      <c r="F75" s="51"/>
      <c r="G75" s="51"/>
      <c r="H75" s="51"/>
      <c r="I75" s="51"/>
      <c r="J75" s="51"/>
      <c r="K75" s="51"/>
      <c r="L75" s="51"/>
      <c r="M75" s="51"/>
      <c r="N75" s="51"/>
      <c r="O75" s="51"/>
      <c r="P75" s="51"/>
      <c r="Q75" s="51"/>
      <c r="R75" s="51"/>
      <c r="S75" s="51"/>
      <c r="T75" s="51"/>
      <c r="U75" s="51"/>
      <c r="V75" s="51"/>
      <c r="W75" s="51"/>
    </row>
    <row r="77" spans="1:23" ht="13.5" customHeight="1">
      <c r="A77" s="43" t="s">
        <v>364</v>
      </c>
      <c r="C77" s="48"/>
      <c r="D77" s="48"/>
      <c r="E77" s="48"/>
      <c r="F77" s="48"/>
      <c r="G77" s="48"/>
      <c r="H77" s="48"/>
      <c r="I77" s="48"/>
      <c r="J77" s="48"/>
      <c r="K77" s="48"/>
      <c r="L77" s="48"/>
      <c r="M77" s="48"/>
      <c r="N77" s="48"/>
      <c r="O77" s="48"/>
      <c r="P77" s="48"/>
      <c r="Q77" s="48"/>
      <c r="R77" s="48"/>
      <c r="S77" s="48"/>
      <c r="T77" s="48"/>
      <c r="U77" s="48"/>
      <c r="V77" s="48"/>
    </row>
    <row r="78" spans="1:23">
      <c r="A78" s="43" t="s">
        <v>374</v>
      </c>
      <c r="C78" s="48"/>
      <c r="D78" s="48"/>
      <c r="E78" s="48"/>
      <c r="F78" s="48"/>
      <c r="G78" s="48"/>
      <c r="H78" s="48"/>
      <c r="I78" s="48"/>
      <c r="J78" s="48"/>
      <c r="K78" s="48"/>
      <c r="L78" s="48"/>
      <c r="M78" s="48"/>
      <c r="N78" s="48"/>
      <c r="O78" s="48"/>
      <c r="P78" s="48"/>
      <c r="Q78" s="48"/>
      <c r="R78" s="48"/>
      <c r="S78" s="48"/>
      <c r="T78" s="48"/>
      <c r="U78" s="48"/>
      <c r="V78" s="48"/>
    </row>
    <row r="79" spans="1:23">
      <c r="A79" s="48"/>
      <c r="B79" s="48"/>
      <c r="C79" s="48"/>
      <c r="D79" s="48"/>
      <c r="E79" s="48"/>
      <c r="F79" s="48"/>
      <c r="G79" s="48"/>
      <c r="H79" s="48"/>
      <c r="I79" s="48"/>
      <c r="J79" s="48"/>
      <c r="K79" s="48"/>
      <c r="L79" s="48"/>
      <c r="M79" s="48"/>
      <c r="N79" s="48"/>
      <c r="O79" s="48"/>
      <c r="P79" s="48"/>
      <c r="Q79" s="48"/>
      <c r="R79" s="48"/>
      <c r="S79" s="48"/>
      <c r="T79" s="48"/>
      <c r="U79" s="48"/>
      <c r="V79" s="48"/>
      <c r="W79" s="48"/>
    </row>
    <row r="80" spans="1:23" ht="13.5" customHeight="1">
      <c r="C80" s="88" t="s">
        <v>372</v>
      </c>
      <c r="D80" s="94"/>
      <c r="E80" s="97" t="s">
        <v>228</v>
      </c>
      <c r="F80" s="45"/>
      <c r="G80" s="45"/>
      <c r="H80" s="45"/>
      <c r="I80" s="45"/>
      <c r="J80" s="45"/>
      <c r="K80" s="45"/>
      <c r="L80" s="45"/>
      <c r="M80" s="45"/>
      <c r="N80" s="45"/>
      <c r="O80" s="45"/>
      <c r="P80" s="45"/>
      <c r="Q80" s="45"/>
      <c r="R80" s="45"/>
      <c r="S80" s="45"/>
      <c r="T80" s="88" t="s">
        <v>365</v>
      </c>
      <c r="U80" s="94"/>
      <c r="V80" s="97" t="s">
        <v>228</v>
      </c>
    </row>
    <row r="81" spans="1:23">
      <c r="C81" s="95"/>
      <c r="D81" s="96"/>
      <c r="E81" s="98"/>
      <c r="F81" s="46"/>
      <c r="G81" s="46"/>
      <c r="H81" s="46"/>
      <c r="I81" s="46"/>
      <c r="J81" s="46"/>
      <c r="K81" s="46"/>
      <c r="L81" s="46"/>
      <c r="M81" s="46"/>
      <c r="N81" s="46"/>
      <c r="O81" s="46"/>
      <c r="P81" s="46"/>
      <c r="Q81" s="46"/>
      <c r="R81" s="46"/>
      <c r="S81" s="46"/>
      <c r="T81" s="95"/>
      <c r="U81" s="96"/>
      <c r="V81" s="98"/>
    </row>
    <row r="82" spans="1:23">
      <c r="C82" s="43"/>
    </row>
    <row r="83" spans="1:23" ht="14.25" customHeight="1" thickBot="1">
      <c r="A83" s="51"/>
      <c r="B83" s="51"/>
      <c r="C83" s="51"/>
      <c r="D83" s="51"/>
      <c r="E83" s="51"/>
      <c r="F83" s="51"/>
      <c r="G83" s="51"/>
      <c r="H83" s="51"/>
      <c r="I83" s="51"/>
      <c r="J83" s="51"/>
      <c r="K83" s="51"/>
      <c r="L83" s="51"/>
      <c r="M83" s="51"/>
      <c r="N83" s="51"/>
      <c r="O83" s="51"/>
      <c r="P83" s="51"/>
      <c r="Q83" s="51"/>
      <c r="R83" s="51"/>
      <c r="S83" s="51"/>
      <c r="T83" s="51"/>
      <c r="U83" s="51"/>
      <c r="V83" s="51"/>
      <c r="W83" s="51"/>
    </row>
    <row r="85" spans="1:23" ht="13.5" customHeight="1">
      <c r="A85" s="43" t="s">
        <v>364</v>
      </c>
      <c r="C85" s="48"/>
      <c r="D85" s="48"/>
      <c r="E85" s="48"/>
      <c r="F85" s="48"/>
      <c r="G85" s="48"/>
      <c r="H85" s="48"/>
      <c r="I85" s="48"/>
      <c r="J85" s="48"/>
      <c r="K85" s="48"/>
      <c r="L85" s="48"/>
      <c r="M85" s="48"/>
      <c r="N85" s="48"/>
      <c r="O85" s="48"/>
      <c r="P85" s="48"/>
      <c r="Q85" s="48"/>
      <c r="R85" s="48"/>
      <c r="S85" s="48"/>
      <c r="T85" s="48"/>
      <c r="U85" s="48"/>
      <c r="V85" s="48"/>
    </row>
    <row r="86" spans="1:23">
      <c r="A86" s="43" t="s">
        <v>379</v>
      </c>
      <c r="C86" s="48"/>
      <c r="D86" s="48"/>
      <c r="E86" s="48"/>
      <c r="F86" s="48"/>
      <c r="G86" s="48"/>
      <c r="H86" s="48"/>
      <c r="I86" s="48"/>
      <c r="J86" s="48"/>
      <c r="K86" s="48"/>
      <c r="L86" s="48"/>
      <c r="M86" s="48"/>
      <c r="N86" s="48"/>
      <c r="O86" s="48"/>
      <c r="P86" s="48"/>
      <c r="Q86" s="48"/>
      <c r="R86" s="48"/>
      <c r="S86" s="48"/>
      <c r="T86" s="48"/>
      <c r="U86" s="48"/>
      <c r="V86" s="48"/>
    </row>
    <row r="87" spans="1:23">
      <c r="A87" s="48"/>
      <c r="B87" s="48"/>
      <c r="C87" s="48"/>
      <c r="D87" s="48"/>
      <c r="E87" s="48"/>
      <c r="F87" s="48"/>
      <c r="G87" s="48"/>
      <c r="H87" s="48"/>
      <c r="I87" s="48"/>
      <c r="J87" s="48"/>
      <c r="K87" s="48"/>
      <c r="L87" s="48"/>
      <c r="M87" s="48"/>
      <c r="N87" s="48"/>
      <c r="O87" s="48"/>
      <c r="P87" s="48"/>
      <c r="Q87" s="48"/>
      <c r="R87" s="48"/>
      <c r="S87" s="48"/>
      <c r="T87" s="48"/>
      <c r="U87" s="48"/>
      <c r="V87" s="48"/>
      <c r="W87" s="48"/>
    </row>
    <row r="88" spans="1:23" ht="13.5" customHeight="1">
      <c r="C88" s="88" t="s">
        <v>372</v>
      </c>
      <c r="D88" s="94"/>
      <c r="E88" s="97" t="s">
        <v>228</v>
      </c>
      <c r="F88" s="45"/>
      <c r="G88" s="45"/>
      <c r="H88" s="45"/>
      <c r="I88" s="45"/>
      <c r="J88" s="45"/>
      <c r="M88" s="45"/>
      <c r="N88" s="45"/>
      <c r="O88" s="45"/>
      <c r="P88" s="45"/>
      <c r="Q88" s="45"/>
      <c r="R88" s="45"/>
      <c r="S88" s="45"/>
      <c r="T88" s="88" t="s">
        <v>365</v>
      </c>
      <c r="U88" s="94"/>
      <c r="V88" s="97" t="s">
        <v>228</v>
      </c>
    </row>
    <row r="89" spans="1:23">
      <c r="C89" s="95"/>
      <c r="D89" s="96"/>
      <c r="E89" s="98"/>
      <c r="F89" s="46"/>
      <c r="G89" s="46"/>
      <c r="H89" s="46"/>
      <c r="I89" s="46"/>
      <c r="J89" s="46"/>
      <c r="K89" s="46"/>
      <c r="L89" s="47"/>
      <c r="M89" s="46"/>
      <c r="N89" s="46"/>
      <c r="O89" s="46"/>
      <c r="P89" s="46"/>
      <c r="Q89" s="46"/>
      <c r="R89" s="46"/>
      <c r="S89" s="46"/>
      <c r="T89" s="95"/>
      <c r="U89" s="96"/>
      <c r="V89" s="98"/>
    </row>
    <row r="90" spans="1:23">
      <c r="K90" s="48"/>
      <c r="L90" s="49"/>
    </row>
    <row r="91" spans="1:23" ht="13.5" customHeight="1">
      <c r="H91" s="99" t="s">
        <v>363</v>
      </c>
      <c r="I91" s="100"/>
      <c r="J91" s="103" t="s">
        <v>228</v>
      </c>
      <c r="L91" s="50"/>
      <c r="R91" s="48"/>
      <c r="S91" s="48"/>
      <c r="T91" s="48"/>
      <c r="U91" s="48"/>
      <c r="V91" s="48"/>
    </row>
    <row r="92" spans="1:23">
      <c r="H92" s="101"/>
      <c r="I92" s="102"/>
      <c r="J92" s="104"/>
      <c r="K92" s="46"/>
      <c r="R92" s="48"/>
      <c r="S92" s="48"/>
      <c r="T92" s="48"/>
      <c r="U92" s="48"/>
      <c r="V92" s="48"/>
    </row>
    <row r="93" spans="1:23">
      <c r="C93" s="43"/>
    </row>
    <row r="94" spans="1:23" ht="14.25" customHeight="1" thickBot="1">
      <c r="A94" s="51"/>
      <c r="B94" s="51"/>
      <c r="C94" s="51"/>
      <c r="D94" s="51"/>
      <c r="E94" s="51"/>
      <c r="F94" s="51"/>
      <c r="G94" s="51"/>
      <c r="H94" s="51"/>
      <c r="I94" s="51"/>
      <c r="J94" s="51"/>
      <c r="K94" s="51"/>
      <c r="L94" s="51"/>
      <c r="M94" s="51"/>
      <c r="N94" s="51"/>
      <c r="O94" s="51"/>
      <c r="P94" s="51"/>
      <c r="Q94" s="51"/>
      <c r="R94" s="51"/>
      <c r="S94" s="51"/>
      <c r="T94" s="51"/>
      <c r="U94" s="51"/>
      <c r="V94" s="51"/>
      <c r="W94" s="51"/>
    </row>
    <row r="96" spans="1:23">
      <c r="A96" s="43" t="s">
        <v>219</v>
      </c>
    </row>
    <row r="97" spans="1:24">
      <c r="A97" s="43" t="s">
        <v>376</v>
      </c>
    </row>
    <row r="99" spans="1:24" ht="13.5" customHeight="1">
      <c r="C99" s="88" t="s">
        <v>375</v>
      </c>
      <c r="D99" s="89"/>
      <c r="E99" s="97" t="s">
        <v>228</v>
      </c>
      <c r="F99" s="45"/>
      <c r="G99" s="45"/>
      <c r="H99" s="45"/>
      <c r="I99" s="45"/>
      <c r="J99" s="45"/>
      <c r="M99" s="45"/>
      <c r="N99" s="45"/>
      <c r="O99" s="45"/>
      <c r="P99" s="45"/>
      <c r="Q99" s="45"/>
      <c r="R99" s="45"/>
      <c r="S99" s="45"/>
      <c r="T99" s="88" t="s">
        <v>377</v>
      </c>
      <c r="U99" s="94"/>
      <c r="V99" s="97" t="s">
        <v>378</v>
      </c>
      <c r="X99" s="44" t="s">
        <v>440</v>
      </c>
    </row>
    <row r="100" spans="1:24">
      <c r="C100" s="90"/>
      <c r="D100" s="91"/>
      <c r="E100" s="98"/>
      <c r="F100" s="46"/>
      <c r="G100" s="46"/>
      <c r="H100" s="46"/>
      <c r="I100" s="46"/>
      <c r="J100" s="46"/>
      <c r="K100" s="46"/>
      <c r="L100" s="47"/>
      <c r="M100" s="46"/>
      <c r="N100" s="46"/>
      <c r="O100" s="46"/>
      <c r="P100" s="46"/>
      <c r="Q100" s="46"/>
      <c r="R100" s="46"/>
      <c r="S100" s="46"/>
      <c r="T100" s="95"/>
      <c r="U100" s="96"/>
      <c r="V100" s="98"/>
      <c r="X100" s="44" t="s">
        <v>380</v>
      </c>
    </row>
    <row r="101" spans="1:24">
      <c r="C101" s="43"/>
      <c r="K101" s="48"/>
      <c r="L101" s="49"/>
      <c r="X101" s="44" t="s">
        <v>441</v>
      </c>
    </row>
    <row r="102" spans="1:24" ht="13.5" customHeight="1">
      <c r="C102" s="88" t="s">
        <v>365</v>
      </c>
      <c r="D102" s="94"/>
      <c r="E102" s="97" t="s">
        <v>228</v>
      </c>
      <c r="F102" s="45"/>
      <c r="G102" s="45"/>
      <c r="H102" s="45"/>
      <c r="I102" s="45"/>
      <c r="J102" s="45"/>
      <c r="L102" s="50"/>
      <c r="X102" s="44" t="s">
        <v>442</v>
      </c>
    </row>
    <row r="103" spans="1:24">
      <c r="C103" s="95"/>
      <c r="D103" s="96"/>
      <c r="E103" s="98"/>
      <c r="F103" s="46"/>
      <c r="G103" s="46"/>
      <c r="H103" s="46"/>
      <c r="I103" s="46"/>
      <c r="J103" s="46"/>
      <c r="K103" s="46"/>
    </row>
    <row r="104" spans="1:24">
      <c r="C104" s="43"/>
    </row>
    <row r="105" spans="1:24" ht="14.25" customHeight="1" thickBot="1">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7" spans="1:24">
      <c r="A107" s="43" t="s">
        <v>219</v>
      </c>
    </row>
    <row r="108" spans="1:24">
      <c r="A108" s="43" t="s">
        <v>383</v>
      </c>
    </row>
    <row r="110" spans="1:24" ht="13.5" customHeight="1">
      <c r="C110" s="88" t="s">
        <v>227</v>
      </c>
      <c r="D110" s="94"/>
      <c r="E110" s="97" t="s">
        <v>228</v>
      </c>
      <c r="F110" s="45"/>
      <c r="G110" s="45"/>
      <c r="H110" s="45"/>
      <c r="I110" s="45"/>
      <c r="J110" s="45"/>
      <c r="K110" s="45"/>
      <c r="L110" s="97"/>
      <c r="M110" s="88" t="s">
        <v>382</v>
      </c>
      <c r="N110" s="105"/>
      <c r="O110" s="89"/>
      <c r="P110" s="97"/>
      <c r="Q110" s="45"/>
      <c r="R110" s="45"/>
      <c r="S110" s="45"/>
      <c r="T110" s="88" t="s">
        <v>227</v>
      </c>
      <c r="U110" s="94"/>
      <c r="V110" s="97" t="s">
        <v>222</v>
      </c>
    </row>
    <row r="111" spans="1:24">
      <c r="C111" s="95"/>
      <c r="D111" s="96"/>
      <c r="E111" s="98"/>
      <c r="F111" s="46"/>
      <c r="G111" s="46"/>
      <c r="H111" s="46"/>
      <c r="I111" s="46"/>
      <c r="J111" s="46"/>
      <c r="K111" s="46"/>
      <c r="L111" s="98"/>
      <c r="M111" s="90"/>
      <c r="N111" s="106"/>
      <c r="O111" s="91"/>
      <c r="P111" s="98"/>
      <c r="Q111" s="46"/>
      <c r="R111" s="46"/>
      <c r="S111" s="46"/>
      <c r="T111" s="95"/>
      <c r="U111" s="96"/>
      <c r="V111" s="98"/>
    </row>
    <row r="112" spans="1:24">
      <c r="C112" s="43"/>
    </row>
    <row r="113" spans="1:23" ht="14.25" customHeight="1" thickBot="1">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5" spans="1:23">
      <c r="A115" s="43" t="s">
        <v>219</v>
      </c>
    </row>
    <row r="116" spans="1:23">
      <c r="A116" s="43" t="s">
        <v>384</v>
      </c>
    </row>
    <row r="118" spans="1:23" ht="13.5" customHeight="1">
      <c r="C118" s="88" t="s">
        <v>227</v>
      </c>
      <c r="D118" s="94"/>
      <c r="E118" s="97" t="s">
        <v>222</v>
      </c>
      <c r="F118" s="45"/>
      <c r="G118" s="45"/>
      <c r="H118" s="45"/>
      <c r="I118" s="45"/>
      <c r="J118" s="45"/>
      <c r="K118" s="45"/>
      <c r="L118" s="97"/>
      <c r="M118" s="88" t="s">
        <v>389</v>
      </c>
      <c r="N118" s="105"/>
      <c r="O118" s="89"/>
      <c r="P118" s="97"/>
      <c r="Q118" s="45"/>
      <c r="R118" s="45"/>
      <c r="S118" s="45"/>
      <c r="T118" s="88" t="s">
        <v>381</v>
      </c>
      <c r="U118" s="89"/>
      <c r="V118" s="97" t="s">
        <v>228</v>
      </c>
    </row>
    <row r="119" spans="1:23">
      <c r="C119" s="95"/>
      <c r="D119" s="96"/>
      <c r="E119" s="98"/>
      <c r="F119" s="46"/>
      <c r="G119" s="46"/>
      <c r="H119" s="46"/>
      <c r="I119" s="46"/>
      <c r="J119" s="46"/>
      <c r="K119" s="46"/>
      <c r="L119" s="98"/>
      <c r="M119" s="90"/>
      <c r="N119" s="106"/>
      <c r="O119" s="91"/>
      <c r="P119" s="98"/>
      <c r="Q119" s="46"/>
      <c r="R119" s="46"/>
      <c r="S119" s="46"/>
      <c r="T119" s="90"/>
      <c r="U119" s="91"/>
      <c r="V119" s="98"/>
    </row>
    <row r="120" spans="1:23">
      <c r="C120" s="43"/>
    </row>
    <row r="121" spans="1:23" ht="14.25" customHeight="1" thickBot="1">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3" spans="1:23" ht="13.5" customHeight="1">
      <c r="A123" s="43" t="s">
        <v>364</v>
      </c>
      <c r="C123" s="48"/>
      <c r="D123" s="48"/>
      <c r="E123" s="48"/>
      <c r="F123" s="48"/>
      <c r="G123" s="48"/>
      <c r="H123" s="48"/>
      <c r="I123" s="48"/>
      <c r="J123" s="48"/>
      <c r="K123" s="48"/>
      <c r="L123" s="48"/>
      <c r="M123" s="48"/>
      <c r="N123" s="48"/>
      <c r="O123" s="48"/>
      <c r="P123" s="48"/>
      <c r="Q123" s="48"/>
      <c r="R123" s="48"/>
      <c r="S123" s="48"/>
      <c r="T123" s="48"/>
      <c r="U123" s="48"/>
      <c r="V123" s="48"/>
    </row>
    <row r="124" spans="1:23">
      <c r="A124" s="43" t="s">
        <v>386</v>
      </c>
      <c r="C124" s="48"/>
      <c r="D124" s="48"/>
      <c r="E124" s="48"/>
      <c r="F124" s="48"/>
      <c r="G124" s="48"/>
      <c r="H124" s="48"/>
      <c r="I124" s="48"/>
      <c r="J124" s="48"/>
      <c r="K124" s="48"/>
      <c r="L124" s="48"/>
      <c r="M124" s="48"/>
      <c r="N124" s="48"/>
      <c r="O124" s="48"/>
      <c r="P124" s="48"/>
      <c r="Q124" s="48"/>
      <c r="R124" s="48"/>
      <c r="S124" s="48"/>
      <c r="T124" s="48"/>
      <c r="U124" s="48"/>
      <c r="V124" s="48"/>
    </row>
    <row r="125" spans="1:23">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ht="13.5" customHeight="1">
      <c r="C126" s="88" t="s">
        <v>381</v>
      </c>
      <c r="D126" s="94"/>
      <c r="E126" s="97" t="s">
        <v>228</v>
      </c>
      <c r="F126" s="45"/>
      <c r="G126" s="45"/>
      <c r="H126" s="45"/>
      <c r="I126" s="45"/>
      <c r="J126" s="45"/>
      <c r="K126" s="45"/>
      <c r="L126" s="45"/>
      <c r="M126" s="45"/>
      <c r="N126" s="45"/>
      <c r="O126" s="45"/>
      <c r="P126" s="45"/>
      <c r="Q126" s="45"/>
      <c r="R126" s="45"/>
      <c r="S126" s="45"/>
      <c r="T126" s="88" t="s">
        <v>365</v>
      </c>
      <c r="U126" s="94"/>
      <c r="V126" s="97" t="s">
        <v>228</v>
      </c>
    </row>
    <row r="127" spans="1:23">
      <c r="C127" s="95"/>
      <c r="D127" s="96"/>
      <c r="E127" s="98"/>
      <c r="F127" s="46"/>
      <c r="G127" s="46"/>
      <c r="H127" s="46"/>
      <c r="I127" s="46"/>
      <c r="J127" s="46"/>
      <c r="K127" s="46"/>
      <c r="L127" s="46"/>
      <c r="M127" s="46"/>
      <c r="N127" s="46"/>
      <c r="O127" s="46"/>
      <c r="P127" s="46"/>
      <c r="Q127" s="46"/>
      <c r="R127" s="46"/>
      <c r="S127" s="46"/>
      <c r="T127" s="95"/>
      <c r="U127" s="96"/>
      <c r="V127" s="98"/>
    </row>
    <row r="128" spans="1:23">
      <c r="C128" s="43"/>
    </row>
    <row r="129" spans="1:23" ht="14.25" customHeight="1" thickBot="1">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1" spans="1:23" ht="13.5" customHeight="1">
      <c r="A131" s="43" t="s">
        <v>364</v>
      </c>
      <c r="C131" s="48"/>
      <c r="D131" s="48"/>
      <c r="E131" s="48"/>
      <c r="F131" s="48"/>
      <c r="G131" s="48"/>
      <c r="H131" s="48"/>
      <c r="I131" s="48"/>
      <c r="J131" s="48"/>
      <c r="K131" s="48"/>
      <c r="L131" s="48"/>
      <c r="M131" s="48"/>
      <c r="N131" s="48"/>
      <c r="O131" s="48"/>
      <c r="P131" s="48"/>
      <c r="Q131" s="48"/>
      <c r="R131" s="48"/>
      <c r="S131" s="48"/>
      <c r="T131" s="48"/>
      <c r="U131" s="48"/>
      <c r="V131" s="48"/>
    </row>
    <row r="132" spans="1:23">
      <c r="A132" s="43" t="s">
        <v>385</v>
      </c>
      <c r="C132" s="48"/>
      <c r="D132" s="48"/>
      <c r="E132" s="48"/>
      <c r="F132" s="48"/>
      <c r="G132" s="48"/>
      <c r="H132" s="48"/>
      <c r="I132" s="48"/>
      <c r="J132" s="48"/>
      <c r="K132" s="48"/>
      <c r="L132" s="48"/>
      <c r="M132" s="48"/>
      <c r="N132" s="48"/>
      <c r="O132" s="48"/>
      <c r="P132" s="48"/>
      <c r="Q132" s="48"/>
      <c r="R132" s="48"/>
      <c r="S132" s="48"/>
      <c r="T132" s="48"/>
      <c r="U132" s="48"/>
      <c r="V132" s="48"/>
    </row>
    <row r="133" spans="1:23">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ht="13.5" customHeight="1">
      <c r="C134" s="88" t="s">
        <v>381</v>
      </c>
      <c r="D134" s="94"/>
      <c r="E134" s="97" t="s">
        <v>228</v>
      </c>
      <c r="F134" s="45"/>
      <c r="G134" s="45"/>
      <c r="H134" s="45"/>
      <c r="I134" s="45"/>
      <c r="J134" s="45"/>
      <c r="M134" s="45"/>
      <c r="N134" s="45"/>
      <c r="O134" s="45"/>
      <c r="P134" s="45"/>
      <c r="Q134" s="45"/>
      <c r="R134" s="45"/>
      <c r="S134" s="45"/>
      <c r="T134" s="88" t="s">
        <v>365</v>
      </c>
      <c r="U134" s="94"/>
      <c r="V134" s="97" t="s">
        <v>228</v>
      </c>
    </row>
    <row r="135" spans="1:23">
      <c r="C135" s="95"/>
      <c r="D135" s="96"/>
      <c r="E135" s="98"/>
      <c r="F135" s="46"/>
      <c r="G135" s="46"/>
      <c r="H135" s="46"/>
      <c r="I135" s="46"/>
      <c r="J135" s="46"/>
      <c r="K135" s="46"/>
      <c r="L135" s="47"/>
      <c r="M135" s="46"/>
      <c r="N135" s="46"/>
      <c r="O135" s="46"/>
      <c r="P135" s="46"/>
      <c r="Q135" s="46"/>
      <c r="R135" s="46"/>
      <c r="S135" s="46"/>
      <c r="T135" s="95"/>
      <c r="U135" s="96"/>
      <c r="V135" s="98"/>
    </row>
    <row r="136" spans="1:23">
      <c r="K136" s="48"/>
      <c r="L136" s="49"/>
    </row>
    <row r="137" spans="1:23" ht="13.5" customHeight="1">
      <c r="H137" s="99" t="s">
        <v>363</v>
      </c>
      <c r="I137" s="100"/>
      <c r="J137" s="103" t="s">
        <v>228</v>
      </c>
      <c r="L137" s="50"/>
      <c r="R137" s="48"/>
      <c r="S137" s="48"/>
      <c r="T137" s="48"/>
      <c r="U137" s="48"/>
      <c r="V137" s="48"/>
    </row>
    <row r="138" spans="1:23">
      <c r="H138" s="101"/>
      <c r="I138" s="102"/>
      <c r="J138" s="104"/>
      <c r="K138" s="46"/>
      <c r="R138" s="48"/>
      <c r="S138" s="48"/>
      <c r="T138" s="48"/>
      <c r="U138" s="48"/>
      <c r="V138" s="48"/>
    </row>
    <row r="139" spans="1:23">
      <c r="C139" s="43"/>
    </row>
    <row r="140" spans="1:23" ht="14.25" customHeight="1" thickBot="1">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2" spans="1:23">
      <c r="A142" s="43" t="s">
        <v>219</v>
      </c>
    </row>
    <row r="143" spans="1:23">
      <c r="A143" s="43" t="s">
        <v>387</v>
      </c>
    </row>
    <row r="145" spans="1:24" ht="13.5" customHeight="1">
      <c r="C145" s="88" t="s">
        <v>375</v>
      </c>
      <c r="D145" s="89"/>
      <c r="E145" s="97" t="s">
        <v>228</v>
      </c>
      <c r="F145" s="45"/>
      <c r="G145" s="45"/>
      <c r="H145" s="45"/>
      <c r="I145" s="45"/>
      <c r="J145" s="45"/>
      <c r="M145" s="45"/>
      <c r="N145" s="45"/>
      <c r="O145" s="45"/>
      <c r="P145" s="45"/>
      <c r="Q145" s="45"/>
      <c r="R145" s="45"/>
      <c r="S145" s="45"/>
      <c r="T145" s="88" t="s">
        <v>388</v>
      </c>
      <c r="U145" s="89"/>
      <c r="V145" s="97" t="s">
        <v>378</v>
      </c>
      <c r="X145" s="44" t="s">
        <v>438</v>
      </c>
    </row>
    <row r="146" spans="1:24">
      <c r="C146" s="90"/>
      <c r="D146" s="91"/>
      <c r="E146" s="98"/>
      <c r="F146" s="46"/>
      <c r="G146" s="46"/>
      <c r="H146" s="46"/>
      <c r="I146" s="46"/>
      <c r="J146" s="46"/>
      <c r="K146" s="46"/>
      <c r="L146" s="47"/>
      <c r="M146" s="46"/>
      <c r="N146" s="46"/>
      <c r="O146" s="46"/>
      <c r="P146" s="46"/>
      <c r="Q146" s="46"/>
      <c r="R146" s="46"/>
      <c r="S146" s="46"/>
      <c r="T146" s="90"/>
      <c r="U146" s="91"/>
      <c r="V146" s="98"/>
      <c r="X146" s="43" t="s">
        <v>439</v>
      </c>
    </row>
    <row r="147" spans="1:24">
      <c r="C147" s="43"/>
      <c r="K147" s="48"/>
      <c r="L147" s="49"/>
    </row>
    <row r="148" spans="1:24" ht="13.5" customHeight="1">
      <c r="C148" s="88" t="s">
        <v>365</v>
      </c>
      <c r="D148" s="89"/>
      <c r="E148" s="97" t="s">
        <v>228</v>
      </c>
      <c r="F148" s="45"/>
      <c r="G148" s="45"/>
      <c r="H148" s="45"/>
      <c r="I148" s="45"/>
      <c r="J148" s="45"/>
      <c r="L148" s="50"/>
    </row>
    <row r="149" spans="1:24">
      <c r="C149" s="90"/>
      <c r="D149" s="91"/>
      <c r="E149" s="98"/>
      <c r="F149" s="46"/>
      <c r="G149" s="46"/>
      <c r="H149" s="46"/>
      <c r="I149" s="46"/>
      <c r="J149" s="46"/>
      <c r="K149" s="46"/>
    </row>
    <row r="150" spans="1:24">
      <c r="C150" s="43"/>
    </row>
    <row r="151" spans="1:24" ht="14.25" customHeight="1" thickBot="1">
      <c r="A151" s="51"/>
      <c r="B151" s="51"/>
      <c r="C151" s="51"/>
      <c r="D151" s="51"/>
      <c r="E151" s="51"/>
      <c r="F151" s="51"/>
      <c r="G151" s="51"/>
      <c r="H151" s="51"/>
      <c r="I151" s="51"/>
      <c r="J151" s="51"/>
      <c r="K151" s="51"/>
      <c r="L151" s="51"/>
      <c r="M151" s="51"/>
      <c r="N151" s="51"/>
      <c r="O151" s="51"/>
      <c r="P151" s="51"/>
      <c r="Q151" s="51"/>
      <c r="R151" s="51"/>
      <c r="S151" s="51"/>
      <c r="T151" s="51"/>
      <c r="U151" s="51"/>
      <c r="V151" s="51"/>
      <c r="W151" s="51"/>
    </row>
    <row r="153" spans="1:24" ht="13.5" customHeight="1">
      <c r="A153" s="43" t="s">
        <v>364</v>
      </c>
      <c r="C153" s="48"/>
      <c r="D153" s="48"/>
      <c r="E153" s="48"/>
      <c r="F153" s="48"/>
      <c r="G153" s="48"/>
      <c r="H153" s="48"/>
      <c r="I153" s="48"/>
      <c r="J153" s="48"/>
      <c r="K153" s="48"/>
      <c r="L153" s="48"/>
      <c r="M153" s="48"/>
      <c r="N153" s="48"/>
      <c r="O153" s="48"/>
      <c r="P153" s="48"/>
      <c r="Q153" s="48"/>
      <c r="R153" s="48"/>
      <c r="S153" s="48"/>
      <c r="T153" s="48"/>
      <c r="U153" s="48"/>
      <c r="V153" s="48"/>
    </row>
    <row r="154" spans="1:24">
      <c r="A154" s="43" t="s">
        <v>541</v>
      </c>
      <c r="C154" s="48"/>
      <c r="D154" s="48"/>
      <c r="E154" s="48"/>
      <c r="F154" s="48"/>
      <c r="G154" s="48"/>
      <c r="H154" s="48"/>
      <c r="I154" s="48"/>
      <c r="J154" s="48"/>
      <c r="K154" s="48"/>
      <c r="L154" s="48"/>
      <c r="M154" s="48"/>
      <c r="N154" s="48"/>
      <c r="O154" s="48"/>
      <c r="P154" s="48"/>
      <c r="Q154" s="48"/>
      <c r="R154" s="48"/>
      <c r="S154" s="48"/>
      <c r="T154" s="48"/>
      <c r="U154" s="48"/>
      <c r="V154" s="48"/>
    </row>
    <row r="155" spans="1:24">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4" ht="13.5" customHeight="1">
      <c r="C156" s="88" t="s">
        <v>510</v>
      </c>
      <c r="D156" s="89"/>
      <c r="E156" s="97" t="s">
        <v>228</v>
      </c>
      <c r="H156" s="45"/>
      <c r="I156" s="45"/>
      <c r="J156" s="45"/>
      <c r="K156" s="45"/>
      <c r="L156" s="45"/>
      <c r="M156" s="45"/>
      <c r="N156" s="45"/>
      <c r="O156" s="45"/>
      <c r="P156" s="45"/>
      <c r="Q156" s="45"/>
      <c r="R156" s="45"/>
      <c r="S156" s="45"/>
      <c r="T156" s="88" t="s">
        <v>365</v>
      </c>
      <c r="U156" s="94"/>
      <c r="V156" s="97" t="s">
        <v>228</v>
      </c>
    </row>
    <row r="157" spans="1:24">
      <c r="C157" s="90"/>
      <c r="D157" s="91"/>
      <c r="E157" s="98"/>
      <c r="F157" s="46"/>
      <c r="G157" s="47"/>
      <c r="H157" s="46"/>
      <c r="I157" s="46"/>
      <c r="J157" s="46"/>
      <c r="K157" s="46"/>
      <c r="L157" s="46"/>
      <c r="M157" s="46"/>
      <c r="N157" s="46"/>
      <c r="O157" s="46"/>
      <c r="P157" s="46"/>
      <c r="Q157" s="46"/>
      <c r="R157" s="46"/>
      <c r="S157" s="46"/>
      <c r="T157" s="95"/>
      <c r="U157" s="96"/>
      <c r="V157" s="98"/>
    </row>
    <row r="158" spans="1:24">
      <c r="C158" s="72"/>
      <c r="D158" s="72"/>
      <c r="E158" s="87"/>
      <c r="F158" s="74"/>
      <c r="G158" s="50"/>
      <c r="H158" s="74"/>
      <c r="I158" s="74"/>
      <c r="J158" s="74"/>
      <c r="K158" s="74"/>
      <c r="L158" s="74"/>
      <c r="M158" s="74"/>
      <c r="N158" s="74"/>
      <c r="O158" s="74"/>
      <c r="P158" s="74"/>
      <c r="Q158" s="74"/>
      <c r="R158" s="74"/>
      <c r="S158" s="74"/>
      <c r="T158" s="75"/>
      <c r="U158" s="75"/>
      <c r="V158" s="87"/>
    </row>
    <row r="159" spans="1:24">
      <c r="C159" s="88" t="s">
        <v>480</v>
      </c>
      <c r="D159" s="94"/>
      <c r="E159" s="97" t="s">
        <v>228</v>
      </c>
      <c r="G159" s="50"/>
      <c r="H159" s="74"/>
      <c r="I159" s="74"/>
      <c r="J159" s="74"/>
      <c r="K159" s="74"/>
      <c r="L159" s="74"/>
      <c r="M159" s="74"/>
      <c r="N159" s="74"/>
      <c r="O159" s="74"/>
      <c r="P159" s="74"/>
      <c r="Q159" s="74"/>
      <c r="R159" s="74"/>
      <c r="S159" s="74"/>
      <c r="T159" s="75"/>
      <c r="U159" s="75"/>
      <c r="V159" s="87"/>
    </row>
    <row r="160" spans="1:24">
      <c r="C160" s="95"/>
      <c r="D160" s="96"/>
      <c r="E160" s="98"/>
      <c r="F160" s="46"/>
      <c r="H160" s="74"/>
      <c r="I160" s="74"/>
      <c r="J160" s="74"/>
      <c r="K160" s="74"/>
      <c r="L160" s="74"/>
      <c r="M160" s="74"/>
      <c r="N160" s="74"/>
      <c r="O160" s="74"/>
      <c r="P160" s="74"/>
      <c r="Q160" s="74"/>
      <c r="R160" s="74"/>
      <c r="S160" s="74"/>
      <c r="T160" s="75"/>
      <c r="U160" s="75"/>
      <c r="V160" s="87"/>
    </row>
    <row r="161" spans="1:23">
      <c r="C161" s="43"/>
    </row>
    <row r="162" spans="1:23">
      <c r="C162" s="43"/>
    </row>
    <row r="163" spans="1:23" ht="14.25" customHeight="1" thickBot="1">
      <c r="A163" s="51"/>
      <c r="B163" s="51"/>
      <c r="C163" s="51"/>
      <c r="D163" s="51"/>
      <c r="E163" s="51"/>
      <c r="F163" s="51"/>
      <c r="G163" s="51"/>
      <c r="H163" s="51"/>
      <c r="I163" s="51"/>
      <c r="J163" s="51"/>
      <c r="K163" s="51"/>
      <c r="L163" s="51"/>
      <c r="M163" s="51"/>
      <c r="N163" s="51"/>
      <c r="O163" s="51"/>
      <c r="P163" s="51"/>
      <c r="Q163" s="51"/>
      <c r="R163" s="51"/>
      <c r="S163" s="51"/>
      <c r="T163" s="51"/>
      <c r="U163" s="51"/>
      <c r="V163" s="51"/>
      <c r="W163" s="51"/>
    </row>
    <row r="165" spans="1:23" ht="13.5" customHeight="1">
      <c r="A165" s="43" t="s">
        <v>364</v>
      </c>
      <c r="C165" s="48"/>
      <c r="D165" s="48"/>
      <c r="E165" s="48"/>
      <c r="F165" s="48"/>
      <c r="G165" s="48"/>
      <c r="H165" s="48"/>
      <c r="I165" s="48"/>
      <c r="J165" s="48"/>
      <c r="K165" s="48"/>
      <c r="L165" s="48"/>
      <c r="M165" s="48"/>
      <c r="N165" s="48"/>
      <c r="O165" s="48"/>
      <c r="P165" s="48"/>
      <c r="Q165" s="48"/>
      <c r="R165" s="48"/>
      <c r="S165" s="48"/>
      <c r="T165" s="48"/>
      <c r="U165" s="48"/>
      <c r="V165" s="48"/>
    </row>
    <row r="166" spans="1:23">
      <c r="A166" s="43" t="s">
        <v>543</v>
      </c>
      <c r="C166" s="48"/>
      <c r="D166" s="48"/>
      <c r="E166" s="48"/>
      <c r="F166" s="48"/>
      <c r="G166" s="48"/>
      <c r="H166" s="48"/>
      <c r="I166" s="48"/>
      <c r="J166" s="48"/>
      <c r="K166" s="48"/>
      <c r="L166" s="48"/>
      <c r="M166" s="48"/>
      <c r="N166" s="48"/>
      <c r="O166" s="48"/>
      <c r="P166" s="48"/>
      <c r="Q166" s="48"/>
      <c r="R166" s="48"/>
      <c r="S166" s="48"/>
      <c r="T166" s="48"/>
      <c r="U166" s="48"/>
      <c r="V166" s="48"/>
    </row>
    <row r="167" spans="1:23">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ht="13.5" customHeight="1">
      <c r="C168" s="88" t="s">
        <v>192</v>
      </c>
      <c r="D168" s="89"/>
      <c r="E168" s="92" t="s">
        <v>228</v>
      </c>
      <c r="H168" s="45"/>
      <c r="I168" s="45"/>
      <c r="J168" s="45"/>
      <c r="K168" s="45"/>
      <c r="L168" s="45"/>
      <c r="M168" s="45"/>
      <c r="N168" s="45"/>
      <c r="O168" s="45"/>
      <c r="P168" s="45"/>
      <c r="Q168" s="45"/>
      <c r="R168" s="45"/>
      <c r="S168" s="45"/>
      <c r="T168" s="88" t="s">
        <v>365</v>
      </c>
      <c r="U168" s="94"/>
      <c r="V168" s="97" t="s">
        <v>228</v>
      </c>
    </row>
    <row r="169" spans="1:23">
      <c r="C169" s="90"/>
      <c r="D169" s="91"/>
      <c r="E169" s="93"/>
      <c r="F169" s="46"/>
      <c r="G169" s="47"/>
      <c r="H169" s="46"/>
      <c r="I169" s="46"/>
      <c r="J169" s="46"/>
      <c r="K169" s="46"/>
      <c r="L169" s="46"/>
      <c r="M169" s="46"/>
      <c r="N169" s="46"/>
      <c r="O169" s="46"/>
      <c r="P169" s="46"/>
      <c r="Q169" s="46"/>
      <c r="R169" s="46"/>
      <c r="S169" s="46"/>
      <c r="T169" s="95"/>
      <c r="U169" s="96"/>
      <c r="V169" s="98"/>
    </row>
    <row r="170" spans="1:23">
      <c r="C170" s="72"/>
      <c r="D170" s="72"/>
      <c r="E170" s="73"/>
      <c r="F170" s="74"/>
      <c r="G170" s="50"/>
      <c r="H170" s="74"/>
      <c r="I170" s="74"/>
      <c r="J170" s="74"/>
      <c r="K170" s="74"/>
      <c r="L170" s="74"/>
      <c r="M170" s="74"/>
      <c r="N170" s="74"/>
      <c r="O170" s="74"/>
      <c r="P170" s="74"/>
      <c r="Q170" s="74"/>
      <c r="R170" s="74"/>
      <c r="S170" s="74"/>
      <c r="T170" s="75"/>
      <c r="U170" s="75"/>
      <c r="V170" s="87"/>
    </row>
    <row r="171" spans="1:23">
      <c r="C171" s="88" t="s">
        <v>480</v>
      </c>
      <c r="D171" s="94"/>
      <c r="E171" s="97" t="s">
        <v>228</v>
      </c>
      <c r="G171" s="50"/>
      <c r="H171" s="74"/>
      <c r="I171" s="74"/>
      <c r="J171" s="74"/>
      <c r="K171" s="74"/>
      <c r="L171" s="74"/>
      <c r="M171" s="74"/>
      <c r="N171" s="74"/>
      <c r="O171" s="74"/>
      <c r="P171" s="74"/>
      <c r="Q171" s="74"/>
      <c r="R171" s="74"/>
      <c r="S171" s="74"/>
      <c r="T171" s="75"/>
      <c r="U171" s="75"/>
      <c r="V171" s="87"/>
    </row>
    <row r="172" spans="1:23">
      <c r="C172" s="95"/>
      <c r="D172" s="96"/>
      <c r="E172" s="98"/>
      <c r="F172" s="46"/>
      <c r="H172" s="74"/>
      <c r="I172" s="74"/>
      <c r="J172" s="74"/>
      <c r="K172" s="74"/>
      <c r="L172" s="74"/>
      <c r="M172" s="74"/>
      <c r="N172" s="74"/>
      <c r="O172" s="74"/>
      <c r="P172" s="74"/>
      <c r="Q172" s="74"/>
      <c r="R172" s="74"/>
      <c r="S172" s="74"/>
      <c r="T172" s="75"/>
      <c r="U172" s="75"/>
      <c r="V172" s="87"/>
    </row>
    <row r="173" spans="1:23">
      <c r="C173" s="43"/>
    </row>
    <row r="174" spans="1:23" ht="14.25" customHeight="1"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364</v>
      </c>
      <c r="C176" s="48"/>
      <c r="D176" s="48"/>
      <c r="E176" s="48"/>
      <c r="F176" s="48"/>
      <c r="G176" s="48"/>
      <c r="H176" s="48"/>
      <c r="I176" s="48"/>
      <c r="J176" s="48"/>
      <c r="K176" s="48"/>
      <c r="L176" s="48"/>
      <c r="M176" s="48"/>
      <c r="N176" s="48"/>
      <c r="O176" s="48"/>
      <c r="P176" s="48"/>
      <c r="Q176" s="48"/>
      <c r="R176" s="48"/>
      <c r="S176" s="48"/>
      <c r="T176" s="48"/>
      <c r="U176" s="48"/>
      <c r="V176" s="48"/>
    </row>
    <row r="177" spans="1:23">
      <c r="A177" s="43" t="s">
        <v>542</v>
      </c>
      <c r="C177" s="48"/>
      <c r="D177" s="48"/>
      <c r="E177" s="48"/>
      <c r="F177" s="48"/>
      <c r="G177" s="48"/>
      <c r="H177" s="48"/>
      <c r="I177" s="48"/>
      <c r="J177" s="48"/>
      <c r="K177" s="48"/>
      <c r="L177" s="48"/>
      <c r="M177" s="48"/>
      <c r="N177" s="48"/>
      <c r="O177" s="48"/>
      <c r="P177" s="48"/>
      <c r="Q177" s="48"/>
      <c r="R177" s="48"/>
      <c r="S177" s="48"/>
      <c r="T177" s="48"/>
      <c r="U177" s="48"/>
      <c r="V177" s="48"/>
    </row>
    <row r="178" spans="1:23">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ht="13.5" customHeight="1">
      <c r="C179" s="88" t="s">
        <v>192</v>
      </c>
      <c r="D179" s="89"/>
      <c r="E179" s="92" t="s">
        <v>228</v>
      </c>
      <c r="H179" s="45"/>
      <c r="I179" s="45"/>
      <c r="J179" s="45"/>
      <c r="K179" s="45"/>
      <c r="L179" s="45"/>
      <c r="M179" s="45"/>
      <c r="N179" s="45"/>
      <c r="O179" s="45"/>
      <c r="P179" s="45"/>
      <c r="Q179" s="45"/>
      <c r="R179" s="45"/>
      <c r="S179" s="45"/>
      <c r="T179" s="88" t="s">
        <v>365</v>
      </c>
      <c r="U179" s="94"/>
      <c r="V179" s="97" t="s">
        <v>228</v>
      </c>
    </row>
    <row r="180" spans="1:23">
      <c r="C180" s="90"/>
      <c r="D180" s="91"/>
      <c r="E180" s="93"/>
      <c r="F180" s="46"/>
      <c r="G180" s="47"/>
      <c r="H180" s="46"/>
      <c r="I180" s="46"/>
      <c r="J180" s="46"/>
      <c r="K180" s="46"/>
      <c r="L180" s="46"/>
      <c r="M180" s="46"/>
      <c r="N180" s="46"/>
      <c r="O180" s="46"/>
      <c r="P180" s="46"/>
      <c r="Q180" s="46"/>
      <c r="R180" s="46"/>
      <c r="S180" s="46"/>
      <c r="T180" s="95"/>
      <c r="U180" s="96"/>
      <c r="V180" s="98"/>
    </row>
    <row r="181" spans="1:23">
      <c r="C181" s="72"/>
      <c r="D181" s="72"/>
      <c r="E181" s="73"/>
      <c r="F181" s="74"/>
      <c r="G181" s="50"/>
      <c r="H181" s="74"/>
      <c r="I181" s="74"/>
      <c r="J181" s="74"/>
      <c r="K181" s="74"/>
      <c r="L181" s="74"/>
      <c r="M181" s="74"/>
      <c r="N181" s="74"/>
      <c r="O181" s="74"/>
      <c r="P181" s="74"/>
      <c r="Q181" s="74"/>
      <c r="R181" s="74"/>
      <c r="S181" s="74"/>
      <c r="T181" s="75"/>
      <c r="U181" s="75"/>
      <c r="V181" s="87"/>
    </row>
    <row r="182" spans="1:23">
      <c r="C182" s="88" t="s">
        <v>480</v>
      </c>
      <c r="D182" s="94"/>
      <c r="E182" s="97" t="s">
        <v>228</v>
      </c>
      <c r="G182" s="50"/>
      <c r="H182" s="74"/>
      <c r="I182" s="74"/>
      <c r="J182" s="74"/>
      <c r="K182" s="74"/>
      <c r="L182" s="74"/>
      <c r="M182" s="74"/>
      <c r="N182" s="74"/>
      <c r="O182" s="74"/>
      <c r="P182" s="74"/>
      <c r="Q182" s="74"/>
      <c r="R182" s="74"/>
      <c r="S182" s="74"/>
      <c r="T182" s="75"/>
      <c r="U182" s="75"/>
      <c r="V182" s="87"/>
    </row>
    <row r="183" spans="1:23">
      <c r="C183" s="95"/>
      <c r="D183" s="96"/>
      <c r="E183" s="98"/>
      <c r="F183" s="46"/>
      <c r="H183" s="74"/>
      <c r="I183" s="74"/>
      <c r="J183" s="74"/>
      <c r="K183" s="74"/>
      <c r="L183" s="74"/>
      <c r="M183" s="74"/>
      <c r="N183" s="74"/>
      <c r="O183" s="74"/>
      <c r="P183" s="74"/>
      <c r="Q183" s="74"/>
      <c r="R183" s="74"/>
      <c r="S183" s="74"/>
      <c r="T183" s="75"/>
      <c r="U183" s="75"/>
      <c r="V183" s="87"/>
    </row>
    <row r="184" spans="1:23">
      <c r="C184" s="43"/>
    </row>
    <row r="185" spans="1:23" ht="14.25" customHeight="1" thickBot="1">
      <c r="A185" s="51"/>
      <c r="B185" s="51"/>
      <c r="C185" s="51"/>
      <c r="D185" s="51"/>
      <c r="E185" s="51"/>
      <c r="F185" s="51"/>
      <c r="G185" s="51"/>
      <c r="H185" s="51"/>
      <c r="I185" s="51"/>
      <c r="J185" s="51"/>
      <c r="K185" s="51"/>
      <c r="L185" s="51"/>
      <c r="M185" s="51"/>
      <c r="N185" s="51"/>
      <c r="O185" s="51"/>
      <c r="P185" s="51"/>
      <c r="Q185" s="51"/>
      <c r="R185" s="51"/>
      <c r="S185" s="51"/>
      <c r="T185" s="51"/>
      <c r="U185" s="51"/>
      <c r="V185" s="51"/>
      <c r="W185" s="51"/>
    </row>
    <row r="187" spans="1:23" ht="13.5" customHeight="1">
      <c r="A187" s="43" t="s">
        <v>364</v>
      </c>
      <c r="C187" s="48"/>
      <c r="D187" s="48"/>
      <c r="E187" s="48"/>
      <c r="F187" s="48"/>
      <c r="G187" s="48"/>
      <c r="H187" s="48"/>
      <c r="I187" s="48"/>
      <c r="J187" s="48"/>
      <c r="K187" s="48"/>
      <c r="L187" s="48"/>
      <c r="M187" s="48"/>
      <c r="N187" s="48"/>
      <c r="O187" s="48"/>
      <c r="P187" s="48"/>
      <c r="Q187" s="48"/>
      <c r="R187" s="48"/>
      <c r="S187" s="48"/>
      <c r="T187" s="48"/>
      <c r="U187" s="48"/>
      <c r="V187" s="48"/>
    </row>
    <row r="188" spans="1:23">
      <c r="A188" s="43" t="s">
        <v>544</v>
      </c>
      <c r="C188" s="48"/>
      <c r="D188" s="48"/>
      <c r="E188" s="48"/>
      <c r="F188" s="48"/>
      <c r="G188" s="48"/>
      <c r="H188" s="48"/>
      <c r="I188" s="48"/>
      <c r="J188" s="48"/>
      <c r="K188" s="48"/>
      <c r="L188" s="48"/>
      <c r="M188" s="48"/>
      <c r="N188" s="48"/>
      <c r="O188" s="48"/>
      <c r="P188" s="48"/>
      <c r="Q188" s="48"/>
      <c r="R188" s="48"/>
      <c r="S188" s="48"/>
      <c r="T188" s="48"/>
      <c r="U188" s="48"/>
      <c r="V188" s="48"/>
    </row>
    <row r="189" spans="1:23">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ht="13.5" customHeight="1">
      <c r="C190" s="88" t="s">
        <v>192</v>
      </c>
      <c r="D190" s="89"/>
      <c r="E190" s="92" t="s">
        <v>228</v>
      </c>
      <c r="H190" s="45"/>
      <c r="I190" s="45"/>
      <c r="J190" s="45"/>
      <c r="K190" s="45"/>
      <c r="L190" s="45"/>
      <c r="M190" s="45"/>
      <c r="N190" s="45"/>
      <c r="O190" s="45"/>
      <c r="P190" s="45"/>
      <c r="Q190" s="45"/>
      <c r="R190" s="45"/>
      <c r="S190" s="45"/>
      <c r="T190" s="88" t="s">
        <v>365</v>
      </c>
      <c r="U190" s="94"/>
      <c r="V190" s="97" t="s">
        <v>228</v>
      </c>
    </row>
    <row r="191" spans="1:23">
      <c r="C191" s="90"/>
      <c r="D191" s="91"/>
      <c r="E191" s="93"/>
      <c r="F191" s="46"/>
      <c r="G191" s="47"/>
      <c r="H191" s="46"/>
      <c r="I191" s="46"/>
      <c r="J191" s="46"/>
      <c r="K191" s="46"/>
      <c r="L191" s="46"/>
      <c r="M191" s="46"/>
      <c r="N191" s="46"/>
      <c r="O191" s="46"/>
      <c r="P191" s="46"/>
      <c r="Q191" s="46"/>
      <c r="R191" s="46"/>
      <c r="S191" s="46"/>
      <c r="T191" s="95"/>
      <c r="U191" s="96"/>
      <c r="V191" s="98"/>
    </row>
    <row r="192" spans="1:23">
      <c r="C192" s="72"/>
      <c r="D192" s="72"/>
      <c r="E192" s="73"/>
      <c r="F192" s="74"/>
      <c r="G192" s="50"/>
      <c r="H192" s="74"/>
      <c r="I192" s="74"/>
      <c r="J192" s="74"/>
      <c r="K192" s="74"/>
      <c r="L192" s="74"/>
      <c r="M192" s="74"/>
      <c r="N192" s="74"/>
      <c r="O192" s="74"/>
      <c r="P192" s="74"/>
      <c r="Q192" s="74"/>
      <c r="R192" s="74"/>
      <c r="S192" s="74"/>
      <c r="T192" s="75"/>
      <c r="U192" s="75"/>
      <c r="V192" s="87"/>
    </row>
    <row r="193" spans="1:23">
      <c r="C193" s="88" t="s">
        <v>480</v>
      </c>
      <c r="D193" s="94"/>
      <c r="E193" s="97" t="s">
        <v>228</v>
      </c>
      <c r="G193" s="50"/>
      <c r="H193" s="74"/>
      <c r="I193" s="74"/>
      <c r="J193" s="74"/>
      <c r="K193" s="74"/>
      <c r="L193" s="74"/>
      <c r="M193" s="74"/>
      <c r="N193" s="74"/>
      <c r="O193" s="74"/>
      <c r="P193" s="74"/>
      <c r="Q193" s="74"/>
      <c r="R193" s="74"/>
      <c r="S193" s="74"/>
      <c r="T193" s="75"/>
      <c r="U193" s="75"/>
      <c r="V193" s="87"/>
    </row>
    <row r="194" spans="1:23">
      <c r="C194" s="95"/>
      <c r="D194" s="96"/>
      <c r="E194" s="98"/>
      <c r="F194" s="46"/>
      <c r="H194" s="74"/>
      <c r="I194" s="74"/>
      <c r="J194" s="74"/>
      <c r="K194" s="74"/>
      <c r="L194" s="74"/>
      <c r="M194" s="74"/>
      <c r="N194" s="74"/>
      <c r="O194" s="74"/>
      <c r="P194" s="74"/>
      <c r="Q194" s="74"/>
      <c r="R194" s="74"/>
      <c r="S194" s="74"/>
      <c r="T194" s="75"/>
      <c r="U194" s="75"/>
      <c r="V194" s="87"/>
    </row>
    <row r="195" spans="1:23">
      <c r="C195" s="43"/>
    </row>
    <row r="196" spans="1:23" ht="14.25" customHeight="1" thickBot="1">
      <c r="A196" s="51"/>
      <c r="B196" s="51"/>
      <c r="C196" s="51"/>
      <c r="D196" s="51"/>
      <c r="E196" s="51"/>
      <c r="F196" s="51"/>
      <c r="G196" s="51"/>
      <c r="H196" s="51"/>
      <c r="I196" s="51"/>
      <c r="J196" s="51"/>
      <c r="K196" s="51"/>
      <c r="L196" s="51"/>
      <c r="M196" s="51"/>
      <c r="N196" s="51"/>
      <c r="O196" s="51"/>
      <c r="P196" s="51"/>
      <c r="Q196" s="51"/>
      <c r="R196" s="51"/>
      <c r="S196" s="51"/>
      <c r="T196" s="51"/>
      <c r="U196" s="51"/>
      <c r="V196" s="51"/>
      <c r="W196" s="51"/>
    </row>
    <row r="198" spans="1:23" ht="13.5" customHeight="1">
      <c r="A198" s="43" t="s">
        <v>364</v>
      </c>
      <c r="C198" s="48"/>
      <c r="D198" s="48"/>
      <c r="E198" s="48"/>
      <c r="F198" s="48"/>
      <c r="G198" s="48"/>
      <c r="H198" s="48"/>
      <c r="I198" s="48"/>
      <c r="J198" s="48"/>
      <c r="K198" s="48"/>
      <c r="L198" s="48"/>
      <c r="M198" s="48"/>
      <c r="N198" s="48"/>
      <c r="O198" s="48"/>
      <c r="P198" s="48"/>
      <c r="Q198" s="48"/>
      <c r="R198" s="48"/>
      <c r="S198" s="48"/>
      <c r="T198" s="48"/>
      <c r="U198" s="48"/>
      <c r="V198" s="48"/>
    </row>
    <row r="199" spans="1:23">
      <c r="A199" s="43" t="s">
        <v>546</v>
      </c>
      <c r="C199" s="48"/>
      <c r="D199" s="48"/>
      <c r="E199" s="48"/>
      <c r="F199" s="48"/>
      <c r="G199" s="48"/>
      <c r="H199" s="48"/>
      <c r="I199" s="48"/>
      <c r="J199" s="48"/>
      <c r="K199" s="48"/>
      <c r="L199" s="48"/>
      <c r="M199" s="48"/>
      <c r="N199" s="48"/>
      <c r="O199" s="48"/>
      <c r="P199" s="48"/>
      <c r="Q199" s="48"/>
      <c r="R199" s="48"/>
      <c r="S199" s="48"/>
      <c r="T199" s="48"/>
      <c r="U199" s="48"/>
      <c r="V199" s="48"/>
    </row>
    <row r="200" spans="1:23">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ht="13.5" customHeight="1">
      <c r="C201" s="88" t="s">
        <v>192</v>
      </c>
      <c r="D201" s="89"/>
      <c r="E201" s="92" t="s">
        <v>228</v>
      </c>
      <c r="H201" s="45"/>
      <c r="I201" s="45"/>
      <c r="J201" s="45"/>
      <c r="K201" s="45"/>
      <c r="L201" s="45"/>
      <c r="M201" s="45"/>
      <c r="N201" s="45"/>
      <c r="O201" s="45"/>
      <c r="P201" s="45"/>
      <c r="Q201" s="45"/>
      <c r="R201" s="45"/>
      <c r="S201" s="45"/>
      <c r="T201" s="88" t="s">
        <v>365</v>
      </c>
      <c r="U201" s="94"/>
      <c r="V201" s="97" t="s">
        <v>228</v>
      </c>
    </row>
    <row r="202" spans="1:23">
      <c r="C202" s="90"/>
      <c r="D202" s="91"/>
      <c r="E202" s="93"/>
      <c r="F202" s="46"/>
      <c r="G202" s="47"/>
      <c r="H202" s="46"/>
      <c r="I202" s="46"/>
      <c r="J202" s="46"/>
      <c r="K202" s="46"/>
      <c r="L202" s="46"/>
      <c r="M202" s="46"/>
      <c r="N202" s="46"/>
      <c r="O202" s="46"/>
      <c r="P202" s="46"/>
      <c r="Q202" s="46"/>
      <c r="R202" s="46"/>
      <c r="S202" s="46"/>
      <c r="T202" s="95"/>
      <c r="U202" s="96"/>
      <c r="V202" s="98"/>
    </row>
    <row r="203" spans="1:23">
      <c r="C203" s="72"/>
      <c r="D203" s="72"/>
      <c r="E203" s="73"/>
      <c r="F203" s="74"/>
      <c r="G203" s="50"/>
      <c r="H203" s="74"/>
      <c r="I203" s="74"/>
      <c r="J203" s="74"/>
      <c r="K203" s="74"/>
      <c r="L203" s="74"/>
      <c r="M203" s="74"/>
      <c r="N203" s="74"/>
      <c r="O203" s="74"/>
      <c r="P203" s="74"/>
      <c r="Q203" s="74"/>
      <c r="R203" s="74"/>
      <c r="S203" s="74"/>
      <c r="T203" s="75"/>
      <c r="U203" s="75"/>
      <c r="V203" s="87"/>
    </row>
    <row r="204" spans="1:23">
      <c r="C204" s="88" t="s">
        <v>480</v>
      </c>
      <c r="D204" s="94"/>
      <c r="E204" s="97" t="s">
        <v>228</v>
      </c>
      <c r="G204" s="50"/>
      <c r="H204" s="74"/>
      <c r="I204" s="74"/>
      <c r="J204" s="74"/>
      <c r="K204" s="74"/>
      <c r="L204" s="74"/>
      <c r="M204" s="74"/>
      <c r="N204" s="74"/>
      <c r="O204" s="74"/>
      <c r="P204" s="74"/>
      <c r="Q204" s="74"/>
      <c r="R204" s="74"/>
      <c r="S204" s="74"/>
      <c r="T204" s="75"/>
      <c r="U204" s="75"/>
      <c r="V204" s="87"/>
    </row>
    <row r="205" spans="1:23">
      <c r="C205" s="95"/>
      <c r="D205" s="96"/>
      <c r="E205" s="98"/>
      <c r="F205" s="46"/>
      <c r="H205" s="74"/>
      <c r="I205" s="74"/>
      <c r="J205" s="74"/>
      <c r="K205" s="74"/>
      <c r="L205" s="74"/>
      <c r="M205" s="74"/>
      <c r="N205" s="74"/>
      <c r="O205" s="74"/>
      <c r="P205" s="74"/>
      <c r="Q205" s="74"/>
      <c r="R205" s="74"/>
      <c r="S205" s="74"/>
      <c r="T205" s="75"/>
      <c r="U205" s="75"/>
      <c r="V205" s="87"/>
    </row>
    <row r="206" spans="1:23">
      <c r="C206" s="43"/>
    </row>
    <row r="207" spans="1:23" ht="14.25" customHeight="1"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364</v>
      </c>
      <c r="C209" s="48"/>
      <c r="D209" s="48"/>
      <c r="E209" s="48"/>
      <c r="F209" s="48"/>
      <c r="G209" s="48"/>
      <c r="H209" s="48"/>
      <c r="I209" s="48"/>
      <c r="J209" s="48"/>
      <c r="K209" s="48"/>
      <c r="L209" s="48"/>
      <c r="M209" s="48"/>
      <c r="N209" s="48"/>
      <c r="O209" s="48"/>
      <c r="P209" s="48"/>
      <c r="Q209" s="48"/>
      <c r="R209" s="48"/>
      <c r="S209" s="48"/>
      <c r="T209" s="48"/>
      <c r="U209" s="48"/>
      <c r="V209" s="48"/>
    </row>
    <row r="210" spans="1:23">
      <c r="A210" s="43" t="s">
        <v>448</v>
      </c>
      <c r="C210" s="48"/>
      <c r="D210" s="48"/>
      <c r="E210" s="48"/>
      <c r="F210" s="48"/>
      <c r="G210" s="48"/>
      <c r="H210" s="48"/>
      <c r="I210" s="48"/>
      <c r="J210" s="48"/>
      <c r="K210" s="48"/>
      <c r="L210" s="48"/>
      <c r="M210" s="48"/>
      <c r="N210" s="48"/>
      <c r="O210" s="48"/>
      <c r="P210" s="48"/>
      <c r="Q210" s="48"/>
      <c r="R210" s="48"/>
      <c r="S210" s="48"/>
      <c r="T210" s="48"/>
      <c r="U210" s="48"/>
      <c r="V210" s="48"/>
    </row>
    <row r="211" spans="1:23">
      <c r="A211" s="48"/>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ht="13.5" customHeight="1">
      <c r="C212" s="88" t="s">
        <v>449</v>
      </c>
      <c r="D212" s="89"/>
      <c r="E212" s="97" t="s">
        <v>228</v>
      </c>
      <c r="H212" s="45"/>
      <c r="I212" s="45"/>
      <c r="J212" s="45"/>
      <c r="K212" s="45"/>
      <c r="L212" s="45"/>
      <c r="M212" s="45"/>
      <c r="N212" s="45"/>
      <c r="O212" s="45"/>
      <c r="P212" s="45"/>
      <c r="Q212" s="45"/>
      <c r="R212" s="45"/>
      <c r="S212" s="45"/>
      <c r="T212" s="88" t="s">
        <v>365</v>
      </c>
      <c r="U212" s="94"/>
      <c r="V212" s="97" t="s">
        <v>228</v>
      </c>
    </row>
    <row r="213" spans="1:23">
      <c r="C213" s="90"/>
      <c r="D213" s="91"/>
      <c r="E213" s="98"/>
      <c r="F213" s="46"/>
      <c r="G213" s="47"/>
      <c r="H213" s="46"/>
      <c r="I213" s="46"/>
      <c r="J213" s="46"/>
      <c r="K213" s="46"/>
      <c r="L213" s="46"/>
      <c r="M213" s="46"/>
      <c r="N213" s="46"/>
      <c r="O213" s="46"/>
      <c r="P213" s="46"/>
      <c r="Q213" s="46"/>
      <c r="R213" s="46"/>
      <c r="S213" s="46"/>
      <c r="T213" s="95"/>
      <c r="U213" s="96"/>
      <c r="V213" s="98"/>
    </row>
    <row r="214" spans="1:23">
      <c r="C214" s="72"/>
      <c r="D214" s="72"/>
      <c r="E214" s="73"/>
      <c r="F214" s="74"/>
      <c r="G214" s="50"/>
      <c r="H214" s="74"/>
      <c r="I214" s="74"/>
      <c r="J214" s="74"/>
      <c r="K214" s="74"/>
      <c r="L214" s="74"/>
      <c r="M214" s="74"/>
      <c r="N214" s="74"/>
      <c r="O214" s="74"/>
      <c r="P214" s="74"/>
      <c r="Q214" s="74"/>
      <c r="R214" s="74"/>
      <c r="S214" s="74"/>
      <c r="T214" s="75"/>
      <c r="U214" s="75"/>
      <c r="V214" s="87"/>
    </row>
    <row r="215" spans="1:23" ht="13.5" customHeight="1">
      <c r="C215" s="88" t="s">
        <v>480</v>
      </c>
      <c r="D215" s="94"/>
      <c r="E215" s="97" t="s">
        <v>228</v>
      </c>
      <c r="G215" s="50"/>
      <c r="H215" s="74"/>
      <c r="I215" s="74"/>
      <c r="J215" s="74"/>
      <c r="K215" s="74"/>
      <c r="L215" s="74"/>
      <c r="M215" s="74"/>
      <c r="N215" s="74"/>
      <c r="O215" s="74"/>
      <c r="P215" s="74"/>
      <c r="Q215" s="74"/>
      <c r="R215" s="74"/>
      <c r="S215" s="74"/>
      <c r="T215" s="75"/>
      <c r="U215" s="75"/>
      <c r="V215" s="87"/>
    </row>
    <row r="216" spans="1:23">
      <c r="C216" s="95"/>
      <c r="D216" s="96"/>
      <c r="E216" s="98"/>
      <c r="F216" s="46"/>
      <c r="H216" s="74"/>
      <c r="I216" s="74"/>
      <c r="J216" s="74"/>
      <c r="K216" s="74"/>
      <c r="L216" s="74"/>
      <c r="M216" s="74"/>
      <c r="N216" s="74"/>
      <c r="O216" s="74"/>
      <c r="P216" s="74"/>
      <c r="Q216" s="74"/>
      <c r="R216" s="74"/>
      <c r="S216" s="74"/>
      <c r="T216" s="75"/>
      <c r="U216" s="75"/>
      <c r="V216" s="87"/>
    </row>
    <row r="217" spans="1:23">
      <c r="C217" s="43"/>
    </row>
    <row r="218" spans="1:23" ht="14.25" customHeight="1" thickBot="1">
      <c r="A218" s="51"/>
      <c r="B218" s="51"/>
      <c r="C218" s="51"/>
      <c r="D218" s="51"/>
      <c r="E218" s="51"/>
      <c r="F218" s="51"/>
      <c r="G218" s="51"/>
      <c r="H218" s="51"/>
      <c r="I218" s="51"/>
      <c r="J218" s="51"/>
      <c r="K218" s="51"/>
      <c r="L218" s="51"/>
      <c r="M218" s="51"/>
      <c r="N218" s="51"/>
      <c r="O218" s="51"/>
      <c r="P218" s="51"/>
      <c r="Q218" s="51"/>
      <c r="R218" s="51"/>
      <c r="S218" s="51"/>
      <c r="T218" s="51"/>
      <c r="U218" s="51"/>
      <c r="V218" s="51"/>
      <c r="W218" s="51"/>
    </row>
    <row r="220" spans="1:23" ht="13.5" customHeight="1">
      <c r="A220" s="43" t="s">
        <v>364</v>
      </c>
      <c r="C220" s="48"/>
      <c r="D220" s="48"/>
      <c r="E220" s="48"/>
      <c r="F220" s="48"/>
      <c r="G220" s="48"/>
      <c r="H220" s="48"/>
      <c r="I220" s="48"/>
      <c r="J220" s="48"/>
      <c r="K220" s="48"/>
      <c r="L220" s="48"/>
      <c r="M220" s="48"/>
      <c r="N220" s="48"/>
      <c r="O220" s="48"/>
      <c r="P220" s="48"/>
      <c r="Q220" s="48"/>
      <c r="R220" s="48"/>
      <c r="S220" s="48"/>
      <c r="T220" s="48"/>
      <c r="U220" s="48"/>
      <c r="V220" s="48"/>
    </row>
    <row r="221" spans="1:23">
      <c r="A221" s="43" t="s">
        <v>447</v>
      </c>
      <c r="C221" s="48"/>
      <c r="D221" s="48"/>
      <c r="E221" s="48"/>
      <c r="F221" s="48"/>
      <c r="G221" s="48"/>
      <c r="H221" s="48"/>
      <c r="I221" s="48"/>
      <c r="J221" s="48"/>
      <c r="K221" s="48"/>
      <c r="L221" s="48"/>
      <c r="M221" s="48"/>
      <c r="N221" s="48"/>
      <c r="O221" s="48"/>
      <c r="P221" s="48"/>
      <c r="Q221" s="48"/>
      <c r="R221" s="48"/>
      <c r="S221" s="48"/>
      <c r="T221" s="48"/>
      <c r="U221" s="48"/>
      <c r="V221" s="48"/>
    </row>
    <row r="222" spans="1:23">
      <c r="A222" s="48"/>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ht="13.5" customHeight="1">
      <c r="C223" s="88" t="s">
        <v>449</v>
      </c>
      <c r="D223" s="89"/>
      <c r="E223" s="97" t="s">
        <v>228</v>
      </c>
      <c r="H223" s="45"/>
      <c r="I223" s="45"/>
      <c r="J223" s="45"/>
      <c r="M223" s="45"/>
      <c r="N223" s="45"/>
      <c r="O223" s="45"/>
      <c r="P223" s="45"/>
      <c r="Q223" s="45"/>
      <c r="R223" s="45"/>
      <c r="S223" s="45"/>
      <c r="T223" s="88" t="s">
        <v>365</v>
      </c>
      <c r="U223" s="94"/>
      <c r="V223" s="97" t="s">
        <v>228</v>
      </c>
    </row>
    <row r="224" spans="1:23">
      <c r="C224" s="90"/>
      <c r="D224" s="91"/>
      <c r="E224" s="98"/>
      <c r="F224" s="46"/>
      <c r="G224" s="47"/>
      <c r="H224" s="46"/>
      <c r="I224" s="46"/>
      <c r="J224" s="46"/>
      <c r="K224" s="46"/>
      <c r="L224" s="47"/>
      <c r="M224" s="46"/>
      <c r="N224" s="46"/>
      <c r="O224" s="46"/>
      <c r="P224" s="46"/>
      <c r="Q224" s="46"/>
      <c r="R224" s="46"/>
      <c r="S224" s="46"/>
      <c r="T224" s="95"/>
      <c r="U224" s="96"/>
      <c r="V224" s="98"/>
    </row>
    <row r="225" spans="1:24">
      <c r="C225" s="72"/>
      <c r="D225" s="72"/>
      <c r="E225" s="73"/>
      <c r="F225" s="74"/>
      <c r="G225" s="50"/>
      <c r="H225" s="74"/>
      <c r="I225" s="74"/>
      <c r="J225" s="74"/>
      <c r="K225" s="74"/>
      <c r="L225" s="50"/>
      <c r="M225" s="74"/>
      <c r="N225" s="74"/>
      <c r="O225" s="74"/>
      <c r="P225" s="74"/>
      <c r="Q225" s="74"/>
      <c r="R225" s="74"/>
      <c r="S225" s="74"/>
      <c r="T225" s="75"/>
      <c r="U225" s="75"/>
      <c r="V225" s="87"/>
    </row>
    <row r="226" spans="1:24">
      <c r="C226" s="88" t="s">
        <v>480</v>
      </c>
      <c r="D226" s="94"/>
      <c r="E226" s="97" t="s">
        <v>228</v>
      </c>
      <c r="G226" s="50"/>
      <c r="H226" s="74"/>
      <c r="I226" s="74"/>
      <c r="J226" s="74"/>
      <c r="K226" s="74"/>
      <c r="L226" s="50"/>
      <c r="M226" s="74"/>
      <c r="N226" s="74"/>
      <c r="O226" s="74"/>
      <c r="P226" s="74"/>
      <c r="Q226" s="74"/>
      <c r="R226" s="74"/>
      <c r="S226" s="74"/>
      <c r="T226" s="75"/>
      <c r="U226" s="75"/>
      <c r="V226" s="87"/>
    </row>
    <row r="227" spans="1:24">
      <c r="C227" s="95"/>
      <c r="D227" s="96"/>
      <c r="E227" s="98"/>
      <c r="F227" s="46"/>
      <c r="H227" s="74"/>
      <c r="I227" s="74"/>
      <c r="J227" s="74"/>
      <c r="K227" s="74"/>
      <c r="L227" s="50"/>
      <c r="M227" s="74"/>
      <c r="N227" s="74"/>
      <c r="O227" s="74"/>
      <c r="P227" s="74"/>
      <c r="Q227" s="74"/>
      <c r="R227" s="74"/>
      <c r="S227" s="74"/>
      <c r="T227" s="75"/>
      <c r="U227" s="75"/>
      <c r="V227" s="87"/>
    </row>
    <row r="228" spans="1:24">
      <c r="K228" s="48"/>
      <c r="L228" s="49"/>
    </row>
    <row r="229" spans="1:24" ht="13.5" customHeight="1">
      <c r="H229" s="99" t="s">
        <v>363</v>
      </c>
      <c r="I229" s="100"/>
      <c r="J229" s="103" t="s">
        <v>228</v>
      </c>
      <c r="L229" s="50"/>
      <c r="R229" s="48"/>
      <c r="S229" s="48"/>
      <c r="T229" s="48"/>
      <c r="U229" s="48"/>
      <c r="V229" s="48"/>
    </row>
    <row r="230" spans="1:24">
      <c r="H230" s="101"/>
      <c r="I230" s="102"/>
      <c r="J230" s="104"/>
      <c r="K230" s="46"/>
      <c r="R230" s="48"/>
      <c r="S230" s="48"/>
      <c r="T230" s="48"/>
      <c r="U230" s="48"/>
      <c r="V230" s="48"/>
    </row>
    <row r="231" spans="1:24">
      <c r="C231" s="43"/>
    </row>
    <row r="232" spans="1:24" ht="14.25" customHeight="1" thickBot="1">
      <c r="A232" s="51"/>
      <c r="B232" s="51"/>
      <c r="C232" s="51"/>
      <c r="D232" s="51"/>
      <c r="E232" s="51"/>
      <c r="F232" s="51"/>
      <c r="G232" s="51"/>
      <c r="H232" s="51"/>
      <c r="I232" s="51"/>
      <c r="J232" s="51"/>
      <c r="K232" s="51"/>
      <c r="L232" s="51"/>
      <c r="M232" s="51"/>
      <c r="N232" s="51"/>
      <c r="O232" s="51"/>
      <c r="P232" s="51"/>
      <c r="Q232" s="51"/>
      <c r="R232" s="51"/>
      <c r="S232" s="51"/>
      <c r="T232" s="51"/>
      <c r="U232" s="51"/>
      <c r="V232" s="51"/>
      <c r="W232" s="51"/>
    </row>
    <row r="234" spans="1:24">
      <c r="A234" s="43" t="s">
        <v>430</v>
      </c>
    </row>
    <row r="235" spans="1:24">
      <c r="A235" s="43" t="s">
        <v>443</v>
      </c>
    </row>
    <row r="237" spans="1:24" ht="13.5" customHeight="1">
      <c r="C237" s="88" t="s">
        <v>375</v>
      </c>
      <c r="D237" s="89"/>
      <c r="E237" s="97" t="s">
        <v>228</v>
      </c>
      <c r="F237" s="45"/>
      <c r="G237" s="45"/>
      <c r="H237" s="45"/>
      <c r="I237" s="45"/>
      <c r="J237" s="45"/>
      <c r="M237" s="45"/>
      <c r="N237" s="45"/>
      <c r="O237" s="45"/>
      <c r="P237" s="45"/>
      <c r="Q237" s="45"/>
      <c r="R237" s="45"/>
      <c r="S237" s="45"/>
      <c r="T237" s="88" t="s">
        <v>444</v>
      </c>
      <c r="U237" s="89"/>
      <c r="V237" s="97" t="s">
        <v>378</v>
      </c>
      <c r="X237" s="43" t="s">
        <v>452</v>
      </c>
    </row>
    <row r="238" spans="1:24">
      <c r="C238" s="90"/>
      <c r="D238" s="91"/>
      <c r="E238" s="98"/>
      <c r="F238" s="46"/>
      <c r="G238" s="46"/>
      <c r="H238" s="46"/>
      <c r="I238" s="46"/>
      <c r="J238" s="46"/>
      <c r="K238" s="46"/>
      <c r="L238" s="47"/>
      <c r="M238" s="46"/>
      <c r="N238" s="46"/>
      <c r="O238" s="46"/>
      <c r="P238" s="46"/>
      <c r="Q238" s="46"/>
      <c r="R238" s="46"/>
      <c r="S238" s="46"/>
      <c r="T238" s="90"/>
      <c r="U238" s="91"/>
      <c r="V238" s="98"/>
      <c r="X238" s="43" t="s">
        <v>450</v>
      </c>
    </row>
    <row r="239" spans="1:24">
      <c r="C239" s="43"/>
      <c r="K239" s="48"/>
      <c r="L239" s="49"/>
      <c r="X239" s="43" t="s">
        <v>451</v>
      </c>
    </row>
    <row r="240" spans="1:24" ht="13.5" customHeight="1">
      <c r="C240" s="88" t="s">
        <v>365</v>
      </c>
      <c r="D240" s="94"/>
      <c r="E240" s="97" t="s">
        <v>228</v>
      </c>
      <c r="F240" s="45"/>
      <c r="G240" s="45"/>
      <c r="H240" s="45"/>
      <c r="I240" s="45"/>
      <c r="J240" s="45"/>
      <c r="L240" s="50"/>
      <c r="X240" s="44" t="s">
        <v>445</v>
      </c>
    </row>
    <row r="241" spans="1:24">
      <c r="C241" s="95"/>
      <c r="D241" s="96"/>
      <c r="E241" s="98"/>
      <c r="F241" s="46"/>
      <c r="G241" s="46"/>
      <c r="H241" s="46"/>
      <c r="I241" s="46"/>
      <c r="J241" s="46"/>
      <c r="K241" s="46"/>
      <c r="X241" s="44" t="s">
        <v>446</v>
      </c>
    </row>
    <row r="242" spans="1:24">
      <c r="C242" s="43"/>
    </row>
    <row r="243" spans="1:24" ht="14.25" customHeight="1" thickBot="1">
      <c r="A243" s="51"/>
      <c r="B243" s="51"/>
      <c r="C243" s="51"/>
      <c r="D243" s="51"/>
      <c r="E243" s="51"/>
      <c r="F243" s="51"/>
      <c r="G243" s="51"/>
      <c r="H243" s="51"/>
      <c r="I243" s="51"/>
      <c r="J243" s="51"/>
      <c r="K243" s="51"/>
      <c r="L243" s="51"/>
      <c r="M243" s="51"/>
      <c r="N243" s="51"/>
      <c r="O243" s="51"/>
      <c r="P243" s="51"/>
      <c r="Q243" s="51"/>
      <c r="R243" s="51"/>
      <c r="S243" s="51"/>
      <c r="T243" s="51"/>
      <c r="U243" s="51"/>
      <c r="V243" s="51"/>
      <c r="W243" s="51"/>
    </row>
    <row r="245" spans="1:24" ht="13.5" customHeight="1">
      <c r="A245" s="43" t="s">
        <v>364</v>
      </c>
      <c r="E245" s="48"/>
      <c r="F245" s="48"/>
      <c r="G245" s="48"/>
      <c r="H245" s="48"/>
      <c r="I245" s="48"/>
      <c r="J245" s="48"/>
      <c r="K245" s="48"/>
      <c r="L245" s="48"/>
      <c r="M245" s="48"/>
      <c r="N245" s="48"/>
      <c r="O245" s="48"/>
      <c r="P245" s="48"/>
      <c r="Q245" s="48"/>
      <c r="R245" s="48"/>
      <c r="S245" s="48"/>
      <c r="T245" s="48"/>
      <c r="U245" s="48"/>
      <c r="V245" s="48"/>
    </row>
    <row r="246" spans="1:24">
      <c r="A246" s="43" t="s">
        <v>550</v>
      </c>
      <c r="E246" s="48"/>
      <c r="F246" s="48"/>
      <c r="G246" s="48"/>
      <c r="H246" s="48"/>
      <c r="I246" s="48"/>
      <c r="J246" s="48"/>
      <c r="K246" s="48"/>
      <c r="L246" s="48"/>
      <c r="M246" s="48"/>
      <c r="N246" s="48"/>
      <c r="O246" s="48"/>
      <c r="P246" s="48"/>
      <c r="Q246" s="48"/>
      <c r="R246" s="48"/>
      <c r="S246" s="48"/>
      <c r="T246" s="48"/>
      <c r="U246" s="48"/>
      <c r="V246" s="48"/>
    </row>
    <row r="247" spans="1:24">
      <c r="A247" s="48"/>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4" ht="13.5" customHeight="1">
      <c r="C248" s="88" t="s">
        <v>565</v>
      </c>
      <c r="D248" s="89"/>
      <c r="E248" s="97" t="s">
        <v>228</v>
      </c>
      <c r="H248" s="45"/>
      <c r="I248" s="45"/>
      <c r="J248" s="45"/>
      <c r="K248" s="45"/>
      <c r="L248" s="45"/>
      <c r="M248" s="45"/>
      <c r="N248" s="45"/>
      <c r="O248" s="45"/>
      <c r="P248" s="45"/>
      <c r="Q248" s="45"/>
      <c r="R248" s="45"/>
      <c r="S248" s="45"/>
      <c r="T248" s="88" t="s">
        <v>365</v>
      </c>
      <c r="U248" s="89"/>
      <c r="V248" s="97" t="s">
        <v>228</v>
      </c>
    </row>
    <row r="249" spans="1:24">
      <c r="C249" s="90"/>
      <c r="D249" s="91"/>
      <c r="E249" s="98"/>
      <c r="F249" s="46"/>
      <c r="G249" s="47"/>
      <c r="H249" s="46"/>
      <c r="I249" s="46"/>
      <c r="J249" s="46"/>
      <c r="K249" s="46"/>
      <c r="L249" s="46"/>
      <c r="M249" s="46"/>
      <c r="N249" s="46"/>
      <c r="O249" s="46"/>
      <c r="P249" s="46"/>
      <c r="Q249" s="46"/>
      <c r="R249" s="46"/>
      <c r="S249" s="46"/>
      <c r="T249" s="90"/>
      <c r="U249" s="91"/>
      <c r="V249" s="98"/>
    </row>
    <row r="250" spans="1:24">
      <c r="C250" s="72"/>
      <c r="D250" s="72"/>
      <c r="E250" s="73"/>
      <c r="F250" s="74"/>
      <c r="G250" s="50"/>
      <c r="H250" s="74"/>
      <c r="I250" s="74"/>
      <c r="J250" s="74"/>
      <c r="K250" s="74"/>
      <c r="L250" s="74"/>
      <c r="M250" s="74"/>
      <c r="N250" s="74"/>
      <c r="O250" s="74"/>
      <c r="P250" s="74"/>
      <c r="Q250" s="74"/>
      <c r="R250" s="74"/>
      <c r="S250" s="74"/>
      <c r="T250" s="72"/>
      <c r="U250" s="72"/>
      <c r="V250" s="87"/>
    </row>
    <row r="251" spans="1:24">
      <c r="C251" s="88" t="s">
        <v>480</v>
      </c>
      <c r="D251" s="94"/>
      <c r="E251" s="97" t="s">
        <v>228</v>
      </c>
      <c r="G251" s="50"/>
      <c r="H251" s="74"/>
      <c r="I251" s="74"/>
      <c r="J251" s="74"/>
      <c r="K251" s="74"/>
      <c r="L251" s="74"/>
      <c r="M251" s="74"/>
      <c r="N251" s="74"/>
      <c r="O251" s="74"/>
      <c r="P251" s="74"/>
      <c r="Q251" s="74"/>
      <c r="R251" s="74"/>
      <c r="S251" s="74"/>
      <c r="T251" s="72"/>
      <c r="U251" s="72"/>
      <c r="V251" s="87"/>
    </row>
    <row r="252" spans="1:24">
      <c r="C252" s="95"/>
      <c r="D252" s="96"/>
      <c r="E252" s="98"/>
      <c r="F252" s="46"/>
      <c r="H252" s="74"/>
      <c r="I252" s="74"/>
      <c r="J252" s="74"/>
      <c r="K252" s="74"/>
      <c r="L252" s="74"/>
      <c r="M252" s="74"/>
      <c r="N252" s="74"/>
      <c r="O252" s="74"/>
      <c r="P252" s="74"/>
      <c r="Q252" s="74"/>
      <c r="R252" s="74"/>
      <c r="S252" s="74"/>
      <c r="T252" s="72"/>
      <c r="U252" s="72"/>
      <c r="V252" s="87"/>
    </row>
    <row r="253" spans="1:24">
      <c r="C253" s="43"/>
    </row>
    <row r="254" spans="1:24" ht="14.25" customHeight="1" thickBot="1">
      <c r="A254" s="51"/>
      <c r="B254" s="51"/>
      <c r="C254" s="51"/>
      <c r="D254" s="51"/>
      <c r="E254" s="51"/>
      <c r="F254" s="51"/>
      <c r="G254" s="51"/>
      <c r="H254" s="51"/>
      <c r="I254" s="51"/>
      <c r="J254" s="51"/>
      <c r="K254" s="51"/>
      <c r="L254" s="51"/>
      <c r="M254" s="51"/>
      <c r="N254" s="51"/>
      <c r="O254" s="51"/>
      <c r="P254" s="51"/>
      <c r="Q254" s="51"/>
      <c r="R254" s="51"/>
      <c r="S254" s="51"/>
      <c r="T254" s="51"/>
      <c r="U254" s="51"/>
      <c r="V254" s="51"/>
      <c r="W254" s="51"/>
    </row>
    <row r="256" spans="1:24" ht="13.5" customHeight="1">
      <c r="A256" s="43" t="s">
        <v>364</v>
      </c>
      <c r="C256" s="48"/>
      <c r="D256" s="48"/>
      <c r="E256" s="48"/>
      <c r="F256" s="48"/>
      <c r="G256" s="48"/>
      <c r="H256" s="48"/>
      <c r="I256" s="48"/>
      <c r="J256" s="48"/>
      <c r="K256" s="48"/>
      <c r="L256" s="48"/>
      <c r="M256" s="48"/>
      <c r="N256" s="48"/>
      <c r="O256" s="48"/>
      <c r="P256" s="48"/>
      <c r="Q256" s="48"/>
      <c r="R256" s="48"/>
      <c r="S256" s="48"/>
      <c r="T256" s="48"/>
      <c r="U256" s="48"/>
      <c r="V256" s="48"/>
    </row>
    <row r="257" spans="1:23">
      <c r="A257" s="43" t="s">
        <v>548</v>
      </c>
      <c r="C257" s="48"/>
      <c r="D257" s="48"/>
      <c r="E257" s="48"/>
      <c r="F257" s="48"/>
      <c r="G257" s="48"/>
      <c r="H257" s="48"/>
      <c r="I257" s="48"/>
      <c r="J257" s="48"/>
      <c r="K257" s="48"/>
      <c r="L257" s="48"/>
      <c r="M257" s="48"/>
      <c r="N257" s="48"/>
      <c r="O257" s="48"/>
      <c r="P257" s="48"/>
      <c r="Q257" s="48"/>
      <c r="R257" s="48"/>
      <c r="S257" s="48"/>
      <c r="T257" s="48"/>
      <c r="U257" s="48"/>
      <c r="V257" s="48"/>
    </row>
    <row r="258" spans="1:23">
      <c r="A258" s="48"/>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ht="13.5" customHeight="1">
      <c r="C259" s="88" t="s">
        <v>564</v>
      </c>
      <c r="D259" s="89"/>
      <c r="E259" s="97" t="s">
        <v>228</v>
      </c>
      <c r="H259" s="45"/>
      <c r="I259" s="45"/>
      <c r="J259" s="45"/>
      <c r="K259" s="45"/>
      <c r="L259" s="45"/>
      <c r="M259" s="45"/>
      <c r="N259" s="45"/>
      <c r="O259" s="45"/>
      <c r="P259" s="45"/>
      <c r="Q259" s="45"/>
      <c r="R259" s="45"/>
      <c r="S259" s="45"/>
      <c r="T259" s="88" t="s">
        <v>365</v>
      </c>
      <c r="U259" s="89"/>
      <c r="V259" s="97" t="s">
        <v>228</v>
      </c>
    </row>
    <row r="260" spans="1:23">
      <c r="C260" s="90"/>
      <c r="D260" s="91"/>
      <c r="E260" s="98"/>
      <c r="F260" s="46"/>
      <c r="G260" s="47"/>
      <c r="H260" s="46"/>
      <c r="I260" s="46"/>
      <c r="J260" s="46"/>
      <c r="K260" s="46"/>
      <c r="L260" s="46"/>
      <c r="M260" s="46"/>
      <c r="N260" s="46"/>
      <c r="O260" s="46"/>
      <c r="P260" s="46"/>
      <c r="Q260" s="46"/>
      <c r="R260" s="46"/>
      <c r="S260" s="46"/>
      <c r="T260" s="90"/>
      <c r="U260" s="91"/>
      <c r="V260" s="98"/>
    </row>
    <row r="261" spans="1:23">
      <c r="C261" s="72"/>
      <c r="D261" s="72"/>
      <c r="E261" s="73"/>
      <c r="F261" s="74"/>
      <c r="G261" s="50"/>
      <c r="H261" s="74"/>
      <c r="I261" s="74"/>
      <c r="J261" s="74"/>
      <c r="K261" s="74"/>
      <c r="L261" s="74"/>
      <c r="M261" s="74"/>
      <c r="N261" s="74"/>
      <c r="O261" s="74"/>
      <c r="P261" s="74"/>
      <c r="Q261" s="74"/>
      <c r="R261" s="74"/>
      <c r="S261" s="74"/>
      <c r="T261" s="72"/>
      <c r="U261" s="72"/>
      <c r="V261" s="87"/>
    </row>
    <row r="262" spans="1:23">
      <c r="C262" s="88" t="s">
        <v>480</v>
      </c>
      <c r="D262" s="94"/>
      <c r="E262" s="97" t="s">
        <v>228</v>
      </c>
      <c r="G262" s="50"/>
      <c r="H262" s="74"/>
      <c r="I262" s="74"/>
      <c r="J262" s="74"/>
      <c r="K262" s="74"/>
      <c r="L262" s="74"/>
      <c r="M262" s="74"/>
      <c r="N262" s="74"/>
      <c r="O262" s="74"/>
      <c r="P262" s="74"/>
      <c r="Q262" s="74"/>
      <c r="R262" s="74"/>
      <c r="S262" s="74"/>
      <c r="T262" s="72"/>
      <c r="U262" s="72"/>
      <c r="V262" s="87"/>
    </row>
    <row r="263" spans="1:23">
      <c r="C263" s="95"/>
      <c r="D263" s="96"/>
      <c r="E263" s="98"/>
      <c r="F263" s="46"/>
      <c r="H263" s="74"/>
      <c r="I263" s="74"/>
      <c r="J263" s="74"/>
      <c r="K263" s="74"/>
      <c r="L263" s="74"/>
      <c r="M263" s="74"/>
      <c r="N263" s="74"/>
      <c r="O263" s="74"/>
      <c r="P263" s="74"/>
      <c r="Q263" s="74"/>
      <c r="R263" s="74"/>
      <c r="S263" s="74"/>
      <c r="T263" s="72"/>
      <c r="U263" s="72"/>
      <c r="V263" s="87"/>
    </row>
    <row r="264" spans="1:23">
      <c r="C264" s="43"/>
    </row>
    <row r="265" spans="1:23" ht="14.25" customHeight="1" thickBot="1">
      <c r="A265" s="51"/>
      <c r="B265" s="51"/>
      <c r="C265" s="51"/>
      <c r="D265" s="51"/>
      <c r="E265" s="51"/>
      <c r="F265" s="51"/>
      <c r="G265" s="51"/>
      <c r="H265" s="51"/>
      <c r="I265" s="51"/>
      <c r="J265" s="51"/>
      <c r="K265" s="51"/>
      <c r="L265" s="51"/>
      <c r="M265" s="51"/>
      <c r="N265" s="51"/>
      <c r="O265" s="51"/>
      <c r="P265" s="51"/>
      <c r="Q265" s="51"/>
      <c r="R265" s="51"/>
      <c r="S265" s="51"/>
      <c r="T265" s="51"/>
      <c r="U265" s="51"/>
      <c r="V265" s="51"/>
      <c r="W265" s="51"/>
    </row>
    <row r="267" spans="1:23" ht="13.5" customHeight="1">
      <c r="A267" s="43" t="s">
        <v>364</v>
      </c>
      <c r="E267" s="48"/>
      <c r="F267" s="48"/>
      <c r="G267" s="48"/>
      <c r="H267" s="48"/>
      <c r="I267" s="48"/>
      <c r="J267" s="48"/>
      <c r="K267" s="48"/>
      <c r="L267" s="48"/>
      <c r="M267" s="48"/>
      <c r="N267" s="48"/>
      <c r="O267" s="48"/>
      <c r="P267" s="48"/>
      <c r="Q267" s="48"/>
      <c r="R267" s="48"/>
      <c r="S267" s="48"/>
      <c r="T267" s="48"/>
      <c r="U267" s="48"/>
      <c r="V267" s="48"/>
    </row>
    <row r="268" spans="1:23">
      <c r="A268" s="43" t="s">
        <v>432</v>
      </c>
      <c r="E268" s="48"/>
      <c r="F268" s="48"/>
      <c r="G268" s="48"/>
      <c r="H268" s="48"/>
      <c r="I268" s="48"/>
      <c r="J268" s="48"/>
      <c r="K268" s="48"/>
      <c r="L268" s="48"/>
      <c r="M268" s="48"/>
      <c r="N268" s="48"/>
      <c r="O268" s="48"/>
      <c r="P268" s="48"/>
      <c r="Q268" s="48"/>
      <c r="R268" s="48"/>
      <c r="S268" s="48"/>
      <c r="T268" s="48"/>
      <c r="U268" s="48"/>
      <c r="V268" s="48"/>
    </row>
    <row r="269" spans="1:23">
      <c r="A269" s="48"/>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ht="13.5" customHeight="1">
      <c r="C270" s="88" t="s">
        <v>431</v>
      </c>
      <c r="D270" s="89"/>
      <c r="E270" s="97" t="s">
        <v>228</v>
      </c>
      <c r="H270" s="45"/>
      <c r="I270" s="45"/>
      <c r="J270" s="45"/>
      <c r="K270" s="45"/>
      <c r="L270" s="45"/>
      <c r="M270" s="45"/>
      <c r="N270" s="45"/>
      <c r="O270" s="45"/>
      <c r="P270" s="45"/>
      <c r="Q270" s="45"/>
      <c r="R270" s="45"/>
      <c r="S270" s="45"/>
      <c r="T270" s="88" t="s">
        <v>365</v>
      </c>
      <c r="U270" s="89"/>
      <c r="V270" s="97" t="s">
        <v>228</v>
      </c>
    </row>
    <row r="271" spans="1:23">
      <c r="C271" s="90"/>
      <c r="D271" s="91"/>
      <c r="E271" s="98"/>
      <c r="F271" s="46"/>
      <c r="G271" s="47"/>
      <c r="H271" s="46"/>
      <c r="I271" s="46"/>
      <c r="J271" s="46"/>
      <c r="K271" s="46"/>
      <c r="L271" s="46"/>
      <c r="M271" s="46"/>
      <c r="N271" s="46"/>
      <c r="O271" s="46"/>
      <c r="P271" s="46"/>
      <c r="Q271" s="46"/>
      <c r="R271" s="46"/>
      <c r="S271" s="46"/>
      <c r="T271" s="90"/>
      <c r="U271" s="91"/>
      <c r="V271" s="98"/>
    </row>
    <row r="272" spans="1:23">
      <c r="C272" s="72"/>
      <c r="D272" s="72"/>
      <c r="E272" s="73"/>
      <c r="F272" s="74"/>
      <c r="G272" s="50"/>
      <c r="H272" s="74"/>
      <c r="I272" s="74"/>
      <c r="J272" s="74"/>
      <c r="K272" s="74"/>
      <c r="L272" s="74"/>
      <c r="M272" s="74"/>
      <c r="N272" s="74"/>
      <c r="O272" s="74"/>
      <c r="P272" s="74"/>
      <c r="Q272" s="74"/>
      <c r="R272" s="74"/>
      <c r="S272" s="74"/>
      <c r="T272" s="72"/>
      <c r="U272" s="72"/>
      <c r="V272" s="87"/>
    </row>
    <row r="273" spans="1:23">
      <c r="C273" s="88" t="s">
        <v>480</v>
      </c>
      <c r="D273" s="94"/>
      <c r="E273" s="97" t="s">
        <v>228</v>
      </c>
      <c r="G273" s="50"/>
      <c r="H273" s="74"/>
      <c r="I273" s="74"/>
      <c r="J273" s="74"/>
      <c r="K273" s="74"/>
      <c r="L273" s="74"/>
      <c r="M273" s="74"/>
      <c r="N273" s="74"/>
      <c r="O273" s="74"/>
      <c r="P273" s="74"/>
      <c r="Q273" s="74"/>
      <c r="R273" s="74"/>
      <c r="S273" s="74"/>
      <c r="T273" s="72"/>
      <c r="U273" s="72"/>
      <c r="V273" s="87"/>
    </row>
    <row r="274" spans="1:23">
      <c r="C274" s="95"/>
      <c r="D274" s="96"/>
      <c r="E274" s="98"/>
      <c r="F274" s="46"/>
      <c r="H274" s="74"/>
      <c r="I274" s="74"/>
      <c r="J274" s="74"/>
      <c r="K274" s="74"/>
      <c r="L274" s="74"/>
      <c r="M274" s="74"/>
      <c r="N274" s="74"/>
      <c r="O274" s="74"/>
      <c r="P274" s="74"/>
      <c r="Q274" s="74"/>
      <c r="R274" s="74"/>
      <c r="S274" s="74"/>
      <c r="T274" s="72"/>
      <c r="U274" s="72"/>
      <c r="V274" s="87"/>
    </row>
    <row r="275" spans="1:23">
      <c r="C275" s="43"/>
    </row>
    <row r="276" spans="1:23" ht="14.25" customHeight="1" thickBot="1">
      <c r="A276" s="51"/>
      <c r="B276" s="51"/>
      <c r="C276" s="51"/>
      <c r="D276" s="51"/>
      <c r="E276" s="51"/>
      <c r="F276" s="51"/>
      <c r="G276" s="51"/>
      <c r="H276" s="51"/>
      <c r="I276" s="51"/>
      <c r="J276" s="51"/>
      <c r="K276" s="51"/>
      <c r="L276" s="51"/>
      <c r="M276" s="51"/>
      <c r="N276" s="51"/>
      <c r="O276" s="51"/>
      <c r="P276" s="51"/>
      <c r="Q276" s="51"/>
      <c r="R276" s="51"/>
      <c r="S276" s="51"/>
      <c r="T276" s="51"/>
      <c r="U276" s="51"/>
      <c r="V276" s="51"/>
      <c r="W276" s="51"/>
    </row>
    <row r="278" spans="1:23" ht="13.5" customHeight="1">
      <c r="A278" s="43" t="s">
        <v>364</v>
      </c>
      <c r="E278" s="48"/>
      <c r="F278" s="48"/>
      <c r="G278" s="48"/>
      <c r="H278" s="48"/>
      <c r="I278" s="48"/>
      <c r="J278" s="48"/>
      <c r="K278" s="48"/>
      <c r="L278" s="48"/>
      <c r="M278" s="48"/>
      <c r="N278" s="48"/>
      <c r="O278" s="48"/>
      <c r="P278" s="48"/>
      <c r="Q278" s="48"/>
      <c r="R278" s="48"/>
      <c r="S278" s="48"/>
      <c r="T278" s="48"/>
      <c r="U278" s="48"/>
      <c r="V278" s="48"/>
    </row>
    <row r="279" spans="1:23">
      <c r="A279" s="43" t="s">
        <v>433</v>
      </c>
      <c r="E279" s="48"/>
      <c r="F279" s="48"/>
      <c r="G279" s="48"/>
      <c r="H279" s="48"/>
      <c r="I279" s="48"/>
      <c r="J279" s="48"/>
      <c r="K279" s="48"/>
      <c r="L279" s="48"/>
      <c r="M279" s="48"/>
      <c r="N279" s="48"/>
      <c r="O279" s="48"/>
      <c r="P279" s="48"/>
      <c r="Q279" s="48"/>
      <c r="R279" s="48"/>
      <c r="S279" s="48"/>
      <c r="T279" s="48"/>
      <c r="U279" s="48"/>
      <c r="V279" s="48"/>
    </row>
    <row r="280" spans="1:23">
      <c r="A280" s="48"/>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ht="13.5" customHeight="1">
      <c r="C281" s="88" t="s">
        <v>563</v>
      </c>
      <c r="D281" s="89"/>
      <c r="E281" s="97" t="s">
        <v>228</v>
      </c>
      <c r="H281" s="45"/>
      <c r="I281" s="45"/>
      <c r="J281" s="45"/>
      <c r="M281" s="45"/>
      <c r="N281" s="45"/>
      <c r="O281" s="45"/>
      <c r="P281" s="45"/>
      <c r="Q281" s="45"/>
      <c r="R281" s="45"/>
      <c r="S281" s="45"/>
      <c r="T281" s="88" t="s">
        <v>365</v>
      </c>
      <c r="U281" s="89"/>
      <c r="V281" s="97" t="s">
        <v>228</v>
      </c>
    </row>
    <row r="282" spans="1:23">
      <c r="C282" s="90"/>
      <c r="D282" s="91"/>
      <c r="E282" s="98"/>
      <c r="F282" s="46"/>
      <c r="G282" s="47"/>
      <c r="H282" s="46"/>
      <c r="I282" s="46"/>
      <c r="J282" s="46"/>
      <c r="K282" s="46"/>
      <c r="L282" s="47"/>
      <c r="M282" s="46"/>
      <c r="N282" s="46"/>
      <c r="O282" s="46"/>
      <c r="P282" s="46"/>
      <c r="Q282" s="46"/>
      <c r="R282" s="46"/>
      <c r="S282" s="46"/>
      <c r="T282" s="90"/>
      <c r="U282" s="91"/>
      <c r="V282" s="98"/>
    </row>
    <row r="283" spans="1:23">
      <c r="C283" s="72"/>
      <c r="D283" s="72"/>
      <c r="E283" s="73"/>
      <c r="F283" s="74"/>
      <c r="G283" s="50"/>
      <c r="H283" s="74"/>
      <c r="I283" s="74"/>
      <c r="J283" s="74"/>
      <c r="K283" s="74"/>
      <c r="L283" s="50"/>
      <c r="M283" s="74"/>
      <c r="N283" s="74"/>
      <c r="O283" s="74"/>
      <c r="P283" s="74"/>
      <c r="Q283" s="74"/>
      <c r="R283" s="74"/>
      <c r="S283" s="74"/>
      <c r="T283" s="72"/>
      <c r="U283" s="72"/>
      <c r="V283" s="87"/>
    </row>
    <row r="284" spans="1:23">
      <c r="C284" s="88" t="s">
        <v>480</v>
      </c>
      <c r="D284" s="94"/>
      <c r="E284" s="97" t="s">
        <v>228</v>
      </c>
      <c r="G284" s="50"/>
      <c r="H284" s="74"/>
      <c r="I284" s="74"/>
      <c r="J284" s="74"/>
      <c r="K284" s="74"/>
      <c r="L284" s="50"/>
      <c r="M284" s="74"/>
      <c r="N284" s="74"/>
      <c r="O284" s="74"/>
      <c r="P284" s="74"/>
      <c r="Q284" s="74"/>
      <c r="R284" s="74"/>
      <c r="S284" s="74"/>
      <c r="T284" s="72"/>
      <c r="U284" s="72"/>
      <c r="V284" s="87"/>
    </row>
    <row r="285" spans="1:23">
      <c r="C285" s="95"/>
      <c r="D285" s="96"/>
      <c r="E285" s="98"/>
      <c r="F285" s="46"/>
      <c r="H285" s="74"/>
      <c r="I285" s="74"/>
      <c r="J285" s="74"/>
      <c r="K285" s="74"/>
      <c r="L285" s="50"/>
      <c r="M285" s="74"/>
      <c r="N285" s="74"/>
      <c r="O285" s="74"/>
      <c r="P285" s="74"/>
      <c r="Q285" s="74"/>
      <c r="R285" s="74"/>
      <c r="S285" s="74"/>
      <c r="T285" s="72"/>
      <c r="U285" s="72"/>
      <c r="V285" s="87"/>
    </row>
    <row r="286" spans="1:23">
      <c r="K286" s="48"/>
      <c r="L286" s="49"/>
    </row>
    <row r="287" spans="1:23" ht="13.5" customHeight="1">
      <c r="H287" s="99" t="s">
        <v>363</v>
      </c>
      <c r="I287" s="109"/>
      <c r="J287" s="112" t="s">
        <v>228</v>
      </c>
      <c r="L287" s="50"/>
      <c r="R287" s="48"/>
      <c r="S287" s="48"/>
      <c r="T287" s="48"/>
      <c r="U287" s="48"/>
      <c r="V287" s="48"/>
    </row>
    <row r="288" spans="1:23">
      <c r="H288" s="110"/>
      <c r="I288" s="111"/>
      <c r="J288" s="113"/>
      <c r="K288" s="46"/>
      <c r="R288" s="48"/>
      <c r="S288" s="48"/>
      <c r="T288" s="48"/>
      <c r="U288" s="48"/>
      <c r="V288" s="48"/>
    </row>
    <row r="289" spans="1:24">
      <c r="C289" s="43"/>
    </row>
    <row r="290" spans="1:24" ht="14.25" customHeight="1" thickBot="1">
      <c r="A290" s="51"/>
      <c r="B290" s="51"/>
      <c r="C290" s="51"/>
      <c r="D290" s="51"/>
      <c r="E290" s="51"/>
      <c r="F290" s="51"/>
      <c r="G290" s="51"/>
      <c r="H290" s="51"/>
      <c r="I290" s="51"/>
      <c r="J290" s="51"/>
      <c r="K290" s="51"/>
      <c r="L290" s="51"/>
      <c r="M290" s="51"/>
      <c r="N290" s="51"/>
      <c r="O290" s="51"/>
      <c r="P290" s="51"/>
      <c r="Q290" s="51"/>
      <c r="R290" s="51"/>
      <c r="S290" s="51"/>
      <c r="T290" s="51"/>
      <c r="U290" s="51"/>
      <c r="V290" s="51"/>
      <c r="W290" s="51"/>
    </row>
    <row r="292" spans="1:24">
      <c r="A292" s="43" t="s">
        <v>430</v>
      </c>
    </row>
    <row r="293" spans="1:24">
      <c r="A293" s="43" t="s">
        <v>434</v>
      </c>
    </row>
    <row r="295" spans="1:24" ht="13.5" customHeight="1">
      <c r="C295" s="88" t="s">
        <v>375</v>
      </c>
      <c r="D295" s="89"/>
      <c r="E295" s="97" t="s">
        <v>228</v>
      </c>
      <c r="F295" s="45"/>
      <c r="G295" s="45"/>
      <c r="H295" s="45"/>
      <c r="I295" s="45"/>
      <c r="J295" s="45"/>
      <c r="M295" s="45"/>
      <c r="N295" s="45"/>
      <c r="O295" s="45"/>
      <c r="P295" s="45"/>
      <c r="Q295" s="45"/>
      <c r="R295" s="45"/>
      <c r="S295" s="45"/>
      <c r="T295" s="88" t="s">
        <v>435</v>
      </c>
      <c r="U295" s="89"/>
      <c r="V295" s="97" t="s">
        <v>378</v>
      </c>
      <c r="X295" s="43" t="s">
        <v>436</v>
      </c>
    </row>
    <row r="296" spans="1:24">
      <c r="C296" s="90"/>
      <c r="D296" s="91"/>
      <c r="E296" s="98"/>
      <c r="F296" s="46"/>
      <c r="G296" s="46"/>
      <c r="H296" s="46"/>
      <c r="I296" s="46"/>
      <c r="J296" s="46"/>
      <c r="K296" s="46"/>
      <c r="L296" s="47"/>
      <c r="M296" s="46"/>
      <c r="N296" s="46"/>
      <c r="O296" s="46"/>
      <c r="P296" s="46"/>
      <c r="Q296" s="46"/>
      <c r="R296" s="46"/>
      <c r="S296" s="46"/>
      <c r="T296" s="90"/>
      <c r="U296" s="91"/>
      <c r="V296" s="98"/>
      <c r="X296" s="43" t="s">
        <v>437</v>
      </c>
    </row>
    <row r="297" spans="1:24">
      <c r="C297" s="43"/>
      <c r="K297" s="48"/>
      <c r="L297" s="49"/>
      <c r="X297" s="43" t="s">
        <v>549</v>
      </c>
    </row>
    <row r="298" spans="1:24" ht="13.5" customHeight="1">
      <c r="C298" s="88" t="s">
        <v>365</v>
      </c>
      <c r="D298" s="89"/>
      <c r="E298" s="97" t="s">
        <v>228</v>
      </c>
      <c r="F298" s="45"/>
      <c r="G298" s="45"/>
      <c r="H298" s="45"/>
      <c r="I298" s="45"/>
      <c r="J298" s="45"/>
      <c r="L298" s="50"/>
      <c r="X298" s="43" t="s">
        <v>547</v>
      </c>
    </row>
    <row r="299" spans="1:24">
      <c r="C299" s="90"/>
      <c r="D299" s="91"/>
      <c r="E299" s="98"/>
      <c r="F299" s="46"/>
      <c r="G299" s="46"/>
      <c r="H299" s="46"/>
      <c r="I299" s="46"/>
      <c r="J299" s="46"/>
      <c r="K299" s="46"/>
    </row>
    <row r="300" spans="1:24">
      <c r="C300" s="43"/>
    </row>
    <row r="301" spans="1:24" ht="14.25" customHeight="1" thickBot="1">
      <c r="A301" s="51"/>
      <c r="B301" s="51"/>
      <c r="C301" s="51"/>
      <c r="D301" s="51"/>
      <c r="E301" s="51"/>
      <c r="F301" s="51"/>
      <c r="G301" s="51"/>
      <c r="H301" s="51"/>
      <c r="I301" s="51"/>
      <c r="J301" s="51"/>
      <c r="K301" s="51"/>
      <c r="L301" s="51"/>
      <c r="M301" s="51"/>
      <c r="N301" s="51"/>
      <c r="O301" s="51"/>
      <c r="P301" s="51"/>
      <c r="Q301" s="51"/>
      <c r="R301" s="51"/>
      <c r="S301" s="51"/>
      <c r="T301" s="51"/>
      <c r="U301" s="51"/>
      <c r="V301" s="51"/>
      <c r="W301" s="51"/>
    </row>
  </sheetData>
  <mergeCells count="166">
    <mergeCell ref="E226:E227"/>
    <mergeCell ref="C251:D252"/>
    <mergeCell ref="E251:E252"/>
    <mergeCell ref="C259:D260"/>
    <mergeCell ref="C262:D263"/>
    <mergeCell ref="E262:E263"/>
    <mergeCell ref="C273:D274"/>
    <mergeCell ref="E273:E274"/>
    <mergeCell ref="C179:D180"/>
    <mergeCell ref="E179:E180"/>
    <mergeCell ref="T179:U180"/>
    <mergeCell ref="V179:V180"/>
    <mergeCell ref="C168:D169"/>
    <mergeCell ref="E168:E169"/>
    <mergeCell ref="T168:U169"/>
    <mergeCell ref="V168:V169"/>
    <mergeCell ref="V237:V238"/>
    <mergeCell ref="C201:D202"/>
    <mergeCell ref="E201:E202"/>
    <mergeCell ref="T201:U202"/>
    <mergeCell ref="V201:V202"/>
    <mergeCell ref="C171:D172"/>
    <mergeCell ref="E171:E172"/>
    <mergeCell ref="C182:D183"/>
    <mergeCell ref="E182:E183"/>
    <mergeCell ref="C193:D194"/>
    <mergeCell ref="E193:E194"/>
    <mergeCell ref="C204:D205"/>
    <mergeCell ref="E204:E205"/>
    <mergeCell ref="C215:D216"/>
    <mergeCell ref="E215:E216"/>
    <mergeCell ref="C226:D227"/>
    <mergeCell ref="C240:D241"/>
    <mergeCell ref="E240:E241"/>
    <mergeCell ref="C190:D191"/>
    <mergeCell ref="E190:E191"/>
    <mergeCell ref="T190:U191"/>
    <mergeCell ref="V190:V191"/>
    <mergeCell ref="V295:V296"/>
    <mergeCell ref="C298:D299"/>
    <mergeCell ref="E298:E299"/>
    <mergeCell ref="C212:D213"/>
    <mergeCell ref="E212:E213"/>
    <mergeCell ref="T212:U213"/>
    <mergeCell ref="V212:V213"/>
    <mergeCell ref="C223:D224"/>
    <mergeCell ref="E223:E224"/>
    <mergeCell ref="T223:U224"/>
    <mergeCell ref="V223:V224"/>
    <mergeCell ref="H229:I230"/>
    <mergeCell ref="J229:J230"/>
    <mergeCell ref="C237:D238"/>
    <mergeCell ref="E237:E238"/>
    <mergeCell ref="T237:U238"/>
    <mergeCell ref="H287:I288"/>
    <mergeCell ref="J287:J288"/>
    <mergeCell ref="C295:D296"/>
    <mergeCell ref="E295:E296"/>
    <mergeCell ref="T295:U296"/>
    <mergeCell ref="C270:D271"/>
    <mergeCell ref="E270:E271"/>
    <mergeCell ref="T270:U271"/>
    <mergeCell ref="V270:V271"/>
    <mergeCell ref="C281:D282"/>
    <mergeCell ref="E281:E282"/>
    <mergeCell ref="T281:U282"/>
    <mergeCell ref="V281:V282"/>
    <mergeCell ref="C248:D249"/>
    <mergeCell ref="E248:E249"/>
    <mergeCell ref="T248:U249"/>
    <mergeCell ref="V248:V249"/>
    <mergeCell ref="E259:E260"/>
    <mergeCell ref="T259:U260"/>
    <mergeCell ref="V259:V260"/>
    <mergeCell ref="C284:D285"/>
    <mergeCell ref="E284:E285"/>
    <mergeCell ref="T56:U57"/>
    <mergeCell ref="V56:V57"/>
    <mergeCell ref="C56:D57"/>
    <mergeCell ref="E56:E57"/>
    <mergeCell ref="V72:V73"/>
    <mergeCell ref="C80:D81"/>
    <mergeCell ref="T6:U7"/>
    <mergeCell ref="V6:V7"/>
    <mergeCell ref="C6:D7"/>
    <mergeCell ref="E6:E7"/>
    <mergeCell ref="V14:V15"/>
    <mergeCell ref="T14:U15"/>
    <mergeCell ref="V25:V26"/>
    <mergeCell ref="C14:D15"/>
    <mergeCell ref="E14:E15"/>
    <mergeCell ref="C25:D26"/>
    <mergeCell ref="E25:E26"/>
    <mergeCell ref="T25:U26"/>
    <mergeCell ref="H17:I18"/>
    <mergeCell ref="J17:J18"/>
    <mergeCell ref="C99:D100"/>
    <mergeCell ref="E99:E100"/>
    <mergeCell ref="T99:U100"/>
    <mergeCell ref="V99:V100"/>
    <mergeCell ref="H91:I92"/>
    <mergeCell ref="J91:J92"/>
    <mergeCell ref="C33:D34"/>
    <mergeCell ref="E33:E34"/>
    <mergeCell ref="C48:D49"/>
    <mergeCell ref="E48:E49"/>
    <mergeCell ref="T88:U89"/>
    <mergeCell ref="T72:U73"/>
    <mergeCell ref="T33:U34"/>
    <mergeCell ref="V33:V34"/>
    <mergeCell ref="H36:I37"/>
    <mergeCell ref="J36:J37"/>
    <mergeCell ref="C64:D65"/>
    <mergeCell ref="E64:E65"/>
    <mergeCell ref="T64:U65"/>
    <mergeCell ref="V64:V65"/>
    <mergeCell ref="M40:N41"/>
    <mergeCell ref="O40:O41"/>
    <mergeCell ref="T48:U49"/>
    <mergeCell ref="V48:V49"/>
    <mergeCell ref="C72:D73"/>
    <mergeCell ref="E72:E73"/>
    <mergeCell ref="C102:D103"/>
    <mergeCell ref="E102:E103"/>
    <mergeCell ref="C110:D111"/>
    <mergeCell ref="E110:E111"/>
    <mergeCell ref="T110:U111"/>
    <mergeCell ref="V110:V111"/>
    <mergeCell ref="C118:D119"/>
    <mergeCell ref="E118:E119"/>
    <mergeCell ref="T118:U119"/>
    <mergeCell ref="V118:V119"/>
    <mergeCell ref="P110:P111"/>
    <mergeCell ref="L110:L111"/>
    <mergeCell ref="M110:O111"/>
    <mergeCell ref="L118:L119"/>
    <mergeCell ref="M118:O119"/>
    <mergeCell ref="P118:P119"/>
    <mergeCell ref="E80:E81"/>
    <mergeCell ref="T80:U81"/>
    <mergeCell ref="V80:V81"/>
    <mergeCell ref="V88:V89"/>
    <mergeCell ref="C88:D89"/>
    <mergeCell ref="E88:E89"/>
    <mergeCell ref="C126:D127"/>
    <mergeCell ref="E126:E127"/>
    <mergeCell ref="T126:U127"/>
    <mergeCell ref="V126:V127"/>
    <mergeCell ref="C134:D135"/>
    <mergeCell ref="E134:E135"/>
    <mergeCell ref="T134:U135"/>
    <mergeCell ref="V134:V135"/>
    <mergeCell ref="V145:V146"/>
    <mergeCell ref="C148:D149"/>
    <mergeCell ref="E148:E149"/>
    <mergeCell ref="H137:I138"/>
    <mergeCell ref="J137:J138"/>
    <mergeCell ref="C145:D146"/>
    <mergeCell ref="E145:E146"/>
    <mergeCell ref="T145:U146"/>
    <mergeCell ref="C156:D157"/>
    <mergeCell ref="E156:E157"/>
    <mergeCell ref="T156:U157"/>
    <mergeCell ref="V156:V157"/>
    <mergeCell ref="C159:D160"/>
    <mergeCell ref="E159:E160"/>
  </mergeCells>
  <phoneticPr fontId="7"/>
  <pageMargins left="0.70866141732283472" right="0.70866141732283472" top="0.74803149606299213" bottom="0.74803149606299213" header="0.31496062992125984" footer="0.31496062992125984"/>
  <pageSetup paperSize="9" scale="52"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showGridLines="0" zoomScale="85" zoomScaleNormal="85" workbookViewId="0">
      <selection activeCell="D15" sqref="D1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24" ht="16.5" customHeight="1">
      <c r="A1" s="22" t="s">
        <v>149</v>
      </c>
      <c r="B1" s="214" t="s">
        <v>229</v>
      </c>
      <c r="C1" s="215"/>
      <c r="D1" s="4" t="s">
        <v>111</v>
      </c>
      <c r="E1" s="218"/>
      <c r="F1" s="218"/>
      <c r="G1" s="218"/>
      <c r="H1" s="218"/>
      <c r="I1" s="218"/>
      <c r="J1" s="219" t="s">
        <v>230</v>
      </c>
      <c r="K1" s="218"/>
      <c r="L1" s="210"/>
      <c r="M1" s="40" t="s">
        <v>231</v>
      </c>
    </row>
    <row r="2" spans="1:24" ht="19.5" thickBot="1">
      <c r="B2" s="216"/>
      <c r="C2" s="217"/>
      <c r="D2" s="6" t="s">
        <v>114</v>
      </c>
      <c r="E2" s="220"/>
      <c r="F2" s="220"/>
      <c r="G2" s="220"/>
      <c r="H2" s="220"/>
      <c r="I2" s="220"/>
      <c r="J2" s="221"/>
      <c r="K2" s="222"/>
      <c r="L2" s="223"/>
      <c r="M2" s="7"/>
      <c r="P2" s="5" t="str">
        <f>"ALTER TABLE ONLY milscm0."&amp;D$8</f>
        <v>ALTER TABLE ONLY milscm0.mart_error_patient_manage</v>
      </c>
    </row>
    <row r="3" spans="1:24" ht="19.5" thickBot="1">
      <c r="B3" s="8"/>
      <c r="C3" s="8"/>
      <c r="D3" s="8"/>
      <c r="E3" s="8"/>
      <c r="F3" s="8"/>
      <c r="G3" s="8"/>
      <c r="H3" s="8"/>
      <c r="I3" s="8"/>
      <c r="J3" s="8"/>
      <c r="K3" s="8"/>
      <c r="L3" s="8"/>
      <c r="M3" s="9"/>
      <c r="N3" s="8"/>
      <c r="Q3" s="5" t="str">
        <f>"ADD CONSTRAINT "&amp;D$8&amp;"_pkey"</f>
        <v>ADD CONSTRAINT mart_error_patient_manage_pkey</v>
      </c>
    </row>
    <row r="4" spans="1:24">
      <c r="B4" s="209" t="s">
        <v>115</v>
      </c>
      <c r="C4" s="210"/>
      <c r="D4" s="211" t="str">
        <f>VLOOKUP(D7,エンティティ一覧!A1:'エンティティ一覧'!AQ9983,13,FALSE)</f>
        <v>ENT_E2_03</v>
      </c>
      <c r="E4" s="212"/>
      <c r="F4" s="212"/>
      <c r="G4" s="212"/>
      <c r="H4" s="212"/>
      <c r="I4" s="212"/>
      <c r="J4" s="212"/>
      <c r="K4" s="212"/>
      <c r="L4" s="212"/>
      <c r="M4" s="213"/>
      <c r="R4" s="5" t="s">
        <v>153</v>
      </c>
    </row>
    <row r="5" spans="1:24">
      <c r="B5" s="224" t="s">
        <v>232</v>
      </c>
      <c r="C5" s="225"/>
      <c r="D5" s="226" t="str">
        <f>VLOOKUP(D7,エンティティ一覧!A1:'エンティティ一覧'!AQ9983,2,FALSE)</f>
        <v>SA_E2</v>
      </c>
      <c r="E5" s="227"/>
      <c r="F5" s="227"/>
      <c r="G5" s="227"/>
      <c r="H5" s="227"/>
      <c r="I5" s="227"/>
      <c r="J5" s="227"/>
      <c r="K5" s="227"/>
      <c r="L5" s="227"/>
      <c r="M5" s="228"/>
      <c r="S5" s="5" t="s">
        <v>151</v>
      </c>
    </row>
    <row r="6" spans="1:24">
      <c r="B6" s="224" t="s">
        <v>116</v>
      </c>
      <c r="C6" s="225"/>
      <c r="D6" s="226" t="str">
        <f>VLOOKUP(D7,エンティティ一覧!A1:'エンティティ一覧'!AQ9983,6,FALSE)</f>
        <v>データマート</v>
      </c>
      <c r="E6" s="227"/>
      <c r="F6" s="227"/>
      <c r="G6" s="227"/>
      <c r="H6" s="227"/>
      <c r="I6" s="227"/>
      <c r="J6" s="227"/>
      <c r="K6" s="227"/>
      <c r="L6" s="227"/>
      <c r="M6" s="228"/>
      <c r="T6" s="5" t="s">
        <v>233</v>
      </c>
    </row>
    <row r="7" spans="1:24">
      <c r="B7" s="224" t="s">
        <v>117</v>
      </c>
      <c r="C7" s="225"/>
      <c r="D7" s="226" t="s">
        <v>234</v>
      </c>
      <c r="E7" s="227"/>
      <c r="F7" s="227"/>
      <c r="G7" s="227"/>
      <c r="H7" s="227"/>
      <c r="I7" s="227"/>
      <c r="J7" s="227"/>
      <c r="K7" s="227"/>
      <c r="L7" s="227"/>
      <c r="M7" s="228"/>
    </row>
    <row r="8" spans="1:24">
      <c r="B8" s="224" t="s">
        <v>235</v>
      </c>
      <c r="C8" s="225"/>
      <c r="D8" s="226" t="s">
        <v>236</v>
      </c>
      <c r="E8" s="227"/>
      <c r="F8" s="227"/>
      <c r="G8" s="227"/>
      <c r="H8" s="227"/>
      <c r="I8" s="227"/>
      <c r="J8" s="227"/>
      <c r="K8" s="227"/>
      <c r="L8" s="227"/>
      <c r="M8" s="228"/>
      <c r="S8" s="5" t="s">
        <v>152</v>
      </c>
    </row>
    <row r="9" spans="1:24" ht="19.5" customHeight="1" thickBot="1">
      <c r="B9" s="233" t="s">
        <v>118</v>
      </c>
      <c r="C9" s="234"/>
      <c r="D9" s="235" t="s">
        <v>237</v>
      </c>
      <c r="E9" s="236"/>
      <c r="F9" s="236"/>
      <c r="G9" s="236"/>
      <c r="H9" s="236"/>
      <c r="I9" s="236"/>
      <c r="J9" s="236"/>
      <c r="K9" s="236"/>
      <c r="L9" s="236"/>
      <c r="M9" s="237"/>
      <c r="P9" s="5" t="str">
        <f>"ALTER TABLE milscm0."&amp;D$8&amp;" OWNER TO pgappl11;"</f>
        <v>ALTER TABLE milscm0.mart_error_patient_manage OWNER TO pgappl11;</v>
      </c>
    </row>
    <row r="10" spans="1:24">
      <c r="B10" s="10"/>
      <c r="C10" s="10"/>
      <c r="D10" s="8"/>
      <c r="E10" s="8"/>
      <c r="F10" s="8"/>
      <c r="G10" s="8"/>
      <c r="H10" s="8"/>
      <c r="I10" s="8"/>
      <c r="J10" s="8"/>
      <c r="K10" s="8"/>
      <c r="L10" s="8"/>
      <c r="M10" s="9"/>
      <c r="N10" s="8"/>
    </row>
    <row r="11" spans="1:24" ht="19.5" thickBot="1">
      <c r="B11" s="11" t="s">
        <v>119</v>
      </c>
      <c r="C11" s="10"/>
      <c r="D11" s="8"/>
      <c r="E11" s="8"/>
      <c r="F11" s="8"/>
      <c r="G11" s="8"/>
      <c r="H11" s="8"/>
      <c r="I11" s="8"/>
      <c r="J11" s="8"/>
      <c r="K11" s="8"/>
      <c r="L11" s="8"/>
      <c r="M11" s="9"/>
      <c r="N11" s="8"/>
    </row>
    <row r="12" spans="1:24"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milscm0.mart_error_patient_manage</v>
      </c>
    </row>
    <row r="13" spans="1:24" ht="56.25">
      <c r="B13" s="247"/>
      <c r="C13" s="249"/>
      <c r="D13" s="249"/>
      <c r="E13" s="243"/>
      <c r="F13" s="52" t="s">
        <v>130</v>
      </c>
      <c r="G13" s="52" t="s">
        <v>131</v>
      </c>
      <c r="H13" s="52" t="s">
        <v>130</v>
      </c>
      <c r="I13" s="52" t="s">
        <v>132</v>
      </c>
      <c r="J13" s="243"/>
      <c r="K13" s="243"/>
      <c r="L13" s="243"/>
      <c r="M13" s="245"/>
      <c r="Q13" s="5" t="s">
        <v>151</v>
      </c>
    </row>
    <row r="14" spans="1:24" s="15" customFormat="1">
      <c r="A14" s="5"/>
      <c r="B14" s="12">
        <f t="shared" ref="B14:B16" si="0">ROW()-13</f>
        <v>1</v>
      </c>
      <c r="C14" s="13" t="s">
        <v>240</v>
      </c>
      <c r="D14" s="13" t="s">
        <v>241</v>
      </c>
      <c r="E14" s="14" t="s">
        <v>242</v>
      </c>
      <c r="F14" s="14" t="s">
        <v>243</v>
      </c>
      <c r="G14" s="14">
        <v>10</v>
      </c>
      <c r="H14" s="14" t="str">
        <f t="shared" ref="H14:H17" si="1">IF(F14="フラグ","boolean",IF(F14="文字列","text",IF(F14="整数","integer",IF(F14="実数","numeric",""))))</f>
        <v>integer</v>
      </c>
      <c r="I14" s="14">
        <f t="shared" ref="I14:I17" si="2">IF(H14="boolean",1,IF(H14="text",IF(G14&lt;=126,1+(G14*3),4+(G14*3)),IF(H14="integer",4,IF(H14="numeric",3+CEILING(G14/4*2,2),0))))</f>
        <v>4</v>
      </c>
      <c r="J14" s="53"/>
      <c r="K14" s="53"/>
      <c r="L14" s="54" t="s">
        <v>133</v>
      </c>
      <c r="M14" s="55" t="s">
        <v>244</v>
      </c>
      <c r="P14" s="5"/>
      <c r="Q14" s="5"/>
      <c r="R14" s="5"/>
      <c r="S14" s="5" t="str">
        <f>IF(B14&lt;&gt;1,","&amp;D14,D14)</f>
        <v>err_taisyo_mil_karute_id</v>
      </c>
      <c r="T14" s="5" t="str">
        <f>UPPER(H14)</f>
        <v>INTEGER</v>
      </c>
      <c r="U14" s="5" t="str">
        <f>IF(K14&lt;&gt;"","default "&amp;IF(H14="text","'"&amp;K14&amp;"'",K14),"")</f>
        <v/>
      </c>
      <c r="V14" s="5" t="str">
        <f>IF(L14="○","NOT NULL","")</f>
        <v>NOT NULL</v>
      </c>
      <c r="W14" s="5" t="str">
        <f>"-- "&amp;C14</f>
        <v>-- エラー対象千年カルテID</v>
      </c>
      <c r="X14" s="5"/>
    </row>
    <row r="15" spans="1:24" s="15" customFormat="1">
      <c r="A15" s="5"/>
      <c r="B15" s="12">
        <f>ROW()-13</f>
        <v>2</v>
      </c>
      <c r="C15" s="13" t="s">
        <v>245</v>
      </c>
      <c r="D15" s="13" t="s">
        <v>201</v>
      </c>
      <c r="E15" s="14" t="s">
        <v>242</v>
      </c>
      <c r="F15" s="56" t="s">
        <v>246</v>
      </c>
      <c r="G15" s="14">
        <v>9</v>
      </c>
      <c r="H15" s="14" t="str">
        <f t="shared" si="1"/>
        <v>text</v>
      </c>
      <c r="I15" s="14">
        <f t="shared" si="2"/>
        <v>28</v>
      </c>
      <c r="J15" s="53"/>
      <c r="K15" s="57"/>
      <c r="L15" s="54" t="s">
        <v>133</v>
      </c>
      <c r="M15" s="55" t="s">
        <v>244</v>
      </c>
      <c r="P15" s="5"/>
      <c r="Q15" s="5"/>
      <c r="R15" s="5"/>
      <c r="S15" s="5" t="str">
        <f t="shared" ref="S15:S17" si="3">IF(B15&lt;&gt;1,","&amp;D15,D15)</f>
        <v>,facility_id</v>
      </c>
      <c r="T15" s="5" t="str">
        <f t="shared" ref="T15:T17" si="4">UPPER(H15)</f>
        <v>TEXT</v>
      </c>
      <c r="U15" s="5" t="str">
        <f t="shared" ref="U15:U17" si="5">IF(K15&lt;&gt;"","default "&amp;IF(H15="text","'"&amp;K15&amp;"'",K15),"")</f>
        <v/>
      </c>
      <c r="V15" s="5" t="str">
        <f>IF(L15="○","NOT NULL","")</f>
        <v>NOT NULL</v>
      </c>
      <c r="W15" s="5" t="str">
        <f>"-- "&amp;C15</f>
        <v>-- 施設ID</v>
      </c>
      <c r="X15" s="5"/>
    </row>
    <row r="16" spans="1:24" s="15" customFormat="1">
      <c r="A16" s="5"/>
      <c r="B16" s="12">
        <f t="shared" si="0"/>
        <v>3</v>
      </c>
      <c r="C16" s="13" t="s">
        <v>292</v>
      </c>
      <c r="D16" s="13" t="s">
        <v>291</v>
      </c>
      <c r="E16" s="14"/>
      <c r="F16" s="14" t="s">
        <v>216</v>
      </c>
      <c r="G16" s="14"/>
      <c r="H16" s="14" t="s">
        <v>217</v>
      </c>
      <c r="I16" s="14">
        <f t="shared" ref="I16" si="6">IF(H16="boolean",1,IF(H16="text",IF(G16&lt;=126,1+(G16*3),4+(G16*3)),IF(H16="integer",4,IF(H16="numeric",3+CEILING(G16/4*2,2),0))))</f>
        <v>0</v>
      </c>
      <c r="J16" s="53"/>
      <c r="K16" s="53"/>
      <c r="L16" s="54" t="s">
        <v>133</v>
      </c>
      <c r="M16" s="55"/>
      <c r="P16" s="5"/>
      <c r="Q16" s="5"/>
      <c r="R16" s="5"/>
      <c r="S16" s="5" t="str">
        <f>IF(B16&lt;&gt;1,","&amp;D16,D16)</f>
        <v>,create_time</v>
      </c>
      <c r="T16" s="5" t="str">
        <f>UPPER(H16)</f>
        <v>TIMESTAMP</v>
      </c>
      <c r="U16" s="5" t="str">
        <f>IF(K16&lt;&gt;"","default "&amp;IF(H16="text","'"&amp;K16&amp;"'",K16),"")</f>
        <v/>
      </c>
      <c r="V16" s="5" t="str">
        <f>IF(L16="○","NOT NULL","")</f>
        <v>NOT NULL</v>
      </c>
      <c r="W16" s="5" t="str">
        <f>"-- "&amp;C16</f>
        <v>-- 作成日時</v>
      </c>
      <c r="X16" s="5"/>
    </row>
    <row r="17" spans="1:28" s="15" customFormat="1" ht="38.25" thickBot="1">
      <c r="A17" s="5"/>
      <c r="B17" s="58">
        <f>ROW()-13</f>
        <v>4</v>
      </c>
      <c r="C17" s="59" t="s">
        <v>247</v>
      </c>
      <c r="D17" s="59" t="s">
        <v>248</v>
      </c>
      <c r="E17" s="60"/>
      <c r="F17" s="60" t="s">
        <v>246</v>
      </c>
      <c r="G17" s="60">
        <v>1</v>
      </c>
      <c r="H17" s="18" t="str">
        <f t="shared" si="1"/>
        <v>text</v>
      </c>
      <c r="I17" s="18">
        <f t="shared" si="2"/>
        <v>4</v>
      </c>
      <c r="J17" s="61"/>
      <c r="K17" s="62"/>
      <c r="L17" s="63" t="s">
        <v>242</v>
      </c>
      <c r="M17" s="64" t="s">
        <v>249</v>
      </c>
      <c r="P17" s="5"/>
      <c r="Q17" s="5"/>
      <c r="R17" s="5"/>
      <c r="S17" s="5" t="str">
        <f t="shared" si="3"/>
        <v>,status_flg</v>
      </c>
      <c r="T17" s="5" t="str">
        <f t="shared" si="4"/>
        <v>TEXT</v>
      </c>
      <c r="U17" s="5" t="str">
        <f t="shared" si="5"/>
        <v/>
      </c>
      <c r="V17" s="5" t="str">
        <f t="shared" ref="V17" si="7">IF(L17="○","NOT NULL","")</f>
        <v>NOT NULL</v>
      </c>
      <c r="W17" s="5" t="str">
        <f t="shared" ref="W17" si="8">"-- "&amp;C17</f>
        <v>-- 状態区分</v>
      </c>
      <c r="X17" s="5"/>
    </row>
    <row r="18" spans="1:28">
      <c r="P18" s="15"/>
      <c r="R18" s="5" t="s">
        <v>152</v>
      </c>
      <c r="Y18" s="15"/>
      <c r="Z18" s="15"/>
      <c r="AA18" s="15"/>
      <c r="AB18" s="15"/>
    </row>
    <row r="19" spans="1:28">
      <c r="A19" s="15"/>
      <c r="P19" s="15"/>
      <c r="Y19" s="15"/>
      <c r="Z19" s="15"/>
      <c r="AA19" s="15"/>
      <c r="AB19" s="15"/>
    </row>
    <row r="20" spans="1:28">
      <c r="A20" s="15"/>
      <c r="P20" s="15"/>
      <c r="Y20" s="15"/>
      <c r="Z20" s="15"/>
      <c r="AA20" s="15"/>
      <c r="AB20" s="15"/>
    </row>
    <row r="21" spans="1:28">
      <c r="A21" s="15"/>
      <c r="P21" s="15"/>
      <c r="Y21" s="15"/>
      <c r="Z21" s="15"/>
      <c r="AA21" s="15"/>
      <c r="AB21" s="15"/>
    </row>
    <row r="22" spans="1:28">
      <c r="A22" s="15"/>
      <c r="P22" s="15"/>
      <c r="Y22" s="15"/>
      <c r="Z22" s="15"/>
      <c r="AA22" s="15"/>
      <c r="AB22" s="15"/>
    </row>
    <row r="23" spans="1:28">
      <c r="A23" s="15"/>
      <c r="P23" s="15"/>
      <c r="Y23" s="15"/>
      <c r="Z23" s="15"/>
      <c r="AA23" s="15"/>
      <c r="AB23" s="15"/>
    </row>
    <row r="24" spans="1:28">
      <c r="P24" s="15"/>
      <c r="Y24" s="15"/>
      <c r="Z24" s="15"/>
      <c r="AA24" s="15"/>
      <c r="AB24" s="15"/>
    </row>
    <row r="25" spans="1:28">
      <c r="P25" s="15"/>
      <c r="Y25" s="15"/>
      <c r="Z25" s="15"/>
      <c r="AA25" s="15"/>
      <c r="AB25" s="15"/>
    </row>
    <row r="26" spans="1:28">
      <c r="P26" s="15"/>
      <c r="Y26" s="15"/>
      <c r="Z26" s="15"/>
      <c r="AA26" s="15"/>
      <c r="AB26" s="15"/>
    </row>
    <row r="27" spans="1:28">
      <c r="P27" s="15"/>
      <c r="Y27" s="15"/>
      <c r="Z27" s="15"/>
      <c r="AA27" s="15"/>
      <c r="AB27" s="15"/>
    </row>
    <row r="28" spans="1:28">
      <c r="P28" s="15"/>
      <c r="Y28" s="15"/>
      <c r="Z28" s="15"/>
      <c r="AA28" s="15"/>
      <c r="AB28" s="15"/>
    </row>
    <row r="29" spans="1:28">
      <c r="P29" s="15"/>
      <c r="Y29" s="15"/>
      <c r="Z29" s="15"/>
      <c r="AA29" s="15"/>
      <c r="AB29" s="15"/>
    </row>
    <row r="30" spans="1:28">
      <c r="P30" s="15"/>
      <c r="Y30" s="15"/>
      <c r="Z30" s="15"/>
      <c r="AA30" s="15"/>
      <c r="AB30" s="15"/>
    </row>
    <row r="31" spans="1:28">
      <c r="P31" s="15"/>
      <c r="Y31" s="15"/>
      <c r="Z31" s="15"/>
      <c r="AA31" s="15"/>
      <c r="AB31" s="15"/>
    </row>
    <row r="32" spans="1:28">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1" t="s">
        <v>231</v>
      </c>
    </row>
    <row r="2" spans="1:31" ht="19.5" thickBot="1">
      <c r="B2" s="216"/>
      <c r="C2" s="217"/>
      <c r="D2" s="6" t="s">
        <v>114</v>
      </c>
      <c r="E2" s="220"/>
      <c r="F2" s="220"/>
      <c r="G2" s="220"/>
      <c r="H2" s="220"/>
      <c r="I2" s="220"/>
      <c r="J2" s="221"/>
      <c r="K2" s="222"/>
      <c r="L2" s="223"/>
      <c r="M2" s="7"/>
      <c r="P2" s="5" t="str">
        <f>"ALTER TABLE ONLY milscm0."&amp;D$8</f>
        <v>ALTER TABLE ONLY milscm0.mart_error_patient_all</v>
      </c>
    </row>
    <row r="3" spans="1:31" ht="19.5" thickBot="1">
      <c r="B3" s="8"/>
      <c r="C3" s="8"/>
      <c r="D3" s="8"/>
      <c r="E3" s="8"/>
      <c r="F3" s="8"/>
      <c r="G3" s="8"/>
      <c r="H3" s="8"/>
      <c r="I3" s="8"/>
      <c r="J3" s="8"/>
      <c r="K3" s="8"/>
      <c r="L3" s="8"/>
      <c r="M3" s="9"/>
      <c r="N3" s="8"/>
      <c r="Q3" s="5" t="str">
        <f>"ADD CONSTRAINT "&amp;D$8&amp;"_pkey"</f>
        <v>ADD CONSTRAINT mart_error_patient_all_pkey</v>
      </c>
    </row>
    <row r="4" spans="1:31">
      <c r="B4" s="209" t="s">
        <v>115</v>
      </c>
      <c r="C4" s="210"/>
      <c r="D4" s="211" t="str">
        <f>VLOOKUP(D7,エンティティ一覧!A1:'エンティティ一覧'!AQ9983,13,FALSE)</f>
        <v>ENT_E2_04</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398</v>
      </c>
      <c r="E7" s="227"/>
      <c r="F7" s="227"/>
      <c r="G7" s="227"/>
      <c r="H7" s="227"/>
      <c r="I7" s="227"/>
      <c r="J7" s="227"/>
      <c r="K7" s="227"/>
      <c r="L7" s="227"/>
      <c r="M7" s="228"/>
      <c r="T7" s="5" t="s">
        <v>251</v>
      </c>
    </row>
    <row r="8" spans="1:31">
      <c r="B8" s="224" t="s">
        <v>235</v>
      </c>
      <c r="C8" s="225"/>
      <c r="D8" s="226" t="s">
        <v>397</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26" t="s">
        <v>254</v>
      </c>
      <c r="D14" s="26" t="s">
        <v>201</v>
      </c>
      <c r="E14" s="25" t="s">
        <v>133</v>
      </c>
      <c r="F14" s="25" t="s">
        <v>255</v>
      </c>
      <c r="G14" s="25">
        <v>9</v>
      </c>
      <c r="H14" s="65" t="str">
        <f t="shared" ref="H14:H16" si="1">IF(F14="フラグ","boolean",IF(F14="文字列","text",IF(F14="整数","integer",IF(F14="実数","numeric",""))))</f>
        <v>text</v>
      </c>
      <c r="I14" s="65">
        <f t="shared" ref="I14:I18"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8"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ht="56.25">
      <c r="B15" s="12">
        <f t="shared" si="0"/>
        <v>2</v>
      </c>
      <c r="C15" s="26" t="s">
        <v>256</v>
      </c>
      <c r="D15" s="26" t="s">
        <v>257</v>
      </c>
      <c r="E15" s="25" t="s">
        <v>133</v>
      </c>
      <c r="F15" s="25" t="s">
        <v>255</v>
      </c>
      <c r="G15" s="25">
        <v>20</v>
      </c>
      <c r="H15" s="65" t="str">
        <f t="shared" si="1"/>
        <v>text</v>
      </c>
      <c r="I15" s="65">
        <f t="shared" si="2"/>
        <v>61</v>
      </c>
      <c r="J15" s="27"/>
      <c r="K15" s="28"/>
      <c r="L15" s="29" t="s">
        <v>133</v>
      </c>
      <c r="M15" s="66" t="s">
        <v>419</v>
      </c>
      <c r="S15" s="5" t="str">
        <f t="shared" ref="S15:S17" si="5">IF(B15&lt;&gt;1,","&amp;D15,D15)</f>
        <v>,himoduke_id</v>
      </c>
      <c r="T15" s="5" t="str">
        <f t="shared" ref="T15:T18" si="6">UPPER(H15)</f>
        <v>TEXT</v>
      </c>
      <c r="U15" s="5" t="str">
        <f t="shared" ref="U15:U18"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8" si="8">""""&amp;D15&amp;""", "</f>
        <v xml:space="preserve">"himoduke_id", </v>
      </c>
    </row>
    <row r="16" spans="1:31" ht="56.25">
      <c r="B16" s="12">
        <f t="shared" si="0"/>
        <v>3</v>
      </c>
      <c r="C16" s="26" t="s">
        <v>371</v>
      </c>
      <c r="D16" s="26" t="s">
        <v>260</v>
      </c>
      <c r="E16" s="25" t="s">
        <v>133</v>
      </c>
      <c r="F16" s="25" t="s">
        <v>255</v>
      </c>
      <c r="G16" s="25">
        <v>3</v>
      </c>
      <c r="H16" s="65" t="str">
        <f t="shared" si="1"/>
        <v>text</v>
      </c>
      <c r="I16" s="65">
        <f t="shared" si="2"/>
        <v>10</v>
      </c>
      <c r="J16" s="27"/>
      <c r="K16" s="28"/>
      <c r="L16" s="29" t="s">
        <v>133</v>
      </c>
      <c r="M16" s="66" t="s">
        <v>420</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37.5">
      <c r="A17" s="15"/>
      <c r="B17" s="12">
        <f t="shared" si="0"/>
        <v>4</v>
      </c>
      <c r="C17" s="13" t="s">
        <v>370</v>
      </c>
      <c r="D17" s="13" t="s">
        <v>369</v>
      </c>
      <c r="E17" s="14" t="s">
        <v>133</v>
      </c>
      <c r="F17" s="14" t="s">
        <v>261</v>
      </c>
      <c r="G17" s="14">
        <v>20</v>
      </c>
      <c r="H17" s="65" t="str">
        <f>IF(F17="フラグ","boolean",IF(F17="文字列","text",IF(F17="整数","integer",IF(F17="実数","numeric",""))))</f>
        <v>text</v>
      </c>
      <c r="I17" s="65">
        <f t="shared" si="2"/>
        <v>61</v>
      </c>
      <c r="J17" s="53"/>
      <c r="K17" s="67"/>
      <c r="L17" s="29" t="s">
        <v>133</v>
      </c>
      <c r="M17" s="55" t="s">
        <v>421</v>
      </c>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ht="19.5" thickBot="1">
      <c r="A18" s="15"/>
      <c r="B18" s="16">
        <f t="shared" si="0"/>
        <v>5</v>
      </c>
      <c r="C18" s="17" t="s">
        <v>271</v>
      </c>
      <c r="D18" s="17" t="s">
        <v>399</v>
      </c>
      <c r="E18" s="18"/>
      <c r="F18" s="18" t="s">
        <v>272</v>
      </c>
      <c r="G18" s="18">
        <v>1</v>
      </c>
      <c r="H18" s="31" t="str">
        <f t="shared" ref="H18" si="10">IF(F18="フラグ","boolean",IF(F18="文字列","text",IF(F18="整数","integer",IF(F18="実数","numeric",""))))</f>
        <v>boolean</v>
      </c>
      <c r="I18" s="31">
        <f t="shared" si="2"/>
        <v>1</v>
      </c>
      <c r="J18" s="19"/>
      <c r="K18" s="32"/>
      <c r="L18" s="18" t="s">
        <v>133</v>
      </c>
      <c r="M18" s="20" t="s">
        <v>274</v>
      </c>
      <c r="S18" s="5" t="str">
        <f>IF(B18&lt;&gt;1,","&amp;D18,D18)</f>
        <v>,rikatsuyo_flag</v>
      </c>
      <c r="T18" s="5" t="str">
        <f t="shared" si="6"/>
        <v>BOOLEAN</v>
      </c>
      <c r="U18" s="5" t="str">
        <f t="shared" si="7"/>
        <v/>
      </c>
      <c r="V18" s="5" t="str">
        <f t="shared" si="3"/>
        <v>NOT NULL</v>
      </c>
      <c r="W18" s="5" t="str">
        <f>"-- "&amp;C18</f>
        <v>-- 利活用フラグ</v>
      </c>
      <c r="Y18" s="15"/>
      <c r="Z18" s="15"/>
      <c r="AA18" s="15"/>
      <c r="AB18" s="15"/>
      <c r="AD18" s="5" t="str">
        <f>IF(H18="text",""""&amp;D18&amp;""": ""object"", ","")</f>
        <v/>
      </c>
      <c r="AE18" s="5" t="str">
        <f t="shared" si="8"/>
        <v xml:space="preserve">"rikatsuyo_flag",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10"/>
  <conditionalFormatting sqref="D16">
    <cfRule type="duplicateValues" dxfId="44" priority="5"/>
  </conditionalFormatting>
  <conditionalFormatting sqref="D14">
    <cfRule type="duplicateValues" dxfId="43" priority="4"/>
  </conditionalFormatting>
  <conditionalFormatting sqref="D15">
    <cfRule type="duplicateValues" dxfId="42" priority="3"/>
  </conditionalFormatting>
  <conditionalFormatting sqref="D17">
    <cfRule type="duplicateValues" dxfId="41" priority="2"/>
  </conditionalFormatting>
  <conditionalFormatting sqref="D16">
    <cfRule type="duplicateValues" dxfId="40"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40" t="s">
        <v>231</v>
      </c>
    </row>
    <row r="2" spans="1:31" ht="19.5" thickBot="1">
      <c r="B2" s="216"/>
      <c r="C2" s="217"/>
      <c r="D2" s="6" t="s">
        <v>114</v>
      </c>
      <c r="E2" s="220"/>
      <c r="F2" s="220"/>
      <c r="G2" s="220"/>
      <c r="H2" s="220"/>
      <c r="I2" s="220"/>
      <c r="J2" s="221"/>
      <c r="K2" s="222"/>
      <c r="L2" s="223"/>
      <c r="M2" s="7"/>
      <c r="P2" s="5" t="str">
        <f>"ALTER TABLE ONLY milscm0."&amp;D$8</f>
        <v>ALTER TABLE ONLY milscm0.mart_error_patient</v>
      </c>
    </row>
    <row r="3" spans="1:31" ht="19.5" thickBot="1">
      <c r="B3" s="8"/>
      <c r="C3" s="8"/>
      <c r="D3" s="8"/>
      <c r="E3" s="8"/>
      <c r="F3" s="8"/>
      <c r="G3" s="8"/>
      <c r="H3" s="8"/>
      <c r="I3" s="8"/>
      <c r="J3" s="8"/>
      <c r="K3" s="8"/>
      <c r="L3" s="8"/>
      <c r="M3" s="9"/>
      <c r="N3" s="8"/>
      <c r="Q3" s="5" t="str">
        <f>"ADD CONSTRAINT "&amp;D$8&amp;"_pkey"</f>
        <v>ADD CONSTRAINT mart_error_patient_pkey</v>
      </c>
    </row>
    <row r="4" spans="1:31">
      <c r="B4" s="209" t="s">
        <v>115</v>
      </c>
      <c r="C4" s="210"/>
      <c r="D4" s="211" t="str">
        <f>VLOOKUP(D7,エンティティ一覧!A1:'エンティティ一覧'!AQ9983,13,FALSE)</f>
        <v>ENT_E2_05</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227</v>
      </c>
      <c r="E7" s="227"/>
      <c r="F7" s="227"/>
      <c r="G7" s="227"/>
      <c r="H7" s="227"/>
      <c r="I7" s="227"/>
      <c r="J7" s="227"/>
      <c r="K7" s="227"/>
      <c r="L7" s="227"/>
      <c r="M7" s="228"/>
      <c r="T7" s="5" t="s">
        <v>251</v>
      </c>
    </row>
    <row r="8" spans="1:31">
      <c r="B8" s="224" t="s">
        <v>235</v>
      </c>
      <c r="C8" s="225"/>
      <c r="D8" s="226" t="s">
        <v>252</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9" priority="3"/>
  </conditionalFormatting>
  <conditionalFormatting sqref="D14">
    <cfRule type="duplicateValues" dxfId="38" priority="2"/>
  </conditionalFormatting>
  <conditionalFormatting sqref="D15">
    <cfRule type="duplicateValues" dxfId="37"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6" t="s">
        <v>231</v>
      </c>
    </row>
    <row r="2" spans="1:31" ht="19.5" thickBot="1">
      <c r="B2" s="216"/>
      <c r="C2" s="217"/>
      <c r="D2" s="6" t="s">
        <v>114</v>
      </c>
      <c r="E2" s="220"/>
      <c r="F2" s="220"/>
      <c r="G2" s="220"/>
      <c r="H2" s="220"/>
      <c r="I2" s="220"/>
      <c r="J2" s="221"/>
      <c r="K2" s="222"/>
      <c r="L2" s="223"/>
      <c r="M2" s="7"/>
      <c r="P2" s="5" t="str">
        <f>"ALTER TABLE ONLY milscm0."&amp;D$8</f>
        <v>ALTER TABLE ONLY milscm0.mart_error_patient_check_bef</v>
      </c>
    </row>
    <row r="3" spans="1:31" ht="19.5" thickBot="1">
      <c r="B3" s="8"/>
      <c r="C3" s="8"/>
      <c r="D3" s="8"/>
      <c r="E3" s="8"/>
      <c r="F3" s="8"/>
      <c r="G3" s="8"/>
      <c r="H3" s="8"/>
      <c r="I3" s="8"/>
      <c r="J3" s="8"/>
      <c r="K3" s="8"/>
      <c r="L3" s="8"/>
      <c r="M3" s="9"/>
      <c r="N3" s="8"/>
      <c r="Q3" s="5" t="str">
        <f>"ADD CONSTRAINT "&amp;D$8&amp;"_pkey"</f>
        <v>ADD CONSTRAINT mart_error_patient_check_bef_pkey</v>
      </c>
    </row>
    <row r="4" spans="1:31">
      <c r="B4" s="209" t="s">
        <v>115</v>
      </c>
      <c r="C4" s="210"/>
      <c r="D4" s="211" t="str">
        <f>VLOOKUP(D7,エンティティ一覧!A1:'エンティティ一覧'!AQ9983,13,FALSE)</f>
        <v>ENT_E2_06</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373</v>
      </c>
      <c r="E7" s="227"/>
      <c r="F7" s="227"/>
      <c r="G7" s="227"/>
      <c r="H7" s="227"/>
      <c r="I7" s="227"/>
      <c r="J7" s="227"/>
      <c r="K7" s="227"/>
      <c r="L7" s="227"/>
      <c r="M7" s="228"/>
      <c r="T7" s="5" t="s">
        <v>251</v>
      </c>
    </row>
    <row r="8" spans="1:31">
      <c r="B8" s="224" t="s">
        <v>235</v>
      </c>
      <c r="C8" s="225"/>
      <c r="D8" s="226" t="s">
        <v>403</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6" priority="3"/>
  </conditionalFormatting>
  <conditionalFormatting sqref="D14">
    <cfRule type="duplicateValues" dxfId="35" priority="2"/>
  </conditionalFormatting>
  <conditionalFormatting sqref="D15">
    <cfRule type="duplicateValues" dxfId="34"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6" t="s">
        <v>231</v>
      </c>
    </row>
    <row r="2" spans="1:31" ht="19.5" thickBot="1">
      <c r="B2" s="216"/>
      <c r="C2" s="217"/>
      <c r="D2" s="6" t="s">
        <v>114</v>
      </c>
      <c r="E2" s="220"/>
      <c r="F2" s="220"/>
      <c r="G2" s="220"/>
      <c r="H2" s="220"/>
      <c r="I2" s="220"/>
      <c r="J2" s="221"/>
      <c r="K2" s="222"/>
      <c r="L2" s="223"/>
      <c r="M2" s="7"/>
      <c r="P2" s="5" t="str">
        <f>"ALTER TABLE ONLY milscm0."&amp;D$8</f>
        <v>ALTER TABLE ONLY milscm0.mart_error_patient_check_aft</v>
      </c>
    </row>
    <row r="3" spans="1:31" ht="19.5" thickBot="1">
      <c r="B3" s="8"/>
      <c r="C3" s="8"/>
      <c r="D3" s="8"/>
      <c r="E3" s="8"/>
      <c r="F3" s="8"/>
      <c r="G3" s="8"/>
      <c r="H3" s="8"/>
      <c r="I3" s="8"/>
      <c r="J3" s="8"/>
      <c r="K3" s="8"/>
      <c r="L3" s="8"/>
      <c r="M3" s="9"/>
      <c r="N3" s="8"/>
      <c r="Q3" s="5" t="str">
        <f>"ADD CONSTRAINT "&amp;D$8&amp;"_pkey"</f>
        <v>ADD CONSTRAINT mart_error_patient_check_aft_pkey</v>
      </c>
    </row>
    <row r="4" spans="1:31">
      <c r="B4" s="209" t="s">
        <v>115</v>
      </c>
      <c r="C4" s="210"/>
      <c r="D4" s="211" t="str">
        <f>VLOOKUP(D7,エンティティ一覧!A1:'エンティティ一覧'!AQ9983,13,FALSE)</f>
        <v>ENT_E2_07</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384</v>
      </c>
      <c r="E7" s="227"/>
      <c r="F7" s="227"/>
      <c r="G7" s="227"/>
      <c r="H7" s="227"/>
      <c r="I7" s="227"/>
      <c r="J7" s="227"/>
      <c r="K7" s="227"/>
      <c r="L7" s="227"/>
      <c r="M7" s="228"/>
      <c r="T7" s="5" t="s">
        <v>251</v>
      </c>
    </row>
    <row r="8" spans="1:31">
      <c r="B8" s="224" t="s">
        <v>235</v>
      </c>
      <c r="C8" s="225"/>
      <c r="D8" s="226" t="s">
        <v>404</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3" priority="3"/>
  </conditionalFormatting>
  <conditionalFormatting sqref="D14">
    <cfRule type="duplicateValues" dxfId="32" priority="2"/>
  </conditionalFormatting>
  <conditionalFormatting sqref="D15">
    <cfRule type="duplicateValues" dxfId="31"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0" t="s">
        <v>113</v>
      </c>
    </row>
    <row r="2" spans="1:31" ht="19.5" thickBot="1">
      <c r="B2" s="216"/>
      <c r="C2" s="217"/>
      <c r="D2" s="6" t="s">
        <v>114</v>
      </c>
      <c r="E2" s="220"/>
      <c r="F2" s="220"/>
      <c r="G2" s="220"/>
      <c r="H2" s="220"/>
      <c r="I2" s="220"/>
      <c r="J2" s="221"/>
      <c r="K2" s="222"/>
      <c r="L2" s="223"/>
      <c r="M2" s="7"/>
      <c r="P2" s="5" t="str">
        <f>"ALTER TABLE ONLY milscm0."&amp;D$8</f>
        <v>ALTER TABLE ONLY milscm0.approval_flow_manage</v>
      </c>
    </row>
    <row r="3" spans="1:31" ht="19.5" thickBot="1">
      <c r="B3" s="8"/>
      <c r="C3" s="8"/>
      <c r="D3" s="8"/>
      <c r="E3" s="8"/>
      <c r="F3" s="8"/>
      <c r="G3" s="8"/>
      <c r="H3" s="8"/>
      <c r="I3" s="8"/>
      <c r="J3" s="8"/>
      <c r="K3" s="8"/>
      <c r="L3" s="8"/>
      <c r="M3" s="9"/>
      <c r="N3" s="8"/>
      <c r="Q3" s="5" t="str">
        <f>"ADD CONSTRAINT "&amp;D$8&amp;"_pkey"</f>
        <v>ADD CONSTRAINT approval_flow_manage_pkey</v>
      </c>
    </row>
    <row r="4" spans="1:31">
      <c r="B4" s="209" t="s">
        <v>115</v>
      </c>
      <c r="C4" s="210"/>
      <c r="D4" s="211" t="str">
        <f>VLOOKUP(D7,エンティティ一覧!A1:'エンティティ一覧'!AQ9983,13,FALSE)</f>
        <v>ENT_E3_01</v>
      </c>
      <c r="E4" s="212"/>
      <c r="F4" s="212"/>
      <c r="G4" s="212"/>
      <c r="H4" s="212"/>
      <c r="I4" s="212"/>
      <c r="J4" s="212"/>
      <c r="K4" s="212"/>
      <c r="L4" s="212"/>
      <c r="M4" s="213"/>
      <c r="R4" s="5" t="s">
        <v>153</v>
      </c>
    </row>
    <row r="5" spans="1:31">
      <c r="B5" s="224" t="s">
        <v>134</v>
      </c>
      <c r="C5" s="225"/>
      <c r="D5" s="226" t="str">
        <f>VLOOKUP(D7,エンティティ一覧!A1:'エンティティ一覧'!AQ9983,2,FALSE)</f>
        <v>SA_E3</v>
      </c>
      <c r="E5" s="227"/>
      <c r="F5" s="227"/>
      <c r="G5" s="227"/>
      <c r="H5" s="227"/>
      <c r="I5" s="227"/>
      <c r="J5" s="227"/>
      <c r="K5" s="227"/>
      <c r="L5" s="227"/>
      <c r="M5" s="228"/>
      <c r="S5" s="5" t="s">
        <v>151</v>
      </c>
    </row>
    <row r="6" spans="1:31">
      <c r="B6" s="224" t="s">
        <v>116</v>
      </c>
      <c r="C6" s="225"/>
      <c r="D6" s="226" t="str">
        <f>VLOOKUP(D7,エンティティ一覧!A1:'エンティティ一覧'!AQ9983,6,FALSE)</f>
        <v>処理フロー</v>
      </c>
      <c r="E6" s="227"/>
      <c r="F6" s="227"/>
      <c r="G6" s="227"/>
      <c r="H6" s="227"/>
      <c r="I6" s="227"/>
      <c r="J6" s="227"/>
      <c r="K6" s="227"/>
      <c r="L6" s="227"/>
      <c r="M6" s="228"/>
      <c r="T6" s="15"/>
    </row>
    <row r="7" spans="1:31">
      <c r="B7" s="224" t="s">
        <v>117</v>
      </c>
      <c r="C7" s="225"/>
      <c r="D7" s="226" t="s">
        <v>215</v>
      </c>
      <c r="E7" s="227"/>
      <c r="F7" s="227"/>
      <c r="G7" s="227"/>
      <c r="H7" s="227"/>
      <c r="I7" s="227"/>
      <c r="J7" s="227"/>
      <c r="K7" s="227"/>
      <c r="L7" s="227"/>
      <c r="M7" s="228"/>
    </row>
    <row r="8" spans="1:31">
      <c r="B8" s="224" t="s">
        <v>147</v>
      </c>
      <c r="C8" s="225"/>
      <c r="D8" s="226" t="s">
        <v>282</v>
      </c>
      <c r="E8" s="227"/>
      <c r="F8" s="227"/>
      <c r="G8" s="227"/>
      <c r="H8" s="227"/>
      <c r="I8" s="227"/>
      <c r="J8" s="227"/>
      <c r="K8" s="227"/>
      <c r="L8" s="227"/>
      <c r="M8" s="228"/>
      <c r="S8" s="5" t="s">
        <v>152</v>
      </c>
    </row>
    <row r="9" spans="1:31" ht="19.5" thickBot="1">
      <c r="B9" s="233" t="s">
        <v>118</v>
      </c>
      <c r="C9" s="234"/>
      <c r="D9" s="235" t="s">
        <v>304</v>
      </c>
      <c r="E9" s="236"/>
      <c r="F9" s="236"/>
      <c r="G9" s="236"/>
      <c r="H9" s="236"/>
      <c r="I9" s="236"/>
      <c r="J9" s="236"/>
      <c r="K9" s="236"/>
      <c r="L9" s="236"/>
      <c r="M9" s="237"/>
      <c r="P9" s="5" t="str">
        <f>"ALTER TABLE milscm0."&amp;D$8&amp;" OWNER TO pgappl11;"</f>
        <v>ALTER TABLE milscm0.approval_flow_manage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milscm0.approval_flow_manage</v>
      </c>
    </row>
    <row r="13" spans="1:31" ht="16.5" customHeight="1">
      <c r="B13" s="239"/>
      <c r="C13" s="241"/>
      <c r="D13" s="241"/>
      <c r="E13" s="230"/>
      <c r="F13" s="39" t="s">
        <v>130</v>
      </c>
      <c r="G13" s="39" t="s">
        <v>131</v>
      </c>
      <c r="H13" s="39" t="s">
        <v>130</v>
      </c>
      <c r="I13" s="39" t="s">
        <v>132</v>
      </c>
      <c r="J13" s="230"/>
      <c r="K13" s="230"/>
      <c r="L13" s="230"/>
      <c r="M13" s="232"/>
      <c r="Q13" s="5" t="s">
        <v>151</v>
      </c>
    </row>
    <row r="14" spans="1:31" ht="31.5">
      <c r="B14" s="12">
        <f t="shared" ref="B14:B42" si="0">ROW()-13</f>
        <v>1</v>
      </c>
      <c r="C14" s="13" t="s">
        <v>293</v>
      </c>
      <c r="D14" s="26" t="s">
        <v>302</v>
      </c>
      <c r="E14" s="14"/>
      <c r="F14" s="14" t="s">
        <v>216</v>
      </c>
      <c r="G14" s="14"/>
      <c r="H14" s="14" t="s">
        <v>217</v>
      </c>
      <c r="I14" s="25">
        <f t="shared" ref="I14:I42" si="1">IF(H14="boolean",1,IF(H14="text",IF(G14&lt;=126,1+(G14*3),4+(G14*3)),IF(H14="integer",4,IF(H14="numeric",3+CEILING(G14/4*2,2),0))))</f>
        <v>0</v>
      </c>
      <c r="J14" s="27"/>
      <c r="K14" s="28"/>
      <c r="L14" s="29"/>
      <c r="M14" s="30"/>
      <c r="S14" s="5" t="str">
        <f>IF(B14&lt;&gt;1,","&amp;D14,D14)</f>
        <v>error_patient_manage_start_time</v>
      </c>
      <c r="T14" s="5" t="str">
        <f>UPPER(H14)</f>
        <v>TIMESTAMP</v>
      </c>
      <c r="U14" s="5" t="str">
        <f>IF(K14&lt;&gt;"","default "&amp;IF(H14="text","'"&amp;K14&amp;"'",K14),"")</f>
        <v/>
      </c>
      <c r="V14" s="5" t="str">
        <f t="shared" ref="V14:V15" si="2">IF(L14="○","NOT NULL","")</f>
        <v/>
      </c>
      <c r="W14" s="5" t="str">
        <f t="shared" ref="W14:W15" si="3">"-- "&amp;C14</f>
        <v>-- エラー患者履歴管理作成_開始日時</v>
      </c>
      <c r="Y14" s="15"/>
      <c r="Z14" s="15"/>
      <c r="AA14" s="15"/>
      <c r="AB14" s="15"/>
      <c r="AD14" s="5" t="str">
        <f>IF(H14="text",""""&amp;D14&amp;""": ""object"", ","")</f>
        <v/>
      </c>
      <c r="AE14" s="5" t="str">
        <f>""""&amp;D14&amp;""", "</f>
        <v xml:space="preserve">"error_patient_manage_start_time", </v>
      </c>
    </row>
    <row r="15" spans="1:31" ht="31.5">
      <c r="B15" s="12">
        <f t="shared" si="0"/>
        <v>2</v>
      </c>
      <c r="C15" s="13" t="s">
        <v>294</v>
      </c>
      <c r="D15" s="26" t="s">
        <v>303</v>
      </c>
      <c r="E15" s="14"/>
      <c r="F15" s="14" t="s">
        <v>216</v>
      </c>
      <c r="G15" s="14"/>
      <c r="H15" s="14" t="s">
        <v>217</v>
      </c>
      <c r="I15" s="25">
        <f t="shared" si="1"/>
        <v>0</v>
      </c>
      <c r="J15" s="27"/>
      <c r="K15" s="28"/>
      <c r="L15" s="29"/>
      <c r="M15" s="30"/>
      <c r="S15" s="5" t="str">
        <f t="shared" ref="S15" si="4">IF(B15&lt;&gt;1,","&amp;D15,D15)</f>
        <v>,error_patient_manage_end_time</v>
      </c>
      <c r="T15" s="5" t="str">
        <f t="shared" ref="T15" si="5">UPPER(H15)</f>
        <v>TIMESTAMP</v>
      </c>
      <c r="U15" s="5" t="str">
        <f t="shared" ref="U15" si="6">IF(K15&lt;&gt;"","default "&amp;IF(H15="text","'"&amp;K15&amp;"'",K15),"")</f>
        <v/>
      </c>
      <c r="V15" s="5" t="str">
        <f t="shared" si="2"/>
        <v/>
      </c>
      <c r="W15" s="5" t="str">
        <f t="shared" si="3"/>
        <v>-- エラー患者履歴管理作成_終了日時</v>
      </c>
      <c r="Y15" s="15"/>
      <c r="Z15" s="15"/>
      <c r="AA15" s="15"/>
      <c r="AB15" s="15"/>
      <c r="AD15" s="5" t="str">
        <f t="shared" ref="AD15" si="7">IF(H15="text",""""&amp;D15&amp;""": ""object"", ","")</f>
        <v/>
      </c>
      <c r="AE15" s="5" t="str">
        <f t="shared" ref="AE15" si="8">""""&amp;D15&amp;""", "</f>
        <v xml:space="preserve">"error_patient_manage_end_time", </v>
      </c>
    </row>
    <row r="16" spans="1:31" ht="31.5">
      <c r="B16" s="12">
        <f t="shared" si="0"/>
        <v>3</v>
      </c>
      <c r="C16" s="13" t="s">
        <v>305</v>
      </c>
      <c r="D16" s="26" t="s">
        <v>280</v>
      </c>
      <c r="E16" s="14"/>
      <c r="F16" s="14" t="s">
        <v>216</v>
      </c>
      <c r="G16" s="14"/>
      <c r="H16" s="14" t="s">
        <v>217</v>
      </c>
      <c r="I16" s="25">
        <f>IF(H16="boolean",1,IF(H16="text",IF(G16&lt;=126,1+(G16*3),4+(G16*3)),IF(H16="integer",4,IF(H16="numeric",3+CEILING(G16/4*2,2),0))))</f>
        <v>0</v>
      </c>
      <c r="J16" s="27"/>
      <c r="K16" s="28"/>
      <c r="L16" s="29"/>
      <c r="M16" s="30"/>
      <c r="S16" s="5" t="str">
        <f>IF(B16&lt;&gt;1,","&amp;D16,D16)</f>
        <v>,final_check_start_time</v>
      </c>
      <c r="T16" s="5" t="str">
        <f>UPPER(H16)</f>
        <v>TIMESTAMP</v>
      </c>
      <c r="U16" s="5" t="str">
        <f>IF(K16&lt;&gt;"","default "&amp;IF(H16="text","'"&amp;K16&amp;"'",K16),"")</f>
        <v/>
      </c>
      <c r="V16" s="5" t="str">
        <f>IF(L16="○","NOT NULL","")</f>
        <v/>
      </c>
      <c r="W16" s="5" t="str">
        <f>"-- "&amp;C16</f>
        <v>-- 最終未通知有無確認結果（断面）作成_開始日時</v>
      </c>
      <c r="Y16" s="15"/>
      <c r="Z16" s="15"/>
      <c r="AA16" s="15"/>
      <c r="AB16" s="15"/>
      <c r="AD16" s="5" t="str">
        <f>IF(H16="text",""""&amp;D16&amp;""": ""object"", ","")</f>
        <v/>
      </c>
      <c r="AE16" s="5" t="str">
        <f>""""&amp;D16&amp;""", "</f>
        <v xml:space="preserve">"final_check_start_time", </v>
      </c>
    </row>
    <row r="17" spans="2:31" ht="31.5">
      <c r="B17" s="12">
        <f t="shared" si="0"/>
        <v>4</v>
      </c>
      <c r="C17" s="13" t="s">
        <v>306</v>
      </c>
      <c r="D17" s="26" t="s">
        <v>281</v>
      </c>
      <c r="E17" s="14"/>
      <c r="F17" s="14" t="s">
        <v>216</v>
      </c>
      <c r="G17" s="14"/>
      <c r="H17" s="14" t="s">
        <v>217</v>
      </c>
      <c r="I17" s="25">
        <f>IF(H17="boolean",1,IF(H17="text",IF(G17&lt;=126,1+(G17*3),4+(G17*3)),IF(H17="integer",4,IF(H17="numeric",3+CEILING(G17/4*2,2),0))))</f>
        <v>0</v>
      </c>
      <c r="J17" s="27"/>
      <c r="K17" s="28"/>
      <c r="L17" s="29"/>
      <c r="M17" s="30"/>
      <c r="S17" s="5" t="str">
        <f>IF(B17&lt;&gt;1,","&amp;D17,D17)</f>
        <v>,final_check_end_time</v>
      </c>
      <c r="T17" s="5" t="str">
        <f>UPPER(H17)</f>
        <v>TIMESTAMP</v>
      </c>
      <c r="U17" s="5" t="str">
        <f>IF(K17&lt;&gt;"","default "&amp;IF(H17="text","'"&amp;K17&amp;"'",K17),"")</f>
        <v/>
      </c>
      <c r="V17" s="5" t="str">
        <f>IF(L17="○","NOT NULL","")</f>
        <v/>
      </c>
      <c r="W17" s="5" t="str">
        <f>"-- "&amp;C17</f>
        <v>-- 最終未通知有無確認結果（断面）作成_終了日時</v>
      </c>
      <c r="Y17" s="15"/>
      <c r="Z17" s="15"/>
      <c r="AA17" s="15"/>
      <c r="AB17" s="15"/>
      <c r="AD17" s="5" t="str">
        <f>IF(H17="text",""""&amp;D17&amp;""": ""object"", ","")</f>
        <v/>
      </c>
      <c r="AE17" s="5" t="str">
        <f>""""&amp;D17&amp;""", "</f>
        <v xml:space="preserve">"final_check_end_time", </v>
      </c>
    </row>
    <row r="18" spans="2:31">
      <c r="B18" s="12">
        <f t="shared" si="0"/>
        <v>5</v>
      </c>
      <c r="C18" s="13" t="s">
        <v>307</v>
      </c>
      <c r="D18" s="26" t="s">
        <v>308</v>
      </c>
      <c r="E18" s="14"/>
      <c r="F18" s="14" t="s">
        <v>216</v>
      </c>
      <c r="G18" s="14"/>
      <c r="H18" s="14" t="s">
        <v>217</v>
      </c>
      <c r="I18" s="25">
        <f t="shared" ref="I18:I19" si="9">IF(H18="boolean",1,IF(H18="text",IF(G18&lt;=126,1+(G18*3),4+(G18*3)),IF(H18="integer",4,IF(H18="numeric",3+CEILING(G18/4*2,2),0))))</f>
        <v>0</v>
      </c>
      <c r="J18" s="27"/>
      <c r="K18" s="28"/>
      <c r="L18" s="29"/>
      <c r="M18" s="30"/>
      <c r="S18" s="5" t="str">
        <f>IF(B18&lt;&gt;1,","&amp;D18,D18)</f>
        <v>,mml_file_list_start_time</v>
      </c>
      <c r="T18" s="5" t="str">
        <f>UPPER(H18)</f>
        <v>TIMESTAMP</v>
      </c>
      <c r="U18" s="5" t="str">
        <f>IF(K18&lt;&gt;"","default "&amp;IF(H18="text","'"&amp;K18&amp;"'",K18),"")</f>
        <v/>
      </c>
      <c r="V18" s="5" t="str">
        <f t="shared" ref="V18:V19" si="10">IF(L18="○","NOT NULL","")</f>
        <v/>
      </c>
      <c r="W18" s="5" t="str">
        <f t="shared" ref="W18:W19" si="11">"-- "&amp;C18</f>
        <v>-- MMLファイル一覧作成_開始日時</v>
      </c>
      <c r="Y18" s="15"/>
      <c r="Z18" s="15"/>
      <c r="AA18" s="15"/>
      <c r="AB18" s="15"/>
      <c r="AD18" s="5" t="str">
        <f>IF(H18="text",""""&amp;D18&amp;""": ""object"", ","")</f>
        <v/>
      </c>
      <c r="AE18" s="5" t="str">
        <f>""""&amp;D18&amp;""", "</f>
        <v xml:space="preserve">"mml_file_list_start_time", </v>
      </c>
    </row>
    <row r="19" spans="2:31">
      <c r="B19" s="12">
        <f t="shared" si="0"/>
        <v>6</v>
      </c>
      <c r="C19" s="13" t="s">
        <v>309</v>
      </c>
      <c r="D19" s="26" t="s">
        <v>310</v>
      </c>
      <c r="E19" s="14"/>
      <c r="F19" s="14" t="s">
        <v>216</v>
      </c>
      <c r="G19" s="14"/>
      <c r="H19" s="14" t="s">
        <v>217</v>
      </c>
      <c r="I19" s="25">
        <f t="shared" si="9"/>
        <v>0</v>
      </c>
      <c r="J19" s="27"/>
      <c r="K19" s="28"/>
      <c r="L19" s="29"/>
      <c r="M19" s="30"/>
      <c r="S19" s="5" t="str">
        <f t="shared" ref="S19" si="12">IF(B19&lt;&gt;1,","&amp;D19,D19)</f>
        <v>,mml_file_list_end_time</v>
      </c>
      <c r="T19" s="5" t="str">
        <f t="shared" ref="T19" si="13">UPPER(H19)</f>
        <v>TIMESTAMP</v>
      </c>
      <c r="U19" s="5" t="str">
        <f t="shared" ref="U19" si="14">IF(K19&lt;&gt;"","default "&amp;IF(H19="text","'"&amp;K19&amp;"'",K19),"")</f>
        <v/>
      </c>
      <c r="V19" s="5" t="str">
        <f t="shared" si="10"/>
        <v/>
      </c>
      <c r="W19" s="5" t="str">
        <f t="shared" si="11"/>
        <v>-- MMLファイル一覧作成_終了日時</v>
      </c>
      <c r="Y19" s="15"/>
      <c r="Z19" s="15"/>
      <c r="AA19" s="15"/>
      <c r="AB19" s="15"/>
      <c r="AD19" s="5" t="str">
        <f t="shared" ref="AD19" si="15">IF(H19="text",""""&amp;D19&amp;""": ""object"", ","")</f>
        <v/>
      </c>
      <c r="AE19" s="5" t="str">
        <f t="shared" ref="AE19" si="16">""""&amp;D19&amp;""", "</f>
        <v xml:space="preserve">"mml_file_list_end_time", </v>
      </c>
    </row>
    <row r="20" spans="2:31" ht="31.5">
      <c r="B20" s="12">
        <f t="shared" si="0"/>
        <v>7</v>
      </c>
      <c r="C20" s="13" t="s">
        <v>311</v>
      </c>
      <c r="D20" s="26" t="s">
        <v>312</v>
      </c>
      <c r="E20" s="14"/>
      <c r="F20" s="14" t="s">
        <v>216</v>
      </c>
      <c r="G20" s="14"/>
      <c r="H20" s="14" t="s">
        <v>217</v>
      </c>
      <c r="I20" s="25">
        <f>IF(H20="boolean",1,IF(H20="text",IF(G20&lt;=126,1+(G20*3),4+(G20*3)),IF(H20="integer",4,IF(H20="numeric",3+CEILING(G20/4*2,2),0))))</f>
        <v>0</v>
      </c>
      <c r="J20" s="27"/>
      <c r="K20" s="28"/>
      <c r="L20" s="29"/>
      <c r="M20" s="30"/>
      <c r="N20" s="5" t="str">
        <f>D20&amp;" = NULL, "</f>
        <v xml:space="preserve">rikatsuyo_patient_id_start_time = NULL, </v>
      </c>
      <c r="S20" s="5" t="str">
        <f>IF(B20&lt;&gt;1,","&amp;D20,D20)</f>
        <v>,rikatsuyo_patient_id_start_time</v>
      </c>
      <c r="T20" s="5" t="str">
        <f>UPPER(H20)</f>
        <v>TIMESTAMP</v>
      </c>
      <c r="U20" s="5" t="str">
        <f>IF(K20&lt;&gt;"","default "&amp;IF(H20="text","'"&amp;K20&amp;"'",K20),"")</f>
        <v/>
      </c>
      <c r="V20" s="5" t="str">
        <f>IF(L20="○","NOT NULL","")</f>
        <v/>
      </c>
      <c r="W20" s="5" t="str">
        <f>"-- "&amp;C20</f>
        <v>-- 利活用可能患者IDテーブル作成_開始日時</v>
      </c>
      <c r="Y20" s="15"/>
      <c r="Z20" s="15"/>
      <c r="AA20" s="15"/>
      <c r="AB20" s="15"/>
      <c r="AD20" s="5" t="str">
        <f>IF(H20="text",""""&amp;D20&amp;""": ""object"", ","")</f>
        <v/>
      </c>
      <c r="AE20" s="5" t="str">
        <f>""""&amp;D20&amp;""", "</f>
        <v xml:space="preserve">"rikatsuyo_patient_id_start_time", </v>
      </c>
    </row>
    <row r="21" spans="2:31" ht="31.5">
      <c r="B21" s="12">
        <f t="shared" si="0"/>
        <v>8</v>
      </c>
      <c r="C21" s="13" t="s">
        <v>313</v>
      </c>
      <c r="D21" s="26" t="s">
        <v>314</v>
      </c>
      <c r="E21" s="14"/>
      <c r="F21" s="14" t="s">
        <v>216</v>
      </c>
      <c r="G21" s="14"/>
      <c r="H21" s="14" t="s">
        <v>217</v>
      </c>
      <c r="I21" s="25">
        <f>IF(H21="boolean",1,IF(H21="text",IF(G21&lt;=126,1+(G21*3),4+(G21*3)),IF(H21="integer",4,IF(H21="numeric",3+CEILING(G21/4*2,2),0))))</f>
        <v>0</v>
      </c>
      <c r="J21" s="27"/>
      <c r="K21" s="28"/>
      <c r="L21" s="29"/>
      <c r="M21" s="30"/>
      <c r="N21" s="5" t="str">
        <f t="shared" ref="N21:N41" si="17">D21&amp;" = NULL, "</f>
        <v xml:space="preserve">rikatsuyo_patient_id_end_time = NULL, </v>
      </c>
      <c r="S21" s="5" t="str">
        <f>IF(B21&lt;&gt;1,","&amp;D21,D21)</f>
        <v>,rikatsuyo_patient_id_end_time</v>
      </c>
      <c r="T21" s="5" t="str">
        <f>UPPER(H21)</f>
        <v>TIMESTAMP</v>
      </c>
      <c r="U21" s="5" t="str">
        <f>IF(K21&lt;&gt;"","default "&amp;IF(H21="text","'"&amp;K21&amp;"'",K21),"")</f>
        <v/>
      </c>
      <c r="V21" s="5" t="str">
        <f>IF(L21="○","NOT NULL","")</f>
        <v/>
      </c>
      <c r="W21" s="5" t="str">
        <f>"-- "&amp;C21</f>
        <v>-- 利活用可能患者IDテーブル作成_終了日時</v>
      </c>
      <c r="Y21" s="15"/>
      <c r="Z21" s="15"/>
      <c r="AA21" s="15"/>
      <c r="AB21" s="15"/>
      <c r="AD21" s="5" t="str">
        <f>IF(H21="text",""""&amp;D21&amp;""": ""object"", ","")</f>
        <v/>
      </c>
      <c r="AE21" s="5" t="str">
        <f>""""&amp;D21&amp;""", "</f>
        <v xml:space="preserve">"rikatsuyo_patient_id_end_time", </v>
      </c>
    </row>
    <row r="22" spans="2:31" ht="31.5">
      <c r="B22" s="12">
        <f t="shared" si="0"/>
        <v>9</v>
      </c>
      <c r="C22" s="13" t="s">
        <v>315</v>
      </c>
      <c r="D22" s="26" t="s">
        <v>316</v>
      </c>
      <c r="E22" s="14"/>
      <c r="F22" s="14" t="s">
        <v>216</v>
      </c>
      <c r="G22" s="14"/>
      <c r="H22" s="14" t="s">
        <v>217</v>
      </c>
      <c r="I22" s="25">
        <f t="shared" ref="I22:I23" si="18">IF(H22="boolean",1,IF(H22="text",IF(G22&lt;=126,1+(G22*3),4+(G22*3)),IF(H22="integer",4,IF(H22="numeric",3+CEILING(G22/4*2,2),0))))</f>
        <v>0</v>
      </c>
      <c r="J22" s="27"/>
      <c r="K22" s="28"/>
      <c r="L22" s="29"/>
      <c r="M22" s="30"/>
      <c r="N22" s="5" t="str">
        <f t="shared" si="17"/>
        <v xml:space="preserve">error_patient_start_time = NULL, </v>
      </c>
      <c r="S22" s="5" t="str">
        <f>IF(B22&lt;&gt;1,","&amp;D22,D22)</f>
        <v>,error_patient_start_time</v>
      </c>
      <c r="T22" s="5" t="str">
        <f>UPPER(H22)</f>
        <v>TIMESTAMP</v>
      </c>
      <c r="U22" s="5" t="str">
        <f>IF(K22&lt;&gt;"","default "&amp;IF(H22="text","'"&amp;K22&amp;"'",K22),"")</f>
        <v/>
      </c>
      <c r="V22" s="5" t="str">
        <f t="shared" ref="V22:V23" si="19">IF(L22="○","NOT NULL","")</f>
        <v/>
      </c>
      <c r="W22" s="5" t="str">
        <f t="shared" ref="W22:W23" si="20">"-- "&amp;C22</f>
        <v>-- エラー患者情報データマート作成_開始日時</v>
      </c>
      <c r="Y22" s="15"/>
      <c r="Z22" s="15"/>
      <c r="AA22" s="15"/>
      <c r="AB22" s="15"/>
      <c r="AD22" s="5" t="str">
        <f>IF(H22="text",""""&amp;D22&amp;""": ""object"", ","")</f>
        <v/>
      </c>
      <c r="AE22" s="5" t="str">
        <f>""""&amp;D22&amp;""", "</f>
        <v xml:space="preserve">"error_patient_start_time", </v>
      </c>
    </row>
    <row r="23" spans="2:31" ht="31.5">
      <c r="B23" s="12">
        <f t="shared" si="0"/>
        <v>10</v>
      </c>
      <c r="C23" s="13" t="s">
        <v>317</v>
      </c>
      <c r="D23" s="26" t="s">
        <v>318</v>
      </c>
      <c r="E23" s="14"/>
      <c r="F23" s="14" t="s">
        <v>216</v>
      </c>
      <c r="G23" s="14"/>
      <c r="H23" s="14" t="s">
        <v>217</v>
      </c>
      <c r="I23" s="25">
        <f t="shared" si="18"/>
        <v>0</v>
      </c>
      <c r="J23" s="27"/>
      <c r="K23" s="28"/>
      <c r="L23" s="29"/>
      <c r="M23" s="30"/>
      <c r="N23" s="5" t="str">
        <f t="shared" si="17"/>
        <v xml:space="preserve">error_patient_end_time = NULL, </v>
      </c>
      <c r="S23" s="5" t="str">
        <f t="shared" ref="S23" si="21">IF(B23&lt;&gt;1,","&amp;D23,D23)</f>
        <v>,error_patient_end_time</v>
      </c>
      <c r="T23" s="5" t="str">
        <f t="shared" ref="T23" si="22">UPPER(H23)</f>
        <v>TIMESTAMP</v>
      </c>
      <c r="U23" s="5" t="str">
        <f t="shared" ref="U23" si="23">IF(K23&lt;&gt;"","default "&amp;IF(H23="text","'"&amp;K23&amp;"'",K23),"")</f>
        <v/>
      </c>
      <c r="V23" s="5" t="str">
        <f t="shared" si="19"/>
        <v/>
      </c>
      <c r="W23" s="5" t="str">
        <f t="shared" si="20"/>
        <v>-- エラー患者情報データマート作成_終了日時</v>
      </c>
      <c r="Y23" s="15"/>
      <c r="Z23" s="15"/>
      <c r="AA23" s="15"/>
      <c r="AB23" s="15"/>
      <c r="AD23" s="5" t="str">
        <f t="shared" ref="AD23" si="24">IF(H23="text",""""&amp;D23&amp;""": ""object"", ","")</f>
        <v/>
      </c>
      <c r="AE23" s="5" t="str">
        <f t="shared" ref="AE23" si="25">""""&amp;D23&amp;""", "</f>
        <v xml:space="preserve">"error_patient_end_time", </v>
      </c>
    </row>
    <row r="24" spans="2:31" ht="31.5">
      <c r="B24" s="12">
        <f t="shared" si="0"/>
        <v>11</v>
      </c>
      <c r="C24" s="13" t="s">
        <v>319</v>
      </c>
      <c r="D24" s="26" t="s">
        <v>320</v>
      </c>
      <c r="E24" s="14"/>
      <c r="F24" s="14" t="s">
        <v>216</v>
      </c>
      <c r="G24" s="14"/>
      <c r="H24" s="14" t="s">
        <v>217</v>
      </c>
      <c r="I24" s="25">
        <f>IF(H24="boolean",1,IF(H24="text",IF(G24&lt;=126,1+(G24*3),4+(G24*3)),IF(H24="integer",4,IF(H24="numeric",3+CEILING(G24/4*2,2),0))))</f>
        <v>0</v>
      </c>
      <c r="J24" s="27"/>
      <c r="K24" s="28"/>
      <c r="L24" s="29"/>
      <c r="M24" s="30"/>
      <c r="N24" s="5" t="str">
        <f t="shared" si="17"/>
        <v xml:space="preserve">mart_pre_check_start_time = NULL, </v>
      </c>
      <c r="S24" s="5" t="str">
        <f>IF(B24&lt;&gt;1,","&amp;D24,D24)</f>
        <v>,mart_pre_check_start_time</v>
      </c>
      <c r="T24" s="5" t="str">
        <f>UPPER(H24)</f>
        <v>TIMESTAMP</v>
      </c>
      <c r="U24" s="5" t="str">
        <f>IF(K24&lt;&gt;"","default "&amp;IF(H24="text","'"&amp;K24&amp;"'",K24),"")</f>
        <v/>
      </c>
      <c r="V24" s="5" t="str">
        <f>IF(L24="○","NOT NULL","")</f>
        <v/>
      </c>
      <c r="W24" s="5" t="str">
        <f>"-- "&amp;C24</f>
        <v>-- データマート取込前確認結果出力_開始日時</v>
      </c>
      <c r="Y24" s="15"/>
      <c r="Z24" s="15"/>
      <c r="AA24" s="15"/>
      <c r="AB24" s="15"/>
      <c r="AD24" s="5" t="str">
        <f>IF(H24="text",""""&amp;D24&amp;""": ""object"", ","")</f>
        <v/>
      </c>
      <c r="AE24" s="5" t="str">
        <f>""""&amp;D24&amp;""", "</f>
        <v xml:space="preserve">"mart_pre_check_start_time", </v>
      </c>
    </row>
    <row r="25" spans="2:31" ht="31.5">
      <c r="B25" s="12">
        <f t="shared" si="0"/>
        <v>12</v>
      </c>
      <c r="C25" s="13" t="s">
        <v>321</v>
      </c>
      <c r="D25" s="26" t="s">
        <v>322</v>
      </c>
      <c r="E25" s="14"/>
      <c r="F25" s="14" t="s">
        <v>216</v>
      </c>
      <c r="G25" s="14"/>
      <c r="H25" s="14" t="s">
        <v>217</v>
      </c>
      <c r="I25" s="25">
        <f>IF(H25="boolean",1,IF(H25="text",IF(G25&lt;=126,1+(G25*3),4+(G25*3)),IF(H25="integer",4,IF(H25="numeric",3+CEILING(G25/4*2,2),0))))</f>
        <v>0</v>
      </c>
      <c r="J25" s="27"/>
      <c r="K25" s="28"/>
      <c r="L25" s="29"/>
      <c r="M25" s="30"/>
      <c r="N25" s="5" t="str">
        <f t="shared" si="17"/>
        <v xml:space="preserve">mart_pre_check_end_time = NULL, </v>
      </c>
      <c r="S25" s="5" t="str">
        <f>IF(B25&lt;&gt;1,","&amp;D25,D25)</f>
        <v>,mart_pre_check_end_time</v>
      </c>
      <c r="T25" s="5" t="str">
        <f>UPPER(H25)</f>
        <v>TIMESTAMP</v>
      </c>
      <c r="U25" s="5" t="str">
        <f>IF(K25&lt;&gt;"","default "&amp;IF(H25="text","'"&amp;K25&amp;"'",K25),"")</f>
        <v/>
      </c>
      <c r="V25" s="5" t="str">
        <f>IF(L25="○","NOT NULL","")</f>
        <v/>
      </c>
      <c r="W25" s="5" t="str">
        <f>"-- "&amp;C25</f>
        <v>-- データマート取込前確認結果出力_終了日時</v>
      </c>
      <c r="Y25" s="15"/>
      <c r="Z25" s="15"/>
      <c r="AA25" s="15"/>
      <c r="AB25" s="15"/>
      <c r="AD25" s="5" t="str">
        <f>IF(H25="text",""""&amp;D25&amp;""": ""object"", ","")</f>
        <v/>
      </c>
      <c r="AE25" s="5" t="str">
        <f>""""&amp;D25&amp;""", "</f>
        <v xml:space="preserve">"mart_pre_check_end_time", </v>
      </c>
    </row>
    <row r="26" spans="2:31" ht="31.5">
      <c r="B26" s="12">
        <f t="shared" si="0"/>
        <v>13</v>
      </c>
      <c r="C26" s="13" t="s">
        <v>323</v>
      </c>
      <c r="D26" s="26" t="s">
        <v>324</v>
      </c>
      <c r="E26" s="14"/>
      <c r="F26" s="14" t="s">
        <v>216</v>
      </c>
      <c r="G26" s="14"/>
      <c r="H26" s="14" t="s">
        <v>217</v>
      </c>
      <c r="I26" s="25">
        <f>IF(H26="boolean",1,IF(H26="text",IF(G26&lt;=126,1+(G26*3),4+(G26*3)),IF(H26="integer",4,IF(H26="numeric",3+CEILING(G26/4*2,2),0))))</f>
        <v>0</v>
      </c>
      <c r="J26" s="27"/>
      <c r="K26" s="28"/>
      <c r="L26" s="29"/>
      <c r="M26" s="30"/>
      <c r="N26" s="5" t="str">
        <f t="shared" si="17"/>
        <v xml:space="preserve">mart_foward_start_time = NULL, </v>
      </c>
      <c r="S26" s="5" t="str">
        <f>IF(B26&lt;&gt;1,","&amp;D26,D26)</f>
        <v>,mart_foward_start_time</v>
      </c>
      <c r="T26" s="5" t="str">
        <f>UPPER(H26)</f>
        <v>TIMESTAMP</v>
      </c>
      <c r="U26" s="5" t="str">
        <f>IF(K26&lt;&gt;"","default "&amp;IF(H26="text","'"&amp;K26&amp;"'",K26),"")</f>
        <v/>
      </c>
      <c r="V26" s="5" t="str">
        <f>IF(L26="○","NOT NULL","")</f>
        <v/>
      </c>
      <c r="W26" s="5" t="str">
        <f>"-- "&amp;C26</f>
        <v>-- エラー患者情報データマート反映_開始日時</v>
      </c>
      <c r="Y26" s="15"/>
      <c r="Z26" s="15"/>
      <c r="AA26" s="15"/>
      <c r="AB26" s="15"/>
      <c r="AD26" s="5" t="str">
        <f>IF(H26="text",""""&amp;D26&amp;""": ""object"", ","")</f>
        <v/>
      </c>
      <c r="AE26" s="5" t="str">
        <f>""""&amp;D26&amp;""", "</f>
        <v xml:space="preserve">"mart_foward_start_time", </v>
      </c>
    </row>
    <row r="27" spans="2:31" ht="31.5">
      <c r="B27" s="12">
        <f t="shared" si="0"/>
        <v>14</v>
      </c>
      <c r="C27" s="13" t="s">
        <v>325</v>
      </c>
      <c r="D27" s="26" t="s">
        <v>326</v>
      </c>
      <c r="E27" s="14"/>
      <c r="F27" s="14" t="s">
        <v>216</v>
      </c>
      <c r="G27" s="14"/>
      <c r="H27" s="14" t="s">
        <v>217</v>
      </c>
      <c r="I27" s="25">
        <f>IF(H27="boolean",1,IF(H27="text",IF(G27&lt;=126,1+(G27*3),4+(G27*3)),IF(H27="integer",4,IF(H27="numeric",3+CEILING(G27/4*2,2),0))))</f>
        <v>0</v>
      </c>
      <c r="J27" s="27"/>
      <c r="K27" s="28"/>
      <c r="L27" s="29"/>
      <c r="M27" s="30"/>
      <c r="N27" s="5" t="str">
        <f t="shared" si="17"/>
        <v xml:space="preserve">mart_foward_end_time = NULL, </v>
      </c>
      <c r="S27" s="5" t="str">
        <f>IF(B27&lt;&gt;1,","&amp;D27,D27)</f>
        <v>,mart_foward_end_time</v>
      </c>
      <c r="T27" s="5" t="str">
        <f>UPPER(H27)</f>
        <v>TIMESTAMP</v>
      </c>
      <c r="U27" s="5" t="str">
        <f>IF(K27&lt;&gt;"","default "&amp;IF(H27="text","'"&amp;K27&amp;"'",K27),"")</f>
        <v/>
      </c>
      <c r="V27" s="5" t="str">
        <f>IF(L27="○","NOT NULL","")</f>
        <v/>
      </c>
      <c r="W27" s="5" t="str">
        <f>"-- "&amp;C27</f>
        <v>-- エラー患者情報データマート反映_終了日時</v>
      </c>
      <c r="Y27" s="15"/>
      <c r="Z27" s="15"/>
      <c r="AA27" s="15"/>
      <c r="AB27" s="15"/>
      <c r="AD27" s="5" t="str">
        <f>IF(H27="text",""""&amp;D27&amp;""": ""object"", ","")</f>
        <v/>
      </c>
      <c r="AE27" s="5" t="str">
        <f>""""&amp;D27&amp;""", "</f>
        <v xml:space="preserve">"mart_foward_end_time", </v>
      </c>
    </row>
    <row r="28" spans="2:31" ht="31.5">
      <c r="B28" s="12">
        <f t="shared" si="0"/>
        <v>15</v>
      </c>
      <c r="C28" s="13" t="s">
        <v>327</v>
      </c>
      <c r="D28" s="26" t="s">
        <v>328</v>
      </c>
      <c r="E28" s="14"/>
      <c r="F28" s="14" t="s">
        <v>216</v>
      </c>
      <c r="G28" s="14"/>
      <c r="H28" s="14" t="s">
        <v>217</v>
      </c>
      <c r="I28" s="25">
        <f t="shared" ref="I28:I29" si="26">IF(H28="boolean",1,IF(H28="text",IF(G28&lt;=126,1+(G28*3),4+(G28*3)),IF(H28="integer",4,IF(H28="numeric",3+CEILING(G28/4*2,2),0))))</f>
        <v>0</v>
      </c>
      <c r="J28" s="27"/>
      <c r="K28" s="28"/>
      <c r="L28" s="29"/>
      <c r="M28" s="30"/>
      <c r="N28" s="5" t="str">
        <f t="shared" si="17"/>
        <v xml:space="preserve">mart_post_check_start_time = NULL, </v>
      </c>
      <c r="S28" s="5" t="str">
        <f>IF(B28&lt;&gt;1,","&amp;D28,D28)</f>
        <v>,mart_post_check_start_time</v>
      </c>
      <c r="T28" s="5" t="str">
        <f>UPPER(H28)</f>
        <v>TIMESTAMP</v>
      </c>
      <c r="U28" s="5" t="str">
        <f>IF(K28&lt;&gt;"","default "&amp;IF(H28="text","'"&amp;K28&amp;"'",K28),"")</f>
        <v/>
      </c>
      <c r="V28" s="5" t="str">
        <f t="shared" ref="V28:V29" si="27">IF(L28="○","NOT NULL","")</f>
        <v/>
      </c>
      <c r="W28" s="5" t="str">
        <f t="shared" ref="W28:W29" si="28">"-- "&amp;C28</f>
        <v>-- データマート取込後確認結果出力_開始日時</v>
      </c>
      <c r="Y28" s="15"/>
      <c r="Z28" s="15"/>
      <c r="AA28" s="15"/>
      <c r="AB28" s="15"/>
      <c r="AD28" s="5" t="str">
        <f>IF(H28="text",""""&amp;D28&amp;""": ""object"", ","")</f>
        <v/>
      </c>
      <c r="AE28" s="5" t="str">
        <f>""""&amp;D28&amp;""", "</f>
        <v xml:space="preserve">"mart_post_check_start_time", </v>
      </c>
    </row>
    <row r="29" spans="2:31" ht="31.5">
      <c r="B29" s="12">
        <f t="shared" si="0"/>
        <v>16</v>
      </c>
      <c r="C29" s="13" t="s">
        <v>329</v>
      </c>
      <c r="D29" s="26" t="s">
        <v>330</v>
      </c>
      <c r="E29" s="14"/>
      <c r="F29" s="14" t="s">
        <v>216</v>
      </c>
      <c r="G29" s="14"/>
      <c r="H29" s="14" t="s">
        <v>217</v>
      </c>
      <c r="I29" s="25">
        <f t="shared" si="26"/>
        <v>0</v>
      </c>
      <c r="J29" s="27"/>
      <c r="K29" s="28"/>
      <c r="L29" s="29"/>
      <c r="M29" s="30"/>
      <c r="N29" s="5" t="str">
        <f t="shared" si="17"/>
        <v xml:space="preserve">mart_post_check_end_time = NULL, </v>
      </c>
      <c r="S29" s="5" t="str">
        <f t="shared" ref="S29" si="29">IF(B29&lt;&gt;1,","&amp;D29,D29)</f>
        <v>,mart_post_check_end_time</v>
      </c>
      <c r="T29" s="5" t="str">
        <f t="shared" ref="T29" si="30">UPPER(H29)</f>
        <v>TIMESTAMP</v>
      </c>
      <c r="U29" s="5" t="str">
        <f t="shared" ref="U29" si="31">IF(K29&lt;&gt;"","default "&amp;IF(H29="text","'"&amp;K29&amp;"'",K29),"")</f>
        <v/>
      </c>
      <c r="V29" s="5" t="str">
        <f t="shared" si="27"/>
        <v/>
      </c>
      <c r="W29" s="5" t="str">
        <f t="shared" si="28"/>
        <v>-- データマート取込後確認結果出力_終了日時</v>
      </c>
      <c r="Y29" s="15"/>
      <c r="Z29" s="15"/>
      <c r="AA29" s="15"/>
      <c r="AB29" s="15"/>
      <c r="AD29" s="5" t="str">
        <f t="shared" ref="AD29" si="32">IF(H29="text",""""&amp;D29&amp;""": ""object"", ","")</f>
        <v/>
      </c>
      <c r="AE29" s="5" t="str">
        <f t="shared" ref="AE29" si="33">""""&amp;D29&amp;""", "</f>
        <v xml:space="preserve">"mart_post_check_end_time", </v>
      </c>
    </row>
    <row r="30" spans="2:31" ht="31.5">
      <c r="B30" s="12">
        <f t="shared" si="0"/>
        <v>17</v>
      </c>
      <c r="C30" s="13" t="s">
        <v>331</v>
      </c>
      <c r="D30" s="26" t="s">
        <v>332</v>
      </c>
      <c r="E30" s="14"/>
      <c r="F30" s="14" t="s">
        <v>216</v>
      </c>
      <c r="G30" s="14"/>
      <c r="H30" s="14" t="s">
        <v>217</v>
      </c>
      <c r="I30" s="25">
        <f>IF(H30="boolean",1,IF(H30="text",IF(G30&lt;=126,1+(G30*3),4+(G30*3)),IF(H30="integer",4,IF(H30="numeric",3+CEILING(G30/4*2,2),0))))</f>
        <v>0</v>
      </c>
      <c r="J30" s="27"/>
      <c r="K30" s="28"/>
      <c r="L30" s="29"/>
      <c r="M30" s="30"/>
      <c r="N30" s="5" t="str">
        <f t="shared" si="17"/>
        <v xml:space="preserve">mml_ref_rikatsuyo_start_time = NULL, </v>
      </c>
      <c r="S30" s="5" t="str">
        <f>IF(B30&lt;&gt;1,","&amp;D30,D30)</f>
        <v>,mml_ref_rikatsuyo_start_time</v>
      </c>
      <c r="T30" s="5" t="str">
        <f>UPPER(H30)</f>
        <v>TIMESTAMP</v>
      </c>
      <c r="U30" s="5" t="str">
        <f>IF(K30&lt;&gt;"","default "&amp;IF(H30="text","'"&amp;K30&amp;"'",K30),"")</f>
        <v/>
      </c>
      <c r="V30" s="5" t="str">
        <f>IF(L30="○","NOT NULL","")</f>
        <v/>
      </c>
      <c r="W30" s="5" t="str">
        <f>"-- "&amp;C30</f>
        <v>-- MML個別取込_利活用可否確認結果反映_開始日時</v>
      </c>
      <c r="Y30" s="15"/>
      <c r="Z30" s="15"/>
      <c r="AA30" s="15"/>
      <c r="AB30" s="15"/>
      <c r="AD30" s="5" t="str">
        <f>IF(H30="text",""""&amp;D30&amp;""": ""object"", ","")</f>
        <v/>
      </c>
      <c r="AE30" s="5" t="str">
        <f>""""&amp;D30&amp;""", "</f>
        <v xml:space="preserve">"mml_ref_rikatsuyo_start_time", </v>
      </c>
    </row>
    <row r="31" spans="2:31" ht="31.5">
      <c r="B31" s="12">
        <f t="shared" si="0"/>
        <v>18</v>
      </c>
      <c r="C31" s="13" t="s">
        <v>333</v>
      </c>
      <c r="D31" s="26" t="s">
        <v>334</v>
      </c>
      <c r="E31" s="14"/>
      <c r="F31" s="14" t="s">
        <v>216</v>
      </c>
      <c r="G31" s="14"/>
      <c r="H31" s="14" t="s">
        <v>217</v>
      </c>
      <c r="I31" s="25">
        <f>IF(H31="boolean",1,IF(H31="text",IF(G31&lt;=126,1+(G31*3),4+(G31*3)),IF(H31="integer",4,IF(H31="numeric",3+CEILING(G31/4*2,2),0))))</f>
        <v>0</v>
      </c>
      <c r="J31" s="27"/>
      <c r="K31" s="28"/>
      <c r="L31" s="29"/>
      <c r="M31" s="30"/>
      <c r="N31" s="5" t="str">
        <f t="shared" si="17"/>
        <v xml:space="preserve">mml_ref_rikatsuyo_end_time = NULL, </v>
      </c>
      <c r="S31" s="5" t="str">
        <f>IF(B31&lt;&gt;1,","&amp;D31,D31)</f>
        <v>,mml_ref_rikatsuyo_end_time</v>
      </c>
      <c r="T31" s="5" t="str">
        <f>UPPER(H31)</f>
        <v>TIMESTAMP</v>
      </c>
      <c r="U31" s="5" t="str">
        <f>IF(K31&lt;&gt;"","default "&amp;IF(H31="text","'"&amp;K31&amp;"'",K31),"")</f>
        <v/>
      </c>
      <c r="V31" s="5" t="str">
        <f>IF(L31="○","NOT NULL","")</f>
        <v/>
      </c>
      <c r="W31" s="5" t="str">
        <f>"-- "&amp;C31</f>
        <v>-- MML個別取込_利活用可否確認結果反映_終了日時</v>
      </c>
      <c r="Y31" s="15"/>
      <c r="Z31" s="15"/>
      <c r="AA31" s="15"/>
      <c r="AB31" s="15"/>
      <c r="AD31" s="5" t="str">
        <f>IF(H31="text",""""&amp;D31&amp;""": ""object"", ","")</f>
        <v/>
      </c>
      <c r="AE31" s="5" t="str">
        <f>""""&amp;D31&amp;""", "</f>
        <v xml:space="preserve">"mml_ref_rikatsuyo_end_time", </v>
      </c>
    </row>
    <row r="32" spans="2:31">
      <c r="B32" s="12">
        <f t="shared" si="0"/>
        <v>19</v>
      </c>
      <c r="C32" s="13" t="s">
        <v>335</v>
      </c>
      <c r="D32" s="26" t="s">
        <v>336</v>
      </c>
      <c r="E32" s="14"/>
      <c r="F32" s="14" t="s">
        <v>216</v>
      </c>
      <c r="G32" s="14"/>
      <c r="H32" s="14" t="s">
        <v>217</v>
      </c>
      <c r="I32" s="25">
        <f t="shared" ref="I32:I33" si="34">IF(H32="boolean",1,IF(H32="text",IF(G32&lt;=126,1+(G32*3),4+(G32*3)),IF(H32="integer",4,IF(H32="numeric",3+CEILING(G32/4*2,2),0))))</f>
        <v>0</v>
      </c>
      <c r="J32" s="27"/>
      <c r="K32" s="28"/>
      <c r="L32" s="29"/>
      <c r="M32" s="30"/>
      <c r="N32" s="5" t="str">
        <f t="shared" si="17"/>
        <v xml:space="preserve">mml_read_start_time = NULL, </v>
      </c>
      <c r="S32" s="5" t="str">
        <f>IF(B32&lt;&gt;1,","&amp;D32,D32)</f>
        <v>,mml_read_start_time</v>
      </c>
      <c r="T32" s="5" t="str">
        <f>UPPER(H32)</f>
        <v>TIMESTAMP</v>
      </c>
      <c r="U32" s="5" t="str">
        <f>IF(K32&lt;&gt;"","default "&amp;IF(H32="text","'"&amp;K32&amp;"'",K32),"")</f>
        <v/>
      </c>
      <c r="V32" s="5" t="str">
        <f t="shared" ref="V32:V33" si="35">IF(L32="○","NOT NULL","")</f>
        <v/>
      </c>
      <c r="W32" s="5" t="str">
        <f t="shared" ref="W32:W33" si="36">"-- "&amp;C32</f>
        <v>-- MMLファイル読込_開始日時</v>
      </c>
      <c r="Y32" s="15"/>
      <c r="Z32" s="15"/>
      <c r="AA32" s="15"/>
      <c r="AB32" s="15"/>
      <c r="AD32" s="5" t="str">
        <f>IF(H32="text",""""&amp;D32&amp;""": ""object"", ","")</f>
        <v/>
      </c>
      <c r="AE32" s="5" t="str">
        <f>""""&amp;D32&amp;""", "</f>
        <v xml:space="preserve">"mml_read_start_time", </v>
      </c>
    </row>
    <row r="33" spans="1:31">
      <c r="B33" s="12">
        <f t="shared" si="0"/>
        <v>20</v>
      </c>
      <c r="C33" s="13" t="s">
        <v>337</v>
      </c>
      <c r="D33" s="26" t="s">
        <v>338</v>
      </c>
      <c r="E33" s="14"/>
      <c r="F33" s="14" t="s">
        <v>216</v>
      </c>
      <c r="G33" s="14"/>
      <c r="H33" s="14" t="s">
        <v>217</v>
      </c>
      <c r="I33" s="25">
        <f t="shared" si="34"/>
        <v>0</v>
      </c>
      <c r="J33" s="27"/>
      <c r="K33" s="28"/>
      <c r="L33" s="29"/>
      <c r="M33" s="30"/>
      <c r="N33" s="5" t="str">
        <f t="shared" si="17"/>
        <v xml:space="preserve">mml_read_end_time = NULL, </v>
      </c>
      <c r="S33" s="5" t="str">
        <f t="shared" ref="S33" si="37">IF(B33&lt;&gt;1,","&amp;D33,D33)</f>
        <v>,mml_read_end_time</v>
      </c>
      <c r="T33" s="5" t="str">
        <f t="shared" ref="T33" si="38">UPPER(H33)</f>
        <v>TIMESTAMP</v>
      </c>
      <c r="U33" s="5" t="str">
        <f t="shared" ref="U33" si="39">IF(K33&lt;&gt;"","default "&amp;IF(H33="text","'"&amp;K33&amp;"'",K33),"")</f>
        <v/>
      </c>
      <c r="V33" s="5" t="str">
        <f t="shared" si="35"/>
        <v/>
      </c>
      <c r="W33" s="5" t="str">
        <f t="shared" si="36"/>
        <v>-- MMLファイル読込_終了日時</v>
      </c>
      <c r="Y33" s="15"/>
      <c r="Z33" s="15"/>
      <c r="AA33" s="15"/>
      <c r="AB33" s="15"/>
      <c r="AD33" s="5" t="str">
        <f t="shared" ref="AD33" si="40">IF(H33="text",""""&amp;D33&amp;""": ""object"", ","")</f>
        <v/>
      </c>
      <c r="AE33" s="5" t="str">
        <f t="shared" ref="AE33" si="41">""""&amp;D33&amp;""", "</f>
        <v xml:space="preserve">"mml_read_end_time", </v>
      </c>
    </row>
    <row r="34" spans="1:31" ht="31.5">
      <c r="B34" s="12">
        <f t="shared" si="0"/>
        <v>21</v>
      </c>
      <c r="C34" s="13" t="s">
        <v>339</v>
      </c>
      <c r="D34" s="26" t="s">
        <v>340</v>
      </c>
      <c r="E34" s="14"/>
      <c r="F34" s="14" t="s">
        <v>216</v>
      </c>
      <c r="G34" s="14"/>
      <c r="H34" s="14" t="s">
        <v>217</v>
      </c>
      <c r="I34" s="25">
        <f>IF(H34="boolean",1,IF(H34="text",IF(G34&lt;=126,1+(G34*3),4+(G34*3)),IF(H34="integer",4,IF(H34="numeric",3+CEILING(G34/4*2,2),0))))</f>
        <v>0</v>
      </c>
      <c r="J34" s="27"/>
      <c r="K34" s="28"/>
      <c r="L34" s="29"/>
      <c r="M34" s="30"/>
      <c r="N34" s="5" t="str">
        <f t="shared" si="17"/>
        <v xml:space="preserve">mml_pre_check_start_time = NULL, </v>
      </c>
      <c r="S34" s="5" t="str">
        <f>IF(B34&lt;&gt;1,","&amp;D34,D34)</f>
        <v>,mml_pre_check_start_time</v>
      </c>
      <c r="T34" s="5" t="str">
        <f>UPPER(H34)</f>
        <v>TIMESTAMP</v>
      </c>
      <c r="U34" s="5" t="str">
        <f>IF(K34&lt;&gt;"","default "&amp;IF(H34="text","'"&amp;K34&amp;"'",K34),"")</f>
        <v/>
      </c>
      <c r="V34" s="5" t="str">
        <f>IF(L34="○","NOT NULL","")</f>
        <v/>
      </c>
      <c r="W34" s="5" t="str">
        <f>"-- "&amp;C34</f>
        <v>-- MML個別取込（取込前確認）_開始日時</v>
      </c>
      <c r="Y34" s="15"/>
      <c r="Z34" s="15"/>
      <c r="AA34" s="15"/>
      <c r="AB34" s="15"/>
      <c r="AD34" s="5" t="str">
        <f>IF(H34="text",""""&amp;D34&amp;""": ""object"", ","")</f>
        <v/>
      </c>
      <c r="AE34" s="5" t="str">
        <f>""""&amp;D34&amp;""", "</f>
        <v xml:space="preserve">"mml_pre_check_start_time", </v>
      </c>
    </row>
    <row r="35" spans="1:31" ht="31.5">
      <c r="B35" s="12">
        <f t="shared" si="0"/>
        <v>22</v>
      </c>
      <c r="C35" s="13" t="s">
        <v>341</v>
      </c>
      <c r="D35" s="26" t="s">
        <v>342</v>
      </c>
      <c r="E35" s="14"/>
      <c r="F35" s="14" t="s">
        <v>216</v>
      </c>
      <c r="G35" s="14"/>
      <c r="H35" s="14" t="s">
        <v>217</v>
      </c>
      <c r="I35" s="25">
        <f>IF(H35="boolean",1,IF(H35="text",IF(G35&lt;=126,1+(G35*3),4+(G35*3)),IF(H35="integer",4,IF(H35="numeric",3+CEILING(G35/4*2,2),0))))</f>
        <v>0</v>
      </c>
      <c r="J35" s="27"/>
      <c r="K35" s="28"/>
      <c r="L35" s="29"/>
      <c r="M35" s="30"/>
      <c r="N35" s="5" t="str">
        <f t="shared" si="17"/>
        <v xml:space="preserve">mml_pre_check_end_time = NULL, </v>
      </c>
      <c r="S35" s="5" t="str">
        <f>IF(B35&lt;&gt;1,","&amp;D35,D35)</f>
        <v>,mml_pre_check_end_time</v>
      </c>
      <c r="T35" s="5" t="str">
        <f>UPPER(H35)</f>
        <v>TIMESTAMP</v>
      </c>
      <c r="U35" s="5" t="str">
        <f>IF(K35&lt;&gt;"","default "&amp;IF(H35="text","'"&amp;K35&amp;"'",K35),"")</f>
        <v/>
      </c>
      <c r="V35" s="5" t="str">
        <f>IF(L35="○","NOT NULL","")</f>
        <v/>
      </c>
      <c r="W35" s="5" t="str">
        <f>"-- "&amp;C35</f>
        <v>-- MML個別取込（取込前確認）_終了日時</v>
      </c>
      <c r="Y35" s="15"/>
      <c r="Z35" s="15"/>
      <c r="AA35" s="15"/>
      <c r="AB35" s="15"/>
      <c r="AD35" s="5" t="str">
        <f>IF(H35="text",""""&amp;D35&amp;""": ""object"", ","")</f>
        <v/>
      </c>
      <c r="AE35" s="5" t="str">
        <f>""""&amp;D35&amp;""", "</f>
        <v xml:space="preserve">"mml_pre_check_end_time", </v>
      </c>
    </row>
    <row r="36" spans="1:31" ht="31.5">
      <c r="B36" s="12">
        <f t="shared" si="0"/>
        <v>23</v>
      </c>
      <c r="C36" s="13" t="s">
        <v>343</v>
      </c>
      <c r="D36" s="26" t="s">
        <v>344</v>
      </c>
      <c r="E36" s="14"/>
      <c r="F36" s="14" t="s">
        <v>216</v>
      </c>
      <c r="G36" s="14"/>
      <c r="H36" s="14" t="s">
        <v>217</v>
      </c>
      <c r="I36" s="25">
        <f t="shared" ref="I36:I37" si="42">IF(H36="boolean",1,IF(H36="text",IF(G36&lt;=126,1+(G36*3),4+(G36*3)),IF(H36="integer",4,IF(H36="numeric",3+CEILING(G36/4*2,2),0))))</f>
        <v>0</v>
      </c>
      <c r="J36" s="27"/>
      <c r="K36" s="28"/>
      <c r="L36" s="29"/>
      <c r="M36" s="30"/>
      <c r="N36" s="5" t="str">
        <f t="shared" si="17"/>
        <v xml:space="preserve">mml_del_foward_start_time = NULL, </v>
      </c>
      <c r="S36" s="5" t="str">
        <f>IF(B36&lt;&gt;1,","&amp;D36,D36)</f>
        <v>,mml_del_foward_start_time</v>
      </c>
      <c r="T36" s="5" t="str">
        <f>UPPER(H36)</f>
        <v>TIMESTAMP</v>
      </c>
      <c r="U36" s="5" t="str">
        <f>IF(K36&lt;&gt;"","default "&amp;IF(H36="text","'"&amp;K36&amp;"'",K36),"")</f>
        <v/>
      </c>
      <c r="V36" s="5" t="str">
        <f t="shared" ref="V36:V37" si="43">IF(L36="○","NOT NULL","")</f>
        <v/>
      </c>
      <c r="W36" s="5" t="str">
        <f t="shared" ref="W36:W37" si="44">"-- "&amp;C36</f>
        <v>-- MML個別取込削除対象反映_開始日時</v>
      </c>
      <c r="Y36" s="15"/>
      <c r="Z36" s="15"/>
      <c r="AA36" s="15"/>
      <c r="AB36" s="15"/>
      <c r="AD36" s="5" t="str">
        <f>IF(H36="text",""""&amp;D36&amp;""": ""object"", ","")</f>
        <v/>
      </c>
      <c r="AE36" s="5" t="str">
        <f>""""&amp;D36&amp;""", "</f>
        <v xml:space="preserve">"mml_del_foward_start_time", </v>
      </c>
    </row>
    <row r="37" spans="1:31" ht="31.5">
      <c r="B37" s="12">
        <f t="shared" si="0"/>
        <v>24</v>
      </c>
      <c r="C37" s="13" t="s">
        <v>345</v>
      </c>
      <c r="D37" s="26" t="s">
        <v>346</v>
      </c>
      <c r="E37" s="14"/>
      <c r="F37" s="14" t="s">
        <v>216</v>
      </c>
      <c r="G37" s="14"/>
      <c r="H37" s="14" t="s">
        <v>217</v>
      </c>
      <c r="I37" s="25">
        <f t="shared" si="42"/>
        <v>0</v>
      </c>
      <c r="J37" s="27"/>
      <c r="K37" s="28"/>
      <c r="L37" s="29"/>
      <c r="M37" s="30"/>
      <c r="N37" s="5" t="str">
        <f t="shared" si="17"/>
        <v xml:space="preserve">mml_del_foward_end_time = NULL, </v>
      </c>
      <c r="S37" s="5" t="str">
        <f t="shared" ref="S37" si="45">IF(B37&lt;&gt;1,","&amp;D37,D37)</f>
        <v>,mml_del_foward_end_time</v>
      </c>
      <c r="T37" s="5" t="str">
        <f t="shared" ref="T37" si="46">UPPER(H37)</f>
        <v>TIMESTAMP</v>
      </c>
      <c r="U37" s="5" t="str">
        <f t="shared" ref="U37" si="47">IF(K37&lt;&gt;"","default "&amp;IF(H37="text","'"&amp;K37&amp;"'",K37),"")</f>
        <v/>
      </c>
      <c r="V37" s="5" t="str">
        <f t="shared" si="43"/>
        <v/>
      </c>
      <c r="W37" s="5" t="str">
        <f t="shared" si="44"/>
        <v>-- MML個別取込削除対象反映_終了日時</v>
      </c>
      <c r="Y37" s="15"/>
      <c r="Z37" s="15"/>
      <c r="AA37" s="15"/>
      <c r="AB37" s="15"/>
      <c r="AD37" s="5" t="str">
        <f t="shared" ref="AD37" si="48">IF(H37="text",""""&amp;D37&amp;""": ""object"", ","")</f>
        <v/>
      </c>
      <c r="AE37" s="5" t="str">
        <f t="shared" ref="AE37" si="49">""""&amp;D37&amp;""", "</f>
        <v xml:space="preserve">"mml_del_foward_end_time", </v>
      </c>
    </row>
    <row r="38" spans="1:31" ht="31.5">
      <c r="B38" s="12">
        <f t="shared" si="0"/>
        <v>25</v>
      </c>
      <c r="C38" s="13" t="s">
        <v>347</v>
      </c>
      <c r="D38" s="26" t="s">
        <v>348</v>
      </c>
      <c r="E38" s="14"/>
      <c r="F38" s="14" t="s">
        <v>216</v>
      </c>
      <c r="G38" s="14"/>
      <c r="H38" s="14" t="s">
        <v>217</v>
      </c>
      <c r="I38" s="25">
        <f>IF(H38="boolean",1,IF(H38="text",IF(G38&lt;=126,1+(G38*3),4+(G38*3)),IF(H38="integer",4,IF(H38="numeric",3+CEILING(G38/4*2,2),0))))</f>
        <v>0</v>
      </c>
      <c r="J38" s="27"/>
      <c r="K38" s="28"/>
      <c r="L38" s="29"/>
      <c r="M38" s="30"/>
      <c r="N38" s="5" t="str">
        <f t="shared" si="17"/>
        <v xml:space="preserve">mml_read_foward_start_time = NULL, </v>
      </c>
      <c r="S38" s="5" t="str">
        <f>IF(B38&lt;&gt;1,","&amp;D38,D38)</f>
        <v>,mml_read_foward_start_time</v>
      </c>
      <c r="T38" s="5" t="str">
        <f>UPPER(H38)</f>
        <v>TIMESTAMP</v>
      </c>
      <c r="U38" s="5" t="str">
        <f>IF(K38&lt;&gt;"","default "&amp;IF(H38="text","'"&amp;K38&amp;"'",K38),"")</f>
        <v/>
      </c>
      <c r="V38" s="5" t="str">
        <f>IF(L38="○","NOT NULL","")</f>
        <v/>
      </c>
      <c r="W38" s="5" t="str">
        <f>"-- "&amp;C38</f>
        <v>-- MML個別取込取込結果反映_開始日時</v>
      </c>
      <c r="Y38" s="15"/>
      <c r="Z38" s="15"/>
      <c r="AA38" s="15"/>
      <c r="AB38" s="15"/>
      <c r="AD38" s="5" t="str">
        <f>IF(H38="text",""""&amp;D38&amp;""": ""object"", ","")</f>
        <v/>
      </c>
      <c r="AE38" s="5" t="str">
        <f>""""&amp;D38&amp;""", "</f>
        <v xml:space="preserve">"mml_read_foward_start_time", </v>
      </c>
    </row>
    <row r="39" spans="1:31" ht="31.5">
      <c r="B39" s="12">
        <f t="shared" si="0"/>
        <v>26</v>
      </c>
      <c r="C39" s="13" t="s">
        <v>349</v>
      </c>
      <c r="D39" s="26" t="s">
        <v>350</v>
      </c>
      <c r="E39" s="14"/>
      <c r="F39" s="14" t="s">
        <v>216</v>
      </c>
      <c r="G39" s="14"/>
      <c r="H39" s="14" t="s">
        <v>217</v>
      </c>
      <c r="I39" s="25">
        <f>IF(H39="boolean",1,IF(H39="text",IF(G39&lt;=126,1+(G39*3),4+(G39*3)),IF(H39="integer",4,IF(H39="numeric",3+CEILING(G39/4*2,2),0))))</f>
        <v>0</v>
      </c>
      <c r="J39" s="27"/>
      <c r="K39" s="28"/>
      <c r="L39" s="29"/>
      <c r="M39" s="30"/>
      <c r="N39" s="5" t="str">
        <f t="shared" si="17"/>
        <v xml:space="preserve">mml_read_foward_end_time = NULL, </v>
      </c>
      <c r="S39" s="5" t="str">
        <f>IF(B39&lt;&gt;1,","&amp;D39,D39)</f>
        <v>,mml_read_foward_end_time</v>
      </c>
      <c r="T39" s="5" t="str">
        <f>UPPER(H39)</f>
        <v>TIMESTAMP</v>
      </c>
      <c r="U39" s="5" t="str">
        <f>IF(K39&lt;&gt;"","default "&amp;IF(H39="text","'"&amp;K39&amp;"'",K39),"")</f>
        <v/>
      </c>
      <c r="V39" s="5" t="str">
        <f>IF(L39="○","NOT NULL","")</f>
        <v/>
      </c>
      <c r="W39" s="5" t="str">
        <f>"-- "&amp;C39</f>
        <v>-- MML個別取込取込結果反映_終了日時</v>
      </c>
      <c r="Y39" s="15"/>
      <c r="Z39" s="15"/>
      <c r="AA39" s="15"/>
      <c r="AB39" s="15"/>
      <c r="AD39" s="5" t="str">
        <f>IF(H39="text",""""&amp;D39&amp;""": ""object"", ","")</f>
        <v/>
      </c>
      <c r="AE39" s="5" t="str">
        <f>""""&amp;D39&amp;""", "</f>
        <v xml:space="preserve">"mml_read_foward_end_time", </v>
      </c>
    </row>
    <row r="40" spans="1:31" ht="31.5">
      <c r="B40" s="12">
        <f t="shared" si="0"/>
        <v>27</v>
      </c>
      <c r="C40" s="13" t="s">
        <v>351</v>
      </c>
      <c r="D40" s="26" t="s">
        <v>352</v>
      </c>
      <c r="E40" s="14"/>
      <c r="F40" s="14" t="s">
        <v>216</v>
      </c>
      <c r="G40" s="14"/>
      <c r="H40" s="14" t="s">
        <v>217</v>
      </c>
      <c r="I40" s="25">
        <f>IF(H40="boolean",1,IF(H40="text",IF(G40&lt;=126,1+(G40*3),4+(G40*3)),IF(H40="integer",4,IF(H40="numeric",3+CEILING(G40/4*2,2),0))))</f>
        <v>0</v>
      </c>
      <c r="J40" s="27"/>
      <c r="K40" s="28"/>
      <c r="L40" s="29"/>
      <c r="M40" s="30"/>
      <c r="N40" s="5" t="str">
        <f t="shared" si="17"/>
        <v xml:space="preserve">mml_post_check_start_time = NULL, </v>
      </c>
      <c r="S40" s="5" t="str">
        <f>IF(B40&lt;&gt;1,","&amp;D40,D40)</f>
        <v>,mml_post_check_start_time</v>
      </c>
      <c r="T40" s="5" t="str">
        <f>UPPER(H40)</f>
        <v>TIMESTAMP</v>
      </c>
      <c r="U40" s="5" t="str">
        <f>IF(K40&lt;&gt;"","default "&amp;IF(H40="text","'"&amp;K40&amp;"'",K40),"")</f>
        <v/>
      </c>
      <c r="V40" s="5" t="str">
        <f>IF(L40="○","NOT NULL","")</f>
        <v/>
      </c>
      <c r="W40" s="5" t="str">
        <f>"-- "&amp;C40</f>
        <v>-- MML個別取込（取込後確認）_開始日時</v>
      </c>
      <c r="Y40" s="15"/>
      <c r="Z40" s="15"/>
      <c r="AA40" s="15"/>
      <c r="AB40" s="15"/>
      <c r="AD40" s="5" t="str">
        <f>IF(H40="text",""""&amp;D40&amp;""": ""object"", ","")</f>
        <v/>
      </c>
      <c r="AE40" s="5" t="str">
        <f>""""&amp;D40&amp;""", "</f>
        <v xml:space="preserve">"mml_post_check_start_time", </v>
      </c>
    </row>
    <row r="41" spans="1:31" ht="31.5">
      <c r="B41" s="12">
        <f t="shared" si="0"/>
        <v>28</v>
      </c>
      <c r="C41" s="13" t="s">
        <v>353</v>
      </c>
      <c r="D41" s="26" t="s">
        <v>354</v>
      </c>
      <c r="E41" s="14"/>
      <c r="F41" s="14" t="s">
        <v>216</v>
      </c>
      <c r="G41" s="14"/>
      <c r="H41" s="14" t="s">
        <v>217</v>
      </c>
      <c r="I41" s="25">
        <f>IF(H41="boolean",1,IF(H41="text",IF(G41&lt;=126,1+(G41*3),4+(G41*3)),IF(H41="integer",4,IF(H41="numeric",3+CEILING(G41/4*2,2),0))))</f>
        <v>0</v>
      </c>
      <c r="J41" s="27"/>
      <c r="K41" s="28"/>
      <c r="L41" s="29"/>
      <c r="M41" s="30"/>
      <c r="N41" s="5" t="str">
        <f t="shared" si="17"/>
        <v xml:space="preserve">mml_post_check_end_time = NULL, </v>
      </c>
      <c r="S41" s="5" t="str">
        <f>IF(B41&lt;&gt;1,","&amp;D41,D41)</f>
        <v>,mml_post_check_end_time</v>
      </c>
      <c r="T41" s="5" t="str">
        <f>UPPER(H41)</f>
        <v>TIMESTAMP</v>
      </c>
      <c r="U41" s="5" t="str">
        <f>IF(K41&lt;&gt;"","default "&amp;IF(H41="text","'"&amp;K41&amp;"'",K41),"")</f>
        <v/>
      </c>
      <c r="V41" s="5" t="str">
        <f>IF(L41="○","NOT NULL","")</f>
        <v/>
      </c>
      <c r="W41" s="5" t="str">
        <f>"-- "&amp;C41</f>
        <v>-- MML個別取込（取込後確認）_終了日時</v>
      </c>
      <c r="Y41" s="15"/>
      <c r="Z41" s="15"/>
      <c r="AA41" s="15"/>
      <c r="AB41" s="15"/>
      <c r="AD41" s="5" t="str">
        <f>IF(H41="text",""""&amp;D41&amp;""": ""object"", ","")</f>
        <v/>
      </c>
      <c r="AE41" s="5" t="str">
        <f>""""&amp;D41&amp;""", "</f>
        <v xml:space="preserve">"mml_post_check_end_time", </v>
      </c>
    </row>
    <row r="42" spans="1:31" ht="38.25" thickBot="1">
      <c r="A42" s="15"/>
      <c r="B42" s="16">
        <f t="shared" si="0"/>
        <v>29</v>
      </c>
      <c r="C42" s="17" t="s">
        <v>298</v>
      </c>
      <c r="D42" s="17" t="s">
        <v>299</v>
      </c>
      <c r="E42" s="18"/>
      <c r="F42" s="18" t="s">
        <v>272</v>
      </c>
      <c r="G42" s="18"/>
      <c r="H42" s="31" t="str">
        <f>IF(F42="フラグ","boolean",IF(F42="文字列","text",IF(F42="整数","integer",IF(F42="実数","numeric",""))))</f>
        <v>boolean</v>
      </c>
      <c r="I42" s="31">
        <f t="shared" si="1"/>
        <v>1</v>
      </c>
      <c r="J42" s="19"/>
      <c r="K42" s="32" t="b">
        <v>0</v>
      </c>
      <c r="L42" s="18"/>
      <c r="M42" s="20" t="s">
        <v>300</v>
      </c>
      <c r="S42" s="5" t="str">
        <f t="shared" ref="S42" si="50">IF(B42&lt;&gt;1,","&amp;D42,D42)</f>
        <v>,mml_update_f</v>
      </c>
      <c r="T42" s="5" t="str">
        <f t="shared" ref="T42" si="51">UPPER(H42)</f>
        <v>BOOLEAN</v>
      </c>
      <c r="U42" s="5" t="str">
        <f t="shared" ref="U42" si="52">IF(K42&lt;&gt;"","default "&amp;IF(H42="text","'"&amp;K42&amp;"'",K42),"")</f>
        <v>default FALSE</v>
      </c>
      <c r="V42" s="5" t="str">
        <f t="shared" ref="V42" si="53">IF(L42="○","NOT NULL","")</f>
        <v/>
      </c>
      <c r="W42" s="5" t="str">
        <f t="shared" ref="W42" si="54">"-- "&amp;C42</f>
        <v>-- MML個別取込_上書き実行済みフラグ</v>
      </c>
      <c r="Y42" s="15"/>
      <c r="Z42" s="15"/>
      <c r="AA42" s="15"/>
      <c r="AB42" s="15"/>
      <c r="AD42" s="5" t="str">
        <f t="shared" ref="AD42" si="55">IF(H42="text",""""&amp;D42&amp;""": ""object"", ","")</f>
        <v/>
      </c>
      <c r="AE42" s="5" t="str">
        <f t="shared" ref="AE42" si="56">""""&amp;D42&amp;""", "</f>
        <v xml:space="preserve">"mml_update_f", </v>
      </c>
    </row>
    <row r="43" spans="1:31">
      <c r="P43" s="15"/>
      <c r="R43" s="5" t="s">
        <v>152</v>
      </c>
      <c r="Y43" s="15"/>
      <c r="Z43" s="15"/>
      <c r="AA43" s="15"/>
      <c r="AB43" s="15"/>
    </row>
    <row r="44" spans="1:31">
      <c r="P44" s="15"/>
      <c r="Y44" s="15"/>
      <c r="Z44" s="15"/>
      <c r="AA44" s="15"/>
      <c r="AB44" s="15"/>
    </row>
    <row r="45" spans="1:31">
      <c r="P45" s="15"/>
      <c r="Y45" s="15"/>
      <c r="Z45" s="15"/>
      <c r="AA45" s="15"/>
      <c r="AB45" s="15"/>
    </row>
    <row r="46" spans="1:31">
      <c r="P46" s="15"/>
      <c r="Y46" s="15"/>
      <c r="Z46" s="15"/>
      <c r="AA46" s="15"/>
    </row>
    <row r="47" spans="1:31">
      <c r="P47" s="15"/>
      <c r="Y47" s="15"/>
      <c r="Z47" s="15"/>
      <c r="AA47" s="15"/>
    </row>
    <row r="48" spans="1:31">
      <c r="P48" s="15"/>
      <c r="Y48" s="15"/>
      <c r="Z48" s="15"/>
      <c r="AA48" s="15"/>
    </row>
    <row r="49" spans="16:27">
      <c r="P49" s="15"/>
      <c r="Y49" s="15"/>
      <c r="Z49" s="15"/>
      <c r="AA49" s="15"/>
    </row>
    <row r="50" spans="16:27">
      <c r="P50" s="15"/>
      <c r="Y50" s="15"/>
      <c r="Z50" s="15"/>
      <c r="AA50"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0" priority="31"/>
  </conditionalFormatting>
  <conditionalFormatting sqref="D17">
    <cfRule type="duplicateValues" dxfId="29" priority="30"/>
  </conditionalFormatting>
  <conditionalFormatting sqref="D14">
    <cfRule type="duplicateValues" dxfId="28" priority="26"/>
  </conditionalFormatting>
  <conditionalFormatting sqref="D15">
    <cfRule type="duplicateValues" dxfId="27" priority="25"/>
  </conditionalFormatting>
  <conditionalFormatting sqref="D20">
    <cfRule type="duplicateValues" dxfId="26" priority="24"/>
  </conditionalFormatting>
  <conditionalFormatting sqref="D21">
    <cfRule type="duplicateValues" dxfId="25" priority="23"/>
  </conditionalFormatting>
  <conditionalFormatting sqref="D18">
    <cfRule type="duplicateValues" dxfId="24" priority="22"/>
  </conditionalFormatting>
  <conditionalFormatting sqref="D19">
    <cfRule type="duplicateValues" dxfId="23" priority="21"/>
  </conditionalFormatting>
  <conditionalFormatting sqref="D24">
    <cfRule type="duplicateValues" dxfId="22" priority="20"/>
  </conditionalFormatting>
  <conditionalFormatting sqref="D25">
    <cfRule type="duplicateValues" dxfId="21" priority="19"/>
  </conditionalFormatting>
  <conditionalFormatting sqref="D22">
    <cfRule type="duplicateValues" dxfId="20" priority="18"/>
  </conditionalFormatting>
  <conditionalFormatting sqref="D23">
    <cfRule type="duplicateValues" dxfId="19" priority="17"/>
  </conditionalFormatting>
  <conditionalFormatting sqref="D26">
    <cfRule type="duplicateValues" dxfId="18" priority="16"/>
  </conditionalFormatting>
  <conditionalFormatting sqref="D27">
    <cfRule type="duplicateValues" dxfId="17" priority="15"/>
  </conditionalFormatting>
  <conditionalFormatting sqref="D30">
    <cfRule type="duplicateValues" dxfId="16" priority="14"/>
  </conditionalFormatting>
  <conditionalFormatting sqref="D31">
    <cfRule type="duplicateValues" dxfId="15" priority="13"/>
  </conditionalFormatting>
  <conditionalFormatting sqref="D28">
    <cfRule type="duplicateValues" dxfId="14" priority="12"/>
  </conditionalFormatting>
  <conditionalFormatting sqref="D29">
    <cfRule type="duplicateValues" dxfId="13" priority="11"/>
  </conditionalFormatting>
  <conditionalFormatting sqref="D34">
    <cfRule type="duplicateValues" dxfId="12" priority="10"/>
  </conditionalFormatting>
  <conditionalFormatting sqref="D35">
    <cfRule type="duplicateValues" dxfId="11" priority="9"/>
  </conditionalFormatting>
  <conditionalFormatting sqref="D32">
    <cfRule type="duplicateValues" dxfId="10" priority="8"/>
  </conditionalFormatting>
  <conditionalFormatting sqref="D33">
    <cfRule type="duplicateValues" dxfId="9" priority="7"/>
  </conditionalFormatting>
  <conditionalFormatting sqref="D38">
    <cfRule type="duplicateValues" dxfId="8" priority="6"/>
  </conditionalFormatting>
  <conditionalFormatting sqref="D39">
    <cfRule type="duplicateValues" dxfId="7" priority="5"/>
  </conditionalFormatting>
  <conditionalFormatting sqref="D36">
    <cfRule type="duplicateValues" dxfId="6" priority="4"/>
  </conditionalFormatting>
  <conditionalFormatting sqref="D37">
    <cfRule type="duplicateValues" dxfId="5" priority="3"/>
  </conditionalFormatting>
  <conditionalFormatting sqref="D40">
    <cfRule type="duplicateValues" dxfId="4" priority="2"/>
  </conditionalFormatting>
  <conditionalFormatting sqref="D41">
    <cfRule type="duplicateValues" dxfId="3"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5"/>
  <sheetViews>
    <sheetView showGridLines="0" zoomScale="85" zoomScaleNormal="85" zoomScaleSheetLayoutView="85" workbookViewId="0">
      <selection activeCell="C25" sqref="C2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milscm0.approval_flow_log</v>
      </c>
    </row>
    <row r="3" spans="1:31" ht="19.5" thickBot="1">
      <c r="B3" s="8"/>
      <c r="C3" s="8"/>
      <c r="D3" s="8"/>
      <c r="E3" s="8"/>
      <c r="F3" s="8"/>
      <c r="G3" s="8"/>
      <c r="H3" s="8"/>
      <c r="I3" s="8"/>
      <c r="J3" s="8"/>
      <c r="K3" s="8"/>
      <c r="L3" s="8"/>
      <c r="M3" s="9"/>
      <c r="N3" s="8"/>
      <c r="Q3" s="5" t="str">
        <f>"ADD CONSTRAINT "&amp;D$8&amp;"_pkey"</f>
        <v>ADD CONSTRAINT approval_flow_log_pkey</v>
      </c>
    </row>
    <row r="4" spans="1:31">
      <c r="B4" s="209" t="s">
        <v>115</v>
      </c>
      <c r="C4" s="210"/>
      <c r="D4" s="211" t="str">
        <f>VLOOKUP(D7,エンティティ一覧!A1:'エンティティ一覧'!AQ9983,13,FALSE)</f>
        <v>ENT_E3_02</v>
      </c>
      <c r="E4" s="212"/>
      <c r="F4" s="212"/>
      <c r="G4" s="212"/>
      <c r="H4" s="212"/>
      <c r="I4" s="212"/>
      <c r="J4" s="212"/>
      <c r="K4" s="212"/>
      <c r="L4" s="212"/>
      <c r="M4" s="213"/>
      <c r="R4" s="5" t="s">
        <v>153</v>
      </c>
    </row>
    <row r="5" spans="1:31">
      <c r="B5" s="224" t="s">
        <v>134</v>
      </c>
      <c r="C5" s="225"/>
      <c r="D5" s="226" t="str">
        <f>VLOOKUP(D7,エンティティ一覧!A1:'エンティティ一覧'!AQ9983,2,FALSE)</f>
        <v>SA_E3</v>
      </c>
      <c r="E5" s="227"/>
      <c r="F5" s="227"/>
      <c r="G5" s="227"/>
      <c r="H5" s="227"/>
      <c r="I5" s="227"/>
      <c r="J5" s="227"/>
      <c r="K5" s="227"/>
      <c r="L5" s="227"/>
      <c r="M5" s="228"/>
      <c r="S5" s="5" t="s">
        <v>151</v>
      </c>
    </row>
    <row r="6" spans="1:31">
      <c r="B6" s="224" t="s">
        <v>116</v>
      </c>
      <c r="C6" s="225"/>
      <c r="D6" s="226" t="str">
        <f>VLOOKUP(D7,エンティティ一覧!A1:'エンティティ一覧'!AQ9983,6,FALSE)</f>
        <v>処理フロー</v>
      </c>
      <c r="E6" s="227"/>
      <c r="F6" s="227"/>
      <c r="G6" s="227"/>
      <c r="H6" s="227"/>
      <c r="I6" s="227"/>
      <c r="J6" s="227"/>
      <c r="K6" s="227"/>
      <c r="L6" s="227"/>
      <c r="M6" s="228"/>
      <c r="T6" s="15" t="s">
        <v>395</v>
      </c>
    </row>
    <row r="7" spans="1:31">
      <c r="B7" s="224" t="s">
        <v>117</v>
      </c>
      <c r="C7" s="225"/>
      <c r="D7" s="226" t="s">
        <v>283</v>
      </c>
      <c r="E7" s="227"/>
      <c r="F7" s="227"/>
      <c r="G7" s="227"/>
      <c r="H7" s="227"/>
      <c r="I7" s="227"/>
      <c r="J7" s="227"/>
      <c r="K7" s="227"/>
      <c r="L7" s="227"/>
      <c r="M7" s="228"/>
    </row>
    <row r="8" spans="1:31">
      <c r="B8" s="224" t="s">
        <v>147</v>
      </c>
      <c r="C8" s="225"/>
      <c r="D8" s="226" t="s">
        <v>285</v>
      </c>
      <c r="E8" s="227"/>
      <c r="F8" s="227"/>
      <c r="G8" s="227"/>
      <c r="H8" s="227"/>
      <c r="I8" s="227"/>
      <c r="J8" s="227"/>
      <c r="K8" s="227"/>
      <c r="L8" s="227"/>
      <c r="M8" s="228"/>
      <c r="S8" s="5" t="s">
        <v>152</v>
      </c>
    </row>
    <row r="9" spans="1:31" ht="19.5" thickBot="1">
      <c r="B9" s="233" t="s">
        <v>118</v>
      </c>
      <c r="C9" s="234"/>
      <c r="D9" s="235" t="str">
        <f xml:space="preserve"> D7 &amp; "を定義する。"</f>
        <v>処理結果ログを定義する。</v>
      </c>
      <c r="E9" s="236"/>
      <c r="F9" s="236"/>
      <c r="G9" s="236"/>
      <c r="H9" s="236"/>
      <c r="I9" s="236"/>
      <c r="J9" s="236"/>
      <c r="K9" s="236"/>
      <c r="L9" s="236"/>
      <c r="M9" s="237"/>
      <c r="P9" s="5" t="str">
        <f>"ALTER TABLE milscm0."&amp;D$8&amp;" OWNER TO pgappl11;"</f>
        <v>ALTER TABLE milscm0.approval_flow_log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milscm0.approval_flow_log</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7" si="0">ROW()-13</f>
        <v>1</v>
      </c>
      <c r="C14" s="13" t="s">
        <v>288</v>
      </c>
      <c r="D14" s="26" t="s">
        <v>289</v>
      </c>
      <c r="E14" s="14" t="s">
        <v>133</v>
      </c>
      <c r="F14" s="14" t="s">
        <v>290</v>
      </c>
      <c r="G14" s="14">
        <v>50</v>
      </c>
      <c r="H14" s="65" t="str">
        <f t="shared" ref="H14:H16" si="1">IF(F14="フラグ","boolean",IF(F14="文字列","text",IF(F14="整数","integer",IF(F14="実数","numeric",""))))</f>
        <v>text</v>
      </c>
      <c r="I14" s="25">
        <f>IF(H14="boolean",1,IF(H14="text",IF(G14&lt;=126,1+(G14*3),4+(G14*3)),IF(H14="integer",4,IF(H14="numeric",3+CEILING(G14/4*2,2),0))))</f>
        <v>151</v>
      </c>
      <c r="J14" s="27"/>
      <c r="K14" s="28"/>
      <c r="L14" s="29" t="s">
        <v>133</v>
      </c>
      <c r="M14" s="30" t="s">
        <v>406</v>
      </c>
      <c r="S14" s="5" t="str">
        <f>IF(B14&lt;&gt;1,","&amp;D14,D14)</f>
        <v>shori_name</v>
      </c>
      <c r="T14" s="5" t="str">
        <f>UPPER(H14)</f>
        <v>TEXT</v>
      </c>
      <c r="U14" s="5" t="str">
        <f>IF(K14&lt;&gt;"","default "&amp;IF(H14="text","'"&amp;K14&amp;"'",K14),"")</f>
        <v/>
      </c>
      <c r="V14" s="5" t="str">
        <f>IF(L14="○","NOT NULL","")</f>
        <v>NOT NULL</v>
      </c>
      <c r="W14" s="5" t="str">
        <f>"-- "&amp;C14</f>
        <v>-- 処理名</v>
      </c>
      <c r="Y14" s="15"/>
      <c r="Z14" s="15"/>
      <c r="AA14" s="15"/>
      <c r="AB14" s="15"/>
      <c r="AD14" s="5" t="str">
        <f>IF(H14="text",""""&amp;D14&amp;""": ""object"", ","")</f>
        <v xml:space="preserve">"shori_name": "object", </v>
      </c>
      <c r="AE14" s="5" t="str">
        <f>""""&amp;D14&amp;""", "</f>
        <v xml:space="preserve">"shori_name", </v>
      </c>
    </row>
    <row r="15" spans="1:31">
      <c r="B15" s="12">
        <f t="shared" si="0"/>
        <v>2</v>
      </c>
      <c r="C15" s="13" t="s">
        <v>286</v>
      </c>
      <c r="D15" s="26" t="s">
        <v>287</v>
      </c>
      <c r="E15" s="14"/>
      <c r="F15" s="14" t="s">
        <v>216</v>
      </c>
      <c r="G15" s="14"/>
      <c r="H15" s="14" t="s">
        <v>217</v>
      </c>
      <c r="I15" s="25">
        <f t="shared" ref="I15:I17" si="2">IF(H15="boolean",1,IF(H15="text",IF(G15&lt;=126,1+(G15*3),4+(G15*3)),IF(H15="integer",4,IF(H15="numeric",3+CEILING(G15/4*2,2),0))))</f>
        <v>0</v>
      </c>
      <c r="J15" s="27"/>
      <c r="K15" s="28"/>
      <c r="L15" s="29" t="s">
        <v>133</v>
      </c>
      <c r="M15" s="30"/>
      <c r="S15" s="5" t="str">
        <f>IF(B15&lt;&gt;1,","&amp;D15,D15)</f>
        <v>,shori_time</v>
      </c>
      <c r="T15" s="5" t="str">
        <f>UPPER(H15)</f>
        <v>TIMESTAMP</v>
      </c>
      <c r="U15" s="5" t="str">
        <f>IF(K15&lt;&gt;"","default "&amp;IF(H15="text","'"&amp;K15&amp;"'",K15),"")</f>
        <v/>
      </c>
      <c r="V15" s="5" t="str">
        <f t="shared" ref="V15:V17" si="3">IF(L15="○","NOT NULL","")</f>
        <v>NOT NULL</v>
      </c>
      <c r="W15" s="5" t="str">
        <f t="shared" ref="W15:W17" si="4">"-- "&amp;C15</f>
        <v>-- 処理時刻</v>
      </c>
      <c r="Y15" s="15"/>
      <c r="Z15" s="15"/>
      <c r="AA15" s="15"/>
      <c r="AB15" s="15"/>
      <c r="AD15" s="5" t="str">
        <f>IF(H15="text",""""&amp;D15&amp;""": ""object"", ","")</f>
        <v/>
      </c>
      <c r="AE15" s="5" t="str">
        <f>""""&amp;D15&amp;""", "</f>
        <v xml:space="preserve">"shori_time", </v>
      </c>
    </row>
    <row r="16" spans="1:31">
      <c r="B16" s="12">
        <f t="shared" si="0"/>
        <v>3</v>
      </c>
      <c r="C16" s="13" t="s">
        <v>390</v>
      </c>
      <c r="D16" s="26" t="s">
        <v>394</v>
      </c>
      <c r="E16" s="25" t="s">
        <v>133</v>
      </c>
      <c r="F16" s="25" t="s">
        <v>255</v>
      </c>
      <c r="G16" s="25">
        <v>9</v>
      </c>
      <c r="H16" s="65" t="str">
        <f t="shared" si="1"/>
        <v>text</v>
      </c>
      <c r="I16" s="25">
        <f t="shared" ref="I16" si="5">IF(H16="boolean",1,IF(H16="text",IF(G16&lt;=126,1+(G16*3),4+(G16*3)),IF(H16="integer",4,IF(H16="numeric",3+CEILING(G16/4*2,2),0))))</f>
        <v>28</v>
      </c>
      <c r="J16" s="27"/>
      <c r="K16" s="28"/>
      <c r="L16" s="29" t="s">
        <v>133</v>
      </c>
      <c r="M16" s="30"/>
      <c r="S16" s="5" t="str">
        <f>IF(B16&lt;&gt;1,","&amp;D16,D16)</f>
        <v>,facility_id</v>
      </c>
      <c r="T16" s="5" t="str">
        <f>UPPER(H16)</f>
        <v>TEXT</v>
      </c>
      <c r="U16" s="5" t="str">
        <f>IF(K16&lt;&gt;"","default "&amp;IF(H16="text","'"&amp;K16&amp;"'",K16),"")</f>
        <v/>
      </c>
      <c r="V16" s="5" t="str">
        <f t="shared" ref="V16" si="6">IF(L16="○","NOT NULL","")</f>
        <v>NOT NULL</v>
      </c>
      <c r="W16" s="5" t="str">
        <f t="shared" ref="W16" si="7">"-- "&amp;C16</f>
        <v>-- 施設ID</v>
      </c>
      <c r="Y16" s="15"/>
      <c r="Z16" s="15"/>
      <c r="AA16" s="15"/>
      <c r="AB16" s="15"/>
      <c r="AD16" s="5" t="str">
        <f>IF(H16="text",""""&amp;D16&amp;""": ""object"", ","")</f>
        <v xml:space="preserve">"facility_id": "object", </v>
      </c>
      <c r="AE16" s="5" t="str">
        <f>""""&amp;D16&amp;""", "</f>
        <v xml:space="preserve">"facility_id", </v>
      </c>
    </row>
    <row r="17" spans="1:31" ht="19.5" thickBot="1">
      <c r="A17" s="15"/>
      <c r="B17" s="16">
        <f t="shared" si="0"/>
        <v>4</v>
      </c>
      <c r="C17" s="17" t="s">
        <v>391</v>
      </c>
      <c r="D17" s="17" t="s">
        <v>392</v>
      </c>
      <c r="E17" s="18"/>
      <c r="F17" s="18" t="s">
        <v>393</v>
      </c>
      <c r="G17" s="18">
        <v>20</v>
      </c>
      <c r="H17" s="31" t="str">
        <f>IF(F17="フラグ","boolean",IF(F17="文字列","text",IF(F17="整数","integer",IF(F17="実数","numeric",""))))</f>
        <v>integer</v>
      </c>
      <c r="I17" s="31">
        <f t="shared" si="2"/>
        <v>4</v>
      </c>
      <c r="J17" s="19"/>
      <c r="K17" s="32"/>
      <c r="L17" s="18" t="s">
        <v>133</v>
      </c>
      <c r="M17" s="20"/>
      <c r="S17" s="5" t="str">
        <f t="shared" ref="S17" si="8">IF(B17&lt;&gt;1,","&amp;D17,D17)</f>
        <v>,result</v>
      </c>
      <c r="T17" s="5" t="str">
        <f t="shared" ref="T17" si="9">UPPER(H17)</f>
        <v>INTEGER</v>
      </c>
      <c r="U17" s="5" t="str">
        <f t="shared" ref="U17" si="10">IF(K17&lt;&gt;"","default "&amp;IF(H17="text","'"&amp;K17&amp;"'",K17),"")</f>
        <v/>
      </c>
      <c r="V17" s="5" t="str">
        <f t="shared" si="3"/>
        <v>NOT NULL</v>
      </c>
      <c r="W17" s="5" t="str">
        <f t="shared" si="4"/>
        <v>-- 集計結果</v>
      </c>
      <c r="Y17" s="15"/>
      <c r="Z17" s="15"/>
      <c r="AA17" s="15"/>
      <c r="AB17" s="15"/>
      <c r="AD17" s="5" t="str">
        <f t="shared" ref="AD17" si="11">IF(H17="text",""""&amp;D17&amp;""": ""object"", ","")</f>
        <v/>
      </c>
      <c r="AE17" s="5" t="str">
        <f t="shared" ref="AE17" si="12">""""&amp;D17&amp;""", "</f>
        <v xml:space="preserve">"result", </v>
      </c>
    </row>
    <row r="18" spans="1:31">
      <c r="P18" s="15"/>
      <c r="R18" s="5" t="s">
        <v>152</v>
      </c>
      <c r="Y18" s="15"/>
      <c r="Z18" s="15"/>
      <c r="AA18" s="15"/>
      <c r="AB18" s="15"/>
    </row>
    <row r="19" spans="1:31">
      <c r="B19" s="5" t="s">
        <v>405</v>
      </c>
      <c r="P19" s="15"/>
      <c r="Y19" s="15"/>
      <c r="Z19" s="15"/>
      <c r="AA19" s="15"/>
      <c r="AB19" s="15"/>
    </row>
    <row r="20" spans="1:31">
      <c r="C20" s="5" t="str">
        <f>RIGHT(F20,7)&amp;"_"&amp;SUBSTITUTE(M20,"集計SQL","")</f>
        <v>0023-01_エラー患者データ取込予定総患者数</v>
      </c>
      <c r="F20" s="77" t="s">
        <v>407</v>
      </c>
      <c r="G20" s="78"/>
      <c r="H20" s="78"/>
      <c r="I20" s="78"/>
      <c r="J20" s="78"/>
      <c r="K20" s="78"/>
      <c r="L20" s="79"/>
      <c r="M20" s="77" t="s">
        <v>408</v>
      </c>
      <c r="N20" s="80"/>
      <c r="O20" s="80"/>
      <c r="P20" s="80"/>
      <c r="Q20" s="80"/>
      <c r="R20" s="80"/>
      <c r="S20" s="80"/>
      <c r="T20" s="80"/>
      <c r="U20" s="80"/>
      <c r="V20" s="80"/>
      <c r="W20" s="80"/>
      <c r="X20" s="81"/>
      <c r="Y20" s="15"/>
      <c r="Z20" s="15"/>
      <c r="AA20" s="15"/>
      <c r="AB20" s="15"/>
    </row>
    <row r="21" spans="1:31">
      <c r="C21" s="5" t="str">
        <f t="shared" ref="C21:C25" si="13">RIGHT(F21,7)&amp;"_"&amp;SUBSTITUTE(M21,"集計SQL","")</f>
        <v>0023-02_エラー患者データ取込不可患者数</v>
      </c>
      <c r="F21" s="77" t="s">
        <v>409</v>
      </c>
      <c r="G21" s="78"/>
      <c r="H21" s="78"/>
      <c r="I21" s="78"/>
      <c r="J21" s="78"/>
      <c r="K21" s="78"/>
      <c r="L21" s="79"/>
      <c r="M21" s="77" t="s">
        <v>410</v>
      </c>
      <c r="N21" s="80"/>
      <c r="O21" s="80"/>
      <c r="P21" s="80"/>
      <c r="Q21" s="80"/>
      <c r="R21" s="80"/>
      <c r="S21" s="80"/>
      <c r="T21" s="80"/>
      <c r="U21" s="80"/>
      <c r="V21" s="80"/>
      <c r="W21" s="80"/>
      <c r="X21" s="81"/>
      <c r="Y21" s="15"/>
      <c r="Z21" s="15"/>
      <c r="AA21" s="15"/>
    </row>
    <row r="22" spans="1:31" ht="18.75" customHeight="1">
      <c r="C22" s="5" t="str">
        <f t="shared" si="13"/>
        <v>0023-03_エラー患者データ認定領域への取込患者数</v>
      </c>
      <c r="F22" s="77" t="s">
        <v>411</v>
      </c>
      <c r="G22" s="78"/>
      <c r="H22" s="78"/>
      <c r="I22" s="78"/>
      <c r="J22" s="78"/>
      <c r="K22" s="78"/>
      <c r="L22" s="79"/>
      <c r="M22" s="77" t="s">
        <v>412</v>
      </c>
      <c r="N22" s="80"/>
      <c r="O22" s="80"/>
      <c r="P22" s="80"/>
      <c r="Q22" s="80"/>
      <c r="R22" s="80"/>
      <c r="S22" s="80"/>
      <c r="T22" s="80"/>
      <c r="U22" s="80"/>
      <c r="V22" s="80"/>
      <c r="W22" s="80"/>
      <c r="X22" s="81"/>
      <c r="Y22" s="15"/>
      <c r="Z22" s="15"/>
      <c r="AA22" s="15"/>
    </row>
    <row r="23" spans="1:31" ht="18.75" customHeight="1">
      <c r="C23" s="5" t="str">
        <f t="shared" si="13"/>
        <v>0023-04_エラー患者データ取込前_未通知およびオプトアウト対象患者数</v>
      </c>
      <c r="F23" s="77" t="s">
        <v>413</v>
      </c>
      <c r="G23" s="78"/>
      <c r="H23" s="78"/>
      <c r="I23" s="78"/>
      <c r="J23" s="78"/>
      <c r="K23" s="78"/>
      <c r="L23" s="79"/>
      <c r="M23" s="77" t="s">
        <v>414</v>
      </c>
      <c r="N23" s="80"/>
      <c r="O23" s="80"/>
      <c r="P23" s="80"/>
      <c r="Q23" s="80"/>
      <c r="R23" s="80"/>
      <c r="S23" s="80"/>
      <c r="T23" s="80"/>
      <c r="U23" s="80"/>
      <c r="V23" s="80"/>
      <c r="W23" s="80"/>
      <c r="X23" s="81"/>
      <c r="Y23" s="15"/>
      <c r="Z23" s="15"/>
      <c r="AA23" s="15"/>
    </row>
    <row r="24" spans="1:31">
      <c r="C24" s="5" t="str">
        <f t="shared" si="13"/>
        <v>0023-05_エラー患者データ登録実績患者数</v>
      </c>
      <c r="F24" s="77" t="s">
        <v>415</v>
      </c>
      <c r="G24" s="78"/>
      <c r="H24" s="78"/>
      <c r="I24" s="78"/>
      <c r="J24" s="78"/>
      <c r="K24" s="78"/>
      <c r="L24" s="79"/>
      <c r="M24" s="77" t="s">
        <v>416</v>
      </c>
      <c r="N24" s="80"/>
      <c r="O24" s="80"/>
      <c r="P24" s="80"/>
      <c r="Q24" s="80"/>
      <c r="R24" s="80"/>
      <c r="S24" s="80"/>
      <c r="T24" s="80"/>
      <c r="U24" s="80"/>
      <c r="V24" s="80"/>
      <c r="W24" s="80"/>
      <c r="X24" s="81"/>
      <c r="Y24" s="15"/>
      <c r="Z24" s="15"/>
      <c r="AA24" s="15"/>
    </row>
    <row r="25" spans="1:31" ht="18.75" customHeight="1">
      <c r="C25" s="5" t="str">
        <f t="shared" si="13"/>
        <v>0023-06_エラー患者データ取込後_未通知およびオプトアウト対象患者数</v>
      </c>
      <c r="F25" s="77" t="s">
        <v>417</v>
      </c>
      <c r="G25" s="78"/>
      <c r="H25" s="78"/>
      <c r="I25" s="78"/>
      <c r="J25" s="78"/>
      <c r="K25" s="78"/>
      <c r="L25" s="79"/>
      <c r="M25" s="77" t="s">
        <v>418</v>
      </c>
      <c r="N25" s="80"/>
      <c r="O25" s="80"/>
      <c r="P25" s="80"/>
      <c r="Q25" s="80"/>
      <c r="R25" s="80"/>
      <c r="S25" s="80"/>
      <c r="T25" s="80"/>
      <c r="U25" s="80"/>
      <c r="V25" s="80"/>
      <c r="W25" s="80"/>
      <c r="X25" s="81"/>
      <c r="Y25" s="15"/>
      <c r="Z25" s="15"/>
      <c r="AA25"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5">
    <cfRule type="duplicateValues" dxfId="2" priority="6"/>
  </conditionalFormatting>
  <conditionalFormatting sqref="D14">
    <cfRule type="duplicateValues" dxfId="1" priority="5"/>
  </conditionalFormatting>
  <conditionalFormatting sqref="D16">
    <cfRule type="duplicateValues" dxfId="0"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W435"/>
  <sheetViews>
    <sheetView showGridLines="0" topLeftCell="A403" zoomScaleNormal="100" workbookViewId="0">
      <selection activeCell="T418" sqref="T418"/>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453</v>
      </c>
    </row>
    <row r="4" spans="1:23">
      <c r="A4" s="43" t="s">
        <v>463</v>
      </c>
    </row>
    <row r="5" spans="1:23">
      <c r="C5" s="43"/>
    </row>
    <row r="6" spans="1:23" ht="13.5" customHeight="1">
      <c r="A6" s="48"/>
      <c r="B6" s="48"/>
      <c r="C6" s="88" t="s">
        <v>455</v>
      </c>
      <c r="D6" s="89"/>
      <c r="E6" s="97" t="s">
        <v>378</v>
      </c>
      <c r="F6" s="45"/>
      <c r="G6" s="45"/>
      <c r="H6" s="45"/>
      <c r="I6" s="45"/>
      <c r="J6" s="45"/>
      <c r="K6" s="45"/>
      <c r="L6" s="45"/>
      <c r="M6" s="45"/>
      <c r="N6" s="45"/>
      <c r="O6" s="45"/>
      <c r="P6" s="45"/>
      <c r="Q6" s="45"/>
      <c r="R6" s="45"/>
      <c r="S6" s="45"/>
      <c r="T6" s="88" t="s">
        <v>454</v>
      </c>
      <c r="U6" s="94"/>
      <c r="V6" s="92" t="s">
        <v>228</v>
      </c>
      <c r="W6" s="48"/>
    </row>
    <row r="7" spans="1:23">
      <c r="A7" s="48"/>
      <c r="B7" s="48"/>
      <c r="C7" s="90"/>
      <c r="D7" s="91"/>
      <c r="E7" s="108"/>
      <c r="F7" s="46"/>
      <c r="G7" s="46"/>
      <c r="H7" s="46"/>
      <c r="I7" s="46"/>
      <c r="J7" s="46"/>
      <c r="K7" s="46"/>
      <c r="L7" s="46"/>
      <c r="M7" s="46"/>
      <c r="N7" s="46"/>
      <c r="O7" s="46"/>
      <c r="P7" s="46"/>
      <c r="Q7" s="46"/>
      <c r="R7" s="46"/>
      <c r="S7" s="46"/>
      <c r="T7" s="95"/>
      <c r="U7" s="96"/>
      <c r="V7" s="93"/>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453</v>
      </c>
    </row>
    <row r="12" spans="1:23">
      <c r="A12" s="43" t="s">
        <v>457</v>
      </c>
    </row>
    <row r="14" spans="1:23" ht="13.5" customHeight="1">
      <c r="C14" s="88" t="s">
        <v>454</v>
      </c>
      <c r="D14" s="94"/>
      <c r="E14" s="92" t="s">
        <v>228</v>
      </c>
      <c r="F14" s="45"/>
      <c r="G14" s="45"/>
      <c r="H14" s="45"/>
      <c r="I14" s="45"/>
      <c r="J14" s="45"/>
      <c r="M14" s="45"/>
      <c r="N14" s="45"/>
      <c r="O14" s="45"/>
      <c r="P14" s="45"/>
      <c r="Q14" s="45"/>
      <c r="R14" s="45"/>
      <c r="S14" s="45"/>
      <c r="T14" s="88" t="s">
        <v>458</v>
      </c>
      <c r="U14" s="94"/>
      <c r="V14" s="92" t="s">
        <v>456</v>
      </c>
    </row>
    <row r="15" spans="1:23">
      <c r="C15" s="95"/>
      <c r="D15" s="96"/>
      <c r="E15" s="93"/>
      <c r="F15" s="46"/>
      <c r="G15" s="46"/>
      <c r="H15" s="46"/>
      <c r="I15" s="46"/>
      <c r="J15" s="46"/>
      <c r="K15" s="46"/>
      <c r="L15" s="47"/>
      <c r="M15" s="46"/>
      <c r="N15" s="46"/>
      <c r="O15" s="46"/>
      <c r="P15" s="46"/>
      <c r="Q15" s="46"/>
      <c r="R15" s="46"/>
      <c r="S15" s="46"/>
      <c r="T15" s="95"/>
      <c r="U15" s="96"/>
      <c r="V15" s="93"/>
    </row>
    <row r="16" spans="1:23">
      <c r="C16" s="43"/>
      <c r="K16" s="48"/>
      <c r="L16" s="49"/>
    </row>
    <row r="17" spans="1:23" ht="13.5" customHeight="1">
      <c r="A17" s="48"/>
      <c r="B17" s="48"/>
      <c r="C17" s="48"/>
      <c r="D17" s="48"/>
      <c r="E17" s="48"/>
      <c r="F17" s="48"/>
      <c r="G17" s="48"/>
      <c r="H17" s="99" t="s">
        <v>459</v>
      </c>
      <c r="I17" s="100"/>
      <c r="J17" s="103" t="s">
        <v>228</v>
      </c>
      <c r="L17" s="50"/>
      <c r="O17" s="48"/>
      <c r="P17" s="48"/>
      <c r="Q17" s="48"/>
      <c r="T17" s="48"/>
      <c r="U17" s="48"/>
      <c r="V17" s="48"/>
      <c r="W17" s="48"/>
    </row>
    <row r="18" spans="1:23">
      <c r="A18" s="48"/>
      <c r="B18" s="48"/>
      <c r="C18" s="48"/>
      <c r="D18" s="48"/>
      <c r="E18" s="48"/>
      <c r="F18" s="48"/>
      <c r="G18" s="48"/>
      <c r="H18" s="101"/>
      <c r="I18" s="102"/>
      <c r="J18" s="104"/>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c r="A22" s="43" t="s">
        <v>453</v>
      </c>
    </row>
    <row r="23" spans="1:23">
      <c r="A23" s="43" t="s">
        <v>460</v>
      </c>
    </row>
    <row r="25" spans="1:23" ht="13.5" customHeight="1">
      <c r="C25" s="88" t="s">
        <v>454</v>
      </c>
      <c r="D25" s="94"/>
      <c r="E25" s="92" t="s">
        <v>228</v>
      </c>
      <c r="F25" s="45"/>
      <c r="G25" s="45"/>
      <c r="H25" s="45"/>
      <c r="I25" s="45"/>
      <c r="J25" s="45"/>
      <c r="M25" s="45"/>
      <c r="N25" s="45"/>
      <c r="O25" s="45"/>
      <c r="P25" s="45"/>
      <c r="Q25" s="45"/>
      <c r="R25" s="45"/>
      <c r="S25" s="45"/>
      <c r="T25" s="88" t="s">
        <v>461</v>
      </c>
      <c r="U25" s="94"/>
      <c r="V25" s="92" t="s">
        <v>456</v>
      </c>
    </row>
    <row r="26" spans="1:23">
      <c r="C26" s="95"/>
      <c r="D26" s="96"/>
      <c r="E26" s="93"/>
      <c r="F26" s="46"/>
      <c r="G26" s="46"/>
      <c r="H26" s="46"/>
      <c r="I26" s="46"/>
      <c r="J26" s="46"/>
      <c r="K26" s="46"/>
      <c r="L26" s="47"/>
      <c r="M26" s="46"/>
      <c r="N26" s="46"/>
      <c r="O26" s="46"/>
      <c r="P26" s="46"/>
      <c r="Q26" s="46"/>
      <c r="R26" s="46"/>
      <c r="S26" s="46"/>
      <c r="T26" s="95"/>
      <c r="U26" s="96"/>
      <c r="V26" s="93"/>
    </row>
    <row r="27" spans="1:23">
      <c r="C27" s="43"/>
      <c r="K27" s="48"/>
      <c r="L27" s="49"/>
    </row>
    <row r="28" spans="1:23" ht="13.5" customHeight="1">
      <c r="A28" s="48"/>
      <c r="B28" s="48"/>
      <c r="C28" s="48"/>
      <c r="D28" s="48"/>
      <c r="E28" s="48"/>
      <c r="F28" s="48"/>
      <c r="G28" s="48"/>
      <c r="H28" s="99" t="s">
        <v>459</v>
      </c>
      <c r="I28" s="100"/>
      <c r="J28" s="103" t="s">
        <v>228</v>
      </c>
      <c r="L28" s="50"/>
      <c r="O28" s="48"/>
      <c r="P28" s="48"/>
      <c r="Q28" s="48"/>
      <c r="T28" s="48"/>
      <c r="U28" s="48"/>
      <c r="V28" s="48"/>
      <c r="W28" s="48"/>
    </row>
    <row r="29" spans="1:23">
      <c r="A29" s="48"/>
      <c r="B29" s="48"/>
      <c r="C29" s="48"/>
      <c r="D29" s="48"/>
      <c r="E29" s="48"/>
      <c r="F29" s="48"/>
      <c r="G29" s="48"/>
      <c r="H29" s="101"/>
      <c r="I29" s="102"/>
      <c r="J29" s="104"/>
      <c r="K29" s="46"/>
      <c r="O29" s="48"/>
      <c r="P29" s="48"/>
      <c r="Q29" s="48"/>
      <c r="T29" s="48"/>
      <c r="U29" s="48"/>
      <c r="V29" s="48"/>
      <c r="W29" s="48"/>
    </row>
    <row r="30" spans="1:23">
      <c r="A30" s="48"/>
      <c r="B30" s="48"/>
      <c r="C30" s="48"/>
      <c r="D30" s="48"/>
      <c r="E30" s="48"/>
      <c r="F30" s="48"/>
      <c r="G30" s="48"/>
      <c r="H30" s="48"/>
      <c r="I30" s="48"/>
      <c r="J30" s="48"/>
      <c r="K30" s="74"/>
      <c r="O30" s="48"/>
      <c r="P30" s="48"/>
      <c r="Q30" s="48"/>
      <c r="T30" s="48"/>
      <c r="U30" s="48"/>
      <c r="V30" s="48"/>
      <c r="W30" s="48"/>
    </row>
    <row r="31" spans="1:23" ht="14.25" thickBot="1">
      <c r="A31" s="51"/>
      <c r="B31" s="51"/>
      <c r="C31" s="51"/>
      <c r="D31" s="51"/>
      <c r="E31" s="51"/>
      <c r="F31" s="51"/>
      <c r="G31" s="51"/>
      <c r="H31" s="51"/>
      <c r="I31" s="51"/>
      <c r="J31" s="51"/>
      <c r="K31" s="51"/>
      <c r="L31" s="51"/>
      <c r="M31" s="51"/>
      <c r="N31" s="51"/>
      <c r="O31" s="51"/>
      <c r="P31" s="51"/>
      <c r="Q31" s="51"/>
      <c r="R31" s="51"/>
      <c r="S31" s="51"/>
      <c r="T31" s="51"/>
      <c r="U31" s="51"/>
      <c r="V31" s="51"/>
      <c r="W31" s="51"/>
    </row>
    <row r="33" spans="1:23" ht="13.5" customHeight="1">
      <c r="A33" s="43" t="s">
        <v>462</v>
      </c>
    </row>
    <row r="34" spans="1:23">
      <c r="A34" s="43" t="s">
        <v>500</v>
      </c>
    </row>
    <row r="35" spans="1:23">
      <c r="C35" s="43"/>
    </row>
    <row r="36" spans="1:23" ht="13.5" customHeight="1">
      <c r="A36" s="48"/>
      <c r="B36" s="48"/>
      <c r="C36" s="88" t="s">
        <v>501</v>
      </c>
      <c r="D36" s="94"/>
      <c r="E36" s="97" t="s">
        <v>378</v>
      </c>
      <c r="F36" s="45"/>
      <c r="G36" s="45"/>
      <c r="H36" s="45"/>
      <c r="I36" s="45"/>
      <c r="J36" s="45"/>
      <c r="K36" s="45"/>
      <c r="L36" s="45"/>
      <c r="M36" s="45"/>
      <c r="N36" s="45"/>
      <c r="O36" s="45"/>
      <c r="P36" s="45"/>
      <c r="Q36" s="45"/>
      <c r="R36" s="45"/>
      <c r="S36" s="45"/>
      <c r="T36" s="88" t="s">
        <v>459</v>
      </c>
      <c r="U36" s="94"/>
      <c r="V36" s="92" t="s">
        <v>228</v>
      </c>
      <c r="W36" s="48"/>
    </row>
    <row r="37" spans="1:23">
      <c r="A37" s="48"/>
      <c r="B37" s="48"/>
      <c r="C37" s="95"/>
      <c r="D37" s="96"/>
      <c r="E37" s="108"/>
      <c r="F37" s="46"/>
      <c r="G37" s="46"/>
      <c r="H37" s="46"/>
      <c r="I37" s="46"/>
      <c r="J37" s="46"/>
      <c r="K37" s="46"/>
      <c r="L37" s="46"/>
      <c r="M37" s="46"/>
      <c r="N37" s="46"/>
      <c r="O37" s="46"/>
      <c r="P37" s="46"/>
      <c r="Q37" s="46"/>
      <c r="R37" s="46"/>
      <c r="S37" s="46"/>
      <c r="T37" s="95"/>
      <c r="U37" s="96"/>
      <c r="V37" s="93"/>
      <c r="W37" s="48"/>
    </row>
    <row r="38" spans="1:23">
      <c r="A38" s="48"/>
      <c r="B38" s="48"/>
      <c r="C38" s="72"/>
      <c r="D38" s="72"/>
      <c r="E38" s="73"/>
      <c r="F38" s="74"/>
      <c r="G38" s="74"/>
      <c r="H38" s="74"/>
      <c r="I38" s="74"/>
      <c r="J38" s="74"/>
      <c r="K38" s="74"/>
      <c r="L38" s="74"/>
      <c r="M38" s="74"/>
      <c r="N38" s="74"/>
      <c r="O38" s="74"/>
      <c r="P38" s="74"/>
      <c r="Q38" s="74"/>
      <c r="R38" s="74"/>
      <c r="S38" s="74"/>
      <c r="T38" s="75"/>
      <c r="U38" s="75"/>
      <c r="V38" s="73"/>
      <c r="W38" s="48"/>
    </row>
    <row r="39" spans="1:23" ht="14.25" thickBot="1">
      <c r="A39" s="51"/>
      <c r="B39" s="51"/>
      <c r="C39" s="51"/>
      <c r="D39" s="51"/>
      <c r="E39" s="51"/>
      <c r="F39" s="51"/>
      <c r="G39" s="51"/>
      <c r="H39" s="51"/>
      <c r="I39" s="51"/>
      <c r="J39" s="51"/>
      <c r="K39" s="51"/>
      <c r="L39" s="51"/>
      <c r="M39" s="51"/>
      <c r="N39" s="51"/>
      <c r="O39" s="51"/>
      <c r="P39" s="51"/>
      <c r="Q39" s="51"/>
      <c r="R39" s="51"/>
      <c r="S39" s="51"/>
      <c r="T39" s="51"/>
      <c r="U39" s="51"/>
      <c r="V39" s="51"/>
      <c r="W39" s="51"/>
    </row>
    <row r="41" spans="1:23" ht="13.5" customHeight="1">
      <c r="A41" s="43" t="s">
        <v>462</v>
      </c>
      <c r="C41" s="43"/>
    </row>
    <row r="42" spans="1:23">
      <c r="A42" s="43" t="s">
        <v>464</v>
      </c>
    </row>
    <row r="43" spans="1:23">
      <c r="C43" s="43"/>
    </row>
    <row r="44" spans="1:23" ht="13.5" customHeight="1">
      <c r="A44" s="48"/>
      <c r="B44" s="48"/>
      <c r="C44" s="88" t="s">
        <v>461</v>
      </c>
      <c r="D44" s="94"/>
      <c r="E44" s="97" t="s">
        <v>378</v>
      </c>
      <c r="F44" s="45"/>
      <c r="G44" s="45"/>
      <c r="H44" s="45"/>
      <c r="I44" s="45"/>
      <c r="J44" s="45"/>
      <c r="K44" s="45"/>
      <c r="L44" s="45"/>
      <c r="M44" s="45"/>
      <c r="N44" s="45"/>
      <c r="O44" s="45"/>
      <c r="P44" s="45"/>
      <c r="Q44" s="45"/>
      <c r="R44" s="45"/>
      <c r="S44" s="45"/>
      <c r="T44" s="88" t="s">
        <v>454</v>
      </c>
      <c r="U44" s="94"/>
      <c r="V44" s="92" t="s">
        <v>228</v>
      </c>
      <c r="W44" s="48"/>
    </row>
    <row r="45" spans="1:23">
      <c r="A45" s="48"/>
      <c r="B45" s="48"/>
      <c r="C45" s="95"/>
      <c r="D45" s="96"/>
      <c r="E45" s="98"/>
      <c r="F45" s="46"/>
      <c r="G45" s="46"/>
      <c r="H45" s="46"/>
      <c r="I45" s="46"/>
      <c r="J45" s="46"/>
      <c r="K45" s="46"/>
      <c r="L45" s="46"/>
      <c r="M45" s="46"/>
      <c r="N45" s="46"/>
      <c r="O45" s="46"/>
      <c r="P45" s="46"/>
      <c r="Q45" s="46"/>
      <c r="R45" s="46"/>
      <c r="S45" s="46"/>
      <c r="T45" s="95"/>
      <c r="U45" s="96"/>
      <c r="V45" s="93"/>
      <c r="W45" s="48"/>
    </row>
    <row r="46" spans="1:23">
      <c r="A46" s="48"/>
      <c r="B46" s="48"/>
      <c r="C46" s="72"/>
      <c r="D46" s="72"/>
      <c r="E46" s="73"/>
      <c r="F46" s="74"/>
      <c r="G46" s="74"/>
      <c r="H46" s="74"/>
      <c r="I46" s="74"/>
      <c r="J46" s="74"/>
      <c r="K46" s="74"/>
      <c r="L46" s="74"/>
      <c r="M46" s="74"/>
      <c r="N46" s="74"/>
      <c r="O46" s="74"/>
      <c r="P46" s="74"/>
      <c r="Q46" s="74"/>
      <c r="R46" s="74"/>
      <c r="S46" s="74"/>
      <c r="T46" s="75"/>
      <c r="U46" s="75"/>
      <c r="V46" s="73"/>
      <c r="W46" s="48"/>
    </row>
    <row r="47" spans="1:23" ht="14.25" thickBot="1">
      <c r="A47" s="51"/>
      <c r="B47" s="51"/>
      <c r="C47" s="51"/>
      <c r="D47" s="51"/>
      <c r="E47" s="51"/>
      <c r="F47" s="51"/>
      <c r="G47" s="51"/>
      <c r="H47" s="51"/>
      <c r="I47" s="51"/>
      <c r="J47" s="51"/>
      <c r="K47" s="51"/>
      <c r="L47" s="51"/>
      <c r="M47" s="51"/>
      <c r="N47" s="51"/>
      <c r="O47" s="51"/>
      <c r="P47" s="51"/>
      <c r="Q47" s="51"/>
      <c r="R47" s="51"/>
      <c r="S47" s="51"/>
      <c r="T47" s="51"/>
      <c r="U47" s="51"/>
      <c r="V47" s="51"/>
      <c r="W47" s="51"/>
    </row>
    <row r="49" spans="1:23" ht="13.5" customHeight="1">
      <c r="A49" s="43" t="s">
        <v>462</v>
      </c>
      <c r="C49" s="43"/>
    </row>
    <row r="50" spans="1:23">
      <c r="A50" s="43" t="s">
        <v>464</v>
      </c>
    </row>
    <row r="51" spans="1:23">
      <c r="C51" s="43"/>
    </row>
    <row r="52" spans="1:23" ht="13.5" customHeight="1">
      <c r="C52" s="88" t="s">
        <v>459</v>
      </c>
      <c r="D52" s="89"/>
      <c r="E52" s="92" t="s">
        <v>228</v>
      </c>
      <c r="F52" s="45"/>
      <c r="G52" s="45"/>
      <c r="H52" s="45"/>
      <c r="I52" s="45"/>
      <c r="J52" s="45"/>
      <c r="M52" s="45"/>
      <c r="N52" s="45"/>
      <c r="O52" s="45"/>
      <c r="P52" s="45"/>
      <c r="Q52" s="45"/>
      <c r="R52" s="45"/>
      <c r="S52" s="45"/>
      <c r="T52" s="88" t="s">
        <v>509</v>
      </c>
      <c r="U52" s="94"/>
      <c r="V52" s="92" t="s">
        <v>228</v>
      </c>
    </row>
    <row r="53" spans="1:23">
      <c r="C53" s="90"/>
      <c r="D53" s="91"/>
      <c r="E53" s="93"/>
      <c r="F53" s="46"/>
      <c r="G53" s="46"/>
      <c r="H53" s="46"/>
      <c r="I53" s="46"/>
      <c r="J53" s="46"/>
      <c r="K53" s="46"/>
      <c r="L53" s="47"/>
      <c r="M53" s="46"/>
      <c r="N53" s="46"/>
      <c r="O53" s="46"/>
      <c r="P53" s="46"/>
      <c r="Q53" s="46"/>
      <c r="R53" s="46"/>
      <c r="S53" s="46"/>
      <c r="T53" s="95"/>
      <c r="U53" s="96"/>
      <c r="V53" s="93"/>
    </row>
    <row r="54" spans="1:23">
      <c r="C54" s="43"/>
      <c r="K54" s="48"/>
      <c r="L54" s="49"/>
    </row>
    <row r="55" spans="1:23" ht="13.5" customHeight="1">
      <c r="A55" s="48"/>
      <c r="B55" s="48"/>
      <c r="C55" s="48"/>
      <c r="D55" s="48"/>
      <c r="E55" s="48"/>
      <c r="F55" s="48"/>
      <c r="G55" s="48"/>
      <c r="H55" s="99" t="s">
        <v>454</v>
      </c>
      <c r="I55" s="109"/>
      <c r="J55" s="112" t="s">
        <v>228</v>
      </c>
      <c r="L55" s="50"/>
      <c r="O55" s="48"/>
      <c r="P55" s="48"/>
      <c r="Q55" s="48"/>
      <c r="T55" s="48"/>
      <c r="U55" s="48"/>
      <c r="V55" s="48"/>
      <c r="W55" s="48"/>
    </row>
    <row r="56" spans="1:23">
      <c r="A56" s="48"/>
      <c r="B56" s="48"/>
      <c r="C56" s="48"/>
      <c r="D56" s="48"/>
      <c r="E56" s="48"/>
      <c r="F56" s="48"/>
      <c r="G56" s="48"/>
      <c r="H56" s="110"/>
      <c r="I56" s="111"/>
      <c r="J56" s="113"/>
      <c r="K56" s="46"/>
      <c r="O56" s="48"/>
      <c r="P56" s="48"/>
      <c r="Q56" s="48"/>
      <c r="T56" s="48"/>
      <c r="U56" s="48"/>
      <c r="V56" s="48"/>
      <c r="W56" s="48"/>
    </row>
    <row r="57" spans="1:23">
      <c r="A57" s="48"/>
      <c r="B57" s="48"/>
      <c r="C57" s="48"/>
      <c r="D57" s="48"/>
      <c r="E57" s="48"/>
      <c r="F57" s="48"/>
      <c r="G57" s="48"/>
      <c r="H57" s="48"/>
      <c r="I57" s="48"/>
      <c r="J57" s="48"/>
      <c r="K57" s="74"/>
      <c r="O57" s="48"/>
      <c r="P57" s="48"/>
      <c r="Q57" s="48"/>
      <c r="T57" s="48"/>
      <c r="U57" s="48"/>
      <c r="V57" s="48"/>
      <c r="W57" s="48"/>
    </row>
    <row r="58" spans="1:23" ht="14.25" thickBot="1">
      <c r="A58" s="51"/>
      <c r="B58" s="51"/>
      <c r="C58" s="51"/>
      <c r="D58" s="51"/>
      <c r="E58" s="51"/>
      <c r="F58" s="51"/>
      <c r="G58" s="51"/>
      <c r="H58" s="51"/>
      <c r="I58" s="51"/>
      <c r="J58" s="51"/>
      <c r="K58" s="51"/>
      <c r="L58" s="51"/>
      <c r="M58" s="51"/>
      <c r="N58" s="51"/>
      <c r="O58" s="51"/>
      <c r="P58" s="51"/>
      <c r="Q58" s="51"/>
      <c r="R58" s="51"/>
      <c r="S58" s="51"/>
      <c r="T58" s="51"/>
      <c r="U58" s="51"/>
      <c r="V58" s="51"/>
      <c r="W58" s="51"/>
    </row>
    <row r="60" spans="1:23">
      <c r="A60" s="43" t="s">
        <v>462</v>
      </c>
    </row>
    <row r="61" spans="1:23">
      <c r="A61" s="43" t="s">
        <v>465</v>
      </c>
    </row>
    <row r="63" spans="1:23" ht="13.5" customHeight="1">
      <c r="C63" s="88" t="s">
        <v>459</v>
      </c>
      <c r="D63" s="94"/>
      <c r="E63" s="92" t="s">
        <v>228</v>
      </c>
      <c r="F63" s="45"/>
      <c r="G63" s="45"/>
      <c r="H63" s="45"/>
      <c r="I63" s="45"/>
      <c r="J63" s="45"/>
      <c r="M63" s="45"/>
      <c r="N63" s="45"/>
      <c r="O63" s="45"/>
      <c r="P63" s="45"/>
      <c r="Q63" s="45"/>
      <c r="R63" s="45"/>
      <c r="S63" s="45"/>
      <c r="T63" s="88" t="s">
        <v>504</v>
      </c>
      <c r="U63" s="94"/>
      <c r="V63" s="92" t="s">
        <v>228</v>
      </c>
    </row>
    <row r="64" spans="1:23">
      <c r="C64" s="95"/>
      <c r="D64" s="96"/>
      <c r="E64" s="93"/>
      <c r="F64" s="46"/>
      <c r="G64" s="46"/>
      <c r="H64" s="46"/>
      <c r="I64" s="46"/>
      <c r="J64" s="46"/>
      <c r="K64" s="46"/>
      <c r="L64" s="47"/>
      <c r="M64" s="46"/>
      <c r="N64" s="46"/>
      <c r="O64" s="46"/>
      <c r="P64" s="46"/>
      <c r="Q64" s="46"/>
      <c r="R64" s="46"/>
      <c r="S64" s="46"/>
      <c r="T64" s="95"/>
      <c r="U64" s="96"/>
      <c r="V64" s="93"/>
    </row>
    <row r="65" spans="1:23">
      <c r="C65" s="43"/>
      <c r="K65" s="48"/>
      <c r="L65" s="49"/>
    </row>
    <row r="66" spans="1:23" ht="13.5" customHeight="1">
      <c r="A66" s="48"/>
      <c r="B66" s="48"/>
      <c r="C66" s="48"/>
      <c r="D66" s="48"/>
      <c r="E66" s="48"/>
      <c r="F66" s="48"/>
      <c r="G66" s="48"/>
      <c r="H66" s="99" t="s">
        <v>499</v>
      </c>
      <c r="I66" s="109"/>
      <c r="J66" s="112" t="s">
        <v>228</v>
      </c>
      <c r="L66" s="50"/>
      <c r="O66" s="48"/>
      <c r="P66" s="48"/>
      <c r="Q66" s="48"/>
      <c r="T66" s="48"/>
      <c r="U66" s="48"/>
      <c r="V66" s="48"/>
      <c r="W66" s="48"/>
    </row>
    <row r="67" spans="1:23">
      <c r="A67" s="48"/>
      <c r="B67" s="48"/>
      <c r="C67" s="48"/>
      <c r="D67" s="48"/>
      <c r="E67" s="48"/>
      <c r="F67" s="48"/>
      <c r="G67" s="48"/>
      <c r="H67" s="110"/>
      <c r="I67" s="111"/>
      <c r="J67" s="113"/>
      <c r="K67" s="46"/>
      <c r="O67" s="48"/>
      <c r="P67" s="48"/>
      <c r="Q67" s="48"/>
      <c r="T67" s="48"/>
      <c r="U67" s="48"/>
      <c r="V67" s="48"/>
      <c r="W67" s="48"/>
    </row>
    <row r="68" spans="1:23">
      <c r="A68" s="48"/>
      <c r="B68" s="48"/>
      <c r="C68" s="48"/>
      <c r="D68" s="48"/>
      <c r="E68" s="48"/>
      <c r="F68" s="48"/>
      <c r="G68" s="48"/>
      <c r="H68" s="48"/>
      <c r="I68" s="48"/>
      <c r="J68" s="48"/>
      <c r="K68" s="74"/>
      <c r="O68" s="48"/>
      <c r="P68" s="48"/>
      <c r="Q68" s="48"/>
      <c r="T68" s="48"/>
      <c r="U68" s="48"/>
      <c r="V68" s="48"/>
      <c r="W68" s="48"/>
    </row>
    <row r="69" spans="1:23" ht="14.25" thickBot="1">
      <c r="A69" s="51"/>
      <c r="B69" s="51"/>
      <c r="C69" s="51"/>
      <c r="D69" s="51"/>
      <c r="E69" s="51"/>
      <c r="F69" s="51"/>
      <c r="G69" s="51"/>
      <c r="H69" s="51"/>
      <c r="I69" s="51"/>
      <c r="J69" s="51"/>
      <c r="K69" s="51"/>
      <c r="L69" s="51"/>
      <c r="M69" s="51"/>
      <c r="N69" s="51"/>
      <c r="O69" s="51"/>
      <c r="P69" s="51"/>
      <c r="Q69" s="51"/>
      <c r="R69" s="51"/>
      <c r="S69" s="51"/>
      <c r="T69" s="51"/>
      <c r="U69" s="51"/>
      <c r="V69" s="51"/>
      <c r="W69" s="51"/>
    </row>
    <row r="71" spans="1:23">
      <c r="A71" s="43" t="s">
        <v>462</v>
      </c>
    </row>
    <row r="72" spans="1:23">
      <c r="A72" s="43" t="s">
        <v>467</v>
      </c>
    </row>
    <row r="74" spans="1:23" ht="13.5" customHeight="1">
      <c r="C74" s="88" t="s">
        <v>459</v>
      </c>
      <c r="D74" s="94"/>
      <c r="E74" s="92" t="s">
        <v>228</v>
      </c>
      <c r="F74" s="45"/>
      <c r="G74" s="45"/>
      <c r="H74" s="45"/>
      <c r="I74" s="45"/>
      <c r="J74" s="45"/>
      <c r="M74" s="45"/>
      <c r="N74" s="45"/>
      <c r="O74" s="45"/>
      <c r="P74" s="45"/>
      <c r="Q74" s="45"/>
      <c r="R74" s="45"/>
      <c r="S74" s="45"/>
      <c r="T74" s="88" t="s">
        <v>459</v>
      </c>
      <c r="U74" s="94"/>
      <c r="V74" s="92" t="s">
        <v>228</v>
      </c>
    </row>
    <row r="75" spans="1:23">
      <c r="C75" s="95"/>
      <c r="D75" s="96"/>
      <c r="E75" s="93"/>
      <c r="F75" s="46"/>
      <c r="G75" s="46"/>
      <c r="H75" s="46"/>
      <c r="I75" s="46"/>
      <c r="J75" s="46"/>
      <c r="K75" s="46"/>
      <c r="L75" s="47"/>
      <c r="M75" s="46"/>
      <c r="N75" s="46"/>
      <c r="O75" s="46"/>
      <c r="P75" s="46"/>
      <c r="Q75" s="46"/>
      <c r="R75" s="46"/>
      <c r="S75" s="46"/>
      <c r="T75" s="95"/>
      <c r="U75" s="96"/>
      <c r="V75" s="93"/>
    </row>
    <row r="76" spans="1:23">
      <c r="C76" s="43"/>
      <c r="K76" s="48"/>
      <c r="L76" s="49"/>
    </row>
    <row r="77" spans="1:23" ht="13.5" customHeight="1">
      <c r="A77" s="48"/>
      <c r="B77" s="48"/>
      <c r="C77" s="48"/>
      <c r="D77" s="48"/>
      <c r="E77" s="48"/>
      <c r="F77" s="48"/>
      <c r="G77" s="48"/>
      <c r="H77" s="99" t="s">
        <v>499</v>
      </c>
      <c r="I77" s="109"/>
      <c r="J77" s="112" t="s">
        <v>228</v>
      </c>
      <c r="L77" s="50"/>
      <c r="O77" s="48"/>
      <c r="P77" s="48"/>
      <c r="Q77" s="48"/>
      <c r="T77" s="48"/>
      <c r="U77" s="48"/>
      <c r="V77" s="48"/>
      <c r="W77" s="48"/>
    </row>
    <row r="78" spans="1:23">
      <c r="A78" s="48"/>
      <c r="B78" s="48"/>
      <c r="C78" s="48"/>
      <c r="D78" s="48"/>
      <c r="E78" s="48"/>
      <c r="F78" s="48"/>
      <c r="G78" s="48"/>
      <c r="H78" s="110"/>
      <c r="I78" s="111"/>
      <c r="J78" s="113"/>
      <c r="K78" s="46"/>
      <c r="O78" s="48"/>
      <c r="P78" s="48"/>
      <c r="Q78" s="48"/>
      <c r="T78" s="48"/>
      <c r="U78" s="48"/>
      <c r="V78" s="48"/>
      <c r="W78" s="48"/>
    </row>
    <row r="79" spans="1:23">
      <c r="A79" s="48"/>
      <c r="B79" s="48"/>
      <c r="C79" s="48"/>
      <c r="D79" s="48"/>
      <c r="E79" s="48"/>
      <c r="F79" s="48"/>
      <c r="G79" s="48"/>
      <c r="H79" s="48"/>
      <c r="I79" s="48"/>
      <c r="J79" s="48"/>
      <c r="K79" s="74"/>
      <c r="O79" s="48"/>
      <c r="P79" s="48"/>
      <c r="Q79" s="48"/>
      <c r="T79" s="48"/>
      <c r="U79" s="48"/>
      <c r="V79" s="48"/>
      <c r="W79" s="48"/>
    </row>
    <row r="80" spans="1:23" ht="14.25" thickBot="1">
      <c r="A80" s="51"/>
      <c r="B80" s="51"/>
      <c r="C80" s="51"/>
      <c r="D80" s="51"/>
      <c r="E80" s="51"/>
      <c r="F80" s="51"/>
      <c r="G80" s="51"/>
      <c r="H80" s="51"/>
      <c r="I80" s="51"/>
      <c r="J80" s="51"/>
      <c r="K80" s="51"/>
      <c r="L80" s="51"/>
      <c r="M80" s="51"/>
      <c r="N80" s="51"/>
      <c r="O80" s="51"/>
      <c r="P80" s="51"/>
      <c r="Q80" s="51"/>
      <c r="R80" s="51"/>
      <c r="S80" s="51"/>
      <c r="T80" s="51"/>
      <c r="U80" s="51"/>
      <c r="V80" s="51"/>
      <c r="W80" s="51"/>
    </row>
    <row r="82" spans="1:23">
      <c r="A82" s="43" t="s">
        <v>462</v>
      </c>
    </row>
    <row r="83" spans="1:23">
      <c r="A83" s="43" t="s">
        <v>466</v>
      </c>
    </row>
    <row r="85" spans="1:23" ht="13.5" customHeight="1">
      <c r="C85" s="88" t="s">
        <v>192</v>
      </c>
      <c r="D85" s="89"/>
      <c r="E85" s="97" t="s">
        <v>228</v>
      </c>
      <c r="F85" s="45"/>
      <c r="G85" s="45"/>
      <c r="H85" s="45"/>
      <c r="I85" s="45"/>
      <c r="J85" s="45"/>
      <c r="M85" s="45"/>
      <c r="N85" s="45"/>
      <c r="O85" s="45"/>
      <c r="P85" s="45"/>
      <c r="Q85" s="45"/>
      <c r="R85" s="45"/>
      <c r="S85" s="45"/>
      <c r="T85" s="88" t="s">
        <v>510</v>
      </c>
      <c r="U85" s="89"/>
      <c r="V85" s="92" t="s">
        <v>228</v>
      </c>
    </row>
    <row r="86" spans="1:23">
      <c r="C86" s="90"/>
      <c r="D86" s="91"/>
      <c r="E86" s="98"/>
      <c r="F86" s="46"/>
      <c r="G86" s="46"/>
      <c r="H86" s="46"/>
      <c r="I86" s="46"/>
      <c r="J86" s="46"/>
      <c r="K86" s="46"/>
      <c r="L86" s="47"/>
      <c r="M86" s="46"/>
      <c r="N86" s="46"/>
      <c r="O86" s="46"/>
      <c r="P86" s="46"/>
      <c r="Q86" s="46"/>
      <c r="R86" s="46"/>
      <c r="S86" s="46"/>
      <c r="T86" s="90"/>
      <c r="U86" s="91"/>
      <c r="V86" s="93"/>
    </row>
    <row r="87" spans="1:23">
      <c r="C87" s="43"/>
      <c r="K87" s="48"/>
      <c r="L87" s="49"/>
    </row>
    <row r="88" spans="1:23" ht="13.5" customHeight="1">
      <c r="A88" s="48"/>
      <c r="B88" s="48"/>
      <c r="C88" s="48"/>
      <c r="D88" s="48"/>
      <c r="E88" s="48"/>
      <c r="F88" s="48"/>
      <c r="G88" s="48"/>
      <c r="H88" s="99" t="s">
        <v>499</v>
      </c>
      <c r="I88" s="109"/>
      <c r="J88" s="112" t="s">
        <v>228</v>
      </c>
      <c r="L88" s="50"/>
      <c r="O88" s="48"/>
      <c r="P88" s="48"/>
      <c r="Q88" s="48"/>
      <c r="T88" s="48"/>
      <c r="U88" s="48"/>
      <c r="V88" s="48"/>
      <c r="W88" s="48"/>
    </row>
    <row r="89" spans="1:23">
      <c r="A89" s="48"/>
      <c r="B89" s="48"/>
      <c r="C89" s="48"/>
      <c r="D89" s="48"/>
      <c r="E89" s="48"/>
      <c r="F89" s="48"/>
      <c r="G89" s="48"/>
      <c r="H89" s="110"/>
      <c r="I89" s="111"/>
      <c r="J89" s="113"/>
      <c r="K89" s="46"/>
      <c r="O89" s="48"/>
      <c r="P89" s="48"/>
      <c r="Q89" s="48"/>
      <c r="T89" s="48"/>
      <c r="U89" s="48"/>
      <c r="V89" s="48"/>
      <c r="W89" s="48"/>
    </row>
    <row r="90" spans="1:23">
      <c r="A90" s="48"/>
      <c r="B90" s="48"/>
      <c r="C90" s="48"/>
      <c r="D90" s="48"/>
      <c r="E90" s="48"/>
      <c r="F90" s="48"/>
      <c r="G90" s="48"/>
      <c r="H90" s="48"/>
      <c r="I90" s="48"/>
      <c r="J90" s="48"/>
      <c r="K90" s="74"/>
      <c r="O90" s="48"/>
      <c r="P90" s="48"/>
      <c r="Q90" s="48"/>
      <c r="T90" s="48"/>
      <c r="U90" s="48"/>
      <c r="V90" s="48"/>
      <c r="W90" s="48"/>
    </row>
    <row r="91" spans="1:23" ht="14.25" thickBot="1">
      <c r="A91" s="51"/>
      <c r="B91" s="51"/>
      <c r="C91" s="51"/>
      <c r="D91" s="51"/>
      <c r="E91" s="51"/>
      <c r="F91" s="51"/>
      <c r="G91" s="51"/>
      <c r="H91" s="51"/>
      <c r="I91" s="51"/>
      <c r="J91" s="51"/>
      <c r="K91" s="51"/>
      <c r="L91" s="51"/>
      <c r="M91" s="51"/>
      <c r="N91" s="51"/>
      <c r="O91" s="51"/>
      <c r="P91" s="51"/>
      <c r="Q91" s="51"/>
      <c r="R91" s="51"/>
      <c r="S91" s="51"/>
      <c r="T91" s="51"/>
      <c r="U91" s="51"/>
      <c r="V91" s="51"/>
      <c r="W91" s="51"/>
    </row>
    <row r="93" spans="1:23">
      <c r="A93" s="43" t="s">
        <v>462</v>
      </c>
    </row>
    <row r="94" spans="1:23">
      <c r="A94" s="43" t="s">
        <v>468</v>
      </c>
    </row>
    <row r="96" spans="1:23" ht="13.5" customHeight="1">
      <c r="C96" s="88" t="s">
        <v>192</v>
      </c>
      <c r="D96" s="89"/>
      <c r="E96" s="97" t="s">
        <v>228</v>
      </c>
      <c r="F96" s="45"/>
      <c r="G96" s="45"/>
      <c r="H96" s="45"/>
      <c r="I96" s="45"/>
      <c r="J96" s="45"/>
      <c r="M96" s="45"/>
      <c r="N96" s="45"/>
      <c r="O96" s="45"/>
      <c r="P96" s="45"/>
      <c r="Q96" s="45"/>
      <c r="R96" s="45"/>
      <c r="S96" s="45"/>
      <c r="T96" s="88" t="s">
        <v>192</v>
      </c>
      <c r="U96" s="89"/>
      <c r="V96" s="92" t="s">
        <v>228</v>
      </c>
    </row>
    <row r="97" spans="1:23">
      <c r="C97" s="90"/>
      <c r="D97" s="91"/>
      <c r="E97" s="98"/>
      <c r="F97" s="46"/>
      <c r="G97" s="46"/>
      <c r="H97" s="46"/>
      <c r="I97" s="46"/>
      <c r="J97" s="46"/>
      <c r="K97" s="46"/>
      <c r="L97" s="47"/>
      <c r="M97" s="46"/>
      <c r="N97" s="46"/>
      <c r="O97" s="46"/>
      <c r="P97" s="46"/>
      <c r="Q97" s="46"/>
      <c r="R97" s="46"/>
      <c r="S97" s="46"/>
      <c r="T97" s="90"/>
      <c r="U97" s="91"/>
      <c r="V97" s="93"/>
    </row>
    <row r="98" spans="1:23">
      <c r="C98" s="43"/>
      <c r="K98" s="48"/>
      <c r="L98" s="49"/>
    </row>
    <row r="99" spans="1:23" ht="13.5" customHeight="1">
      <c r="A99" s="48"/>
      <c r="B99" s="48"/>
      <c r="C99" s="48"/>
      <c r="D99" s="48"/>
      <c r="E99" s="48"/>
      <c r="F99" s="48"/>
      <c r="G99" s="48"/>
      <c r="H99" s="99" t="s">
        <v>499</v>
      </c>
      <c r="I99" s="109"/>
      <c r="J99" s="112" t="s">
        <v>228</v>
      </c>
      <c r="L99" s="50"/>
      <c r="O99" s="48"/>
      <c r="P99" s="48"/>
      <c r="Q99" s="48"/>
      <c r="T99" s="48"/>
      <c r="U99" s="48"/>
      <c r="V99" s="48"/>
      <c r="W99" s="48"/>
    </row>
    <row r="100" spans="1:23">
      <c r="A100" s="48"/>
      <c r="B100" s="48"/>
      <c r="C100" s="48"/>
      <c r="D100" s="48"/>
      <c r="E100" s="48"/>
      <c r="F100" s="48"/>
      <c r="G100" s="48"/>
      <c r="H100" s="110"/>
      <c r="I100" s="111"/>
      <c r="J100" s="113"/>
      <c r="K100" s="46"/>
      <c r="O100" s="48"/>
      <c r="P100" s="48"/>
      <c r="Q100" s="48"/>
      <c r="T100" s="48"/>
      <c r="U100" s="48"/>
      <c r="V100" s="48"/>
      <c r="W100" s="48"/>
    </row>
    <row r="101" spans="1:23">
      <c r="A101" s="48"/>
      <c r="B101" s="48"/>
      <c r="C101" s="48"/>
      <c r="D101" s="48"/>
      <c r="E101" s="48"/>
      <c r="F101" s="48"/>
      <c r="G101" s="48"/>
      <c r="H101" s="48"/>
      <c r="I101" s="48"/>
      <c r="J101" s="48"/>
      <c r="K101" s="74"/>
      <c r="O101" s="48"/>
      <c r="P101" s="48"/>
      <c r="Q101" s="48"/>
      <c r="T101" s="48"/>
      <c r="U101" s="48"/>
      <c r="V101" s="48"/>
      <c r="W101" s="48"/>
    </row>
    <row r="102" spans="1:23" ht="14.25" thickBot="1">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4" spans="1:23" ht="13.5" customHeight="1">
      <c r="A104" s="43" t="s">
        <v>462</v>
      </c>
    </row>
    <row r="105" spans="1:23">
      <c r="A105" s="43" t="s">
        <v>502</v>
      </c>
    </row>
    <row r="106" spans="1:23">
      <c r="C106" s="43"/>
    </row>
    <row r="107" spans="1:23" ht="13.5" customHeight="1">
      <c r="A107" s="48"/>
      <c r="B107" s="48"/>
      <c r="C107" s="88" t="s">
        <v>503</v>
      </c>
      <c r="D107" s="94"/>
      <c r="E107" s="97" t="s">
        <v>378</v>
      </c>
      <c r="F107" s="45"/>
      <c r="G107" s="45"/>
      <c r="H107" s="45"/>
      <c r="I107" s="45"/>
      <c r="J107" s="45"/>
      <c r="K107" s="45"/>
      <c r="L107" s="45"/>
      <c r="M107" s="45"/>
      <c r="N107" s="45"/>
      <c r="O107" s="45"/>
      <c r="P107" s="45"/>
      <c r="Q107" s="45"/>
      <c r="R107" s="45"/>
      <c r="S107" s="45"/>
      <c r="T107" s="88" t="s">
        <v>459</v>
      </c>
      <c r="U107" s="94"/>
      <c r="V107" s="92" t="s">
        <v>228</v>
      </c>
      <c r="W107" s="48"/>
    </row>
    <row r="108" spans="1:23">
      <c r="A108" s="48"/>
      <c r="B108" s="48"/>
      <c r="C108" s="95"/>
      <c r="D108" s="96"/>
      <c r="E108" s="108"/>
      <c r="F108" s="46"/>
      <c r="G108" s="46"/>
      <c r="H108" s="46"/>
      <c r="I108" s="46"/>
      <c r="J108" s="46"/>
      <c r="K108" s="46"/>
      <c r="L108" s="46"/>
      <c r="M108" s="46"/>
      <c r="N108" s="46"/>
      <c r="O108" s="46"/>
      <c r="P108" s="46"/>
      <c r="Q108" s="46"/>
      <c r="R108" s="46"/>
      <c r="S108" s="46"/>
      <c r="T108" s="95"/>
      <c r="U108" s="96"/>
      <c r="V108" s="93"/>
      <c r="W108" s="48"/>
    </row>
    <row r="109" spans="1:23">
      <c r="A109" s="48"/>
      <c r="B109" s="48"/>
      <c r="C109" s="72"/>
      <c r="D109" s="72"/>
      <c r="E109" s="73"/>
      <c r="F109" s="74"/>
      <c r="G109" s="74"/>
      <c r="H109" s="74"/>
      <c r="I109" s="74"/>
      <c r="J109" s="74"/>
      <c r="K109" s="74"/>
      <c r="L109" s="74"/>
      <c r="M109" s="74"/>
      <c r="N109" s="74"/>
      <c r="O109" s="74"/>
      <c r="P109" s="74"/>
      <c r="Q109" s="74"/>
      <c r="R109" s="74"/>
      <c r="S109" s="74"/>
      <c r="T109" s="75"/>
      <c r="U109" s="75"/>
      <c r="V109" s="73"/>
      <c r="W109" s="48"/>
    </row>
    <row r="110" spans="1:23" ht="14.25" thickBot="1">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2" spans="1:23" ht="13.5" customHeight="1">
      <c r="A112" s="43" t="s">
        <v>469</v>
      </c>
    </row>
    <row r="113" spans="1:23">
      <c r="A113" s="43" t="s">
        <v>470</v>
      </c>
    </row>
    <row r="114" spans="1:23">
      <c r="C114" s="43"/>
    </row>
    <row r="115" spans="1:23" ht="13.5" customHeight="1">
      <c r="A115" s="48"/>
      <c r="B115" s="48"/>
      <c r="C115" s="88" t="s">
        <v>459</v>
      </c>
      <c r="D115" s="94"/>
      <c r="E115" s="97" t="s">
        <v>228</v>
      </c>
      <c r="F115" s="45"/>
      <c r="G115" s="45"/>
      <c r="H115" s="45"/>
      <c r="I115" s="45"/>
      <c r="J115" s="45"/>
      <c r="K115" s="45"/>
      <c r="L115" s="45"/>
      <c r="M115" s="45"/>
      <c r="N115" s="45"/>
      <c r="O115" s="45"/>
      <c r="P115" s="45"/>
      <c r="Q115" s="45"/>
      <c r="R115" s="45"/>
      <c r="S115" s="45"/>
      <c r="T115" s="88" t="s">
        <v>459</v>
      </c>
      <c r="U115" s="94"/>
      <c r="V115" s="92" t="s">
        <v>456</v>
      </c>
      <c r="W115" s="48"/>
    </row>
    <row r="116" spans="1:23">
      <c r="A116" s="48"/>
      <c r="B116" s="48"/>
      <c r="C116" s="95"/>
      <c r="D116" s="96"/>
      <c r="E116" s="98"/>
      <c r="F116" s="46"/>
      <c r="G116" s="46"/>
      <c r="H116" s="46"/>
      <c r="I116" s="46"/>
      <c r="J116" s="46"/>
      <c r="K116" s="46"/>
      <c r="L116" s="46"/>
      <c r="M116" s="46"/>
      <c r="N116" s="46"/>
      <c r="O116" s="46"/>
      <c r="P116" s="46"/>
      <c r="Q116" s="46"/>
      <c r="R116" s="46"/>
      <c r="S116" s="46"/>
      <c r="T116" s="95"/>
      <c r="U116" s="96"/>
      <c r="V116" s="93"/>
      <c r="W116" s="48"/>
    </row>
    <row r="117" spans="1:23">
      <c r="A117" s="48"/>
      <c r="B117" s="48"/>
      <c r="C117" s="72"/>
      <c r="D117" s="72"/>
      <c r="E117" s="73"/>
      <c r="F117" s="74"/>
      <c r="G117" s="74"/>
      <c r="H117" s="74"/>
      <c r="I117" s="74"/>
      <c r="J117" s="74"/>
      <c r="K117" s="74"/>
      <c r="L117" s="74"/>
      <c r="M117" s="74"/>
      <c r="N117" s="74"/>
      <c r="O117" s="74"/>
      <c r="P117" s="74"/>
      <c r="Q117" s="74"/>
      <c r="R117" s="74"/>
      <c r="S117" s="74"/>
      <c r="T117" s="75"/>
      <c r="U117" s="75"/>
      <c r="V117" s="73"/>
      <c r="W117" s="48"/>
    </row>
    <row r="118" spans="1:23" ht="14.25" thickBot="1">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20" spans="1:23" ht="13.5" customHeight="1">
      <c r="A120" s="43" t="s">
        <v>469</v>
      </c>
    </row>
    <row r="121" spans="1:23">
      <c r="A121" s="43" t="s">
        <v>471</v>
      </c>
    </row>
    <row r="122" spans="1:23">
      <c r="C122" s="43"/>
    </row>
    <row r="123" spans="1:23" ht="13.5" customHeight="1">
      <c r="A123" s="48"/>
      <c r="B123" s="48"/>
      <c r="C123" s="88" t="s">
        <v>459</v>
      </c>
      <c r="D123" s="94"/>
      <c r="E123" s="97" t="s">
        <v>228</v>
      </c>
      <c r="F123" s="45"/>
      <c r="G123" s="45"/>
      <c r="H123" s="45"/>
      <c r="I123" s="45"/>
      <c r="J123" s="45"/>
      <c r="K123" s="45"/>
      <c r="L123" s="45"/>
      <c r="M123" s="45"/>
      <c r="N123" s="45"/>
      <c r="O123" s="45"/>
      <c r="P123" s="45"/>
      <c r="Q123" s="45"/>
      <c r="R123" s="45"/>
      <c r="S123" s="45"/>
      <c r="T123" s="88" t="s">
        <v>459</v>
      </c>
      <c r="U123" s="94"/>
      <c r="V123" s="92" t="s">
        <v>456</v>
      </c>
      <c r="W123" s="48"/>
    </row>
    <row r="124" spans="1:23">
      <c r="A124" s="48"/>
      <c r="B124" s="48"/>
      <c r="C124" s="95"/>
      <c r="D124" s="96"/>
      <c r="E124" s="98"/>
      <c r="F124" s="46"/>
      <c r="G124" s="46"/>
      <c r="H124" s="46"/>
      <c r="I124" s="46"/>
      <c r="J124" s="46"/>
      <c r="K124" s="46"/>
      <c r="L124" s="46"/>
      <c r="M124" s="46"/>
      <c r="N124" s="46"/>
      <c r="O124" s="46"/>
      <c r="P124" s="46"/>
      <c r="Q124" s="46"/>
      <c r="R124" s="46"/>
      <c r="S124" s="46"/>
      <c r="T124" s="95"/>
      <c r="U124" s="96"/>
      <c r="V124" s="93"/>
      <c r="W124" s="48"/>
    </row>
    <row r="125" spans="1:23">
      <c r="A125" s="48"/>
      <c r="B125" s="48"/>
      <c r="C125" s="72"/>
      <c r="D125" s="72"/>
      <c r="E125" s="73"/>
      <c r="F125" s="74"/>
      <c r="G125" s="74"/>
      <c r="H125" s="74"/>
      <c r="I125" s="74"/>
      <c r="J125" s="74"/>
      <c r="K125" s="74"/>
      <c r="L125" s="74"/>
      <c r="M125" s="74"/>
      <c r="N125" s="74"/>
      <c r="O125" s="74"/>
      <c r="P125" s="74"/>
      <c r="Q125" s="74"/>
      <c r="R125" s="74"/>
      <c r="S125" s="74"/>
      <c r="T125" s="75"/>
      <c r="U125" s="75"/>
      <c r="V125" s="73"/>
      <c r="W125" s="48"/>
    </row>
    <row r="126" spans="1:23">
      <c r="A126" s="48"/>
      <c r="B126" s="48"/>
      <c r="C126" s="72"/>
      <c r="D126" s="72"/>
      <c r="E126" s="73"/>
      <c r="F126" s="74"/>
      <c r="G126" s="74"/>
      <c r="H126" s="74"/>
      <c r="I126" s="74"/>
      <c r="J126" s="74"/>
      <c r="K126" s="74"/>
      <c r="L126" s="74"/>
      <c r="M126" s="74"/>
      <c r="N126" s="74"/>
      <c r="O126" s="74"/>
      <c r="P126" s="74"/>
      <c r="Q126" s="74"/>
      <c r="R126" s="74"/>
      <c r="S126" s="74"/>
      <c r="T126" s="75"/>
      <c r="U126" s="75"/>
      <c r="V126" s="73"/>
      <c r="W126" s="48"/>
    </row>
    <row r="127" spans="1:23">
      <c r="A127" s="48"/>
      <c r="B127" s="48"/>
      <c r="C127" s="72"/>
      <c r="D127" s="72"/>
      <c r="E127" s="73"/>
      <c r="F127" s="74"/>
      <c r="G127" s="74"/>
      <c r="H127" s="74"/>
      <c r="I127" s="74"/>
      <c r="J127" s="74"/>
      <c r="K127" s="74"/>
      <c r="L127" s="74"/>
      <c r="M127" s="74"/>
      <c r="N127" s="74"/>
      <c r="O127" s="74"/>
      <c r="P127" s="74"/>
      <c r="Q127" s="74"/>
      <c r="R127" s="74"/>
      <c r="S127" s="74"/>
      <c r="T127" s="75"/>
      <c r="U127" s="75"/>
      <c r="V127" s="73"/>
      <c r="W127" s="48"/>
    </row>
    <row r="128" spans="1:23" ht="14.25" thickBot="1">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30" spans="1:23" ht="13.5" customHeight="1">
      <c r="A130" s="43" t="s">
        <v>469</v>
      </c>
    </row>
    <row r="131" spans="1:23">
      <c r="A131" s="43" t="s">
        <v>512</v>
      </c>
    </row>
    <row r="132" spans="1:23">
      <c r="C132" s="43"/>
    </row>
    <row r="133" spans="1:23" ht="13.5" customHeight="1">
      <c r="A133" s="48"/>
      <c r="B133" s="48"/>
      <c r="C133" s="88" t="s">
        <v>511</v>
      </c>
      <c r="D133" s="89"/>
      <c r="E133" s="97" t="s">
        <v>378</v>
      </c>
      <c r="F133" s="45"/>
      <c r="G133" s="45"/>
      <c r="H133" s="45"/>
      <c r="I133" s="45"/>
      <c r="J133" s="45"/>
      <c r="K133" s="45"/>
      <c r="L133" s="45"/>
      <c r="M133" s="45"/>
      <c r="N133" s="45"/>
      <c r="O133" s="45"/>
      <c r="P133" s="45"/>
      <c r="Q133" s="45"/>
      <c r="R133" s="45"/>
      <c r="S133" s="45"/>
      <c r="T133" s="88" t="s">
        <v>204</v>
      </c>
      <c r="U133" s="89"/>
      <c r="V133" s="92" t="s">
        <v>228</v>
      </c>
      <c r="W133" s="48"/>
    </row>
    <row r="134" spans="1:23">
      <c r="A134" s="48"/>
      <c r="B134" s="48"/>
      <c r="C134" s="90"/>
      <c r="D134" s="91"/>
      <c r="E134" s="108"/>
      <c r="F134" s="46"/>
      <c r="G134" s="46"/>
      <c r="H134" s="46"/>
      <c r="I134" s="46"/>
      <c r="J134" s="46"/>
      <c r="K134" s="46"/>
      <c r="L134" s="46"/>
      <c r="M134" s="46"/>
      <c r="N134" s="46"/>
      <c r="O134" s="46"/>
      <c r="P134" s="46"/>
      <c r="Q134" s="46"/>
      <c r="R134" s="46"/>
      <c r="S134" s="46"/>
      <c r="T134" s="90"/>
      <c r="U134" s="91"/>
      <c r="V134" s="93"/>
      <c r="W134" s="48"/>
    </row>
    <row r="135" spans="1:23">
      <c r="A135" s="48"/>
      <c r="B135" s="48"/>
      <c r="C135" s="72"/>
      <c r="D135" s="72"/>
      <c r="E135" s="73"/>
      <c r="F135" s="74"/>
      <c r="G135" s="74"/>
      <c r="H135" s="74"/>
      <c r="I135" s="74"/>
      <c r="J135" s="74"/>
      <c r="K135" s="74"/>
      <c r="L135" s="74"/>
      <c r="M135" s="74"/>
      <c r="N135" s="74"/>
      <c r="O135" s="74"/>
      <c r="P135" s="74"/>
      <c r="Q135" s="74"/>
      <c r="R135" s="74"/>
      <c r="S135" s="74"/>
      <c r="T135" s="75"/>
      <c r="U135" s="75"/>
      <c r="V135" s="73"/>
      <c r="W135" s="48"/>
    </row>
    <row r="136" spans="1:23" ht="14.25" thickBot="1">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8" spans="1:23" ht="13.5" customHeight="1">
      <c r="A138" s="43" t="s">
        <v>469</v>
      </c>
    </row>
    <row r="139" spans="1:23">
      <c r="A139" s="43" t="s">
        <v>474</v>
      </c>
    </row>
    <row r="141" spans="1:23" ht="13.5" customHeight="1">
      <c r="C141" s="88" t="s">
        <v>459</v>
      </c>
      <c r="D141" s="94"/>
      <c r="E141" s="97" t="s">
        <v>228</v>
      </c>
      <c r="F141" s="45"/>
      <c r="G141" s="45"/>
      <c r="H141" s="45"/>
      <c r="I141" s="45"/>
      <c r="J141" s="45"/>
      <c r="M141" s="45"/>
      <c r="N141" s="45"/>
      <c r="O141" s="45"/>
      <c r="P141" s="45"/>
      <c r="Q141" s="45"/>
      <c r="R141" s="45"/>
      <c r="S141" s="45"/>
      <c r="T141" s="88" t="s">
        <v>459</v>
      </c>
      <c r="U141" s="94"/>
      <c r="V141" s="92" t="s">
        <v>228</v>
      </c>
    </row>
    <row r="142" spans="1:23">
      <c r="C142" s="95"/>
      <c r="D142" s="96"/>
      <c r="E142" s="98"/>
      <c r="F142" s="46"/>
      <c r="G142" s="46"/>
      <c r="H142" s="46"/>
      <c r="I142" s="46"/>
      <c r="J142" s="46"/>
      <c r="K142" s="46"/>
      <c r="L142" s="47"/>
      <c r="M142" s="46"/>
      <c r="N142" s="46"/>
      <c r="O142" s="46"/>
      <c r="P142" s="46"/>
      <c r="Q142" s="46"/>
      <c r="R142" s="46"/>
      <c r="S142" s="46"/>
      <c r="T142" s="95"/>
      <c r="U142" s="96"/>
      <c r="V142" s="93"/>
    </row>
    <row r="143" spans="1:23">
      <c r="C143" s="43"/>
      <c r="K143" s="48"/>
      <c r="L143" s="49"/>
    </row>
    <row r="144" spans="1:23" ht="13.5" customHeight="1">
      <c r="A144" s="48"/>
      <c r="B144" s="48"/>
      <c r="C144" s="48"/>
      <c r="D144" s="48"/>
      <c r="E144" s="48"/>
      <c r="F144" s="48"/>
      <c r="G144" s="48"/>
      <c r="H144" s="99" t="s">
        <v>204</v>
      </c>
      <c r="I144" s="109"/>
      <c r="J144" s="112" t="s">
        <v>228</v>
      </c>
      <c r="L144" s="50"/>
      <c r="O144" s="48"/>
      <c r="P144" s="48"/>
      <c r="Q144" s="48"/>
      <c r="T144" s="48"/>
      <c r="U144" s="48"/>
      <c r="V144" s="48"/>
      <c r="W144" s="48"/>
    </row>
    <row r="145" spans="1:23">
      <c r="A145" s="48"/>
      <c r="B145" s="48"/>
      <c r="C145" s="48"/>
      <c r="D145" s="48"/>
      <c r="E145" s="48"/>
      <c r="F145" s="48"/>
      <c r="G145" s="48"/>
      <c r="H145" s="110"/>
      <c r="I145" s="111"/>
      <c r="J145" s="113"/>
      <c r="K145" s="46"/>
      <c r="O145" s="48"/>
      <c r="P145" s="48"/>
      <c r="Q145" s="48"/>
      <c r="T145" s="48"/>
      <c r="U145" s="48"/>
      <c r="V145" s="48"/>
      <c r="W145" s="48"/>
    </row>
    <row r="146" spans="1:23">
      <c r="A146" s="48"/>
      <c r="B146" s="48"/>
      <c r="C146" s="48"/>
      <c r="D146" s="48"/>
      <c r="E146" s="48"/>
      <c r="F146" s="48"/>
      <c r="G146" s="48"/>
      <c r="H146" s="48"/>
      <c r="I146" s="48"/>
      <c r="J146" s="48"/>
      <c r="K146" s="74"/>
      <c r="O146" s="48"/>
      <c r="P146" s="48"/>
      <c r="Q146" s="48"/>
      <c r="T146" s="48"/>
      <c r="U146" s="48"/>
      <c r="V146" s="48"/>
      <c r="W146" s="48"/>
    </row>
    <row r="147" spans="1:23" ht="14.25" thickBot="1">
      <c r="A147" s="51"/>
      <c r="B147" s="51"/>
      <c r="C147" s="51"/>
      <c r="D147" s="51"/>
      <c r="E147" s="51"/>
      <c r="F147" s="51"/>
      <c r="G147" s="51"/>
      <c r="H147" s="51"/>
      <c r="I147" s="51"/>
      <c r="J147" s="51"/>
      <c r="K147" s="51"/>
      <c r="L147" s="51"/>
      <c r="M147" s="51"/>
      <c r="N147" s="51"/>
      <c r="O147" s="51"/>
      <c r="P147" s="51"/>
      <c r="Q147" s="51"/>
      <c r="R147" s="51"/>
      <c r="S147" s="51"/>
      <c r="T147" s="51"/>
      <c r="U147" s="51"/>
      <c r="V147" s="51"/>
      <c r="W147" s="51"/>
    </row>
    <row r="149" spans="1:23" ht="13.5" customHeight="1">
      <c r="A149" s="43" t="s">
        <v>469</v>
      </c>
    </row>
    <row r="150" spans="1:23">
      <c r="A150" s="43" t="s">
        <v>513</v>
      </c>
    </row>
    <row r="151" spans="1:23">
      <c r="C151" s="43"/>
    </row>
    <row r="152" spans="1:23" ht="13.5" customHeight="1">
      <c r="A152" s="48"/>
      <c r="B152" s="48"/>
      <c r="C152" s="88" t="s">
        <v>514</v>
      </c>
      <c r="D152" s="89"/>
      <c r="E152" s="97" t="s">
        <v>378</v>
      </c>
      <c r="F152" s="45"/>
      <c r="G152" s="45"/>
      <c r="H152" s="45"/>
      <c r="I152" s="45"/>
      <c r="J152" s="45"/>
      <c r="K152" s="45"/>
      <c r="L152" s="45"/>
      <c r="M152" s="45"/>
      <c r="N152" s="45"/>
      <c r="O152" s="45"/>
      <c r="P152" s="45"/>
      <c r="Q152" s="45"/>
      <c r="R152" s="45"/>
      <c r="S152" s="45"/>
      <c r="T152" s="88" t="s">
        <v>204</v>
      </c>
      <c r="U152" s="89"/>
      <c r="V152" s="92" t="s">
        <v>228</v>
      </c>
      <c r="W152" s="48"/>
    </row>
    <row r="153" spans="1:23">
      <c r="A153" s="48"/>
      <c r="B153" s="48"/>
      <c r="C153" s="90"/>
      <c r="D153" s="91"/>
      <c r="E153" s="108"/>
      <c r="F153" s="46"/>
      <c r="G153" s="46"/>
      <c r="H153" s="46"/>
      <c r="I153" s="46"/>
      <c r="J153" s="46"/>
      <c r="K153" s="46"/>
      <c r="L153" s="46"/>
      <c r="M153" s="46"/>
      <c r="N153" s="46"/>
      <c r="O153" s="46"/>
      <c r="P153" s="46"/>
      <c r="Q153" s="46"/>
      <c r="R153" s="46"/>
      <c r="S153" s="46"/>
      <c r="T153" s="90"/>
      <c r="U153" s="91"/>
      <c r="V153" s="93"/>
      <c r="W153" s="48"/>
    </row>
    <row r="154" spans="1:23">
      <c r="A154" s="48"/>
      <c r="B154" s="48"/>
      <c r="C154" s="72"/>
      <c r="D154" s="72"/>
      <c r="E154" s="73"/>
      <c r="F154" s="74"/>
      <c r="G154" s="74"/>
      <c r="H154" s="74"/>
      <c r="I154" s="74"/>
      <c r="J154" s="74"/>
      <c r="K154" s="74"/>
      <c r="L154" s="74"/>
      <c r="M154" s="74"/>
      <c r="N154" s="74"/>
      <c r="O154" s="74"/>
      <c r="P154" s="74"/>
      <c r="Q154" s="74"/>
      <c r="R154" s="74"/>
      <c r="S154" s="74"/>
      <c r="T154" s="75"/>
      <c r="U154" s="75"/>
      <c r="V154" s="73"/>
      <c r="W154" s="48"/>
    </row>
    <row r="155" spans="1:23" ht="14.25" thickBot="1">
      <c r="A155" s="51"/>
      <c r="B155" s="51"/>
      <c r="C155" s="51"/>
      <c r="D155" s="51"/>
      <c r="E155" s="51"/>
      <c r="F155" s="51"/>
      <c r="G155" s="51"/>
      <c r="H155" s="51"/>
      <c r="I155" s="51"/>
      <c r="J155" s="51"/>
      <c r="K155" s="51"/>
      <c r="L155" s="51"/>
      <c r="M155" s="51"/>
      <c r="N155" s="51"/>
      <c r="O155" s="51"/>
      <c r="P155" s="51"/>
      <c r="Q155" s="51"/>
      <c r="R155" s="51"/>
      <c r="S155" s="51"/>
      <c r="T155" s="51"/>
      <c r="U155" s="51"/>
      <c r="V155" s="51"/>
      <c r="W155" s="51"/>
    </row>
    <row r="157" spans="1:23" ht="13.5" customHeight="1">
      <c r="A157" s="43" t="s">
        <v>469</v>
      </c>
    </row>
    <row r="158" spans="1:23">
      <c r="A158" s="43" t="s">
        <v>477</v>
      </c>
    </row>
    <row r="160" spans="1:23" ht="13.5" customHeight="1">
      <c r="C160" s="88" t="s">
        <v>459</v>
      </c>
      <c r="D160" s="94"/>
      <c r="E160" s="97" t="s">
        <v>228</v>
      </c>
      <c r="F160" s="45"/>
      <c r="G160" s="45"/>
      <c r="H160" s="45"/>
      <c r="I160" s="45"/>
      <c r="J160" s="45"/>
      <c r="M160" s="45"/>
      <c r="N160" s="45"/>
      <c r="O160" s="45"/>
      <c r="P160" s="45"/>
      <c r="Q160" s="45"/>
      <c r="R160" s="45"/>
      <c r="S160" s="45"/>
      <c r="T160" s="88" t="s">
        <v>459</v>
      </c>
      <c r="U160" s="94"/>
      <c r="V160" s="92" t="s">
        <v>228</v>
      </c>
    </row>
    <row r="161" spans="1:23">
      <c r="C161" s="95"/>
      <c r="D161" s="96"/>
      <c r="E161" s="98"/>
      <c r="F161" s="46"/>
      <c r="G161" s="46"/>
      <c r="H161" s="46"/>
      <c r="I161" s="46"/>
      <c r="J161" s="46"/>
      <c r="K161" s="46"/>
      <c r="L161" s="47"/>
      <c r="M161" s="46"/>
      <c r="N161" s="46"/>
      <c r="O161" s="46"/>
      <c r="P161" s="46"/>
      <c r="Q161" s="46"/>
      <c r="R161" s="46"/>
      <c r="S161" s="46"/>
      <c r="T161" s="95"/>
      <c r="U161" s="96"/>
      <c r="V161" s="93"/>
    </row>
    <row r="162" spans="1:23">
      <c r="C162" s="43"/>
      <c r="K162" s="48"/>
      <c r="L162" s="49"/>
    </row>
    <row r="163" spans="1:23" ht="13.5" customHeight="1">
      <c r="A163" s="48"/>
      <c r="B163" s="48"/>
      <c r="C163" s="48"/>
      <c r="D163" s="48"/>
      <c r="E163" s="48"/>
      <c r="F163" s="48"/>
      <c r="G163" s="48"/>
      <c r="H163" s="99" t="s">
        <v>204</v>
      </c>
      <c r="I163" s="109"/>
      <c r="J163" s="112" t="s">
        <v>228</v>
      </c>
      <c r="L163" s="50"/>
      <c r="O163" s="48"/>
      <c r="P163" s="48"/>
      <c r="Q163" s="48"/>
      <c r="T163" s="48"/>
      <c r="U163" s="48"/>
      <c r="V163" s="48"/>
      <c r="W163" s="48"/>
    </row>
    <row r="164" spans="1:23">
      <c r="A164" s="48"/>
      <c r="B164" s="48"/>
      <c r="C164" s="48"/>
      <c r="D164" s="48"/>
      <c r="E164" s="48"/>
      <c r="F164" s="48"/>
      <c r="G164" s="48"/>
      <c r="H164" s="110"/>
      <c r="I164" s="111"/>
      <c r="J164" s="113"/>
      <c r="K164" s="46"/>
      <c r="O164" s="48"/>
      <c r="P164" s="48"/>
      <c r="Q164" s="48"/>
      <c r="T164" s="48"/>
      <c r="U164" s="48"/>
      <c r="V164" s="48"/>
      <c r="W164" s="48"/>
    </row>
    <row r="165" spans="1:23">
      <c r="A165" s="48"/>
      <c r="B165" s="48"/>
      <c r="C165" s="48"/>
      <c r="D165" s="48"/>
      <c r="E165" s="48"/>
      <c r="F165" s="48"/>
      <c r="G165" s="48"/>
      <c r="H165" s="48"/>
      <c r="I165" s="48"/>
      <c r="J165" s="48"/>
      <c r="K165" s="74"/>
      <c r="O165" s="48"/>
      <c r="P165" s="48"/>
      <c r="Q165" s="48"/>
      <c r="T165" s="48"/>
      <c r="U165" s="48"/>
      <c r="V165" s="48"/>
      <c r="W165" s="48"/>
    </row>
    <row r="166" spans="1:23" ht="14.25" thickBot="1">
      <c r="A166" s="51"/>
      <c r="B166" s="51"/>
      <c r="C166" s="51"/>
      <c r="D166" s="51"/>
      <c r="E166" s="51"/>
      <c r="F166" s="51"/>
      <c r="G166" s="51"/>
      <c r="H166" s="51"/>
      <c r="I166" s="51"/>
      <c r="J166" s="51"/>
      <c r="K166" s="51"/>
      <c r="L166" s="51"/>
      <c r="M166" s="51"/>
      <c r="N166" s="51"/>
      <c r="O166" s="51"/>
      <c r="P166" s="51"/>
      <c r="Q166" s="51"/>
      <c r="R166" s="51"/>
      <c r="S166" s="51"/>
      <c r="T166" s="51"/>
      <c r="U166" s="51"/>
      <c r="V166" s="51"/>
      <c r="W166" s="51"/>
    </row>
    <row r="168" spans="1:23" ht="13.5" customHeight="1">
      <c r="A168" s="43" t="s">
        <v>469</v>
      </c>
    </row>
    <row r="169" spans="1:23">
      <c r="A169" s="43" t="s">
        <v>473</v>
      </c>
    </row>
    <row r="170" spans="1:23">
      <c r="C170" s="43"/>
    </row>
    <row r="171" spans="1:23" ht="13.5" customHeight="1">
      <c r="A171" s="48"/>
      <c r="B171" s="48"/>
      <c r="C171" s="88" t="s">
        <v>472</v>
      </c>
      <c r="D171" s="89"/>
      <c r="E171" s="97" t="s">
        <v>378</v>
      </c>
      <c r="F171" s="45"/>
      <c r="G171" s="45"/>
      <c r="H171" s="45"/>
      <c r="I171" s="45"/>
      <c r="J171" s="45"/>
      <c r="K171" s="45"/>
      <c r="L171" s="45"/>
      <c r="M171" s="45"/>
      <c r="N171" s="45"/>
      <c r="O171" s="45"/>
      <c r="P171" s="45"/>
      <c r="Q171" s="45"/>
      <c r="R171" s="45"/>
      <c r="S171" s="45"/>
      <c r="T171" s="88" t="s">
        <v>192</v>
      </c>
      <c r="U171" s="89"/>
      <c r="V171" s="97" t="s">
        <v>228</v>
      </c>
      <c r="W171" s="48"/>
    </row>
    <row r="172" spans="1:23">
      <c r="A172" s="48"/>
      <c r="B172" s="48"/>
      <c r="C172" s="90"/>
      <c r="D172" s="91"/>
      <c r="E172" s="98"/>
      <c r="F172" s="46"/>
      <c r="G172" s="46"/>
      <c r="H172" s="46"/>
      <c r="I172" s="46"/>
      <c r="J172" s="46"/>
      <c r="K172" s="46"/>
      <c r="L172" s="46"/>
      <c r="M172" s="46"/>
      <c r="N172" s="46"/>
      <c r="O172" s="46"/>
      <c r="P172" s="46"/>
      <c r="Q172" s="46"/>
      <c r="R172" s="46"/>
      <c r="S172" s="46"/>
      <c r="T172" s="90"/>
      <c r="U172" s="91"/>
      <c r="V172" s="98"/>
      <c r="W172" s="48"/>
    </row>
    <row r="173" spans="1:23">
      <c r="A173" s="48"/>
      <c r="B173" s="48"/>
      <c r="C173" s="72"/>
      <c r="D173" s="72"/>
      <c r="E173" s="73"/>
      <c r="F173" s="74"/>
      <c r="G173" s="74"/>
      <c r="H173" s="74"/>
      <c r="I173" s="74"/>
      <c r="J173" s="74"/>
      <c r="K173" s="74"/>
      <c r="L173" s="74"/>
      <c r="M173" s="74"/>
      <c r="N173" s="74"/>
      <c r="O173" s="74"/>
      <c r="P173" s="74"/>
      <c r="Q173" s="74"/>
      <c r="R173" s="74"/>
      <c r="S173" s="74"/>
      <c r="T173" s="75"/>
      <c r="U173" s="75"/>
      <c r="V173" s="73"/>
      <c r="W173" s="48"/>
    </row>
    <row r="174" spans="1:23" ht="14.25"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469</v>
      </c>
    </row>
    <row r="177" spans="1:23">
      <c r="A177" s="43" t="s">
        <v>475</v>
      </c>
    </row>
    <row r="178" spans="1:23">
      <c r="C178" s="43"/>
    </row>
    <row r="179" spans="1:23" ht="13.5" customHeight="1">
      <c r="A179" s="48"/>
      <c r="B179" s="48"/>
      <c r="C179" s="88" t="s">
        <v>476</v>
      </c>
      <c r="D179" s="89"/>
      <c r="E179" s="97" t="s">
        <v>378</v>
      </c>
      <c r="F179" s="45"/>
      <c r="G179" s="45"/>
      <c r="H179" s="45"/>
      <c r="I179" s="45"/>
      <c r="J179" s="45"/>
      <c r="K179" s="45"/>
      <c r="L179" s="45"/>
      <c r="M179" s="45"/>
      <c r="N179" s="45"/>
      <c r="O179" s="45"/>
      <c r="P179" s="45"/>
      <c r="Q179" s="45"/>
      <c r="R179" s="45"/>
      <c r="S179" s="45"/>
      <c r="T179" s="88" t="s">
        <v>207</v>
      </c>
      <c r="U179" s="89"/>
      <c r="V179" s="92" t="s">
        <v>228</v>
      </c>
      <c r="W179" s="48"/>
    </row>
    <row r="180" spans="1:23">
      <c r="A180" s="48"/>
      <c r="B180" s="48"/>
      <c r="C180" s="90"/>
      <c r="D180" s="91"/>
      <c r="E180" s="108"/>
      <c r="F180" s="46"/>
      <c r="G180" s="46"/>
      <c r="H180" s="46"/>
      <c r="I180" s="46"/>
      <c r="J180" s="46"/>
      <c r="K180" s="46"/>
      <c r="L180" s="46"/>
      <c r="M180" s="46"/>
      <c r="N180" s="46"/>
      <c r="O180" s="46"/>
      <c r="P180" s="46"/>
      <c r="Q180" s="46"/>
      <c r="R180" s="46"/>
      <c r="S180" s="46"/>
      <c r="T180" s="90"/>
      <c r="U180" s="91"/>
      <c r="V180" s="93"/>
      <c r="W180" s="48"/>
    </row>
    <row r="181" spans="1:23">
      <c r="A181" s="48"/>
      <c r="B181" s="48"/>
      <c r="C181" s="72"/>
      <c r="D181" s="72"/>
      <c r="E181" s="73"/>
      <c r="F181" s="74"/>
      <c r="G181" s="74"/>
      <c r="H181" s="74"/>
      <c r="I181" s="74"/>
      <c r="J181" s="74"/>
      <c r="K181" s="74"/>
      <c r="L181" s="74"/>
      <c r="M181" s="74"/>
      <c r="N181" s="74"/>
      <c r="O181" s="74"/>
      <c r="P181" s="74"/>
      <c r="Q181" s="74"/>
      <c r="R181" s="74"/>
      <c r="S181" s="74"/>
      <c r="T181" s="75"/>
      <c r="U181" s="75"/>
      <c r="V181" s="73"/>
      <c r="W181" s="48"/>
    </row>
    <row r="182" spans="1:23" ht="14.25" thickBot="1">
      <c r="A182" s="51"/>
      <c r="B182" s="51"/>
      <c r="C182" s="51"/>
      <c r="D182" s="51"/>
      <c r="E182" s="51"/>
      <c r="F182" s="51"/>
      <c r="G182" s="51"/>
      <c r="H182" s="51"/>
      <c r="I182" s="51"/>
      <c r="J182" s="51"/>
      <c r="K182" s="51"/>
      <c r="L182" s="51"/>
      <c r="M182" s="51"/>
      <c r="N182" s="51"/>
      <c r="O182" s="51"/>
      <c r="P182" s="51"/>
      <c r="Q182" s="51"/>
      <c r="R182" s="51"/>
      <c r="S182" s="51"/>
      <c r="T182" s="51"/>
      <c r="U182" s="51"/>
      <c r="V182" s="51"/>
      <c r="W182" s="51"/>
    </row>
    <row r="184" spans="1:23" ht="13.5" customHeight="1">
      <c r="A184" s="43" t="s">
        <v>469</v>
      </c>
    </row>
    <row r="185" spans="1:23">
      <c r="A185" s="43" t="s">
        <v>518</v>
      </c>
    </row>
    <row r="187" spans="1:23" ht="13.5" customHeight="1">
      <c r="C187" s="88" t="s">
        <v>192</v>
      </c>
      <c r="D187" s="89"/>
      <c r="E187" s="97" t="s">
        <v>228</v>
      </c>
      <c r="F187" s="45"/>
      <c r="G187" s="45"/>
      <c r="H187" s="45"/>
      <c r="I187" s="45"/>
      <c r="J187" s="45"/>
      <c r="M187" s="45"/>
      <c r="N187" s="45"/>
      <c r="O187" s="45"/>
      <c r="P187" s="45"/>
      <c r="Q187" s="45"/>
      <c r="R187" s="45"/>
      <c r="S187" s="45"/>
      <c r="T187" s="88" t="s">
        <v>192</v>
      </c>
      <c r="U187" s="89"/>
      <c r="V187" s="92" t="s">
        <v>228</v>
      </c>
    </row>
    <row r="188" spans="1:23">
      <c r="C188" s="90"/>
      <c r="D188" s="91"/>
      <c r="E188" s="98"/>
      <c r="F188" s="46"/>
      <c r="G188" s="46"/>
      <c r="H188" s="46"/>
      <c r="I188" s="46"/>
      <c r="J188" s="46"/>
      <c r="K188" s="46"/>
      <c r="L188" s="47"/>
      <c r="M188" s="46"/>
      <c r="N188" s="46"/>
      <c r="O188" s="46"/>
      <c r="P188" s="46"/>
      <c r="Q188" s="46"/>
      <c r="R188" s="46"/>
      <c r="S188" s="46"/>
      <c r="T188" s="90"/>
      <c r="U188" s="91"/>
      <c r="V188" s="93"/>
    </row>
    <row r="189" spans="1:23">
      <c r="C189" s="43"/>
      <c r="K189" s="48"/>
      <c r="L189" s="49"/>
    </row>
    <row r="190" spans="1:23" ht="13.5" customHeight="1">
      <c r="A190" s="48"/>
      <c r="B190" s="48"/>
      <c r="C190" s="48"/>
      <c r="D190" s="48"/>
      <c r="E190" s="48"/>
      <c r="F190" s="48"/>
      <c r="G190" s="48"/>
      <c r="H190" s="99" t="s">
        <v>207</v>
      </c>
      <c r="I190" s="109"/>
      <c r="J190" s="112" t="s">
        <v>228</v>
      </c>
      <c r="L190" s="50"/>
      <c r="O190" s="48"/>
      <c r="P190" s="48"/>
      <c r="Q190" s="48"/>
      <c r="T190" s="48"/>
      <c r="U190" s="48"/>
      <c r="V190" s="48"/>
      <c r="W190" s="48"/>
    </row>
    <row r="191" spans="1:23">
      <c r="A191" s="48"/>
      <c r="B191" s="48"/>
      <c r="C191" s="48"/>
      <c r="D191" s="48"/>
      <c r="E191" s="48"/>
      <c r="F191" s="48"/>
      <c r="G191" s="48"/>
      <c r="H191" s="110"/>
      <c r="I191" s="111"/>
      <c r="J191" s="113"/>
      <c r="K191" s="46"/>
      <c r="O191" s="48"/>
      <c r="P191" s="48"/>
      <c r="Q191" s="48"/>
      <c r="T191" s="48"/>
      <c r="U191" s="48"/>
      <c r="V191" s="48"/>
      <c r="W191" s="48"/>
    </row>
    <row r="192" spans="1:23">
      <c r="A192" s="48"/>
      <c r="B192" s="48"/>
      <c r="C192" s="48"/>
      <c r="D192" s="48"/>
      <c r="E192" s="48"/>
      <c r="F192" s="48"/>
      <c r="G192" s="48"/>
      <c r="H192" s="48"/>
      <c r="I192" s="48"/>
      <c r="J192" s="48"/>
      <c r="K192" s="74"/>
      <c r="O192" s="48"/>
      <c r="P192" s="48"/>
      <c r="Q192" s="48"/>
      <c r="T192" s="48"/>
      <c r="U192" s="48"/>
      <c r="V192" s="48"/>
      <c r="W192" s="48"/>
    </row>
    <row r="193" spans="1:23" ht="14.25" thickBot="1">
      <c r="A193" s="51"/>
      <c r="B193" s="51"/>
      <c r="C193" s="51"/>
      <c r="D193" s="51"/>
      <c r="E193" s="51"/>
      <c r="F193" s="51"/>
      <c r="G193" s="51"/>
      <c r="H193" s="51"/>
      <c r="I193" s="51"/>
      <c r="J193" s="51"/>
      <c r="K193" s="51"/>
      <c r="L193" s="51"/>
      <c r="M193" s="51"/>
      <c r="N193" s="51"/>
      <c r="O193" s="51"/>
      <c r="P193" s="51"/>
      <c r="Q193" s="51"/>
      <c r="R193" s="51"/>
      <c r="S193" s="51"/>
      <c r="T193" s="51"/>
      <c r="U193" s="51"/>
      <c r="V193" s="51"/>
      <c r="W193" s="51"/>
    </row>
    <row r="195" spans="1:23" ht="13.5" customHeight="1">
      <c r="A195" s="43" t="s">
        <v>478</v>
      </c>
    </row>
    <row r="196" spans="1:23">
      <c r="A196" s="43" t="s">
        <v>519</v>
      </c>
      <c r="G196" s="43" t="s">
        <v>479</v>
      </c>
    </row>
    <row r="198" spans="1:23" ht="13.5" customHeight="1">
      <c r="C198" s="88" t="s">
        <v>192</v>
      </c>
      <c r="D198" s="89"/>
      <c r="E198" s="97" t="s">
        <v>228</v>
      </c>
      <c r="F198" s="45"/>
      <c r="G198" s="45"/>
      <c r="H198" s="45"/>
      <c r="I198" s="45"/>
      <c r="J198" s="45"/>
      <c r="K198" s="45"/>
      <c r="L198" s="45"/>
      <c r="M198" s="45"/>
      <c r="N198" s="45"/>
      <c r="O198" s="45"/>
      <c r="P198" s="45"/>
      <c r="Q198" s="45"/>
      <c r="T198" s="88" t="s">
        <v>192</v>
      </c>
      <c r="U198" s="89"/>
      <c r="V198" s="92" t="s">
        <v>228</v>
      </c>
    </row>
    <row r="199" spans="1:23">
      <c r="C199" s="90"/>
      <c r="D199" s="91"/>
      <c r="E199" s="98"/>
      <c r="F199" s="46"/>
      <c r="G199" s="46"/>
      <c r="H199" s="46"/>
      <c r="I199" s="46"/>
      <c r="J199" s="46"/>
      <c r="K199" s="46"/>
      <c r="L199" s="46"/>
      <c r="M199" s="46"/>
      <c r="N199" s="46"/>
      <c r="O199" s="46"/>
      <c r="P199" s="46"/>
      <c r="Q199" s="46"/>
      <c r="R199" s="46"/>
      <c r="S199" s="47"/>
      <c r="T199" s="90"/>
      <c r="U199" s="91"/>
      <c r="V199" s="93"/>
    </row>
    <row r="200" spans="1:23">
      <c r="C200" s="43"/>
      <c r="R200" s="48"/>
      <c r="S200" s="49"/>
    </row>
    <row r="201" spans="1:23" ht="13.5" customHeight="1">
      <c r="A201" s="48"/>
      <c r="B201" s="48"/>
      <c r="C201" s="48"/>
      <c r="D201" s="48"/>
      <c r="E201" s="48"/>
      <c r="F201" s="48"/>
      <c r="G201" s="48"/>
      <c r="H201" s="99" t="s">
        <v>358</v>
      </c>
      <c r="I201" s="109"/>
      <c r="J201" s="112" t="s">
        <v>228</v>
      </c>
      <c r="M201" s="45"/>
      <c r="N201" s="45"/>
      <c r="O201" s="45"/>
      <c r="P201" s="45"/>
      <c r="Q201" s="45"/>
      <c r="S201" s="50"/>
      <c r="T201" s="48"/>
      <c r="U201" s="48"/>
      <c r="V201" s="48"/>
      <c r="W201" s="48"/>
    </row>
    <row r="202" spans="1:23">
      <c r="A202" s="48"/>
      <c r="B202" s="48"/>
      <c r="C202" s="48"/>
      <c r="D202" s="48"/>
      <c r="E202" s="48"/>
      <c r="F202" s="48"/>
      <c r="G202" s="48"/>
      <c r="H202" s="110"/>
      <c r="I202" s="111"/>
      <c r="J202" s="113"/>
      <c r="K202" s="46"/>
      <c r="L202" s="47"/>
      <c r="M202" s="46"/>
      <c r="N202" s="46"/>
      <c r="O202" s="46"/>
      <c r="P202" s="46"/>
      <c r="Q202" s="46"/>
      <c r="R202" s="46"/>
      <c r="T202" s="48"/>
      <c r="U202" s="48"/>
      <c r="V202" s="48"/>
      <c r="W202" s="48"/>
    </row>
    <row r="203" spans="1:23">
      <c r="C203" s="43"/>
      <c r="K203" s="48"/>
      <c r="L203" s="49"/>
    </row>
    <row r="204" spans="1:23" ht="13.5" customHeight="1">
      <c r="A204" s="48"/>
      <c r="B204" s="48"/>
      <c r="C204" s="48"/>
      <c r="D204" s="48"/>
      <c r="E204" s="48"/>
      <c r="F204" s="48"/>
      <c r="G204" s="48"/>
      <c r="H204" s="88" t="s">
        <v>480</v>
      </c>
      <c r="I204" s="94"/>
      <c r="J204" s="97" t="s">
        <v>228</v>
      </c>
      <c r="L204" s="50"/>
      <c r="O204" s="48"/>
      <c r="P204" s="48"/>
      <c r="Q204" s="48"/>
      <c r="T204" s="48"/>
      <c r="U204" s="48"/>
      <c r="V204" s="48"/>
      <c r="W204" s="48"/>
    </row>
    <row r="205" spans="1:23">
      <c r="A205" s="48"/>
      <c r="B205" s="48"/>
      <c r="C205" s="48"/>
      <c r="D205" s="48"/>
      <c r="E205" s="48"/>
      <c r="F205" s="48"/>
      <c r="G205" s="48"/>
      <c r="H205" s="95"/>
      <c r="I205" s="96"/>
      <c r="J205" s="98"/>
      <c r="K205" s="46"/>
      <c r="O205" s="48"/>
      <c r="P205" s="48"/>
      <c r="Q205" s="48"/>
      <c r="T205" s="48"/>
      <c r="U205" s="48"/>
      <c r="V205" s="48"/>
      <c r="W205" s="48"/>
    </row>
    <row r="207" spans="1:23" ht="14.25"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478</v>
      </c>
    </row>
    <row r="210" spans="1:23">
      <c r="A210" s="43" t="s">
        <v>536</v>
      </c>
      <c r="G210" s="43"/>
    </row>
    <row r="212" spans="1:23" ht="13.5" customHeight="1">
      <c r="C212" s="88" t="s">
        <v>192</v>
      </c>
      <c r="D212" s="89"/>
      <c r="E212" s="97" t="s">
        <v>228</v>
      </c>
      <c r="F212" s="45"/>
      <c r="G212" s="45"/>
      <c r="H212" s="45"/>
      <c r="I212" s="45"/>
      <c r="J212" s="45"/>
      <c r="K212" s="45"/>
      <c r="L212" s="45"/>
      <c r="M212" s="45"/>
      <c r="N212" s="45"/>
      <c r="O212" s="45"/>
      <c r="P212" s="45"/>
      <c r="Q212" s="45"/>
      <c r="T212" s="88" t="s">
        <v>192</v>
      </c>
      <c r="U212" s="89"/>
      <c r="V212" s="92" t="s">
        <v>228</v>
      </c>
    </row>
    <row r="213" spans="1:23">
      <c r="C213" s="90"/>
      <c r="D213" s="91"/>
      <c r="E213" s="98"/>
      <c r="F213" s="46"/>
      <c r="G213" s="46"/>
      <c r="H213" s="46"/>
      <c r="I213" s="46"/>
      <c r="J213" s="46"/>
      <c r="K213" s="46"/>
      <c r="L213" s="46"/>
      <c r="M213" s="46"/>
      <c r="N213" s="46"/>
      <c r="O213" s="46"/>
      <c r="P213" s="46"/>
      <c r="Q213" s="46"/>
      <c r="R213" s="46"/>
      <c r="S213" s="47"/>
      <c r="T213" s="90"/>
      <c r="U213" s="91"/>
      <c r="V213" s="93"/>
    </row>
    <row r="214" spans="1:23">
      <c r="C214" s="43"/>
      <c r="R214" s="48"/>
      <c r="S214" s="49"/>
    </row>
    <row r="215" spans="1:23" ht="13.5" customHeight="1">
      <c r="A215" s="48"/>
      <c r="B215" s="48"/>
      <c r="C215" s="48"/>
      <c r="D215" s="48"/>
      <c r="E215" s="48"/>
      <c r="F215" s="48"/>
      <c r="G215" s="48"/>
      <c r="H215" s="99" t="s">
        <v>358</v>
      </c>
      <c r="I215" s="109"/>
      <c r="J215" s="112" t="s">
        <v>228</v>
      </c>
      <c r="M215" s="45"/>
      <c r="N215" s="45"/>
      <c r="O215" s="45"/>
      <c r="P215" s="45"/>
      <c r="Q215" s="45"/>
      <c r="S215" s="50"/>
      <c r="T215" s="48"/>
      <c r="U215" s="48"/>
      <c r="V215" s="48"/>
      <c r="W215" s="48"/>
    </row>
    <row r="216" spans="1:23">
      <c r="A216" s="48"/>
      <c r="B216" s="48"/>
      <c r="C216" s="48"/>
      <c r="D216" s="48"/>
      <c r="E216" s="48"/>
      <c r="F216" s="48"/>
      <c r="G216" s="48"/>
      <c r="H216" s="110"/>
      <c r="I216" s="111"/>
      <c r="J216" s="113"/>
      <c r="K216" s="46"/>
      <c r="L216" s="47"/>
      <c r="M216" s="46"/>
      <c r="N216" s="46"/>
      <c r="O216" s="46"/>
      <c r="P216" s="46"/>
      <c r="Q216" s="46"/>
      <c r="R216" s="46"/>
      <c r="T216" s="48"/>
      <c r="U216" s="48"/>
      <c r="V216" s="48"/>
      <c r="W216" s="48"/>
    </row>
    <row r="217" spans="1:23">
      <c r="C217" s="43"/>
      <c r="K217" s="48"/>
      <c r="L217" s="49"/>
    </row>
    <row r="218" spans="1:23" ht="13.5" customHeight="1">
      <c r="A218" s="48"/>
      <c r="B218" s="48"/>
      <c r="C218" s="48"/>
      <c r="D218" s="48"/>
      <c r="E218" s="48"/>
      <c r="F218" s="48"/>
      <c r="G218" s="48"/>
      <c r="H218" s="88" t="s">
        <v>480</v>
      </c>
      <c r="I218" s="94"/>
      <c r="J218" s="97" t="s">
        <v>228</v>
      </c>
      <c r="L218" s="50"/>
      <c r="O218" s="48"/>
      <c r="P218" s="48"/>
      <c r="Q218" s="48"/>
      <c r="T218" s="48"/>
      <c r="U218" s="48"/>
      <c r="V218" s="48"/>
      <c r="W218" s="48"/>
    </row>
    <row r="219" spans="1:23">
      <c r="A219" s="48"/>
      <c r="B219" s="48"/>
      <c r="C219" s="48"/>
      <c r="D219" s="48"/>
      <c r="E219" s="48"/>
      <c r="F219" s="48"/>
      <c r="G219" s="48"/>
      <c r="H219" s="95"/>
      <c r="I219" s="96"/>
      <c r="J219" s="98"/>
      <c r="K219" s="46"/>
      <c r="O219" s="48"/>
      <c r="P219" s="48"/>
      <c r="Q219" s="48"/>
      <c r="T219" s="48"/>
      <c r="U219" s="48"/>
      <c r="V219" s="48"/>
      <c r="W219" s="48"/>
    </row>
    <row r="221" spans="1:23" ht="14.25" thickBot="1">
      <c r="A221" s="51"/>
      <c r="B221" s="51"/>
      <c r="C221" s="51"/>
      <c r="D221" s="51"/>
      <c r="E221" s="51"/>
      <c r="F221" s="51"/>
      <c r="G221" s="51"/>
      <c r="H221" s="51"/>
      <c r="I221" s="51"/>
      <c r="J221" s="51"/>
      <c r="K221" s="51"/>
      <c r="L221" s="51"/>
      <c r="M221" s="51"/>
      <c r="N221" s="51"/>
      <c r="O221" s="51"/>
      <c r="P221" s="51"/>
      <c r="Q221" s="51"/>
      <c r="R221" s="51"/>
      <c r="S221" s="51"/>
      <c r="T221" s="51"/>
      <c r="U221" s="51"/>
      <c r="V221" s="51"/>
      <c r="W221" s="51"/>
    </row>
    <row r="223" spans="1:23" ht="13.5" customHeight="1">
      <c r="A223" s="43" t="s">
        <v>478</v>
      </c>
    </row>
    <row r="224" spans="1:23">
      <c r="A224" s="43" t="s">
        <v>526</v>
      </c>
      <c r="G224" s="43"/>
    </row>
    <row r="226" spans="1:23" ht="13.5" customHeight="1">
      <c r="C226" s="88" t="s">
        <v>192</v>
      </c>
      <c r="D226" s="89"/>
      <c r="E226" s="97" t="s">
        <v>228</v>
      </c>
      <c r="F226" s="45"/>
      <c r="G226" s="45"/>
      <c r="H226" s="45"/>
      <c r="I226" s="45"/>
      <c r="J226" s="45"/>
      <c r="K226" s="45"/>
      <c r="L226" s="45"/>
      <c r="M226" s="45"/>
      <c r="N226" s="45"/>
      <c r="O226" s="45"/>
      <c r="P226" s="45"/>
      <c r="Q226" s="45"/>
      <c r="T226" s="88" t="s">
        <v>192</v>
      </c>
      <c r="U226" s="89"/>
      <c r="V226" s="97" t="s">
        <v>228</v>
      </c>
    </row>
    <row r="227" spans="1:23">
      <c r="C227" s="90"/>
      <c r="D227" s="91"/>
      <c r="E227" s="98"/>
      <c r="F227" s="46"/>
      <c r="G227" s="46"/>
      <c r="H227" s="46"/>
      <c r="I227" s="46"/>
      <c r="J227" s="46"/>
      <c r="K227" s="46"/>
      <c r="L227" s="46"/>
      <c r="M227" s="46"/>
      <c r="N227" s="46"/>
      <c r="O227" s="46"/>
      <c r="P227" s="46"/>
      <c r="Q227" s="46"/>
      <c r="R227" s="46"/>
      <c r="S227" s="47"/>
      <c r="T227" s="90"/>
      <c r="U227" s="91"/>
      <c r="V227" s="98"/>
    </row>
    <row r="228" spans="1:23">
      <c r="C228" s="43"/>
      <c r="R228" s="48"/>
      <c r="S228" s="49"/>
    </row>
    <row r="229" spans="1:23" ht="13.5" customHeight="1">
      <c r="A229" s="48"/>
      <c r="B229" s="48"/>
      <c r="C229" s="48"/>
      <c r="D229" s="48"/>
      <c r="E229" s="48"/>
      <c r="F229" s="48"/>
      <c r="G229" s="48"/>
      <c r="H229" s="99" t="s">
        <v>358</v>
      </c>
      <c r="I229" s="109"/>
      <c r="J229" s="112" t="s">
        <v>228</v>
      </c>
      <c r="M229" s="45"/>
      <c r="N229" s="45"/>
      <c r="O229" s="45"/>
      <c r="P229" s="45"/>
      <c r="Q229" s="45"/>
      <c r="S229" s="50"/>
      <c r="T229" s="48"/>
      <c r="U229" s="48"/>
      <c r="V229" s="48"/>
      <c r="W229" s="48"/>
    </row>
    <row r="230" spans="1:23">
      <c r="A230" s="48"/>
      <c r="B230" s="48"/>
      <c r="C230" s="48"/>
      <c r="D230" s="48"/>
      <c r="E230" s="48"/>
      <c r="F230" s="48"/>
      <c r="G230" s="48"/>
      <c r="H230" s="110"/>
      <c r="I230" s="111"/>
      <c r="J230" s="113"/>
      <c r="K230" s="46"/>
      <c r="L230" s="47"/>
      <c r="M230" s="46"/>
      <c r="N230" s="46"/>
      <c r="O230" s="46"/>
      <c r="P230" s="46"/>
      <c r="Q230" s="46"/>
      <c r="R230" s="46"/>
      <c r="T230" s="48"/>
      <c r="U230" s="48"/>
      <c r="V230" s="48"/>
      <c r="W230" s="48"/>
    </row>
    <row r="231" spans="1:23">
      <c r="C231" s="43"/>
      <c r="K231" s="48"/>
      <c r="L231" s="49"/>
    </row>
    <row r="232" spans="1:23" ht="13.5" customHeight="1">
      <c r="A232" s="48"/>
      <c r="B232" s="48"/>
      <c r="C232" s="48"/>
      <c r="D232" s="48"/>
      <c r="E232" s="48"/>
      <c r="F232" s="48"/>
      <c r="G232" s="48"/>
      <c r="H232" s="88" t="s">
        <v>480</v>
      </c>
      <c r="I232" s="89"/>
      <c r="J232" s="97" t="s">
        <v>228</v>
      </c>
      <c r="L232" s="50"/>
      <c r="O232" s="48"/>
      <c r="P232" s="48"/>
      <c r="Q232" s="48"/>
      <c r="T232" s="48"/>
      <c r="U232" s="48"/>
      <c r="V232" s="48"/>
      <c r="W232" s="48"/>
    </row>
    <row r="233" spans="1:23">
      <c r="A233" s="48"/>
      <c r="B233" s="48"/>
      <c r="C233" s="48"/>
      <c r="D233" s="48"/>
      <c r="E233" s="48"/>
      <c r="F233" s="48"/>
      <c r="G233" s="48"/>
      <c r="H233" s="90"/>
      <c r="I233" s="91"/>
      <c r="J233" s="98"/>
      <c r="K233" s="46"/>
      <c r="O233" s="48"/>
      <c r="P233" s="48"/>
      <c r="Q233" s="48"/>
      <c r="T233" s="48"/>
      <c r="U233" s="48"/>
      <c r="V233" s="48"/>
      <c r="W233" s="48"/>
    </row>
    <row r="235" spans="1:23" ht="14.25" thickBot="1">
      <c r="A235" s="51"/>
      <c r="B235" s="51"/>
      <c r="C235" s="51"/>
      <c r="D235" s="51"/>
      <c r="E235" s="51"/>
      <c r="F235" s="51"/>
      <c r="G235" s="51"/>
      <c r="H235" s="51"/>
      <c r="I235" s="51"/>
      <c r="J235" s="51"/>
      <c r="K235" s="51"/>
      <c r="L235" s="51"/>
      <c r="M235" s="51"/>
      <c r="N235" s="51"/>
      <c r="O235" s="51"/>
      <c r="P235" s="51"/>
      <c r="Q235" s="51"/>
      <c r="R235" s="51"/>
      <c r="S235" s="51"/>
      <c r="T235" s="51"/>
      <c r="U235" s="51"/>
      <c r="V235" s="51"/>
      <c r="W235" s="51"/>
    </row>
    <row r="237" spans="1:23" ht="13.5" customHeight="1">
      <c r="A237" s="43" t="s">
        <v>478</v>
      </c>
    </row>
    <row r="238" spans="1:23">
      <c r="A238" s="43" t="s">
        <v>520</v>
      </c>
      <c r="G238" s="85"/>
    </row>
    <row r="240" spans="1:23" ht="13.5" customHeight="1">
      <c r="C240" s="88" t="s">
        <v>192</v>
      </c>
      <c r="D240" s="89"/>
      <c r="E240" s="97" t="s">
        <v>228</v>
      </c>
      <c r="F240" s="45"/>
      <c r="G240" s="45"/>
      <c r="H240" s="45"/>
      <c r="I240" s="45"/>
      <c r="J240" s="45"/>
      <c r="K240" s="45"/>
      <c r="L240" s="45"/>
      <c r="M240" s="45"/>
      <c r="N240" s="45"/>
      <c r="O240" s="45"/>
      <c r="P240" s="45"/>
      <c r="Q240" s="45"/>
      <c r="T240" s="88" t="s">
        <v>192</v>
      </c>
      <c r="U240" s="89"/>
      <c r="V240" s="92" t="s">
        <v>228</v>
      </c>
    </row>
    <row r="241" spans="1:23">
      <c r="C241" s="90"/>
      <c r="D241" s="91"/>
      <c r="E241" s="98"/>
      <c r="F241" s="46"/>
      <c r="G241" s="46"/>
      <c r="H241" s="46"/>
      <c r="I241" s="46"/>
      <c r="J241" s="46"/>
      <c r="K241" s="46"/>
      <c r="L241" s="46"/>
      <c r="M241" s="46"/>
      <c r="N241" s="46"/>
      <c r="O241" s="46"/>
      <c r="P241" s="46"/>
      <c r="Q241" s="46"/>
      <c r="R241" s="46"/>
      <c r="S241" s="47"/>
      <c r="T241" s="90"/>
      <c r="U241" s="91"/>
      <c r="V241" s="93"/>
    </row>
    <row r="242" spans="1:23">
      <c r="C242" s="43"/>
      <c r="R242" s="48"/>
      <c r="S242" s="49"/>
    </row>
    <row r="243" spans="1:23" ht="13.5" customHeight="1">
      <c r="A243" s="48"/>
      <c r="B243" s="48"/>
      <c r="C243" s="48"/>
      <c r="D243" s="48"/>
      <c r="E243" s="48"/>
      <c r="F243" s="48"/>
      <c r="G243" s="48"/>
      <c r="H243" s="99" t="s">
        <v>358</v>
      </c>
      <c r="I243" s="109"/>
      <c r="J243" s="112" t="s">
        <v>228</v>
      </c>
      <c r="M243" s="45"/>
      <c r="N243" s="45"/>
      <c r="O243" s="45"/>
      <c r="P243" s="45"/>
      <c r="Q243" s="45"/>
      <c r="S243" s="50"/>
      <c r="T243" s="48"/>
      <c r="U243" s="48"/>
      <c r="V243" s="48"/>
      <c r="W243" s="48"/>
    </row>
    <row r="244" spans="1:23">
      <c r="A244" s="48"/>
      <c r="B244" s="48"/>
      <c r="C244" s="48"/>
      <c r="D244" s="48"/>
      <c r="E244" s="48"/>
      <c r="F244" s="48"/>
      <c r="G244" s="48"/>
      <c r="H244" s="110"/>
      <c r="I244" s="111"/>
      <c r="J244" s="113"/>
      <c r="K244" s="46"/>
      <c r="L244" s="47"/>
      <c r="M244" s="46"/>
      <c r="N244" s="46"/>
      <c r="O244" s="46"/>
      <c r="P244" s="46"/>
      <c r="Q244" s="46"/>
      <c r="R244" s="46"/>
      <c r="T244" s="48"/>
      <c r="U244" s="48"/>
      <c r="V244" s="48"/>
      <c r="W244" s="48"/>
    </row>
    <row r="245" spans="1:23">
      <c r="C245" s="43"/>
      <c r="K245" s="48"/>
      <c r="L245" s="49"/>
    </row>
    <row r="246" spans="1:23" ht="13.5" customHeight="1">
      <c r="A246" s="48"/>
      <c r="B246" s="48"/>
      <c r="C246" s="48"/>
      <c r="D246" s="48"/>
      <c r="E246" s="48"/>
      <c r="F246" s="48"/>
      <c r="G246" s="48"/>
      <c r="H246" s="88" t="s">
        <v>480</v>
      </c>
      <c r="I246" s="94"/>
      <c r="J246" s="97" t="s">
        <v>228</v>
      </c>
      <c r="L246" s="50"/>
      <c r="O246" s="48"/>
      <c r="P246" s="48"/>
      <c r="Q246" s="48"/>
      <c r="T246" s="48"/>
      <c r="U246" s="48"/>
      <c r="V246" s="48"/>
      <c r="W246" s="48"/>
    </row>
    <row r="247" spans="1:23">
      <c r="A247" s="48"/>
      <c r="B247" s="48"/>
      <c r="C247" s="48"/>
      <c r="D247" s="48"/>
      <c r="E247" s="48"/>
      <c r="F247" s="48"/>
      <c r="G247" s="48"/>
      <c r="H247" s="95"/>
      <c r="I247" s="96"/>
      <c r="J247" s="98"/>
      <c r="K247" s="46"/>
      <c r="O247" s="48"/>
      <c r="P247" s="48"/>
      <c r="Q247" s="48"/>
      <c r="T247" s="48"/>
      <c r="U247" s="48"/>
      <c r="V247" s="48"/>
      <c r="W247" s="48"/>
    </row>
    <row r="249" spans="1:23" ht="14.25" thickBot="1">
      <c r="A249" s="51"/>
      <c r="B249" s="51"/>
      <c r="C249" s="51"/>
      <c r="D249" s="51"/>
      <c r="E249" s="51"/>
      <c r="F249" s="51"/>
      <c r="G249" s="51"/>
      <c r="H249" s="51"/>
      <c r="I249" s="51"/>
      <c r="J249" s="51"/>
      <c r="K249" s="51"/>
      <c r="L249" s="51"/>
      <c r="M249" s="51"/>
      <c r="N249" s="51"/>
      <c r="O249" s="51"/>
      <c r="P249" s="51"/>
      <c r="Q249" s="51"/>
      <c r="R249" s="51"/>
      <c r="S249" s="51"/>
      <c r="T249" s="51"/>
      <c r="U249" s="51"/>
      <c r="V249" s="51"/>
      <c r="W249" s="51"/>
    </row>
    <row r="251" spans="1:23" ht="13.5" customHeight="1">
      <c r="A251" s="43" t="s">
        <v>481</v>
      </c>
    </row>
    <row r="252" spans="1:23">
      <c r="A252" s="43" t="s">
        <v>482</v>
      </c>
      <c r="G252" s="85"/>
    </row>
    <row r="254" spans="1:23" ht="13.5" customHeight="1">
      <c r="C254" s="88" t="s">
        <v>192</v>
      </c>
      <c r="D254" s="89"/>
      <c r="E254" s="97" t="s">
        <v>228</v>
      </c>
      <c r="F254" s="45"/>
      <c r="G254" s="45"/>
      <c r="H254" s="45"/>
      <c r="I254" s="45"/>
      <c r="J254" s="45"/>
      <c r="K254" s="45"/>
      <c r="L254" s="45"/>
      <c r="M254" s="45"/>
      <c r="N254" s="45"/>
      <c r="O254" s="45"/>
      <c r="P254" s="45"/>
      <c r="Q254" s="45"/>
      <c r="R254" s="45"/>
      <c r="S254" s="45"/>
      <c r="T254" s="88" t="s">
        <v>483</v>
      </c>
      <c r="U254" s="89"/>
      <c r="V254" s="92" t="s">
        <v>456</v>
      </c>
    </row>
    <row r="255" spans="1:23">
      <c r="C255" s="90"/>
      <c r="D255" s="91"/>
      <c r="E255" s="98"/>
      <c r="F255" s="46"/>
      <c r="G255" s="46"/>
      <c r="H255" s="46"/>
      <c r="I255" s="46"/>
      <c r="J255" s="46"/>
      <c r="K255" s="46"/>
      <c r="L255" s="46"/>
      <c r="M255" s="46"/>
      <c r="N255" s="46"/>
      <c r="O255" s="46"/>
      <c r="P255" s="46"/>
      <c r="Q255" s="46"/>
      <c r="R255" s="46"/>
      <c r="S255" s="46"/>
      <c r="T255" s="90"/>
      <c r="U255" s="91"/>
      <c r="V255" s="93"/>
    </row>
    <row r="256" spans="1:23">
      <c r="C256" s="72"/>
      <c r="D256" s="72"/>
      <c r="E256" s="87"/>
      <c r="F256" s="74"/>
      <c r="G256" s="74"/>
      <c r="H256" s="74"/>
      <c r="I256" s="74"/>
      <c r="J256" s="74"/>
      <c r="K256" s="74"/>
      <c r="L256" s="74"/>
      <c r="M256" s="74"/>
      <c r="N256" s="74"/>
      <c r="O256" s="74"/>
      <c r="P256" s="74"/>
      <c r="Q256" s="74"/>
      <c r="R256" s="74"/>
      <c r="S256" s="74"/>
      <c r="T256" s="72"/>
      <c r="U256" s="72"/>
      <c r="V256" s="73"/>
    </row>
    <row r="257" spans="1:23" ht="14.25" thickBot="1">
      <c r="A257" s="51"/>
      <c r="B257" s="51"/>
      <c r="C257" s="51"/>
      <c r="D257" s="51"/>
      <c r="E257" s="51"/>
      <c r="F257" s="51"/>
      <c r="G257" s="51"/>
      <c r="H257" s="51"/>
      <c r="I257" s="51"/>
      <c r="J257" s="51"/>
      <c r="K257" s="51"/>
      <c r="L257" s="51"/>
      <c r="M257" s="51"/>
      <c r="N257" s="51"/>
      <c r="O257" s="51"/>
      <c r="P257" s="51"/>
      <c r="Q257" s="51"/>
      <c r="R257" s="51"/>
      <c r="S257" s="51"/>
      <c r="T257" s="51"/>
      <c r="U257" s="51"/>
      <c r="V257" s="51"/>
      <c r="W257" s="51"/>
    </row>
    <row r="259" spans="1:23" ht="13.5" customHeight="1">
      <c r="A259" s="43" t="s">
        <v>481</v>
      </c>
    </row>
    <row r="260" spans="1:23">
      <c r="A260" s="43" t="s">
        <v>484</v>
      </c>
      <c r="G260" s="85"/>
    </row>
    <row r="262" spans="1:23" ht="13.5" customHeight="1">
      <c r="C262" s="88" t="s">
        <v>192</v>
      </c>
      <c r="D262" s="89"/>
      <c r="E262" s="97" t="s">
        <v>228</v>
      </c>
      <c r="F262" s="45"/>
      <c r="G262" s="45"/>
      <c r="H262" s="45"/>
      <c r="I262" s="45"/>
      <c r="J262" s="45"/>
      <c r="K262" s="45"/>
      <c r="L262" s="45"/>
      <c r="M262" s="45"/>
      <c r="N262" s="45"/>
      <c r="O262" s="45"/>
      <c r="P262" s="45"/>
      <c r="Q262" s="45"/>
      <c r="R262" s="45"/>
      <c r="S262" s="45"/>
      <c r="T262" s="88" t="s">
        <v>483</v>
      </c>
      <c r="U262" s="89"/>
      <c r="V262" s="92" t="s">
        <v>456</v>
      </c>
    </row>
    <row r="263" spans="1:23">
      <c r="C263" s="90"/>
      <c r="D263" s="91"/>
      <c r="E263" s="98"/>
      <c r="F263" s="46"/>
      <c r="G263" s="46"/>
      <c r="H263" s="46"/>
      <c r="I263" s="46"/>
      <c r="J263" s="46"/>
      <c r="K263" s="46"/>
      <c r="L263" s="46"/>
      <c r="M263" s="46"/>
      <c r="N263" s="46"/>
      <c r="O263" s="46"/>
      <c r="P263" s="46"/>
      <c r="Q263" s="46"/>
      <c r="R263" s="46"/>
      <c r="S263" s="46"/>
      <c r="T263" s="90"/>
      <c r="U263" s="91"/>
      <c r="V263" s="93"/>
    </row>
    <row r="264" spans="1:23">
      <c r="C264" s="43"/>
    </row>
    <row r="265" spans="1:23" ht="14.25" thickBot="1">
      <c r="A265" s="51"/>
      <c r="B265" s="51"/>
      <c r="C265" s="51"/>
      <c r="D265" s="51"/>
      <c r="E265" s="51"/>
      <c r="F265" s="51"/>
      <c r="G265" s="51"/>
      <c r="H265" s="51"/>
      <c r="I265" s="51"/>
      <c r="J265" s="51"/>
      <c r="K265" s="51"/>
      <c r="L265" s="51"/>
      <c r="M265" s="51"/>
      <c r="N265" s="51"/>
      <c r="O265" s="51"/>
      <c r="P265" s="51"/>
      <c r="Q265" s="51"/>
      <c r="R265" s="51"/>
      <c r="S265" s="51"/>
      <c r="T265" s="51"/>
      <c r="U265" s="51"/>
      <c r="V265" s="51"/>
      <c r="W265" s="51"/>
    </row>
    <row r="267" spans="1:23" ht="13.5" customHeight="1">
      <c r="A267" s="43" t="s">
        <v>481</v>
      </c>
    </row>
    <row r="268" spans="1:23">
      <c r="A268" s="43" t="s">
        <v>489</v>
      </c>
    </row>
    <row r="269" spans="1:23">
      <c r="C269" s="43"/>
    </row>
    <row r="270" spans="1:23" ht="13.5" customHeight="1">
      <c r="A270" s="48"/>
      <c r="B270" s="48"/>
      <c r="C270" s="88" t="s">
        <v>485</v>
      </c>
      <c r="D270" s="89"/>
      <c r="E270" s="97" t="s">
        <v>378</v>
      </c>
      <c r="F270" s="45"/>
      <c r="G270" s="45"/>
      <c r="H270" s="45"/>
      <c r="I270" s="45"/>
      <c r="J270" s="45"/>
      <c r="K270" s="45"/>
      <c r="L270" s="45"/>
      <c r="M270" s="45"/>
      <c r="N270" s="45"/>
      <c r="O270" s="45"/>
      <c r="P270" s="45"/>
      <c r="Q270" s="45"/>
      <c r="R270" s="45"/>
      <c r="S270" s="45"/>
      <c r="T270" s="88" t="s">
        <v>207</v>
      </c>
      <c r="U270" s="89"/>
      <c r="V270" s="92" t="s">
        <v>228</v>
      </c>
      <c r="W270" s="48"/>
    </row>
    <row r="271" spans="1:23">
      <c r="A271" s="48"/>
      <c r="B271" s="48"/>
      <c r="C271" s="90"/>
      <c r="D271" s="91"/>
      <c r="E271" s="108"/>
      <c r="F271" s="46"/>
      <c r="G271" s="46"/>
      <c r="H271" s="46"/>
      <c r="I271" s="46"/>
      <c r="J271" s="46"/>
      <c r="K271" s="46"/>
      <c r="L271" s="46"/>
      <c r="M271" s="46"/>
      <c r="N271" s="46"/>
      <c r="O271" s="46"/>
      <c r="P271" s="46"/>
      <c r="Q271" s="46"/>
      <c r="R271" s="46"/>
      <c r="S271" s="46"/>
      <c r="T271" s="90"/>
      <c r="U271" s="91"/>
      <c r="V271" s="93"/>
      <c r="W271" s="48"/>
    </row>
    <row r="272" spans="1:23">
      <c r="A272" s="48"/>
      <c r="B272" s="48"/>
      <c r="C272" s="72"/>
      <c r="D272" s="72"/>
      <c r="E272" s="73"/>
      <c r="F272" s="74"/>
      <c r="G272" s="74"/>
      <c r="H272" s="74"/>
      <c r="I272" s="74"/>
      <c r="J272" s="74"/>
      <c r="K272" s="74"/>
      <c r="L272" s="74"/>
      <c r="M272" s="74"/>
      <c r="N272" s="74"/>
      <c r="O272" s="74"/>
      <c r="P272" s="74"/>
      <c r="Q272" s="74"/>
      <c r="R272" s="74"/>
      <c r="S272" s="74"/>
      <c r="T272" s="75"/>
      <c r="U272" s="75"/>
      <c r="V272" s="73"/>
      <c r="W272" s="48"/>
    </row>
    <row r="273" spans="1:23" ht="14.25" thickBot="1">
      <c r="A273" s="51"/>
      <c r="B273" s="51"/>
      <c r="C273" s="51"/>
      <c r="D273" s="51"/>
      <c r="E273" s="51"/>
      <c r="F273" s="51"/>
      <c r="G273" s="51"/>
      <c r="H273" s="51"/>
      <c r="I273" s="51"/>
      <c r="J273" s="51"/>
      <c r="K273" s="51"/>
      <c r="L273" s="51"/>
      <c r="M273" s="51"/>
      <c r="N273" s="51"/>
      <c r="O273" s="51"/>
      <c r="P273" s="51"/>
      <c r="Q273" s="51"/>
      <c r="R273" s="51"/>
      <c r="S273" s="51"/>
      <c r="T273" s="51"/>
      <c r="U273" s="51"/>
      <c r="V273" s="51"/>
      <c r="W273" s="51"/>
    </row>
    <row r="275" spans="1:23" ht="13.5" customHeight="1">
      <c r="A275" s="43" t="s">
        <v>481</v>
      </c>
    </row>
    <row r="276" spans="1:23">
      <c r="A276" s="43" t="s">
        <v>488</v>
      </c>
    </row>
    <row r="278" spans="1:23" ht="13.5" customHeight="1">
      <c r="C278" s="88" t="s">
        <v>192</v>
      </c>
      <c r="D278" s="89"/>
      <c r="E278" s="97" t="s">
        <v>228</v>
      </c>
      <c r="F278" s="45"/>
      <c r="G278" s="45"/>
      <c r="H278" s="45"/>
      <c r="I278" s="45"/>
      <c r="J278" s="45"/>
      <c r="M278" s="45"/>
      <c r="N278" s="45"/>
      <c r="O278" s="45"/>
      <c r="P278" s="45"/>
      <c r="Q278" s="45"/>
      <c r="R278" s="45"/>
      <c r="S278" s="45"/>
      <c r="T278" s="88" t="s">
        <v>192</v>
      </c>
      <c r="U278" s="89"/>
      <c r="V278" s="92" t="s">
        <v>228</v>
      </c>
    </row>
    <row r="279" spans="1:23">
      <c r="C279" s="90"/>
      <c r="D279" s="91"/>
      <c r="E279" s="98"/>
      <c r="F279" s="46"/>
      <c r="G279" s="46"/>
      <c r="H279" s="46"/>
      <c r="I279" s="46"/>
      <c r="J279" s="46"/>
      <c r="K279" s="46"/>
      <c r="L279" s="47"/>
      <c r="M279" s="46"/>
      <c r="N279" s="46"/>
      <c r="O279" s="46"/>
      <c r="P279" s="46"/>
      <c r="Q279" s="46"/>
      <c r="R279" s="46"/>
      <c r="S279" s="46"/>
      <c r="T279" s="90"/>
      <c r="U279" s="91"/>
      <c r="V279" s="93"/>
    </row>
    <row r="280" spans="1:23">
      <c r="C280" s="43"/>
      <c r="K280" s="48"/>
      <c r="L280" s="49"/>
    </row>
    <row r="281" spans="1:23" ht="13.5" customHeight="1">
      <c r="A281" s="48"/>
      <c r="B281" s="48"/>
      <c r="C281" s="48"/>
      <c r="D281" s="48"/>
      <c r="E281" s="48"/>
      <c r="F281" s="48"/>
      <c r="G281" s="48"/>
      <c r="H281" s="99" t="s">
        <v>207</v>
      </c>
      <c r="I281" s="109"/>
      <c r="J281" s="112" t="s">
        <v>228</v>
      </c>
      <c r="L281" s="50"/>
      <c r="O281" s="48"/>
      <c r="P281" s="48"/>
      <c r="Q281" s="48"/>
      <c r="T281" s="48"/>
      <c r="U281" s="48"/>
      <c r="V281" s="48"/>
      <c r="W281" s="48"/>
    </row>
    <row r="282" spans="1:23">
      <c r="A282" s="48"/>
      <c r="B282" s="48"/>
      <c r="C282" s="48"/>
      <c r="D282" s="48"/>
      <c r="E282" s="48"/>
      <c r="F282" s="48"/>
      <c r="G282" s="48"/>
      <c r="H282" s="110"/>
      <c r="I282" s="111"/>
      <c r="J282" s="113"/>
      <c r="K282" s="46"/>
      <c r="O282" s="48"/>
      <c r="P282" s="48"/>
      <c r="Q282" s="48"/>
      <c r="T282" s="48"/>
      <c r="U282" s="48"/>
      <c r="V282" s="48"/>
      <c r="W282" s="48"/>
    </row>
    <row r="283" spans="1:23">
      <c r="A283" s="48"/>
      <c r="B283" s="48"/>
      <c r="C283" s="48"/>
      <c r="D283" s="48"/>
      <c r="E283" s="48"/>
      <c r="F283" s="48"/>
      <c r="G283" s="48"/>
      <c r="H283" s="48"/>
      <c r="I283" s="48"/>
      <c r="J283" s="48"/>
      <c r="K283" s="74"/>
      <c r="O283" s="48"/>
      <c r="P283" s="48"/>
      <c r="Q283" s="48"/>
      <c r="T283" s="48"/>
      <c r="U283" s="48"/>
      <c r="V283" s="48"/>
      <c r="W283" s="48"/>
    </row>
    <row r="284" spans="1:23" ht="14.25" thickBot="1">
      <c r="A284" s="51"/>
      <c r="B284" s="51"/>
      <c r="C284" s="51"/>
      <c r="D284" s="51"/>
      <c r="E284" s="51"/>
      <c r="F284" s="51"/>
      <c r="G284" s="51"/>
      <c r="H284" s="51"/>
      <c r="I284" s="51"/>
      <c r="J284" s="51"/>
      <c r="K284" s="51"/>
      <c r="L284" s="51"/>
      <c r="M284" s="51"/>
      <c r="N284" s="51"/>
      <c r="O284" s="51"/>
      <c r="P284" s="51"/>
      <c r="Q284" s="51"/>
      <c r="R284" s="51"/>
      <c r="S284" s="51"/>
      <c r="T284" s="51"/>
      <c r="U284" s="51"/>
      <c r="V284" s="51"/>
      <c r="W284" s="51"/>
    </row>
    <row r="286" spans="1:23" ht="13.5" customHeight="1">
      <c r="A286" s="43" t="s">
        <v>481</v>
      </c>
    </row>
    <row r="287" spans="1:23">
      <c r="A287" s="43" t="s">
        <v>475</v>
      </c>
    </row>
    <row r="288" spans="1:23">
      <c r="C288" s="43"/>
    </row>
    <row r="289" spans="1:23" ht="13.5" customHeight="1">
      <c r="A289" s="48"/>
      <c r="B289" s="48"/>
      <c r="C289" s="88" t="s">
        <v>486</v>
      </c>
      <c r="D289" s="89"/>
      <c r="E289" s="97" t="s">
        <v>378</v>
      </c>
      <c r="F289" s="45"/>
      <c r="G289" s="45"/>
      <c r="H289" s="45"/>
      <c r="I289" s="45"/>
      <c r="J289" s="45"/>
      <c r="K289" s="45"/>
      <c r="L289" s="45"/>
      <c r="M289" s="45"/>
      <c r="N289" s="45"/>
      <c r="O289" s="45"/>
      <c r="P289" s="45"/>
      <c r="Q289" s="45"/>
      <c r="R289" s="45"/>
      <c r="S289" s="45"/>
      <c r="T289" s="88" t="s">
        <v>207</v>
      </c>
      <c r="U289" s="89"/>
      <c r="V289" s="92" t="s">
        <v>228</v>
      </c>
      <c r="W289" s="48"/>
    </row>
    <row r="290" spans="1:23">
      <c r="A290" s="48"/>
      <c r="B290" s="48"/>
      <c r="C290" s="90"/>
      <c r="D290" s="91"/>
      <c r="E290" s="108"/>
      <c r="F290" s="46"/>
      <c r="G290" s="46"/>
      <c r="H290" s="46"/>
      <c r="I290" s="46"/>
      <c r="J290" s="46"/>
      <c r="K290" s="46"/>
      <c r="L290" s="46"/>
      <c r="M290" s="46"/>
      <c r="N290" s="46"/>
      <c r="O290" s="46"/>
      <c r="P290" s="46"/>
      <c r="Q290" s="46"/>
      <c r="R290" s="46"/>
      <c r="S290" s="46"/>
      <c r="T290" s="90"/>
      <c r="U290" s="91"/>
      <c r="V290" s="93"/>
      <c r="W290" s="48"/>
    </row>
    <row r="291" spans="1:23">
      <c r="A291" s="48"/>
      <c r="B291" s="48"/>
      <c r="C291" s="72"/>
      <c r="D291" s="72"/>
      <c r="E291" s="73"/>
      <c r="F291" s="74"/>
      <c r="G291" s="74"/>
      <c r="H291" s="74"/>
      <c r="I291" s="74"/>
      <c r="J291" s="74"/>
      <c r="K291" s="74"/>
      <c r="L291" s="74"/>
      <c r="M291" s="74"/>
      <c r="N291" s="74"/>
      <c r="O291" s="74"/>
      <c r="P291" s="74"/>
      <c r="Q291" s="74"/>
      <c r="R291" s="74"/>
      <c r="S291" s="74"/>
      <c r="T291" s="75"/>
      <c r="U291" s="75"/>
      <c r="V291" s="73"/>
      <c r="W291" s="48"/>
    </row>
    <row r="292" spans="1:23" ht="14.25" thickBot="1">
      <c r="A292" s="51"/>
      <c r="B292" s="51"/>
      <c r="C292" s="51"/>
      <c r="D292" s="51"/>
      <c r="E292" s="51"/>
      <c r="F292" s="51"/>
      <c r="G292" s="51"/>
      <c r="H292" s="51"/>
      <c r="I292" s="51"/>
      <c r="J292" s="51"/>
      <c r="K292" s="51"/>
      <c r="L292" s="51"/>
      <c r="M292" s="51"/>
      <c r="N292" s="51"/>
      <c r="O292" s="51"/>
      <c r="P292" s="51"/>
      <c r="Q292" s="51"/>
      <c r="R292" s="51"/>
      <c r="S292" s="51"/>
      <c r="T292" s="51"/>
      <c r="U292" s="51"/>
      <c r="V292" s="51"/>
      <c r="W292" s="51"/>
    </row>
    <row r="294" spans="1:23" ht="13.5" customHeight="1">
      <c r="A294" s="43" t="s">
        <v>481</v>
      </c>
    </row>
    <row r="295" spans="1:23">
      <c r="A295" s="43" t="s">
        <v>487</v>
      </c>
    </row>
    <row r="297" spans="1:23" ht="13.5" customHeight="1">
      <c r="C297" s="88" t="s">
        <v>192</v>
      </c>
      <c r="D297" s="89"/>
      <c r="E297" s="97" t="s">
        <v>228</v>
      </c>
      <c r="F297" s="45"/>
      <c r="G297" s="45"/>
      <c r="H297" s="45"/>
      <c r="I297" s="45"/>
      <c r="J297" s="45"/>
      <c r="M297" s="45"/>
      <c r="N297" s="45"/>
      <c r="O297" s="45"/>
      <c r="P297" s="45"/>
      <c r="Q297" s="45"/>
      <c r="R297" s="45"/>
      <c r="S297" s="45"/>
      <c r="T297" s="88" t="s">
        <v>192</v>
      </c>
      <c r="U297" s="89"/>
      <c r="V297" s="92" t="s">
        <v>228</v>
      </c>
    </row>
    <row r="298" spans="1:23">
      <c r="C298" s="90"/>
      <c r="D298" s="91"/>
      <c r="E298" s="98"/>
      <c r="F298" s="46"/>
      <c r="G298" s="46"/>
      <c r="H298" s="46"/>
      <c r="I298" s="46"/>
      <c r="J298" s="46"/>
      <c r="K298" s="46"/>
      <c r="L298" s="47"/>
      <c r="M298" s="46"/>
      <c r="N298" s="46"/>
      <c r="O298" s="46"/>
      <c r="P298" s="46"/>
      <c r="Q298" s="46"/>
      <c r="R298" s="46"/>
      <c r="S298" s="46"/>
      <c r="T298" s="90"/>
      <c r="U298" s="91"/>
      <c r="V298" s="93"/>
    </row>
    <row r="299" spans="1:23">
      <c r="C299" s="43"/>
      <c r="K299" s="48"/>
      <c r="L299" s="49"/>
    </row>
    <row r="300" spans="1:23" ht="13.5" customHeight="1">
      <c r="A300" s="48"/>
      <c r="B300" s="48"/>
      <c r="C300" s="48"/>
      <c r="D300" s="48"/>
      <c r="E300" s="48"/>
      <c r="F300" s="48"/>
      <c r="G300" s="48"/>
      <c r="H300" s="99" t="s">
        <v>207</v>
      </c>
      <c r="I300" s="109"/>
      <c r="J300" s="112" t="s">
        <v>228</v>
      </c>
      <c r="L300" s="50"/>
      <c r="O300" s="48"/>
      <c r="P300" s="48"/>
      <c r="Q300" s="48"/>
      <c r="T300" s="48"/>
      <c r="U300" s="48"/>
      <c r="V300" s="48"/>
      <c r="W300" s="48"/>
    </row>
    <row r="301" spans="1:23">
      <c r="A301" s="48"/>
      <c r="B301" s="48"/>
      <c r="C301" s="48"/>
      <c r="D301" s="48"/>
      <c r="E301" s="48"/>
      <c r="F301" s="48"/>
      <c r="G301" s="48"/>
      <c r="H301" s="110"/>
      <c r="I301" s="111"/>
      <c r="J301" s="113"/>
      <c r="K301" s="46"/>
      <c r="O301" s="48"/>
      <c r="P301" s="48"/>
      <c r="Q301" s="48"/>
      <c r="T301" s="48"/>
      <c r="U301" s="48"/>
      <c r="V301" s="48"/>
      <c r="W301" s="48"/>
    </row>
    <row r="302" spans="1:23">
      <c r="A302" s="48"/>
      <c r="B302" s="48"/>
      <c r="C302" s="48"/>
      <c r="D302" s="48"/>
      <c r="E302" s="48"/>
      <c r="F302" s="48"/>
      <c r="G302" s="48"/>
      <c r="H302" s="48"/>
      <c r="I302" s="48"/>
      <c r="J302" s="48"/>
      <c r="K302" s="74"/>
      <c r="O302" s="48"/>
      <c r="P302" s="48"/>
      <c r="Q302" s="48"/>
      <c r="T302" s="48"/>
      <c r="U302" s="48"/>
      <c r="V302" s="48"/>
      <c r="W302" s="48"/>
    </row>
    <row r="303" spans="1:23" ht="14.25" thickBot="1">
      <c r="A303" s="51"/>
      <c r="B303" s="51"/>
      <c r="C303" s="51"/>
      <c r="D303" s="51"/>
      <c r="E303" s="51"/>
      <c r="F303" s="51"/>
      <c r="G303" s="51"/>
      <c r="H303" s="51"/>
      <c r="I303" s="51"/>
      <c r="J303" s="51"/>
      <c r="K303" s="51"/>
      <c r="L303" s="51"/>
      <c r="M303" s="51"/>
      <c r="N303" s="51"/>
      <c r="O303" s="51"/>
      <c r="P303" s="51"/>
      <c r="Q303" s="51"/>
      <c r="R303" s="51"/>
      <c r="S303" s="51"/>
      <c r="T303" s="51"/>
      <c r="U303" s="51"/>
      <c r="V303" s="51"/>
      <c r="W303" s="51"/>
    </row>
    <row r="305" spans="1:23" ht="13.5" customHeight="1">
      <c r="A305" s="43" t="s">
        <v>481</v>
      </c>
    </row>
    <row r="306" spans="1:23">
      <c r="A306" s="43" t="s">
        <v>491</v>
      </c>
    </row>
    <row r="307" spans="1:23">
      <c r="C307" s="43"/>
    </row>
    <row r="308" spans="1:23" ht="13.5" customHeight="1">
      <c r="A308" s="48"/>
      <c r="B308" s="48"/>
      <c r="C308" s="88" t="s">
        <v>490</v>
      </c>
      <c r="D308" s="89"/>
      <c r="E308" s="97" t="s">
        <v>378</v>
      </c>
      <c r="F308" s="45"/>
      <c r="G308" s="45"/>
      <c r="H308" s="45"/>
      <c r="I308" s="45"/>
      <c r="J308" s="45"/>
      <c r="K308" s="45"/>
      <c r="L308" s="45"/>
      <c r="M308" s="45"/>
      <c r="N308" s="45"/>
      <c r="O308" s="45"/>
      <c r="P308" s="45"/>
      <c r="Q308" s="45"/>
      <c r="R308" s="45"/>
      <c r="S308" s="45"/>
      <c r="T308" s="88" t="s">
        <v>449</v>
      </c>
      <c r="U308" s="89"/>
      <c r="V308" s="92" t="s">
        <v>228</v>
      </c>
      <c r="W308" s="48"/>
    </row>
    <row r="309" spans="1:23">
      <c r="A309" s="48"/>
      <c r="B309" s="48"/>
      <c r="C309" s="90"/>
      <c r="D309" s="91"/>
      <c r="E309" s="108"/>
      <c r="F309" s="46"/>
      <c r="G309" s="46"/>
      <c r="H309" s="46"/>
      <c r="I309" s="46"/>
      <c r="J309" s="46"/>
      <c r="K309" s="46"/>
      <c r="L309" s="46"/>
      <c r="M309" s="46"/>
      <c r="N309" s="46"/>
      <c r="O309" s="46"/>
      <c r="P309" s="46"/>
      <c r="Q309" s="46"/>
      <c r="R309" s="46"/>
      <c r="S309" s="46"/>
      <c r="T309" s="90"/>
      <c r="U309" s="91"/>
      <c r="V309" s="93"/>
      <c r="W309" s="48"/>
    </row>
    <row r="310" spans="1:23">
      <c r="A310" s="48"/>
      <c r="B310" s="48"/>
      <c r="C310" s="43" t="s">
        <v>492</v>
      </c>
      <c r="D310" s="72"/>
      <c r="E310" s="73"/>
      <c r="F310" s="74"/>
      <c r="G310" s="74"/>
      <c r="H310" s="74"/>
      <c r="I310" s="74"/>
      <c r="J310" s="74"/>
      <c r="K310" s="74"/>
      <c r="L310" s="74"/>
      <c r="M310" s="74"/>
      <c r="N310" s="74"/>
      <c r="O310" s="74"/>
      <c r="P310" s="74"/>
      <c r="Q310" s="74"/>
      <c r="R310" s="74"/>
      <c r="S310" s="74"/>
      <c r="T310" s="75"/>
      <c r="U310" s="75"/>
      <c r="V310" s="73"/>
      <c r="W310" s="48"/>
    </row>
    <row r="311" spans="1:23" ht="14.25" thickBot="1">
      <c r="A311" s="51"/>
      <c r="B311" s="51"/>
      <c r="C311" s="51"/>
      <c r="D311" s="51"/>
      <c r="E311" s="51"/>
      <c r="F311" s="51"/>
      <c r="G311" s="51"/>
      <c r="H311" s="51"/>
      <c r="I311" s="51"/>
      <c r="J311" s="51"/>
      <c r="K311" s="51"/>
      <c r="L311" s="51"/>
      <c r="M311" s="51"/>
      <c r="N311" s="51"/>
      <c r="O311" s="51"/>
      <c r="P311" s="51"/>
      <c r="Q311" s="51"/>
      <c r="R311" s="51"/>
      <c r="S311" s="51"/>
      <c r="T311" s="51"/>
      <c r="U311" s="51"/>
      <c r="V311" s="51"/>
      <c r="W311" s="51"/>
    </row>
    <row r="313" spans="1:23" ht="13.5" customHeight="1">
      <c r="A313" s="43" t="s">
        <v>493</v>
      </c>
    </row>
    <row r="314" spans="1:23">
      <c r="A314" s="43" t="s">
        <v>531</v>
      </c>
      <c r="D314" s="43"/>
    </row>
    <row r="315" spans="1:23">
      <c r="C315" s="43"/>
    </row>
    <row r="316" spans="1:23" ht="13.5" customHeight="1">
      <c r="A316" s="48"/>
      <c r="B316" s="48"/>
      <c r="C316" s="88" t="s">
        <v>499</v>
      </c>
      <c r="D316" s="89"/>
      <c r="E316" s="97" t="s">
        <v>228</v>
      </c>
      <c r="F316" s="45"/>
      <c r="G316" s="45"/>
      <c r="H316" s="45"/>
      <c r="I316" s="45"/>
      <c r="J316" s="45"/>
      <c r="K316" s="45"/>
      <c r="L316" s="97"/>
      <c r="M316" s="88" t="s">
        <v>382</v>
      </c>
      <c r="N316" s="105"/>
      <c r="O316" s="89"/>
      <c r="P316" s="97"/>
      <c r="Q316" s="45"/>
      <c r="R316" s="45"/>
      <c r="S316" s="45"/>
      <c r="T316" s="88" t="s">
        <v>204</v>
      </c>
      <c r="U316" s="94"/>
      <c r="V316" s="92" t="s">
        <v>222</v>
      </c>
      <c r="W316" s="48"/>
    </row>
    <row r="317" spans="1:23">
      <c r="A317" s="48"/>
      <c r="B317" s="48"/>
      <c r="C317" s="90"/>
      <c r="D317" s="91"/>
      <c r="E317" s="98"/>
      <c r="F317" s="46"/>
      <c r="G317" s="46"/>
      <c r="H317" s="46"/>
      <c r="I317" s="46"/>
      <c r="J317" s="46"/>
      <c r="K317" s="46"/>
      <c r="L317" s="98"/>
      <c r="M317" s="90"/>
      <c r="N317" s="106"/>
      <c r="O317" s="91"/>
      <c r="P317" s="98"/>
      <c r="Q317" s="46"/>
      <c r="R317" s="46"/>
      <c r="S317" s="46"/>
      <c r="T317" s="95"/>
      <c r="U317" s="96"/>
      <c r="V317" s="93"/>
      <c r="W317" s="48"/>
    </row>
    <row r="318" spans="1:23">
      <c r="A318" s="48"/>
      <c r="B318" s="48"/>
      <c r="C318" s="72"/>
      <c r="D318" s="72"/>
      <c r="E318" s="73"/>
      <c r="F318" s="74"/>
      <c r="G318" s="74"/>
      <c r="H318" s="74"/>
      <c r="I318" s="74"/>
      <c r="J318" s="74"/>
      <c r="K318" s="74"/>
      <c r="L318" s="74"/>
      <c r="M318" s="74"/>
      <c r="N318" s="74"/>
      <c r="O318" s="74"/>
      <c r="P318" s="74"/>
      <c r="Q318" s="74"/>
      <c r="R318" s="74"/>
      <c r="S318" s="74"/>
      <c r="T318" s="75"/>
      <c r="U318" s="75"/>
      <c r="V318" s="73"/>
      <c r="W318" s="48"/>
    </row>
    <row r="319" spans="1:23" ht="14.25" thickBot="1">
      <c r="A319" s="51"/>
      <c r="B319" s="51"/>
      <c r="C319" s="51"/>
      <c r="D319" s="51"/>
      <c r="E319" s="51"/>
      <c r="F319" s="51"/>
      <c r="G319" s="51"/>
      <c r="H319" s="51"/>
      <c r="I319" s="51"/>
      <c r="J319" s="51"/>
      <c r="K319" s="51"/>
      <c r="L319" s="51"/>
      <c r="M319" s="51"/>
      <c r="N319" s="51"/>
      <c r="O319" s="51"/>
      <c r="P319" s="51"/>
      <c r="Q319" s="51"/>
      <c r="R319" s="51"/>
      <c r="S319" s="51"/>
      <c r="T319" s="51"/>
      <c r="U319" s="51"/>
      <c r="V319" s="51"/>
      <c r="W319" s="51"/>
    </row>
    <row r="321" spans="1:23" ht="13.5" customHeight="1">
      <c r="A321" s="43" t="s">
        <v>493</v>
      </c>
    </row>
    <row r="322" spans="1:23">
      <c r="A322" s="43" t="s">
        <v>494</v>
      </c>
    </row>
    <row r="324" spans="1:23" ht="13.5" customHeight="1">
      <c r="C324" s="88" t="s">
        <v>490</v>
      </c>
      <c r="D324" s="89"/>
      <c r="E324" s="97" t="s">
        <v>222</v>
      </c>
      <c r="F324" s="45"/>
      <c r="G324" s="45"/>
      <c r="H324" s="45"/>
      <c r="I324" s="45"/>
      <c r="J324" s="45"/>
      <c r="M324" s="45"/>
      <c r="N324" s="45"/>
      <c r="O324" s="45"/>
      <c r="P324" s="45"/>
      <c r="Q324" s="45"/>
      <c r="R324" s="45"/>
      <c r="S324" s="45"/>
      <c r="T324" s="88" t="s">
        <v>537</v>
      </c>
      <c r="U324" s="94"/>
      <c r="V324" s="97" t="s">
        <v>222</v>
      </c>
    </row>
    <row r="325" spans="1:23">
      <c r="C325" s="90"/>
      <c r="D325" s="91"/>
      <c r="E325" s="98"/>
      <c r="F325" s="46"/>
      <c r="G325" s="46"/>
      <c r="H325" s="46"/>
      <c r="I325" s="46"/>
      <c r="J325" s="46"/>
      <c r="K325" s="46"/>
      <c r="L325" s="47"/>
      <c r="M325" s="46"/>
      <c r="N325" s="46"/>
      <c r="O325" s="46"/>
      <c r="P325" s="46"/>
      <c r="Q325" s="46"/>
      <c r="R325" s="46"/>
      <c r="S325" s="46"/>
      <c r="T325" s="95"/>
      <c r="U325" s="96"/>
      <c r="V325" s="98"/>
    </row>
    <row r="326" spans="1:23">
      <c r="C326" s="43" t="s">
        <v>492</v>
      </c>
      <c r="D326" s="72"/>
      <c r="K326" s="48"/>
      <c r="L326" s="49"/>
    </row>
    <row r="327" spans="1:23" ht="13.5" customHeight="1">
      <c r="A327" s="48"/>
      <c r="B327" s="48"/>
      <c r="C327" s="48"/>
      <c r="D327" s="48"/>
      <c r="E327" s="48"/>
      <c r="F327" s="48"/>
      <c r="G327" s="48"/>
      <c r="H327" s="99" t="s">
        <v>204</v>
      </c>
      <c r="I327" s="109"/>
      <c r="J327" s="112" t="s">
        <v>222</v>
      </c>
      <c r="L327" s="50"/>
      <c r="O327" s="48"/>
      <c r="P327" s="48"/>
      <c r="Q327" s="48"/>
      <c r="T327" s="48"/>
      <c r="U327" s="48"/>
      <c r="V327" s="48"/>
      <c r="W327" s="48"/>
    </row>
    <row r="328" spans="1:23">
      <c r="A328" s="48"/>
      <c r="B328" s="48"/>
      <c r="C328" s="48"/>
      <c r="D328" s="48"/>
      <c r="E328" s="48"/>
      <c r="F328" s="48"/>
      <c r="G328" s="48"/>
      <c r="H328" s="110"/>
      <c r="I328" s="111"/>
      <c r="J328" s="113"/>
      <c r="K328" s="46"/>
      <c r="O328" s="48"/>
      <c r="P328" s="48"/>
      <c r="Q328" s="48"/>
      <c r="T328" s="48"/>
      <c r="U328" s="48"/>
      <c r="V328" s="48"/>
      <c r="W328" s="48"/>
    </row>
    <row r="329" spans="1:23">
      <c r="A329" s="48"/>
      <c r="B329" s="48"/>
      <c r="C329" s="48"/>
      <c r="D329" s="48"/>
      <c r="E329" s="48"/>
      <c r="F329" s="48"/>
      <c r="G329" s="48"/>
      <c r="H329" s="48"/>
      <c r="I329" s="48"/>
      <c r="J329" s="48"/>
      <c r="K329" s="74"/>
      <c r="O329" s="48"/>
      <c r="P329" s="48"/>
      <c r="Q329" s="48"/>
      <c r="T329" s="48"/>
      <c r="U329" s="48"/>
      <c r="V329" s="48"/>
      <c r="W329" s="48"/>
    </row>
    <row r="330" spans="1:23" ht="14.25" thickBot="1">
      <c r="A330" s="51"/>
      <c r="B330" s="51"/>
      <c r="C330" s="51"/>
      <c r="D330" s="51"/>
      <c r="E330" s="51"/>
      <c r="F330" s="51"/>
      <c r="G330" s="51"/>
      <c r="H330" s="51"/>
      <c r="I330" s="51"/>
      <c r="J330" s="51"/>
      <c r="K330" s="51"/>
      <c r="L330" s="51"/>
      <c r="M330" s="51"/>
      <c r="N330" s="51"/>
      <c r="O330" s="51"/>
      <c r="P330" s="51"/>
      <c r="Q330" s="51"/>
      <c r="R330" s="51"/>
      <c r="S330" s="51"/>
      <c r="T330" s="51"/>
      <c r="U330" s="51"/>
      <c r="V330" s="51"/>
      <c r="W330" s="51"/>
    </row>
    <row r="332" spans="1:23" ht="13.5" customHeight="1">
      <c r="A332" s="43" t="s">
        <v>493</v>
      </c>
    </row>
    <row r="333" spans="1:23">
      <c r="A333" s="43" t="s">
        <v>495</v>
      </c>
    </row>
    <row r="335" spans="1:23" ht="13.5" customHeight="1">
      <c r="C335" s="88" t="s">
        <v>490</v>
      </c>
      <c r="D335" s="89"/>
      <c r="E335" s="97" t="s">
        <v>222</v>
      </c>
      <c r="F335" s="45"/>
      <c r="G335" s="45"/>
      <c r="H335" s="45"/>
      <c r="I335" s="45"/>
      <c r="J335" s="45"/>
      <c r="M335" s="45"/>
      <c r="N335" s="45"/>
      <c r="O335" s="45"/>
      <c r="P335" s="45"/>
      <c r="Q335" s="45"/>
      <c r="R335" s="45"/>
      <c r="S335" s="45"/>
      <c r="T335" s="88" t="s">
        <v>490</v>
      </c>
      <c r="U335" s="89"/>
      <c r="V335" s="97" t="s">
        <v>222</v>
      </c>
    </row>
    <row r="336" spans="1:23">
      <c r="C336" s="90"/>
      <c r="D336" s="91"/>
      <c r="E336" s="98"/>
      <c r="F336" s="46"/>
      <c r="G336" s="46"/>
      <c r="H336" s="46"/>
      <c r="I336" s="46"/>
      <c r="J336" s="46"/>
      <c r="K336" s="46"/>
      <c r="L336" s="47"/>
      <c r="M336" s="46"/>
      <c r="N336" s="46"/>
      <c r="O336" s="46"/>
      <c r="P336" s="46"/>
      <c r="Q336" s="46"/>
      <c r="R336" s="46"/>
      <c r="S336" s="46"/>
      <c r="T336" s="90"/>
      <c r="U336" s="91"/>
      <c r="V336" s="98"/>
    </row>
    <row r="337" spans="1:23">
      <c r="C337" s="43" t="s">
        <v>492</v>
      </c>
      <c r="D337" s="72"/>
      <c r="K337" s="48"/>
      <c r="L337" s="49"/>
      <c r="T337" s="43" t="s">
        <v>492</v>
      </c>
      <c r="U337" s="72"/>
    </row>
    <row r="338" spans="1:23" ht="13.5" customHeight="1">
      <c r="A338" s="48"/>
      <c r="B338" s="48"/>
      <c r="C338" s="48"/>
      <c r="D338" s="48"/>
      <c r="E338" s="48"/>
      <c r="F338" s="48"/>
      <c r="G338" s="48"/>
      <c r="H338" s="99" t="s">
        <v>204</v>
      </c>
      <c r="I338" s="109"/>
      <c r="J338" s="112" t="s">
        <v>222</v>
      </c>
      <c r="L338" s="50"/>
      <c r="O338" s="48"/>
      <c r="P338" s="48"/>
      <c r="Q338" s="48"/>
      <c r="T338" s="48"/>
      <c r="U338" s="48"/>
      <c r="V338" s="48"/>
      <c r="W338" s="48"/>
    </row>
    <row r="339" spans="1:23">
      <c r="A339" s="48"/>
      <c r="B339" s="48"/>
      <c r="C339" s="48"/>
      <c r="D339" s="48"/>
      <c r="E339" s="48"/>
      <c r="F339" s="48"/>
      <c r="G339" s="48"/>
      <c r="H339" s="110"/>
      <c r="I339" s="111"/>
      <c r="J339" s="113"/>
      <c r="K339" s="46"/>
      <c r="O339" s="48"/>
      <c r="P339" s="48"/>
      <c r="Q339" s="48"/>
      <c r="T339" s="48"/>
      <c r="U339" s="48"/>
      <c r="V339" s="48"/>
      <c r="W339" s="48"/>
    </row>
    <row r="340" spans="1:23">
      <c r="A340" s="48"/>
      <c r="B340" s="48"/>
      <c r="C340" s="48"/>
      <c r="D340" s="48"/>
      <c r="E340" s="48"/>
      <c r="F340" s="48"/>
      <c r="G340" s="48"/>
      <c r="H340" s="48"/>
      <c r="I340" s="48"/>
      <c r="J340" s="48"/>
      <c r="K340" s="74"/>
      <c r="O340" s="48"/>
      <c r="P340" s="48"/>
      <c r="Q340" s="48"/>
      <c r="T340" s="48"/>
      <c r="U340" s="48"/>
      <c r="V340" s="48"/>
      <c r="W340" s="48"/>
    </row>
    <row r="341" spans="1:23" ht="14.25" thickBot="1">
      <c r="A341" s="51"/>
      <c r="B341" s="51"/>
      <c r="C341" s="51"/>
      <c r="D341" s="51"/>
      <c r="E341" s="51"/>
      <c r="F341" s="51"/>
      <c r="G341" s="51"/>
      <c r="H341" s="51"/>
      <c r="I341" s="51"/>
      <c r="J341" s="51"/>
      <c r="K341" s="51"/>
      <c r="L341" s="51"/>
      <c r="M341" s="51"/>
      <c r="N341" s="51"/>
      <c r="O341" s="51"/>
      <c r="P341" s="51"/>
      <c r="Q341" s="51"/>
      <c r="R341" s="51"/>
      <c r="S341" s="51"/>
      <c r="T341" s="51"/>
      <c r="U341" s="51"/>
      <c r="V341" s="51"/>
      <c r="W341" s="51"/>
    </row>
    <row r="343" spans="1:23" ht="13.5" customHeight="1">
      <c r="A343" s="43" t="s">
        <v>493</v>
      </c>
    </row>
    <row r="344" spans="1:23">
      <c r="A344" s="43" t="s">
        <v>496</v>
      </c>
    </row>
    <row r="346" spans="1:23" ht="13.5" customHeight="1">
      <c r="A346" s="48"/>
      <c r="B346" s="48"/>
      <c r="C346" s="88" t="s">
        <v>537</v>
      </c>
      <c r="D346" s="94"/>
      <c r="E346" s="97" t="s">
        <v>222</v>
      </c>
      <c r="F346" s="45"/>
      <c r="G346" s="45"/>
      <c r="H346" s="45"/>
      <c r="I346" s="45"/>
      <c r="J346" s="45"/>
      <c r="K346" s="45"/>
      <c r="L346" s="97"/>
      <c r="M346" s="88" t="s">
        <v>389</v>
      </c>
      <c r="N346" s="105"/>
      <c r="O346" s="89"/>
      <c r="P346" s="97"/>
      <c r="Q346" s="45"/>
      <c r="R346" s="45"/>
      <c r="S346" s="45"/>
      <c r="T346" s="88" t="s">
        <v>564</v>
      </c>
      <c r="U346" s="94"/>
      <c r="V346" s="97" t="s">
        <v>228</v>
      </c>
      <c r="W346" s="48"/>
    </row>
    <row r="347" spans="1:23">
      <c r="A347" s="48"/>
      <c r="B347" s="48"/>
      <c r="C347" s="95"/>
      <c r="D347" s="96"/>
      <c r="E347" s="98"/>
      <c r="F347" s="46"/>
      <c r="G347" s="46"/>
      <c r="H347" s="46"/>
      <c r="I347" s="46"/>
      <c r="J347" s="46"/>
      <c r="K347" s="46"/>
      <c r="L347" s="98"/>
      <c r="M347" s="90"/>
      <c r="N347" s="106"/>
      <c r="O347" s="91"/>
      <c r="P347" s="98"/>
      <c r="Q347" s="46"/>
      <c r="R347" s="46"/>
      <c r="S347" s="46"/>
      <c r="T347" s="95"/>
      <c r="U347" s="96"/>
      <c r="V347" s="98"/>
      <c r="W347" s="48"/>
    </row>
    <row r="348" spans="1:23">
      <c r="A348" s="48"/>
      <c r="B348" s="48"/>
      <c r="C348" s="43"/>
      <c r="D348" s="72"/>
      <c r="F348" s="74"/>
      <c r="G348" s="74"/>
      <c r="H348" s="74"/>
      <c r="I348" s="74"/>
      <c r="J348" s="74"/>
      <c r="K348" s="74"/>
      <c r="L348" s="74"/>
      <c r="M348" s="74"/>
      <c r="N348" s="74"/>
      <c r="O348" s="74"/>
      <c r="P348" s="74"/>
      <c r="Q348" s="74"/>
      <c r="R348" s="74"/>
      <c r="S348" s="74"/>
      <c r="T348" s="75"/>
      <c r="U348" s="75"/>
      <c r="V348" s="73"/>
      <c r="W348" s="48"/>
    </row>
    <row r="349" spans="1:23" ht="14.25" thickBot="1">
      <c r="A349" s="51"/>
      <c r="B349" s="51"/>
      <c r="C349" s="51"/>
      <c r="D349" s="51"/>
      <c r="E349" s="51"/>
      <c r="F349" s="51"/>
      <c r="G349" s="51"/>
      <c r="H349" s="51"/>
      <c r="I349" s="51"/>
      <c r="J349" s="51"/>
      <c r="K349" s="51"/>
      <c r="L349" s="51"/>
      <c r="M349" s="51"/>
      <c r="N349" s="51"/>
      <c r="O349" s="51"/>
      <c r="P349" s="51"/>
      <c r="Q349" s="51"/>
      <c r="R349" s="51"/>
      <c r="S349" s="51"/>
      <c r="T349" s="51"/>
      <c r="U349" s="51"/>
      <c r="V349" s="51"/>
      <c r="W349" s="51"/>
    </row>
    <row r="351" spans="1:23" ht="13.5" customHeight="1">
      <c r="A351" s="43" t="s">
        <v>493</v>
      </c>
    </row>
    <row r="352" spans="1:23">
      <c r="A352" s="43" t="s">
        <v>534</v>
      </c>
      <c r="D352" s="43"/>
    </row>
    <row r="353" spans="1:23">
      <c r="C353" s="43"/>
    </row>
    <row r="354" spans="1:23" ht="13.5" customHeight="1">
      <c r="A354" s="48"/>
      <c r="B354" s="48"/>
      <c r="C354" s="88" t="s">
        <v>192</v>
      </c>
      <c r="D354" s="89"/>
      <c r="E354" s="97" t="s">
        <v>228</v>
      </c>
      <c r="F354" s="45"/>
      <c r="G354" s="45"/>
      <c r="H354" s="45"/>
      <c r="I354" s="45"/>
      <c r="J354" s="45"/>
      <c r="K354" s="45"/>
      <c r="L354" s="97"/>
      <c r="M354" s="88" t="s">
        <v>382</v>
      </c>
      <c r="N354" s="105"/>
      <c r="O354" s="89"/>
      <c r="P354" s="97"/>
      <c r="Q354" s="45"/>
      <c r="R354" s="45"/>
      <c r="S354" s="45"/>
      <c r="T354" s="88" t="s">
        <v>207</v>
      </c>
      <c r="U354" s="89"/>
      <c r="V354" s="92" t="s">
        <v>222</v>
      </c>
      <c r="W354" s="48"/>
    </row>
    <row r="355" spans="1:23">
      <c r="A355" s="48"/>
      <c r="B355" s="48"/>
      <c r="C355" s="90"/>
      <c r="D355" s="91"/>
      <c r="E355" s="98"/>
      <c r="F355" s="46"/>
      <c r="G355" s="46"/>
      <c r="H355" s="46"/>
      <c r="I355" s="46"/>
      <c r="J355" s="46"/>
      <c r="K355" s="46"/>
      <c r="L355" s="98"/>
      <c r="M355" s="90"/>
      <c r="N355" s="106"/>
      <c r="O355" s="91"/>
      <c r="P355" s="98"/>
      <c r="Q355" s="46"/>
      <c r="R355" s="46"/>
      <c r="S355" s="46"/>
      <c r="T355" s="90"/>
      <c r="U355" s="91"/>
      <c r="V355" s="93"/>
      <c r="W355" s="48"/>
    </row>
    <row r="356" spans="1:23">
      <c r="A356" s="48"/>
      <c r="B356" s="48"/>
      <c r="C356" s="72"/>
      <c r="D356" s="72"/>
      <c r="E356" s="73"/>
      <c r="F356" s="74"/>
      <c r="G356" s="74"/>
      <c r="H356" s="74"/>
      <c r="I356" s="74"/>
      <c r="J356" s="74"/>
      <c r="K356" s="74"/>
      <c r="L356" s="74"/>
      <c r="M356" s="74"/>
      <c r="N356" s="74"/>
      <c r="O356" s="74"/>
      <c r="P356" s="74"/>
      <c r="Q356" s="74"/>
      <c r="R356" s="74"/>
      <c r="S356" s="74"/>
      <c r="T356" s="75"/>
      <c r="U356" s="75"/>
      <c r="V356" s="73"/>
      <c r="W356" s="48"/>
    </row>
    <row r="357" spans="1:23" ht="14.25" thickBot="1">
      <c r="A357" s="51"/>
      <c r="B357" s="51"/>
      <c r="C357" s="51"/>
      <c r="D357" s="51"/>
      <c r="E357" s="51"/>
      <c r="F357" s="51"/>
      <c r="G357" s="51"/>
      <c r="H357" s="51"/>
      <c r="I357" s="51"/>
      <c r="J357" s="51"/>
      <c r="K357" s="51"/>
      <c r="L357" s="51"/>
      <c r="M357" s="51"/>
      <c r="N357" s="51"/>
      <c r="O357" s="51"/>
      <c r="P357" s="51"/>
      <c r="Q357" s="51"/>
      <c r="R357" s="51"/>
      <c r="S357" s="51"/>
      <c r="T357" s="51"/>
      <c r="U357" s="51"/>
      <c r="V357" s="51"/>
      <c r="W357" s="51"/>
    </row>
    <row r="359" spans="1:23" ht="13.5" customHeight="1">
      <c r="A359" s="43" t="s">
        <v>493</v>
      </c>
    </row>
    <row r="360" spans="1:23">
      <c r="A360" s="43" t="s">
        <v>533</v>
      </c>
    </row>
    <row r="362" spans="1:23" ht="13.5" customHeight="1">
      <c r="C362" s="88" t="s">
        <v>490</v>
      </c>
      <c r="D362" s="89"/>
      <c r="E362" s="97" t="s">
        <v>222</v>
      </c>
      <c r="F362" s="45"/>
      <c r="G362" s="45"/>
      <c r="H362" s="45"/>
      <c r="I362" s="45"/>
      <c r="J362" s="45"/>
      <c r="M362" s="45"/>
      <c r="N362" s="45"/>
      <c r="O362" s="45"/>
      <c r="P362" s="45"/>
      <c r="Q362" s="45"/>
      <c r="R362" s="45"/>
      <c r="S362" s="45"/>
      <c r="T362" s="88" t="s">
        <v>537</v>
      </c>
      <c r="U362" s="94"/>
      <c r="V362" s="97" t="s">
        <v>222</v>
      </c>
    </row>
    <row r="363" spans="1:23">
      <c r="C363" s="90"/>
      <c r="D363" s="91"/>
      <c r="E363" s="98"/>
      <c r="F363" s="46"/>
      <c r="G363" s="46"/>
      <c r="H363" s="46"/>
      <c r="I363" s="46"/>
      <c r="J363" s="46"/>
      <c r="K363" s="46"/>
      <c r="L363" s="47"/>
      <c r="M363" s="46"/>
      <c r="N363" s="46"/>
      <c r="O363" s="46"/>
      <c r="P363" s="46"/>
      <c r="Q363" s="46"/>
      <c r="R363" s="46"/>
      <c r="S363" s="46"/>
      <c r="T363" s="95"/>
      <c r="U363" s="96"/>
      <c r="V363" s="98"/>
    </row>
    <row r="364" spans="1:23">
      <c r="C364" s="43" t="s">
        <v>492</v>
      </c>
      <c r="D364" s="72"/>
      <c r="K364" s="48"/>
      <c r="L364" s="49"/>
    </row>
    <row r="365" spans="1:23" ht="13.5" customHeight="1">
      <c r="A365" s="48"/>
      <c r="B365" s="48"/>
      <c r="C365" s="48"/>
      <c r="D365" s="48"/>
      <c r="E365" s="48"/>
      <c r="F365" s="48"/>
      <c r="G365" s="48"/>
      <c r="H365" s="99" t="s">
        <v>207</v>
      </c>
      <c r="I365" s="109"/>
      <c r="J365" s="112" t="s">
        <v>222</v>
      </c>
      <c r="L365" s="50"/>
      <c r="O365" s="48"/>
      <c r="P365" s="48"/>
      <c r="Q365" s="48"/>
      <c r="T365" s="48"/>
      <c r="U365" s="48"/>
      <c r="V365" s="48"/>
      <c r="W365" s="48"/>
    </row>
    <row r="366" spans="1:23">
      <c r="A366" s="48"/>
      <c r="B366" s="48"/>
      <c r="C366" s="48"/>
      <c r="D366" s="48"/>
      <c r="E366" s="48"/>
      <c r="F366" s="48"/>
      <c r="G366" s="48"/>
      <c r="H366" s="110"/>
      <c r="I366" s="111"/>
      <c r="J366" s="113"/>
      <c r="K366" s="46"/>
      <c r="O366" s="48"/>
      <c r="P366" s="48"/>
      <c r="Q366" s="48"/>
      <c r="T366" s="48"/>
      <c r="U366" s="48"/>
      <c r="V366" s="48"/>
      <c r="W366" s="48"/>
    </row>
    <row r="367" spans="1:23">
      <c r="A367" s="48"/>
      <c r="B367" s="48"/>
      <c r="C367" s="48"/>
      <c r="D367" s="48"/>
      <c r="E367" s="48"/>
      <c r="F367" s="48"/>
      <c r="G367" s="48"/>
      <c r="H367" s="48"/>
      <c r="I367" s="48"/>
      <c r="J367" s="48"/>
      <c r="K367" s="74"/>
      <c r="O367" s="48"/>
      <c r="P367" s="48"/>
      <c r="Q367" s="48"/>
      <c r="T367" s="48"/>
      <c r="U367" s="48"/>
      <c r="V367" s="48"/>
      <c r="W367" s="48"/>
    </row>
    <row r="368" spans="1:23" ht="14.25" thickBot="1">
      <c r="A368" s="51"/>
      <c r="B368" s="51"/>
      <c r="C368" s="51"/>
      <c r="D368" s="51"/>
      <c r="E368" s="51"/>
      <c r="F368" s="51"/>
      <c r="G368" s="51"/>
      <c r="H368" s="51"/>
      <c r="I368" s="51"/>
      <c r="J368" s="51"/>
      <c r="K368" s="51"/>
      <c r="L368" s="51"/>
      <c r="M368" s="51"/>
      <c r="N368" s="51"/>
      <c r="O368" s="51"/>
      <c r="P368" s="51"/>
      <c r="Q368" s="51"/>
      <c r="R368" s="51"/>
      <c r="S368" s="51"/>
      <c r="T368" s="51"/>
      <c r="U368" s="51"/>
      <c r="V368" s="51"/>
      <c r="W368" s="51"/>
    </row>
    <row r="370" spans="1:23" ht="13.5" customHeight="1">
      <c r="A370" s="43" t="s">
        <v>493</v>
      </c>
    </row>
    <row r="371" spans="1:23">
      <c r="A371" s="43" t="s">
        <v>532</v>
      </c>
    </row>
    <row r="373" spans="1:23" ht="13.5" customHeight="1">
      <c r="C373" s="88" t="s">
        <v>490</v>
      </c>
      <c r="D373" s="89"/>
      <c r="E373" s="97" t="s">
        <v>222</v>
      </c>
      <c r="F373" s="45"/>
      <c r="G373" s="45"/>
      <c r="H373" s="45"/>
      <c r="I373" s="45"/>
      <c r="J373" s="45"/>
      <c r="M373" s="45"/>
      <c r="N373" s="45"/>
      <c r="O373" s="45"/>
      <c r="P373" s="45"/>
      <c r="Q373" s="45"/>
      <c r="R373" s="45"/>
      <c r="S373" s="45"/>
      <c r="T373" s="88" t="s">
        <v>490</v>
      </c>
      <c r="U373" s="89"/>
      <c r="V373" s="97" t="s">
        <v>222</v>
      </c>
    </row>
    <row r="374" spans="1:23">
      <c r="C374" s="90"/>
      <c r="D374" s="91"/>
      <c r="E374" s="98"/>
      <c r="F374" s="46"/>
      <c r="G374" s="46"/>
      <c r="H374" s="46"/>
      <c r="I374" s="46"/>
      <c r="J374" s="46"/>
      <c r="K374" s="46"/>
      <c r="L374" s="47"/>
      <c r="M374" s="46"/>
      <c r="N374" s="46"/>
      <c r="O374" s="46"/>
      <c r="P374" s="46"/>
      <c r="Q374" s="46"/>
      <c r="R374" s="46"/>
      <c r="S374" s="46"/>
      <c r="T374" s="90"/>
      <c r="U374" s="91"/>
      <c r="V374" s="98"/>
    </row>
    <row r="375" spans="1:23">
      <c r="C375" s="43" t="s">
        <v>492</v>
      </c>
      <c r="D375" s="72"/>
      <c r="K375" s="48"/>
      <c r="L375" s="49"/>
      <c r="T375" s="43" t="s">
        <v>492</v>
      </c>
      <c r="U375" s="72"/>
    </row>
    <row r="376" spans="1:23" ht="13.5" customHeight="1">
      <c r="A376" s="48"/>
      <c r="B376" s="48"/>
      <c r="C376" s="48"/>
      <c r="D376" s="48"/>
      <c r="E376" s="48"/>
      <c r="F376" s="48"/>
      <c r="G376" s="48"/>
      <c r="H376" s="99" t="s">
        <v>207</v>
      </c>
      <c r="I376" s="109"/>
      <c r="J376" s="112" t="s">
        <v>222</v>
      </c>
      <c r="L376" s="50"/>
      <c r="O376" s="48"/>
      <c r="P376" s="48"/>
      <c r="Q376" s="48"/>
      <c r="T376" s="48"/>
      <c r="U376" s="48"/>
      <c r="V376" s="48"/>
      <c r="W376" s="48"/>
    </row>
    <row r="377" spans="1:23">
      <c r="A377" s="48"/>
      <c r="B377" s="48"/>
      <c r="C377" s="48"/>
      <c r="D377" s="48"/>
      <c r="E377" s="48"/>
      <c r="F377" s="48"/>
      <c r="G377" s="48"/>
      <c r="H377" s="110"/>
      <c r="I377" s="111"/>
      <c r="J377" s="113"/>
      <c r="K377" s="46"/>
      <c r="O377" s="48"/>
      <c r="P377" s="48"/>
      <c r="Q377" s="48"/>
      <c r="T377" s="48"/>
      <c r="U377" s="48"/>
      <c r="V377" s="48"/>
      <c r="W377" s="48"/>
    </row>
    <row r="378" spans="1:23">
      <c r="A378" s="48"/>
      <c r="B378" s="48"/>
      <c r="C378" s="48"/>
      <c r="D378" s="48"/>
      <c r="E378" s="48"/>
      <c r="F378" s="48"/>
      <c r="G378" s="48"/>
      <c r="H378" s="48"/>
      <c r="I378" s="48"/>
      <c r="J378" s="48"/>
      <c r="K378" s="74"/>
      <c r="O378" s="48"/>
      <c r="P378" s="48"/>
      <c r="Q378" s="48"/>
      <c r="T378" s="48"/>
      <c r="U378" s="48"/>
      <c r="V378" s="48"/>
      <c r="W378" s="48"/>
    </row>
    <row r="379" spans="1:23" ht="14.25" thickBot="1">
      <c r="A379" s="51"/>
      <c r="B379" s="51"/>
      <c r="C379" s="51"/>
      <c r="D379" s="51"/>
      <c r="E379" s="51"/>
      <c r="F379" s="51"/>
      <c r="G379" s="51"/>
      <c r="H379" s="51"/>
      <c r="I379" s="51"/>
      <c r="J379" s="51"/>
      <c r="K379" s="51"/>
      <c r="L379" s="51"/>
      <c r="M379" s="51"/>
      <c r="N379" s="51"/>
      <c r="O379" s="51"/>
      <c r="P379" s="51"/>
      <c r="Q379" s="51"/>
      <c r="R379" s="51"/>
      <c r="S379" s="51"/>
      <c r="T379" s="51"/>
      <c r="U379" s="51"/>
      <c r="V379" s="51"/>
      <c r="W379" s="51"/>
    </row>
    <row r="381" spans="1:23" ht="13.5" customHeight="1">
      <c r="A381" s="43" t="s">
        <v>493</v>
      </c>
    </row>
    <row r="382" spans="1:23">
      <c r="A382" s="43" t="s">
        <v>538</v>
      </c>
    </row>
    <row r="384" spans="1:23" ht="13.5" customHeight="1">
      <c r="A384" s="48"/>
      <c r="B384" s="48"/>
      <c r="C384" s="88" t="s">
        <v>537</v>
      </c>
      <c r="D384" s="94"/>
      <c r="E384" s="97" t="s">
        <v>222</v>
      </c>
      <c r="F384" s="45"/>
      <c r="G384" s="45"/>
      <c r="H384" s="45"/>
      <c r="I384" s="45"/>
      <c r="J384" s="45"/>
      <c r="K384" s="45"/>
      <c r="L384" s="97"/>
      <c r="M384" s="88" t="s">
        <v>389</v>
      </c>
      <c r="N384" s="105"/>
      <c r="O384" s="89"/>
      <c r="P384" s="97"/>
      <c r="Q384" s="45"/>
      <c r="R384" s="45"/>
      <c r="S384" s="45"/>
      <c r="T384" s="88" t="s">
        <v>565</v>
      </c>
      <c r="U384" s="94"/>
      <c r="V384" s="97" t="s">
        <v>228</v>
      </c>
      <c r="W384" s="48"/>
    </row>
    <row r="385" spans="1:23">
      <c r="A385" s="48"/>
      <c r="B385" s="48"/>
      <c r="C385" s="95"/>
      <c r="D385" s="96"/>
      <c r="E385" s="98"/>
      <c r="F385" s="46"/>
      <c r="G385" s="46"/>
      <c r="H385" s="46"/>
      <c r="I385" s="46"/>
      <c r="J385" s="46"/>
      <c r="K385" s="46"/>
      <c r="L385" s="98"/>
      <c r="M385" s="90"/>
      <c r="N385" s="106"/>
      <c r="O385" s="91"/>
      <c r="P385" s="98"/>
      <c r="Q385" s="46"/>
      <c r="R385" s="46"/>
      <c r="S385" s="46"/>
      <c r="T385" s="95"/>
      <c r="U385" s="96"/>
      <c r="V385" s="98"/>
      <c r="W385" s="48"/>
    </row>
    <row r="386" spans="1:23">
      <c r="A386" s="48"/>
      <c r="B386" s="48"/>
      <c r="C386" s="43"/>
      <c r="D386" s="72"/>
      <c r="F386" s="74"/>
      <c r="G386" s="74"/>
      <c r="H386" s="74"/>
      <c r="I386" s="74"/>
      <c r="J386" s="74"/>
      <c r="K386" s="74"/>
      <c r="L386" s="74"/>
      <c r="M386" s="74"/>
      <c r="N386" s="74"/>
      <c r="O386" s="74"/>
      <c r="P386" s="74"/>
      <c r="Q386" s="74"/>
      <c r="R386" s="74"/>
      <c r="S386" s="74"/>
      <c r="T386" s="75"/>
      <c r="U386" s="75"/>
      <c r="V386" s="73"/>
      <c r="W386" s="48"/>
    </row>
    <row r="387" spans="1:23" ht="14.25" thickBot="1">
      <c r="A387" s="51"/>
      <c r="B387" s="51"/>
      <c r="C387" s="51"/>
      <c r="D387" s="51"/>
      <c r="E387" s="51"/>
      <c r="F387" s="51"/>
      <c r="G387" s="51"/>
      <c r="H387" s="51"/>
      <c r="I387" s="51"/>
      <c r="J387" s="51"/>
      <c r="K387" s="51"/>
      <c r="L387" s="51"/>
      <c r="M387" s="51"/>
      <c r="N387" s="51"/>
      <c r="O387" s="51"/>
      <c r="P387" s="51"/>
      <c r="Q387" s="51"/>
      <c r="R387" s="51"/>
      <c r="S387" s="51"/>
      <c r="T387" s="51"/>
      <c r="U387" s="51"/>
      <c r="V387" s="51"/>
      <c r="W387" s="51"/>
    </row>
    <row r="389" spans="1:23" ht="13.5" customHeight="1">
      <c r="A389" s="43" t="s">
        <v>493</v>
      </c>
    </row>
    <row r="390" spans="1:23">
      <c r="A390" s="43" t="s">
        <v>539</v>
      </c>
    </row>
    <row r="392" spans="1:23" ht="13.5" customHeight="1">
      <c r="C392" s="88" t="s">
        <v>192</v>
      </c>
      <c r="D392" s="89"/>
      <c r="E392" s="97" t="s">
        <v>228</v>
      </c>
      <c r="F392" s="45"/>
      <c r="G392" s="45"/>
      <c r="H392" s="45"/>
      <c r="I392" s="45"/>
      <c r="J392" s="45"/>
      <c r="K392" s="45"/>
      <c r="L392" s="45"/>
      <c r="M392" s="45"/>
      <c r="N392" s="45"/>
      <c r="O392" s="45"/>
      <c r="P392" s="45"/>
      <c r="Q392" s="45"/>
      <c r="R392" s="45"/>
      <c r="S392" s="45"/>
      <c r="T392" s="88" t="s">
        <v>192</v>
      </c>
      <c r="U392" s="89"/>
      <c r="V392" s="92" t="s">
        <v>228</v>
      </c>
    </row>
    <row r="393" spans="1:23">
      <c r="C393" s="90"/>
      <c r="D393" s="91"/>
      <c r="E393" s="98"/>
      <c r="F393" s="46"/>
      <c r="G393" s="46"/>
      <c r="H393" s="46"/>
      <c r="I393" s="46"/>
      <c r="J393" s="46"/>
      <c r="K393" s="46"/>
      <c r="L393" s="46"/>
      <c r="M393" s="46"/>
      <c r="N393" s="46"/>
      <c r="O393" s="46"/>
      <c r="P393" s="46"/>
      <c r="Q393" s="46"/>
      <c r="R393" s="46"/>
      <c r="S393" s="46"/>
      <c r="T393" s="90"/>
      <c r="U393" s="91"/>
      <c r="V393" s="93"/>
    </row>
    <row r="394" spans="1:23">
      <c r="C394" s="43"/>
    </row>
    <row r="395" spans="1:23" ht="14.25" thickBot="1">
      <c r="A395" s="51"/>
      <c r="B395" s="51"/>
      <c r="C395" s="51"/>
      <c r="D395" s="51"/>
      <c r="E395" s="51"/>
      <c r="F395" s="51"/>
      <c r="G395" s="51"/>
      <c r="H395" s="51"/>
      <c r="I395" s="51"/>
      <c r="J395" s="51"/>
      <c r="K395" s="51"/>
      <c r="L395" s="51"/>
      <c r="M395" s="51"/>
      <c r="N395" s="51"/>
      <c r="O395" s="51"/>
      <c r="P395" s="51"/>
      <c r="Q395" s="51"/>
      <c r="R395" s="51"/>
      <c r="S395" s="51"/>
      <c r="T395" s="51"/>
      <c r="U395" s="51"/>
      <c r="V395" s="51"/>
      <c r="W395" s="51"/>
    </row>
    <row r="397" spans="1:23" ht="13.5" customHeight="1">
      <c r="A397" s="43" t="s">
        <v>497</v>
      </c>
    </row>
    <row r="398" spans="1:23">
      <c r="A398" s="43" t="s">
        <v>498</v>
      </c>
    </row>
    <row r="400" spans="1:23" ht="13.5" customHeight="1">
      <c r="C400" s="88" t="s">
        <v>490</v>
      </c>
      <c r="D400" s="89"/>
      <c r="E400" s="97" t="s">
        <v>378</v>
      </c>
      <c r="F400" s="45"/>
      <c r="G400" s="45"/>
      <c r="H400" s="45"/>
      <c r="I400" s="45"/>
      <c r="J400" s="45"/>
      <c r="K400" s="45"/>
      <c r="L400" s="45"/>
      <c r="M400" s="45"/>
      <c r="N400" s="45"/>
      <c r="O400" s="45"/>
      <c r="P400" s="45"/>
      <c r="Q400" s="45"/>
      <c r="R400" s="45"/>
      <c r="S400" s="45"/>
      <c r="T400" s="88" t="s">
        <v>490</v>
      </c>
      <c r="U400" s="89"/>
      <c r="V400" s="97" t="s">
        <v>222</v>
      </c>
    </row>
    <row r="401" spans="1:23">
      <c r="C401" s="90"/>
      <c r="D401" s="91"/>
      <c r="E401" s="108"/>
      <c r="F401" s="46"/>
      <c r="G401" s="46"/>
      <c r="H401" s="46"/>
      <c r="I401" s="46"/>
      <c r="J401" s="46"/>
      <c r="K401" s="46"/>
      <c r="L401" s="46"/>
      <c r="M401" s="46"/>
      <c r="N401" s="46"/>
      <c r="O401" s="46"/>
      <c r="P401" s="46"/>
      <c r="Q401" s="46"/>
      <c r="R401" s="46"/>
      <c r="S401" s="46"/>
      <c r="T401" s="90"/>
      <c r="U401" s="91"/>
      <c r="V401" s="98"/>
    </row>
    <row r="402" spans="1:23">
      <c r="C402" s="43" t="s">
        <v>492</v>
      </c>
      <c r="D402" s="72"/>
      <c r="E402" s="73"/>
      <c r="T402" s="43" t="s">
        <v>492</v>
      </c>
      <c r="U402" s="72"/>
    </row>
    <row r="403" spans="1:23" ht="14.25" thickBot="1">
      <c r="A403" s="51"/>
      <c r="B403" s="51"/>
      <c r="C403" s="51"/>
      <c r="D403" s="51"/>
      <c r="E403" s="51"/>
      <c r="F403" s="51"/>
      <c r="G403" s="51"/>
      <c r="H403" s="51"/>
      <c r="I403" s="51"/>
      <c r="J403" s="51"/>
      <c r="K403" s="51"/>
      <c r="L403" s="51"/>
      <c r="M403" s="51"/>
      <c r="N403" s="51"/>
      <c r="O403" s="51"/>
      <c r="P403" s="51"/>
      <c r="Q403" s="51"/>
      <c r="R403" s="51"/>
      <c r="S403" s="51"/>
      <c r="T403" s="51"/>
      <c r="U403" s="51"/>
      <c r="V403" s="51"/>
      <c r="W403" s="51"/>
    </row>
    <row r="405" spans="1:23" ht="13.5" customHeight="1">
      <c r="A405" s="43" t="s">
        <v>497</v>
      </c>
    </row>
    <row r="406" spans="1:23">
      <c r="A406" s="43" t="s">
        <v>545</v>
      </c>
      <c r="D406" s="43"/>
    </row>
    <row r="407" spans="1:23">
      <c r="C407" s="43"/>
    </row>
    <row r="408" spans="1:23" ht="13.5" customHeight="1">
      <c r="A408" s="48"/>
      <c r="B408" s="48"/>
      <c r="C408" s="88" t="s">
        <v>490</v>
      </c>
      <c r="D408" s="89"/>
      <c r="E408" s="97" t="s">
        <v>378</v>
      </c>
      <c r="F408" s="45"/>
      <c r="G408" s="45"/>
      <c r="H408" s="45"/>
      <c r="I408" s="45"/>
      <c r="J408" s="45"/>
      <c r="K408" s="45"/>
      <c r="L408" s="45"/>
      <c r="M408" s="45"/>
      <c r="N408" s="45"/>
      <c r="O408" s="45"/>
      <c r="P408" s="45"/>
      <c r="Q408" s="45"/>
      <c r="R408" s="45"/>
      <c r="S408" s="45"/>
      <c r="T408" s="88" t="s">
        <v>431</v>
      </c>
      <c r="U408" s="89"/>
      <c r="V408" s="97" t="s">
        <v>228</v>
      </c>
      <c r="W408" s="48"/>
    </row>
    <row r="409" spans="1:23">
      <c r="A409" s="48"/>
      <c r="B409" s="48"/>
      <c r="C409" s="90"/>
      <c r="D409" s="91"/>
      <c r="E409" s="108"/>
      <c r="F409" s="46"/>
      <c r="G409" s="46"/>
      <c r="H409" s="46"/>
      <c r="I409" s="46"/>
      <c r="J409" s="46"/>
      <c r="K409" s="46"/>
      <c r="L409" s="46"/>
      <c r="M409" s="46"/>
      <c r="N409" s="46"/>
      <c r="O409" s="46"/>
      <c r="P409" s="46"/>
      <c r="Q409" s="46"/>
      <c r="R409" s="46"/>
      <c r="S409" s="46"/>
      <c r="T409" s="90"/>
      <c r="U409" s="91"/>
      <c r="V409" s="98"/>
      <c r="W409" s="48"/>
    </row>
    <row r="410" spans="1:23">
      <c r="A410" s="48"/>
      <c r="B410" s="48"/>
      <c r="C410" s="43" t="s">
        <v>492</v>
      </c>
      <c r="D410" s="72"/>
      <c r="E410" s="73"/>
      <c r="F410" s="74"/>
      <c r="G410" s="74"/>
      <c r="H410" s="74"/>
      <c r="I410" s="74"/>
      <c r="J410" s="74"/>
      <c r="K410" s="74"/>
      <c r="L410" s="74"/>
      <c r="M410" s="74"/>
      <c r="N410" s="74"/>
      <c r="O410" s="74"/>
      <c r="P410" s="74"/>
      <c r="Q410" s="74"/>
      <c r="R410" s="74"/>
      <c r="S410" s="74"/>
      <c r="T410" s="43"/>
      <c r="U410" s="72"/>
      <c r="V410" s="73"/>
      <c r="W410" s="48"/>
    </row>
    <row r="411" spans="1:23" ht="14.25" thickBot="1">
      <c r="A411" s="51"/>
      <c r="B411" s="51"/>
      <c r="C411" s="51"/>
      <c r="D411" s="51"/>
      <c r="E411" s="51"/>
      <c r="F411" s="51"/>
      <c r="G411" s="51"/>
      <c r="H411" s="51"/>
      <c r="I411" s="51"/>
      <c r="J411" s="51"/>
      <c r="K411" s="51"/>
      <c r="L411" s="51"/>
      <c r="M411" s="51"/>
      <c r="N411" s="51"/>
      <c r="O411" s="51"/>
      <c r="P411" s="51"/>
      <c r="Q411" s="51"/>
      <c r="R411" s="51"/>
      <c r="S411" s="51"/>
      <c r="T411" s="51"/>
      <c r="U411" s="51"/>
      <c r="V411" s="51"/>
      <c r="W411" s="51"/>
    </row>
    <row r="413" spans="1:23" ht="13.5" customHeight="1">
      <c r="A413" s="43" t="s">
        <v>497</v>
      </c>
    </row>
    <row r="414" spans="1:23">
      <c r="A414" s="43" t="s">
        <v>560</v>
      </c>
    </row>
    <row r="416" spans="1:23" ht="13.5" customHeight="1">
      <c r="C416" s="88" t="s">
        <v>490</v>
      </c>
      <c r="D416" s="89"/>
      <c r="E416" s="97" t="s">
        <v>222</v>
      </c>
      <c r="F416" s="45"/>
      <c r="G416" s="45"/>
      <c r="H416" s="45"/>
      <c r="I416" s="45"/>
      <c r="J416" s="45"/>
      <c r="K416" s="45"/>
      <c r="L416" s="45"/>
      <c r="M416" s="45"/>
      <c r="N416" s="45"/>
      <c r="O416" s="45"/>
      <c r="P416" s="45"/>
      <c r="Q416" s="45"/>
      <c r="R416" s="45"/>
      <c r="S416" s="45"/>
      <c r="T416" s="88" t="s">
        <v>537</v>
      </c>
      <c r="U416" s="94"/>
      <c r="V416" s="97" t="s">
        <v>222</v>
      </c>
    </row>
    <row r="417" spans="1:23">
      <c r="C417" s="90"/>
      <c r="D417" s="91"/>
      <c r="E417" s="98"/>
      <c r="F417" s="46"/>
      <c r="G417" s="46"/>
      <c r="H417" s="46"/>
      <c r="I417" s="46"/>
      <c r="J417" s="46"/>
      <c r="K417" s="46"/>
      <c r="L417" s="46"/>
      <c r="M417" s="46"/>
      <c r="N417" s="46"/>
      <c r="O417" s="46"/>
      <c r="P417" s="46"/>
      <c r="Q417" s="46"/>
      <c r="R417" s="46"/>
      <c r="S417" s="46"/>
      <c r="T417" s="95"/>
      <c r="U417" s="96"/>
      <c r="V417" s="98"/>
    </row>
    <row r="418" spans="1:23">
      <c r="C418" s="43" t="s">
        <v>492</v>
      </c>
      <c r="D418" s="72"/>
      <c r="E418" s="73"/>
    </row>
    <row r="419" spans="1:23" ht="14.25" thickBot="1">
      <c r="A419" s="51"/>
      <c r="B419" s="51"/>
      <c r="C419" s="51"/>
      <c r="D419" s="51"/>
      <c r="E419" s="51"/>
      <c r="F419" s="51"/>
      <c r="G419" s="51"/>
      <c r="H419" s="51"/>
      <c r="I419" s="51"/>
      <c r="J419" s="51"/>
      <c r="K419" s="51"/>
      <c r="L419" s="51"/>
      <c r="M419" s="51"/>
      <c r="N419" s="51"/>
      <c r="O419" s="51"/>
      <c r="P419" s="51"/>
      <c r="Q419" s="51"/>
      <c r="R419" s="51"/>
      <c r="S419" s="51"/>
      <c r="T419" s="51"/>
      <c r="U419" s="51"/>
      <c r="V419" s="51"/>
      <c r="W419" s="51"/>
    </row>
    <row r="421" spans="1:23" ht="13.5" customHeight="1">
      <c r="A421" s="43" t="s">
        <v>497</v>
      </c>
    </row>
    <row r="422" spans="1:23">
      <c r="A422" s="43" t="s">
        <v>562</v>
      </c>
    </row>
    <row r="424" spans="1:23" ht="13.5" customHeight="1">
      <c r="A424" s="48"/>
      <c r="B424" s="48"/>
      <c r="C424" s="88" t="s">
        <v>537</v>
      </c>
      <c r="D424" s="94"/>
      <c r="E424" s="97" t="s">
        <v>222</v>
      </c>
      <c r="F424" s="45"/>
      <c r="G424" s="45"/>
      <c r="H424" s="45"/>
      <c r="I424" s="45"/>
      <c r="J424" s="45"/>
      <c r="K424" s="45"/>
      <c r="L424" s="97"/>
      <c r="M424" s="88" t="s">
        <v>389</v>
      </c>
      <c r="N424" s="105"/>
      <c r="O424" s="89"/>
      <c r="P424" s="97"/>
      <c r="Q424" s="45"/>
      <c r="R424" s="45"/>
      <c r="S424" s="45"/>
      <c r="T424" s="88" t="s">
        <v>561</v>
      </c>
      <c r="U424" s="89"/>
      <c r="V424" s="97" t="s">
        <v>228</v>
      </c>
      <c r="W424" s="48"/>
    </row>
    <row r="425" spans="1:23">
      <c r="A425" s="48"/>
      <c r="B425" s="48"/>
      <c r="C425" s="95"/>
      <c r="D425" s="96"/>
      <c r="E425" s="98"/>
      <c r="F425" s="46"/>
      <c r="G425" s="46"/>
      <c r="H425" s="46"/>
      <c r="I425" s="46"/>
      <c r="J425" s="46"/>
      <c r="K425" s="46"/>
      <c r="L425" s="98"/>
      <c r="M425" s="90"/>
      <c r="N425" s="106"/>
      <c r="O425" s="91"/>
      <c r="P425" s="98"/>
      <c r="Q425" s="46"/>
      <c r="R425" s="46"/>
      <c r="S425" s="46"/>
      <c r="T425" s="90"/>
      <c r="U425" s="91"/>
      <c r="V425" s="98"/>
      <c r="W425" s="48"/>
    </row>
    <row r="426" spans="1:23">
      <c r="A426" s="48"/>
      <c r="B426" s="48"/>
      <c r="C426" s="43"/>
      <c r="D426" s="72"/>
      <c r="F426" s="74"/>
      <c r="G426" s="74"/>
      <c r="H426" s="74"/>
      <c r="I426" s="74"/>
      <c r="J426" s="74"/>
      <c r="K426" s="74"/>
      <c r="L426" s="74"/>
      <c r="M426" s="74"/>
      <c r="N426" s="74"/>
      <c r="O426" s="74"/>
      <c r="P426" s="74"/>
      <c r="Q426" s="74"/>
      <c r="R426" s="74"/>
      <c r="S426" s="74"/>
      <c r="T426" s="75"/>
      <c r="U426" s="75"/>
      <c r="V426" s="73"/>
      <c r="W426" s="48"/>
    </row>
    <row r="427" spans="1:23" ht="14.25" thickBot="1">
      <c r="A427" s="51"/>
      <c r="B427" s="51"/>
      <c r="C427" s="51"/>
      <c r="D427" s="51"/>
      <c r="E427" s="51"/>
      <c r="F427" s="51"/>
      <c r="G427" s="51"/>
      <c r="H427" s="51"/>
      <c r="I427" s="51"/>
      <c r="J427" s="51"/>
      <c r="K427" s="51"/>
      <c r="L427" s="51"/>
      <c r="M427" s="51"/>
      <c r="N427" s="51"/>
      <c r="O427" s="51"/>
      <c r="P427" s="51"/>
      <c r="Q427" s="51"/>
      <c r="R427" s="51"/>
      <c r="S427" s="51"/>
      <c r="T427" s="51"/>
      <c r="U427" s="51"/>
      <c r="V427" s="51"/>
      <c r="W427" s="51"/>
    </row>
    <row r="429" spans="1:23" ht="13.5" customHeight="1">
      <c r="A429" s="43" t="s">
        <v>497</v>
      </c>
    </row>
    <row r="430" spans="1:23">
      <c r="A430" s="43" t="s">
        <v>540</v>
      </c>
    </row>
    <row r="432" spans="1:23" ht="13.5" customHeight="1">
      <c r="C432" s="88" t="s">
        <v>192</v>
      </c>
      <c r="D432" s="89"/>
      <c r="E432" s="97" t="s">
        <v>228</v>
      </c>
      <c r="F432" s="45"/>
      <c r="G432" s="45"/>
      <c r="H432" s="45"/>
      <c r="I432" s="45"/>
      <c r="J432" s="45"/>
      <c r="K432" s="45"/>
      <c r="L432" s="45"/>
      <c r="M432" s="45"/>
      <c r="N432" s="45"/>
      <c r="O432" s="45"/>
      <c r="P432" s="45"/>
      <c r="Q432" s="45"/>
      <c r="R432" s="45"/>
      <c r="S432" s="45"/>
      <c r="T432" s="88" t="s">
        <v>192</v>
      </c>
      <c r="U432" s="89"/>
      <c r="V432" s="92" t="s">
        <v>228</v>
      </c>
    </row>
    <row r="433" spans="1:23">
      <c r="C433" s="90"/>
      <c r="D433" s="91"/>
      <c r="E433" s="98"/>
      <c r="F433" s="46"/>
      <c r="G433" s="46"/>
      <c r="H433" s="46"/>
      <c r="I433" s="46"/>
      <c r="J433" s="46"/>
      <c r="K433" s="46"/>
      <c r="L433" s="46"/>
      <c r="M433" s="46"/>
      <c r="N433" s="46"/>
      <c r="O433" s="46"/>
      <c r="P433" s="46"/>
      <c r="Q433" s="46"/>
      <c r="R433" s="46"/>
      <c r="S433" s="46"/>
      <c r="T433" s="90"/>
      <c r="U433" s="91"/>
      <c r="V433" s="93"/>
    </row>
    <row r="434" spans="1:23">
      <c r="C434" s="43"/>
    </row>
    <row r="435" spans="1:23" ht="14.25" thickBot="1">
      <c r="A435" s="51"/>
      <c r="B435" s="51"/>
      <c r="C435" s="51"/>
      <c r="D435" s="51"/>
      <c r="E435" s="51"/>
      <c r="F435" s="51"/>
      <c r="G435" s="51"/>
      <c r="H435" s="51"/>
      <c r="I435" s="51"/>
      <c r="J435" s="51"/>
      <c r="K435" s="51"/>
      <c r="L435" s="51"/>
      <c r="M435" s="51"/>
      <c r="N435" s="51"/>
      <c r="O435" s="51"/>
      <c r="P435" s="51"/>
      <c r="Q435" s="51"/>
      <c r="R435" s="51"/>
      <c r="S435" s="51"/>
      <c r="T435" s="51"/>
      <c r="U435" s="51"/>
      <c r="V435" s="51"/>
      <c r="W435" s="51"/>
    </row>
  </sheetData>
  <mergeCells count="243">
    <mergeCell ref="H243:I244"/>
    <mergeCell ref="J243:J244"/>
    <mergeCell ref="H246:I247"/>
    <mergeCell ref="J246:J247"/>
    <mergeCell ref="V226:V227"/>
    <mergeCell ref="T226:U227"/>
    <mergeCell ref="E226:E227"/>
    <mergeCell ref="C226:D227"/>
    <mergeCell ref="C212:D213"/>
    <mergeCell ref="E212:E213"/>
    <mergeCell ref="V212:V213"/>
    <mergeCell ref="H215:I216"/>
    <mergeCell ref="J215:J216"/>
    <mergeCell ref="H218:I219"/>
    <mergeCell ref="J218:J219"/>
    <mergeCell ref="T6:U7"/>
    <mergeCell ref="V6:V7"/>
    <mergeCell ref="C25:D26"/>
    <mergeCell ref="E25:E26"/>
    <mergeCell ref="T25:U26"/>
    <mergeCell ref="V25:V26"/>
    <mergeCell ref="C14:D15"/>
    <mergeCell ref="E14:E15"/>
    <mergeCell ref="T14:U15"/>
    <mergeCell ref="V14:V15"/>
    <mergeCell ref="H17:I18"/>
    <mergeCell ref="J17:J18"/>
    <mergeCell ref="J201:J202"/>
    <mergeCell ref="C187:D188"/>
    <mergeCell ref="E187:E188"/>
    <mergeCell ref="H190:I191"/>
    <mergeCell ref="J190:J191"/>
    <mergeCell ref="C198:D199"/>
    <mergeCell ref="E198:E199"/>
    <mergeCell ref="C6:D7"/>
    <mergeCell ref="E6:E7"/>
    <mergeCell ref="V107:V108"/>
    <mergeCell ref="C74:D75"/>
    <mergeCell ref="E74:E75"/>
    <mergeCell ref="T74:U75"/>
    <mergeCell ref="V74:V75"/>
    <mergeCell ref="H77:I78"/>
    <mergeCell ref="J77:J78"/>
    <mergeCell ref="C85:D86"/>
    <mergeCell ref="E85:E86"/>
    <mergeCell ref="T85:U86"/>
    <mergeCell ref="C36:D37"/>
    <mergeCell ref="E36:E37"/>
    <mergeCell ref="T36:U37"/>
    <mergeCell ref="V36:V37"/>
    <mergeCell ref="V52:V53"/>
    <mergeCell ref="C52:D53"/>
    <mergeCell ref="E52:E53"/>
    <mergeCell ref="T52:U53"/>
    <mergeCell ref="H28:I29"/>
    <mergeCell ref="J28:J29"/>
    <mergeCell ref="T171:U172"/>
    <mergeCell ref="V171:V172"/>
    <mergeCell ref="V152:V153"/>
    <mergeCell ref="E171:E172"/>
    <mergeCell ref="C171:D172"/>
    <mergeCell ref="H144:I145"/>
    <mergeCell ref="C115:D116"/>
    <mergeCell ref="E115:E116"/>
    <mergeCell ref="T115:U116"/>
    <mergeCell ref="V115:V116"/>
    <mergeCell ref="C123:D124"/>
    <mergeCell ref="E123:E124"/>
    <mergeCell ref="T123:U124"/>
    <mergeCell ref="V123:V124"/>
    <mergeCell ref="C133:D134"/>
    <mergeCell ref="E133:E134"/>
    <mergeCell ref="T133:U134"/>
    <mergeCell ref="V133:V134"/>
    <mergeCell ref="C141:D142"/>
    <mergeCell ref="E141:E142"/>
    <mergeCell ref="T141:U142"/>
    <mergeCell ref="V141:V142"/>
    <mergeCell ref="J144:J145"/>
    <mergeCell ref="C160:D161"/>
    <mergeCell ref="E160:E161"/>
    <mergeCell ref="T160:U161"/>
    <mergeCell ref="V160:V161"/>
    <mergeCell ref="H163:I164"/>
    <mergeCell ref="J163:J164"/>
    <mergeCell ref="C152:D153"/>
    <mergeCell ref="E152:E153"/>
    <mergeCell ref="T152:U153"/>
    <mergeCell ref="C254:D255"/>
    <mergeCell ref="E254:E255"/>
    <mergeCell ref="T254:U255"/>
    <mergeCell ref="V254:V255"/>
    <mergeCell ref="T198:U199"/>
    <mergeCell ref="V198:V199"/>
    <mergeCell ref="C179:D180"/>
    <mergeCell ref="E179:E180"/>
    <mergeCell ref="T179:U180"/>
    <mergeCell ref="V179:V180"/>
    <mergeCell ref="T187:U188"/>
    <mergeCell ref="V187:V188"/>
    <mergeCell ref="T212:U213"/>
    <mergeCell ref="C240:D241"/>
    <mergeCell ref="E240:E241"/>
    <mergeCell ref="T240:U241"/>
    <mergeCell ref="V240:V241"/>
    <mergeCell ref="J232:J233"/>
    <mergeCell ref="H232:I233"/>
    <mergeCell ref="J229:J230"/>
    <mergeCell ref="H229:I230"/>
    <mergeCell ref="H204:I205"/>
    <mergeCell ref="J204:J205"/>
    <mergeCell ref="H201:I202"/>
    <mergeCell ref="C270:D271"/>
    <mergeCell ref="E270:E271"/>
    <mergeCell ref="T270:U271"/>
    <mergeCell ref="V270:V271"/>
    <mergeCell ref="C278:D279"/>
    <mergeCell ref="E278:E279"/>
    <mergeCell ref="T278:U279"/>
    <mergeCell ref="V278:V279"/>
    <mergeCell ref="C262:D263"/>
    <mergeCell ref="E262:E263"/>
    <mergeCell ref="T262:U263"/>
    <mergeCell ref="V262:V263"/>
    <mergeCell ref="C297:D298"/>
    <mergeCell ref="E297:E298"/>
    <mergeCell ref="T297:U298"/>
    <mergeCell ref="V297:V298"/>
    <mergeCell ref="H300:I301"/>
    <mergeCell ref="J300:J301"/>
    <mergeCell ref="H281:I282"/>
    <mergeCell ref="J281:J282"/>
    <mergeCell ref="C289:D290"/>
    <mergeCell ref="E289:E290"/>
    <mergeCell ref="T289:U290"/>
    <mergeCell ref="V289:V290"/>
    <mergeCell ref="L316:L317"/>
    <mergeCell ref="M316:O317"/>
    <mergeCell ref="P316:P317"/>
    <mergeCell ref="C324:D325"/>
    <mergeCell ref="E324:E325"/>
    <mergeCell ref="C308:D309"/>
    <mergeCell ref="E308:E309"/>
    <mergeCell ref="T308:U309"/>
    <mergeCell ref="V308:V309"/>
    <mergeCell ref="C316:D317"/>
    <mergeCell ref="E316:E317"/>
    <mergeCell ref="T316:U317"/>
    <mergeCell ref="V316:V317"/>
    <mergeCell ref="H338:I339"/>
    <mergeCell ref="J338:J339"/>
    <mergeCell ref="T324:U325"/>
    <mergeCell ref="V324:V325"/>
    <mergeCell ref="H327:I328"/>
    <mergeCell ref="J327:J328"/>
    <mergeCell ref="C335:D336"/>
    <mergeCell ref="E335:E336"/>
    <mergeCell ref="T335:U336"/>
    <mergeCell ref="V335:V336"/>
    <mergeCell ref="L346:L347"/>
    <mergeCell ref="M346:O347"/>
    <mergeCell ref="P346:P347"/>
    <mergeCell ref="T346:U347"/>
    <mergeCell ref="V346:V347"/>
    <mergeCell ref="C354:D355"/>
    <mergeCell ref="E354:E355"/>
    <mergeCell ref="L354:L355"/>
    <mergeCell ref="M354:O355"/>
    <mergeCell ref="P354:P355"/>
    <mergeCell ref="C346:D347"/>
    <mergeCell ref="E346:E347"/>
    <mergeCell ref="H365:I366"/>
    <mergeCell ref="J365:J366"/>
    <mergeCell ref="C373:D374"/>
    <mergeCell ref="E373:E374"/>
    <mergeCell ref="T373:U374"/>
    <mergeCell ref="V373:V374"/>
    <mergeCell ref="T354:U355"/>
    <mergeCell ref="V354:V355"/>
    <mergeCell ref="C362:D363"/>
    <mergeCell ref="E362:E363"/>
    <mergeCell ref="T362:U363"/>
    <mergeCell ref="V362:V363"/>
    <mergeCell ref="P384:P385"/>
    <mergeCell ref="T384:U385"/>
    <mergeCell ref="V384:V385"/>
    <mergeCell ref="C408:D409"/>
    <mergeCell ref="E408:E409"/>
    <mergeCell ref="T408:U409"/>
    <mergeCell ref="V408:V409"/>
    <mergeCell ref="H376:I377"/>
    <mergeCell ref="J376:J377"/>
    <mergeCell ref="C384:D385"/>
    <mergeCell ref="E384:E385"/>
    <mergeCell ref="L384:L385"/>
    <mergeCell ref="M384:O385"/>
    <mergeCell ref="C44:D45"/>
    <mergeCell ref="E44:E45"/>
    <mergeCell ref="T44:U45"/>
    <mergeCell ref="V44:V45"/>
    <mergeCell ref="H55:I56"/>
    <mergeCell ref="J55:J56"/>
    <mergeCell ref="C107:D108"/>
    <mergeCell ref="E107:E108"/>
    <mergeCell ref="T107:U108"/>
    <mergeCell ref="V85:V86"/>
    <mergeCell ref="H88:I89"/>
    <mergeCell ref="J88:J89"/>
    <mergeCell ref="C96:D97"/>
    <mergeCell ref="E96:E97"/>
    <mergeCell ref="C63:D64"/>
    <mergeCell ref="E63:E64"/>
    <mergeCell ref="T63:U64"/>
    <mergeCell ref="V63:V64"/>
    <mergeCell ref="H66:I67"/>
    <mergeCell ref="J66:J67"/>
    <mergeCell ref="T96:U97"/>
    <mergeCell ref="V96:V97"/>
    <mergeCell ref="H99:I100"/>
    <mergeCell ref="J99:J100"/>
    <mergeCell ref="C432:D433"/>
    <mergeCell ref="E432:E433"/>
    <mergeCell ref="T432:U433"/>
    <mergeCell ref="V432:V433"/>
    <mergeCell ref="V400:V401"/>
    <mergeCell ref="T400:U401"/>
    <mergeCell ref="E400:E401"/>
    <mergeCell ref="C400:D401"/>
    <mergeCell ref="C392:D393"/>
    <mergeCell ref="E392:E393"/>
    <mergeCell ref="T392:U393"/>
    <mergeCell ref="V392:V393"/>
    <mergeCell ref="V424:V425"/>
    <mergeCell ref="C416:D417"/>
    <mergeCell ref="E416:E417"/>
    <mergeCell ref="T416:U417"/>
    <mergeCell ref="V416:V417"/>
    <mergeCell ref="C424:D425"/>
    <mergeCell ref="E424:E425"/>
    <mergeCell ref="L424:L425"/>
    <mergeCell ref="M424:O425"/>
    <mergeCell ref="P424:P425"/>
    <mergeCell ref="T424:U425"/>
  </mergeCells>
  <phoneticPr fontId="7"/>
  <pageMargins left="0.70866141732283472" right="0.70866141732283472" top="0.74803149606299213" bottom="0.74803149606299213" header="0.31496062992125984" footer="0.31496062992125984"/>
  <pageSetup paperSize="9" scale="48"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S39"/>
  <sheetViews>
    <sheetView showGridLines="0" tabSelected="1" zoomScaleNormal="100" workbookViewId="0">
      <pane xSplit="29" ySplit="5" topLeftCell="AD6" activePane="bottomRight" state="frozenSplit"/>
      <selection pane="topRight" activeCell="AC1" sqref="AC1"/>
      <selection pane="bottomLeft" activeCell="A6" sqref="A6"/>
      <selection pane="bottomRight"/>
    </sheetView>
  </sheetViews>
  <sheetFormatPr defaultColWidth="2.625" defaultRowHeight="13.5"/>
  <cols>
    <col min="1" max="1" width="2.625" style="23" customWidth="1"/>
    <col min="2" max="22" width="2.625" style="23"/>
    <col min="23" max="23" width="2.625" style="23" customWidth="1"/>
    <col min="24" max="16384" width="2.625" style="23"/>
  </cols>
  <sheetData>
    <row r="1" spans="1:71" ht="13.5" customHeight="1">
      <c r="B1" s="146" t="s">
        <v>136</v>
      </c>
      <c r="C1" s="146"/>
      <c r="D1" s="146"/>
      <c r="E1" s="146"/>
      <c r="F1" s="146"/>
      <c r="G1" s="146"/>
      <c r="H1" s="146"/>
      <c r="I1" s="146"/>
      <c r="J1" s="146"/>
      <c r="K1" s="146"/>
      <c r="L1" s="146"/>
      <c r="M1" s="147" t="s">
        <v>111</v>
      </c>
      <c r="N1" s="148"/>
      <c r="O1" s="148"/>
      <c r="P1" s="148"/>
      <c r="Q1" s="148"/>
      <c r="R1" s="148"/>
      <c r="S1" s="148"/>
      <c r="T1" s="148"/>
      <c r="U1" s="148"/>
      <c r="V1" s="148"/>
      <c r="W1" s="148"/>
      <c r="X1" s="148"/>
      <c r="Y1" s="148"/>
      <c r="Z1" s="148"/>
      <c r="AA1" s="148"/>
      <c r="AB1" s="148"/>
      <c r="AC1" s="148"/>
      <c r="AD1" s="149"/>
      <c r="AE1" s="135"/>
      <c r="AF1" s="135"/>
      <c r="AG1" s="135"/>
      <c r="AH1" s="135"/>
      <c r="AI1" s="135"/>
      <c r="AJ1" s="135"/>
      <c r="AK1" s="135"/>
      <c r="AL1" s="135"/>
      <c r="AM1" s="135"/>
      <c r="AN1" s="135"/>
      <c r="AO1" s="135"/>
      <c r="AP1" s="135"/>
      <c r="AQ1" s="135" t="s">
        <v>137</v>
      </c>
      <c r="AR1" s="135"/>
      <c r="AS1" s="135"/>
      <c r="AT1" s="135"/>
      <c r="AU1" s="135"/>
      <c r="AV1" s="135"/>
      <c r="AW1" s="135" t="s">
        <v>138</v>
      </c>
      <c r="AX1" s="135"/>
      <c r="AY1" s="135"/>
      <c r="AZ1" s="135"/>
      <c r="BA1" s="135"/>
      <c r="BB1" s="135"/>
      <c r="BC1" s="135" t="s">
        <v>139</v>
      </c>
      <c r="BD1" s="135"/>
      <c r="BE1" s="135"/>
      <c r="BF1" s="135"/>
      <c r="BG1" s="135"/>
      <c r="BH1" s="135"/>
      <c r="BI1" s="135" t="s">
        <v>140</v>
      </c>
      <c r="BJ1" s="135"/>
      <c r="BK1" s="135"/>
      <c r="BL1" s="135"/>
      <c r="BM1" s="135"/>
      <c r="BN1" s="135"/>
    </row>
    <row r="2" spans="1:71">
      <c r="B2" s="146"/>
      <c r="C2" s="146"/>
      <c r="D2" s="146"/>
      <c r="E2" s="146"/>
      <c r="F2" s="146"/>
      <c r="G2" s="146"/>
      <c r="H2" s="146"/>
      <c r="I2" s="146"/>
      <c r="J2" s="146"/>
      <c r="K2" s="146"/>
      <c r="L2" s="146"/>
      <c r="M2" s="150" t="s">
        <v>114</v>
      </c>
      <c r="N2" s="151"/>
      <c r="O2" s="151"/>
      <c r="P2" s="151"/>
      <c r="Q2" s="151"/>
      <c r="R2" s="151"/>
      <c r="S2" s="151"/>
      <c r="T2" s="151"/>
      <c r="U2" s="151"/>
      <c r="V2" s="151"/>
      <c r="W2" s="151"/>
      <c r="X2" s="151"/>
      <c r="Y2" s="151"/>
      <c r="Z2" s="151"/>
      <c r="AA2" s="151"/>
      <c r="AB2" s="151"/>
      <c r="AC2" s="151"/>
      <c r="AD2" s="152"/>
      <c r="AE2" s="153"/>
      <c r="AF2" s="153"/>
      <c r="AG2" s="153"/>
      <c r="AH2" s="153"/>
      <c r="AI2" s="153"/>
      <c r="AJ2" s="153"/>
      <c r="AK2" s="153"/>
      <c r="AL2" s="153"/>
      <c r="AM2" s="153"/>
      <c r="AN2" s="153"/>
      <c r="AO2" s="153"/>
      <c r="AP2" s="153"/>
      <c r="AQ2" s="154"/>
      <c r="AR2" s="153"/>
      <c r="AS2" s="153"/>
      <c r="AT2" s="153"/>
      <c r="AU2" s="153"/>
      <c r="AV2" s="153"/>
      <c r="AW2" s="155"/>
      <c r="AX2" s="156"/>
      <c r="AY2" s="156"/>
      <c r="AZ2" s="156"/>
      <c r="BA2" s="156"/>
      <c r="BB2" s="157"/>
      <c r="BC2" s="154"/>
      <c r="BD2" s="153"/>
      <c r="BE2" s="153"/>
      <c r="BF2" s="153"/>
      <c r="BG2" s="153"/>
      <c r="BH2" s="153"/>
      <c r="BI2" s="154"/>
      <c r="BJ2" s="153"/>
      <c r="BK2" s="153"/>
      <c r="BL2" s="153"/>
      <c r="BM2" s="153"/>
      <c r="BN2" s="153"/>
    </row>
    <row r="3" spans="1:71" ht="14.25" thickBot="1">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row>
    <row r="4" spans="1:71" ht="21.75" customHeight="1">
      <c r="B4" s="176" t="s">
        <v>134</v>
      </c>
      <c r="C4" s="177"/>
      <c r="D4" s="177"/>
      <c r="E4" s="177"/>
      <c r="F4" s="136" t="s">
        <v>116</v>
      </c>
      <c r="G4" s="137"/>
      <c r="H4" s="137"/>
      <c r="I4" s="137"/>
      <c r="J4" s="137"/>
      <c r="K4" s="137"/>
      <c r="L4" s="138"/>
      <c r="M4" s="163" t="s">
        <v>141</v>
      </c>
      <c r="N4" s="164"/>
      <c r="O4" s="164"/>
      <c r="P4" s="164"/>
      <c r="Q4" s="189"/>
      <c r="R4" s="163" t="s">
        <v>142</v>
      </c>
      <c r="S4" s="164"/>
      <c r="T4" s="164"/>
      <c r="U4" s="164"/>
      <c r="V4" s="164"/>
      <c r="W4" s="164"/>
      <c r="X4" s="164"/>
      <c r="Y4" s="164"/>
      <c r="Z4" s="164"/>
      <c r="AA4" s="164"/>
      <c r="AB4" s="164"/>
      <c r="AC4" s="189"/>
      <c r="AD4" s="163" t="s">
        <v>135</v>
      </c>
      <c r="AE4" s="164"/>
      <c r="AF4" s="164"/>
      <c r="AG4" s="164"/>
      <c r="AH4" s="164"/>
      <c r="AI4" s="164"/>
      <c r="AJ4" s="164"/>
      <c r="AK4" s="189"/>
      <c r="AL4" s="136" t="s">
        <v>143</v>
      </c>
      <c r="AM4" s="137"/>
      <c r="AN4" s="137"/>
      <c r="AO4" s="137"/>
      <c r="AP4" s="138"/>
      <c r="AQ4" s="136" t="s">
        <v>118</v>
      </c>
      <c r="AR4" s="137"/>
      <c r="AS4" s="137"/>
      <c r="AT4" s="137"/>
      <c r="AU4" s="137"/>
      <c r="AV4" s="137"/>
      <c r="AW4" s="137"/>
      <c r="AX4" s="137"/>
      <c r="AY4" s="137"/>
      <c r="AZ4" s="137"/>
      <c r="BA4" s="137"/>
      <c r="BB4" s="137"/>
      <c r="BC4" s="137"/>
      <c r="BD4" s="137"/>
      <c r="BE4" s="137"/>
      <c r="BF4" s="137"/>
      <c r="BG4" s="137"/>
      <c r="BH4" s="137"/>
      <c r="BI4" s="137"/>
      <c r="BJ4" s="137"/>
      <c r="BK4" s="137"/>
      <c r="BL4" s="137"/>
      <c r="BM4" s="137"/>
      <c r="BN4" s="138"/>
      <c r="BO4" s="163" t="s">
        <v>144</v>
      </c>
      <c r="BP4" s="164"/>
      <c r="BQ4" s="164"/>
      <c r="BR4" s="164"/>
      <c r="BS4" s="165"/>
    </row>
    <row r="5" spans="1:71" ht="42" customHeight="1" thickBot="1">
      <c r="B5" s="178"/>
      <c r="C5" s="179"/>
      <c r="D5" s="179"/>
      <c r="E5" s="179"/>
      <c r="F5" s="180"/>
      <c r="G5" s="181"/>
      <c r="H5" s="181"/>
      <c r="I5" s="181"/>
      <c r="J5" s="181"/>
      <c r="K5" s="181"/>
      <c r="L5" s="182"/>
      <c r="M5" s="190"/>
      <c r="N5" s="191"/>
      <c r="O5" s="191"/>
      <c r="P5" s="191"/>
      <c r="Q5" s="192"/>
      <c r="R5" s="190"/>
      <c r="S5" s="191"/>
      <c r="T5" s="191"/>
      <c r="U5" s="191"/>
      <c r="V5" s="191"/>
      <c r="W5" s="191"/>
      <c r="X5" s="191"/>
      <c r="Y5" s="191"/>
      <c r="Z5" s="191"/>
      <c r="AA5" s="191"/>
      <c r="AB5" s="191"/>
      <c r="AC5" s="192"/>
      <c r="AD5" s="166"/>
      <c r="AE5" s="167"/>
      <c r="AF5" s="167"/>
      <c r="AG5" s="167"/>
      <c r="AH5" s="167"/>
      <c r="AI5" s="167"/>
      <c r="AJ5" s="167"/>
      <c r="AK5" s="193"/>
      <c r="AL5" s="139"/>
      <c r="AM5" s="140"/>
      <c r="AN5" s="140"/>
      <c r="AO5" s="140"/>
      <c r="AP5" s="141"/>
      <c r="AQ5" s="139"/>
      <c r="AR5" s="140"/>
      <c r="AS5" s="140"/>
      <c r="AT5" s="140"/>
      <c r="AU5" s="140"/>
      <c r="AV5" s="140"/>
      <c r="AW5" s="140"/>
      <c r="AX5" s="140"/>
      <c r="AY5" s="140"/>
      <c r="AZ5" s="140"/>
      <c r="BA5" s="140"/>
      <c r="BB5" s="140"/>
      <c r="BC5" s="140"/>
      <c r="BD5" s="140"/>
      <c r="BE5" s="140"/>
      <c r="BF5" s="140"/>
      <c r="BG5" s="140"/>
      <c r="BH5" s="140"/>
      <c r="BI5" s="140"/>
      <c r="BJ5" s="140"/>
      <c r="BK5" s="140"/>
      <c r="BL5" s="140"/>
      <c r="BM5" s="140"/>
      <c r="BN5" s="141"/>
      <c r="BO5" s="166"/>
      <c r="BP5" s="167"/>
      <c r="BQ5" s="167"/>
      <c r="BR5" s="167"/>
      <c r="BS5" s="168"/>
    </row>
    <row r="6" spans="1:71" ht="27" customHeight="1" thickTop="1">
      <c r="A6" s="23" t="str">
        <f>R6</f>
        <v>Zipファイル管理_MML</v>
      </c>
      <c r="B6" s="142" t="s">
        <v>355</v>
      </c>
      <c r="C6" s="143"/>
      <c r="D6" s="143"/>
      <c r="E6" s="144"/>
      <c r="F6" s="145" t="s">
        <v>430</v>
      </c>
      <c r="G6" s="143"/>
      <c r="H6" s="143"/>
      <c r="I6" s="143"/>
      <c r="J6" s="143"/>
      <c r="K6" s="143"/>
      <c r="L6" s="144"/>
      <c r="M6" s="183" t="str">
        <f t="shared" ref="M6:M10" si="0">"ENT_"&amp;RIGHT(B6,2)&amp;"_"&amp;TEXT(ROW(M6)-ROW(M$6)+1,"00")</f>
        <v>ENT_E1_01</v>
      </c>
      <c r="N6" s="184"/>
      <c r="O6" s="184"/>
      <c r="P6" s="184"/>
      <c r="Q6" s="185"/>
      <c r="R6" s="186" t="s">
        <v>175</v>
      </c>
      <c r="S6" s="187"/>
      <c r="T6" s="187"/>
      <c r="U6" s="187"/>
      <c r="V6" s="187"/>
      <c r="W6" s="187"/>
      <c r="X6" s="187"/>
      <c r="Y6" s="187"/>
      <c r="Z6" s="187"/>
      <c r="AA6" s="187"/>
      <c r="AB6" s="187"/>
      <c r="AC6" s="188"/>
      <c r="AD6" s="171" t="str">
        <f t="shared" ref="AD6:AD20" ca="1" si="1">INDIRECT(R6&amp;"!D8")</f>
        <v>delivery_zip_manage_mml</v>
      </c>
      <c r="AE6" s="172"/>
      <c r="AF6" s="172"/>
      <c r="AG6" s="172"/>
      <c r="AH6" s="172"/>
      <c r="AI6" s="172"/>
      <c r="AJ6" s="172"/>
      <c r="AK6" s="172"/>
      <c r="AL6" s="169" t="s">
        <v>145</v>
      </c>
      <c r="AM6" s="170"/>
      <c r="AN6" s="170"/>
      <c r="AO6" s="170"/>
      <c r="AP6" s="170"/>
      <c r="AQ6" s="171" t="str">
        <f>F6 &amp; "の" &amp; R6 &amp; "を定義する。"</f>
        <v>MML個別取込のZipファイル管理_MMLを定義する。</v>
      </c>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3" t="s">
        <v>146</v>
      </c>
      <c r="BP6" s="174"/>
      <c r="BQ6" s="174"/>
      <c r="BR6" s="174"/>
      <c r="BS6" s="175"/>
    </row>
    <row r="7" spans="1:71" ht="27" customHeight="1">
      <c r="A7" s="23" t="str">
        <f t="shared" ref="A7" si="2">R7</f>
        <v>Zipファイル一時管理_MML</v>
      </c>
      <c r="B7" s="114" t="str">
        <f>B6</f>
        <v>SA_E1</v>
      </c>
      <c r="C7" s="115"/>
      <c r="D7" s="115"/>
      <c r="E7" s="116"/>
      <c r="F7" s="117" t="str">
        <f>F6</f>
        <v>MML個別取込</v>
      </c>
      <c r="G7" s="118"/>
      <c r="H7" s="118"/>
      <c r="I7" s="118"/>
      <c r="J7" s="118"/>
      <c r="K7" s="118"/>
      <c r="L7" s="119"/>
      <c r="M7" s="120" t="str">
        <f t="shared" si="0"/>
        <v>ENT_E1_02</v>
      </c>
      <c r="N7" s="121"/>
      <c r="O7" s="121"/>
      <c r="P7" s="121"/>
      <c r="Q7" s="122"/>
      <c r="R7" s="123" t="s">
        <v>181</v>
      </c>
      <c r="S7" s="124"/>
      <c r="T7" s="124"/>
      <c r="U7" s="124"/>
      <c r="V7" s="124"/>
      <c r="W7" s="124"/>
      <c r="X7" s="124"/>
      <c r="Y7" s="124"/>
      <c r="Z7" s="124"/>
      <c r="AA7" s="124"/>
      <c r="AB7" s="124"/>
      <c r="AC7" s="125"/>
      <c r="AD7" s="126" t="str">
        <f t="shared" ca="1" si="1"/>
        <v>delivery_zip_manage_mml_tmp</v>
      </c>
      <c r="AE7" s="127"/>
      <c r="AF7" s="127"/>
      <c r="AG7" s="127"/>
      <c r="AH7" s="127"/>
      <c r="AI7" s="127"/>
      <c r="AJ7" s="127"/>
      <c r="AK7" s="127"/>
      <c r="AL7" s="128" t="s">
        <v>182</v>
      </c>
      <c r="AM7" s="129"/>
      <c r="AN7" s="129"/>
      <c r="AO7" s="129"/>
      <c r="AP7" s="129"/>
      <c r="AQ7" s="126" t="str">
        <f t="shared" ref="AQ7" si="3">F7 &amp; "の" &amp; R7 &amp; "を定義する。"</f>
        <v>MML個別取込のZipファイル一時管理_MMLを定義する。</v>
      </c>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30" t="s">
        <v>146</v>
      </c>
      <c r="BP7" s="130"/>
      <c r="BQ7" s="130"/>
      <c r="BR7" s="130"/>
      <c r="BS7" s="131"/>
    </row>
    <row r="8" spans="1:71" ht="27" customHeight="1">
      <c r="A8" s="23" t="str">
        <f t="shared" ref="A8" si="4">R8</f>
        <v>MMLファイル管理</v>
      </c>
      <c r="B8" s="114" t="str">
        <f t="shared" ref="B8:B18" si="5">B7</f>
        <v>SA_E1</v>
      </c>
      <c r="C8" s="115"/>
      <c r="D8" s="115"/>
      <c r="E8" s="116"/>
      <c r="F8" s="117" t="str">
        <f t="shared" ref="F8:F18" si="6">F7</f>
        <v>MML個別取込</v>
      </c>
      <c r="G8" s="118"/>
      <c r="H8" s="118"/>
      <c r="I8" s="118"/>
      <c r="J8" s="118"/>
      <c r="K8" s="118"/>
      <c r="L8" s="119"/>
      <c r="M8" s="120" t="str">
        <f t="shared" si="0"/>
        <v>ENT_E1_03</v>
      </c>
      <c r="N8" s="121"/>
      <c r="O8" s="121"/>
      <c r="P8" s="121"/>
      <c r="Q8" s="122"/>
      <c r="R8" s="123" t="s">
        <v>197</v>
      </c>
      <c r="S8" s="124"/>
      <c r="T8" s="124"/>
      <c r="U8" s="124"/>
      <c r="V8" s="124"/>
      <c r="W8" s="124"/>
      <c r="X8" s="124"/>
      <c r="Y8" s="124"/>
      <c r="Z8" s="124"/>
      <c r="AA8" s="124"/>
      <c r="AB8" s="124"/>
      <c r="AC8" s="125"/>
      <c r="AD8" s="126" t="str">
        <f t="shared" ca="1" si="1"/>
        <v>delivery_mml_manage</v>
      </c>
      <c r="AE8" s="127"/>
      <c r="AF8" s="127"/>
      <c r="AG8" s="127"/>
      <c r="AH8" s="127"/>
      <c r="AI8" s="127"/>
      <c r="AJ8" s="127"/>
      <c r="AK8" s="127"/>
      <c r="AL8" s="128" t="s">
        <v>145</v>
      </c>
      <c r="AM8" s="129"/>
      <c r="AN8" s="129"/>
      <c r="AO8" s="129"/>
      <c r="AP8" s="129"/>
      <c r="AQ8" s="126" t="str">
        <f t="shared" ref="AQ8" si="7">F8 &amp; "の" &amp; R8 &amp; "を定義する。"</f>
        <v>MML個別取込のMMLファイル管理を定義する。</v>
      </c>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30" t="s">
        <v>146</v>
      </c>
      <c r="BP8" s="130"/>
      <c r="BQ8" s="130"/>
      <c r="BR8" s="130"/>
      <c r="BS8" s="131"/>
    </row>
    <row r="9" spans="1:71" ht="27" customHeight="1">
      <c r="A9" s="23" t="str">
        <f t="shared" ref="A9:A17" si="8">R9</f>
        <v>ZipファイルNo_ワーク</v>
      </c>
      <c r="B9" s="114" t="str">
        <f t="shared" si="5"/>
        <v>SA_E1</v>
      </c>
      <c r="C9" s="115"/>
      <c r="D9" s="115"/>
      <c r="E9" s="116"/>
      <c r="F9" s="117" t="str">
        <f t="shared" si="6"/>
        <v>MML個別取込</v>
      </c>
      <c r="G9" s="118"/>
      <c r="H9" s="118"/>
      <c r="I9" s="118"/>
      <c r="J9" s="118"/>
      <c r="K9" s="118"/>
      <c r="L9" s="119"/>
      <c r="M9" s="120" t="str">
        <f t="shared" si="0"/>
        <v>ENT_E1_04</v>
      </c>
      <c r="N9" s="121"/>
      <c r="O9" s="121"/>
      <c r="P9" s="121"/>
      <c r="Q9" s="122"/>
      <c r="R9" s="123" t="s">
        <v>203</v>
      </c>
      <c r="S9" s="124"/>
      <c r="T9" s="124"/>
      <c r="U9" s="124"/>
      <c r="V9" s="124"/>
      <c r="W9" s="124"/>
      <c r="X9" s="124"/>
      <c r="Y9" s="124"/>
      <c r="Z9" s="124"/>
      <c r="AA9" s="124"/>
      <c r="AB9" s="124"/>
      <c r="AC9" s="125"/>
      <c r="AD9" s="126" t="str">
        <f t="shared" ca="1" si="1"/>
        <v>work_zip_no</v>
      </c>
      <c r="AE9" s="127"/>
      <c r="AF9" s="127"/>
      <c r="AG9" s="127"/>
      <c r="AH9" s="127"/>
      <c r="AI9" s="127"/>
      <c r="AJ9" s="127"/>
      <c r="AK9" s="127"/>
      <c r="AL9" s="128" t="s">
        <v>145</v>
      </c>
      <c r="AM9" s="129"/>
      <c r="AN9" s="129"/>
      <c r="AO9" s="129"/>
      <c r="AP9" s="129"/>
      <c r="AQ9" s="126" t="str">
        <f t="shared" ref="AQ9:AQ17" si="9">F9 &amp; "の" &amp; R9 &amp; "を定義する。"</f>
        <v>MML個別取込のZipファイルNo_ワークを定義する。</v>
      </c>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30" t="s">
        <v>146</v>
      </c>
      <c r="BP9" s="130"/>
      <c r="BQ9" s="130"/>
      <c r="BR9" s="130"/>
      <c r="BS9" s="131"/>
    </row>
    <row r="10" spans="1:71" ht="27" customHeight="1">
      <c r="A10" s="23" t="str">
        <f t="shared" si="8"/>
        <v>MMLファイルNo_ワーク</v>
      </c>
      <c r="B10" s="114" t="str">
        <f t="shared" si="5"/>
        <v>SA_E1</v>
      </c>
      <c r="C10" s="115"/>
      <c r="D10" s="115"/>
      <c r="E10" s="116"/>
      <c r="F10" s="117" t="str">
        <f t="shared" si="6"/>
        <v>MML個別取込</v>
      </c>
      <c r="G10" s="118"/>
      <c r="H10" s="118"/>
      <c r="I10" s="118"/>
      <c r="J10" s="118"/>
      <c r="K10" s="118"/>
      <c r="L10" s="119"/>
      <c r="M10" s="120" t="str">
        <f t="shared" si="0"/>
        <v>ENT_E1_05</v>
      </c>
      <c r="N10" s="121"/>
      <c r="O10" s="121"/>
      <c r="P10" s="121"/>
      <c r="Q10" s="122"/>
      <c r="R10" s="123" t="s">
        <v>209</v>
      </c>
      <c r="S10" s="124"/>
      <c r="T10" s="124"/>
      <c r="U10" s="124"/>
      <c r="V10" s="124"/>
      <c r="W10" s="124"/>
      <c r="X10" s="124"/>
      <c r="Y10" s="124"/>
      <c r="Z10" s="124"/>
      <c r="AA10" s="124"/>
      <c r="AB10" s="124"/>
      <c r="AC10" s="125"/>
      <c r="AD10" s="126" t="str">
        <f t="shared" ref="AD10:AD17" ca="1" si="10">INDIRECT(R10&amp;"!D8")</f>
        <v>work_mml_no</v>
      </c>
      <c r="AE10" s="127"/>
      <c r="AF10" s="127"/>
      <c r="AG10" s="127"/>
      <c r="AH10" s="127"/>
      <c r="AI10" s="127"/>
      <c r="AJ10" s="127"/>
      <c r="AK10" s="127"/>
      <c r="AL10" s="128" t="s">
        <v>145</v>
      </c>
      <c r="AM10" s="129"/>
      <c r="AN10" s="129"/>
      <c r="AO10" s="129"/>
      <c r="AP10" s="129"/>
      <c r="AQ10" s="126" t="str">
        <f t="shared" si="9"/>
        <v>MML個別取込のMMLファイルNo_ワークを定義する。</v>
      </c>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30" t="s">
        <v>146</v>
      </c>
      <c r="BP10" s="130"/>
      <c r="BQ10" s="130"/>
      <c r="BR10" s="130"/>
      <c r="BS10" s="131"/>
    </row>
    <row r="11" spans="1:71" ht="27" customHeight="1">
      <c r="A11" s="23" t="str">
        <f>R11</f>
        <v>MML個別取込_取込前確認</v>
      </c>
      <c r="B11" s="114" t="str">
        <f t="shared" si="5"/>
        <v>SA_E1</v>
      </c>
      <c r="C11" s="115"/>
      <c r="D11" s="115"/>
      <c r="E11" s="116"/>
      <c r="F11" s="117" t="str">
        <f t="shared" si="6"/>
        <v>MML個別取込</v>
      </c>
      <c r="G11" s="118"/>
      <c r="H11" s="118"/>
      <c r="I11" s="118"/>
      <c r="J11" s="118"/>
      <c r="K11" s="118"/>
      <c r="L11" s="119"/>
      <c r="M11" s="120" t="str">
        <f>"ENT_"&amp;RIGHT(B11,2)&amp;"_"&amp;TEXT(ROW(M11)-ROW(M$6)+1,"00")</f>
        <v>ENT_E1_06</v>
      </c>
      <c r="N11" s="121"/>
      <c r="O11" s="121"/>
      <c r="P11" s="121"/>
      <c r="Q11" s="122"/>
      <c r="R11" s="123" t="s">
        <v>422</v>
      </c>
      <c r="S11" s="124"/>
      <c r="T11" s="124"/>
      <c r="U11" s="124"/>
      <c r="V11" s="124"/>
      <c r="W11" s="124"/>
      <c r="X11" s="124"/>
      <c r="Y11" s="124"/>
      <c r="Z11" s="124"/>
      <c r="AA11" s="124"/>
      <c r="AB11" s="124"/>
      <c r="AC11" s="125"/>
      <c r="AD11" s="126" t="str">
        <f t="shared" ref="AD11" ca="1" si="11">INDIRECT(R11&amp;"!D8")</f>
        <v>mml_check_bef</v>
      </c>
      <c r="AE11" s="127"/>
      <c r="AF11" s="127"/>
      <c r="AG11" s="127"/>
      <c r="AH11" s="127"/>
      <c r="AI11" s="127"/>
      <c r="AJ11" s="127"/>
      <c r="AK11" s="127"/>
      <c r="AL11" s="128" t="s">
        <v>145</v>
      </c>
      <c r="AM11" s="129"/>
      <c r="AN11" s="129"/>
      <c r="AO11" s="129"/>
      <c r="AP11" s="129"/>
      <c r="AQ11" s="126" t="str">
        <f>F11 &amp; "の" &amp; R11 &amp; "を定義する。"</f>
        <v>MML個別取込のMML個別取込_取込前確認を定義する。</v>
      </c>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30" t="s">
        <v>146</v>
      </c>
      <c r="BP11" s="130"/>
      <c r="BQ11" s="130"/>
      <c r="BR11" s="130"/>
      <c r="BS11" s="131"/>
    </row>
    <row r="12" spans="1:71" ht="27" customHeight="1">
      <c r="A12" s="23" t="str">
        <f t="shared" ref="A12:A16" si="12">R12</f>
        <v>MML個別取込_取込後確認</v>
      </c>
      <c r="B12" s="114" t="str">
        <f t="shared" si="5"/>
        <v>SA_E1</v>
      </c>
      <c r="C12" s="115"/>
      <c r="D12" s="115"/>
      <c r="E12" s="116"/>
      <c r="F12" s="117" t="str">
        <f t="shared" si="6"/>
        <v>MML個別取込</v>
      </c>
      <c r="G12" s="118"/>
      <c r="H12" s="118"/>
      <c r="I12" s="118"/>
      <c r="J12" s="118"/>
      <c r="K12" s="118"/>
      <c r="L12" s="119"/>
      <c r="M12" s="120" t="str">
        <f t="shared" ref="M12" si="13">"ENT_"&amp;RIGHT(B12,2)&amp;"_"&amp;TEXT(ROW(M12)-ROW(M$6)+1,"00")</f>
        <v>ENT_E1_07</v>
      </c>
      <c r="N12" s="121"/>
      <c r="O12" s="121"/>
      <c r="P12" s="121"/>
      <c r="Q12" s="122"/>
      <c r="R12" s="123" t="s">
        <v>423</v>
      </c>
      <c r="S12" s="124"/>
      <c r="T12" s="124"/>
      <c r="U12" s="124"/>
      <c r="V12" s="124"/>
      <c r="W12" s="124"/>
      <c r="X12" s="124"/>
      <c r="Y12" s="124"/>
      <c r="Z12" s="124"/>
      <c r="AA12" s="124"/>
      <c r="AB12" s="124"/>
      <c r="AC12" s="125"/>
      <c r="AD12" s="126" t="str">
        <f t="shared" ca="1" si="10"/>
        <v>mml_check_aft</v>
      </c>
      <c r="AE12" s="127"/>
      <c r="AF12" s="127"/>
      <c r="AG12" s="127"/>
      <c r="AH12" s="127"/>
      <c r="AI12" s="127"/>
      <c r="AJ12" s="127"/>
      <c r="AK12" s="127"/>
      <c r="AL12" s="128" t="s">
        <v>145</v>
      </c>
      <c r="AM12" s="129"/>
      <c r="AN12" s="129"/>
      <c r="AO12" s="129"/>
      <c r="AP12" s="129"/>
      <c r="AQ12" s="126" t="str">
        <f t="shared" ref="AQ12:AQ16" si="14">F12 &amp; "の" &amp; R12 &amp; "を定義する。"</f>
        <v>MML個別取込のMML個別取込_取込後確認を定義する。</v>
      </c>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30" t="s">
        <v>146</v>
      </c>
      <c r="BP12" s="130"/>
      <c r="BQ12" s="130"/>
      <c r="BR12" s="130"/>
      <c r="BS12" s="131"/>
    </row>
    <row r="13" spans="1:71" ht="27" customHeight="1">
      <c r="A13" s="23" t="str">
        <f>R13</f>
        <v>MML個別取込_取込後確認_全患者</v>
      </c>
      <c r="B13" s="114" t="str">
        <f t="shared" si="5"/>
        <v>SA_E1</v>
      </c>
      <c r="C13" s="115"/>
      <c r="D13" s="115"/>
      <c r="E13" s="116"/>
      <c r="F13" s="117" t="str">
        <f t="shared" si="6"/>
        <v>MML個別取込</v>
      </c>
      <c r="G13" s="118"/>
      <c r="H13" s="118"/>
      <c r="I13" s="118"/>
      <c r="J13" s="118"/>
      <c r="K13" s="118"/>
      <c r="L13" s="119"/>
      <c r="M13" s="120" t="str">
        <f>"ENT_"&amp;RIGHT(B13,2)&amp;"_"&amp;TEXT(ROW(M13)-ROW(M$6)+1,"00")</f>
        <v>ENT_E1_08</v>
      </c>
      <c r="N13" s="121"/>
      <c r="O13" s="121"/>
      <c r="P13" s="121"/>
      <c r="Q13" s="122"/>
      <c r="R13" s="123" t="s">
        <v>557</v>
      </c>
      <c r="S13" s="124"/>
      <c r="T13" s="124"/>
      <c r="U13" s="124"/>
      <c r="V13" s="124"/>
      <c r="W13" s="124"/>
      <c r="X13" s="124"/>
      <c r="Y13" s="124"/>
      <c r="Z13" s="124"/>
      <c r="AA13" s="124"/>
      <c r="AB13" s="124"/>
      <c r="AC13" s="125"/>
      <c r="AD13" s="126" t="str">
        <f t="shared" ca="1" si="10"/>
        <v>mml_check_aft_all</v>
      </c>
      <c r="AE13" s="127"/>
      <c r="AF13" s="127"/>
      <c r="AG13" s="127"/>
      <c r="AH13" s="127"/>
      <c r="AI13" s="127"/>
      <c r="AJ13" s="127"/>
      <c r="AK13" s="127"/>
      <c r="AL13" s="128" t="s">
        <v>145</v>
      </c>
      <c r="AM13" s="129"/>
      <c r="AN13" s="129"/>
      <c r="AO13" s="129"/>
      <c r="AP13" s="129"/>
      <c r="AQ13" s="126" t="str">
        <f>F13 &amp; "の" &amp; R13 &amp; "を定義する。"</f>
        <v>MML個別取込のMML個別取込_取込後確認_全患者を定義する。</v>
      </c>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30" t="s">
        <v>146</v>
      </c>
      <c r="BP13" s="130"/>
      <c r="BQ13" s="130"/>
      <c r="BR13" s="130"/>
      <c r="BS13" s="131"/>
    </row>
    <row r="14" spans="1:71" ht="27" customHeight="1">
      <c r="A14" s="23" t="str">
        <f t="shared" ref="A14" si="15">R14</f>
        <v>MML個別取込_オプトアウト削除実績</v>
      </c>
      <c r="B14" s="114" t="str">
        <f>B15</f>
        <v>SA_E1</v>
      </c>
      <c r="C14" s="115"/>
      <c r="D14" s="115"/>
      <c r="E14" s="116"/>
      <c r="F14" s="117" t="str">
        <f>F15</f>
        <v>MML個別取込</v>
      </c>
      <c r="G14" s="118"/>
      <c r="H14" s="118"/>
      <c r="I14" s="118"/>
      <c r="J14" s="118"/>
      <c r="K14" s="118"/>
      <c r="L14" s="119"/>
      <c r="M14" s="120" t="str">
        <f>"ENT_"&amp;RIGHT(B14,2)&amp;"_"&amp;TEXT(ROW(M14)-ROW(M$6)+1,"00")</f>
        <v>ENT_E1_09</v>
      </c>
      <c r="N14" s="121"/>
      <c r="O14" s="121"/>
      <c r="P14" s="121"/>
      <c r="Q14" s="122"/>
      <c r="R14" s="123" t="s">
        <v>553</v>
      </c>
      <c r="S14" s="124"/>
      <c r="T14" s="124"/>
      <c r="U14" s="124"/>
      <c r="V14" s="124"/>
      <c r="W14" s="124"/>
      <c r="X14" s="124"/>
      <c r="Y14" s="124"/>
      <c r="Z14" s="124"/>
      <c r="AA14" s="124"/>
      <c r="AB14" s="124"/>
      <c r="AC14" s="125"/>
      <c r="AD14" s="126" t="str">
        <f t="shared" ref="AD14" ca="1" si="16">INDIRECT(R14&amp;"!D8")</f>
        <v>mml_check_aft_opt</v>
      </c>
      <c r="AE14" s="127"/>
      <c r="AF14" s="127"/>
      <c r="AG14" s="127"/>
      <c r="AH14" s="127"/>
      <c r="AI14" s="127"/>
      <c r="AJ14" s="127"/>
      <c r="AK14" s="127"/>
      <c r="AL14" s="128" t="s">
        <v>145</v>
      </c>
      <c r="AM14" s="129"/>
      <c r="AN14" s="129"/>
      <c r="AO14" s="129"/>
      <c r="AP14" s="129"/>
      <c r="AQ14" s="126" t="str">
        <f t="shared" ref="AQ14" si="17">F14 &amp; "の" &amp; R14 &amp; "を定義する。"</f>
        <v>MML個別取込のMML個別取込_オプトアウト削除実績を定義する。</v>
      </c>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30" t="s">
        <v>146</v>
      </c>
      <c r="BP14" s="130"/>
      <c r="BQ14" s="130"/>
      <c r="BR14" s="130"/>
      <c r="BS14" s="131"/>
    </row>
    <row r="15" spans="1:71" ht="27" customHeight="1">
      <c r="A15" s="23" t="str">
        <f>R15</f>
        <v>MML個別取込_上書き取込削除実績</v>
      </c>
      <c r="B15" s="114" t="str">
        <f>B13</f>
        <v>SA_E1</v>
      </c>
      <c r="C15" s="115"/>
      <c r="D15" s="115"/>
      <c r="E15" s="116"/>
      <c r="F15" s="117" t="str">
        <f>F13</f>
        <v>MML個別取込</v>
      </c>
      <c r="G15" s="118"/>
      <c r="H15" s="118"/>
      <c r="I15" s="118"/>
      <c r="J15" s="118"/>
      <c r="K15" s="118"/>
      <c r="L15" s="119"/>
      <c r="M15" s="120" t="str">
        <f>"ENT_"&amp;RIGHT(B15,2)&amp;"_"&amp;TEXT(ROW(M15)-ROW(M$6)+1,"00")</f>
        <v>ENT_E1_10</v>
      </c>
      <c r="N15" s="121"/>
      <c r="O15" s="121"/>
      <c r="P15" s="121"/>
      <c r="Q15" s="122"/>
      <c r="R15" s="123" t="s">
        <v>554</v>
      </c>
      <c r="S15" s="124"/>
      <c r="T15" s="124"/>
      <c r="U15" s="124"/>
      <c r="V15" s="124"/>
      <c r="W15" s="124"/>
      <c r="X15" s="124"/>
      <c r="Y15" s="124"/>
      <c r="Z15" s="124"/>
      <c r="AA15" s="124"/>
      <c r="AB15" s="124"/>
      <c r="AC15" s="125"/>
      <c r="AD15" s="126" t="str">
        <f t="shared" ref="AD15" ca="1" si="18">INDIRECT(R15&amp;"!D8")</f>
        <v>mml_check_aft_update_del</v>
      </c>
      <c r="AE15" s="127"/>
      <c r="AF15" s="127"/>
      <c r="AG15" s="127"/>
      <c r="AH15" s="127"/>
      <c r="AI15" s="127"/>
      <c r="AJ15" s="127"/>
      <c r="AK15" s="127"/>
      <c r="AL15" s="128" t="s">
        <v>145</v>
      </c>
      <c r="AM15" s="129"/>
      <c r="AN15" s="129"/>
      <c r="AO15" s="129"/>
      <c r="AP15" s="129"/>
      <c r="AQ15" s="126" t="str">
        <f>F15 &amp; "の" &amp; R15 &amp; "を定義する。"</f>
        <v>MML個別取込のMML個別取込_上書き取込削除実績を定義する。</v>
      </c>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30" t="s">
        <v>146</v>
      </c>
      <c r="BP15" s="130"/>
      <c r="BQ15" s="130"/>
      <c r="BR15" s="130"/>
      <c r="BS15" s="131"/>
    </row>
    <row r="16" spans="1:71" ht="27" customHeight="1">
      <c r="A16" s="23" t="str">
        <f t="shared" si="12"/>
        <v>上書き取込削除対象_ZipファイルNo</v>
      </c>
      <c r="B16" s="114" t="str">
        <f>B14</f>
        <v>SA_E1</v>
      </c>
      <c r="C16" s="115"/>
      <c r="D16" s="115"/>
      <c r="E16" s="116"/>
      <c r="F16" s="117" t="str">
        <f>F14</f>
        <v>MML個別取込</v>
      </c>
      <c r="G16" s="118"/>
      <c r="H16" s="118"/>
      <c r="I16" s="118"/>
      <c r="J16" s="118"/>
      <c r="K16" s="118"/>
      <c r="L16" s="119"/>
      <c r="M16" s="120" t="str">
        <f t="shared" ref="M16:M18" si="19">"ENT_"&amp;RIGHT(B16,2)&amp;"_"&amp;TEXT(ROW(M16)-ROW(M$6)+1,"00")</f>
        <v>ENT_E1_11</v>
      </c>
      <c r="N16" s="121"/>
      <c r="O16" s="121"/>
      <c r="P16" s="121"/>
      <c r="Q16" s="122"/>
      <c r="R16" s="123" t="s">
        <v>508</v>
      </c>
      <c r="S16" s="124"/>
      <c r="T16" s="124"/>
      <c r="U16" s="124"/>
      <c r="V16" s="124"/>
      <c r="W16" s="124"/>
      <c r="X16" s="124"/>
      <c r="Y16" s="124"/>
      <c r="Z16" s="124"/>
      <c r="AA16" s="124"/>
      <c r="AB16" s="124"/>
      <c r="AC16" s="125"/>
      <c r="AD16" s="126" t="str">
        <f t="shared" ref="AD16" ca="1" si="20">INDIRECT(R16&amp;"!D8")</f>
        <v>delivery_zip_no_update_del</v>
      </c>
      <c r="AE16" s="127"/>
      <c r="AF16" s="127"/>
      <c r="AG16" s="127"/>
      <c r="AH16" s="127"/>
      <c r="AI16" s="127"/>
      <c r="AJ16" s="127"/>
      <c r="AK16" s="127"/>
      <c r="AL16" s="128" t="s">
        <v>145</v>
      </c>
      <c r="AM16" s="129"/>
      <c r="AN16" s="129"/>
      <c r="AO16" s="129"/>
      <c r="AP16" s="129"/>
      <c r="AQ16" s="126" t="str">
        <f t="shared" si="14"/>
        <v>MML個別取込の上書き取込削除対象_ZipファイルNoを定義する。</v>
      </c>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30" t="s">
        <v>146</v>
      </c>
      <c r="BP16" s="130"/>
      <c r="BQ16" s="130"/>
      <c r="BR16" s="130"/>
      <c r="BS16" s="131"/>
    </row>
    <row r="17" spans="1:71" ht="27" customHeight="1">
      <c r="A17" s="23" t="str">
        <f t="shared" si="8"/>
        <v>上書き取込削除対象_Zipファイル管理_MML</v>
      </c>
      <c r="B17" s="114" t="str">
        <f t="shared" si="5"/>
        <v>SA_E1</v>
      </c>
      <c r="C17" s="115"/>
      <c r="D17" s="115"/>
      <c r="E17" s="116"/>
      <c r="F17" s="117" t="str">
        <f t="shared" si="6"/>
        <v>MML個別取込</v>
      </c>
      <c r="G17" s="118"/>
      <c r="H17" s="118"/>
      <c r="I17" s="118"/>
      <c r="J17" s="118"/>
      <c r="K17" s="118"/>
      <c r="L17" s="119"/>
      <c r="M17" s="120" t="str">
        <f t="shared" si="19"/>
        <v>ENT_E1_12</v>
      </c>
      <c r="N17" s="121"/>
      <c r="O17" s="121"/>
      <c r="P17" s="121"/>
      <c r="Q17" s="122"/>
      <c r="R17" s="123" t="s">
        <v>505</v>
      </c>
      <c r="S17" s="124"/>
      <c r="T17" s="124"/>
      <c r="U17" s="124"/>
      <c r="V17" s="124"/>
      <c r="W17" s="124"/>
      <c r="X17" s="124"/>
      <c r="Y17" s="124"/>
      <c r="Z17" s="124"/>
      <c r="AA17" s="124"/>
      <c r="AB17" s="124"/>
      <c r="AC17" s="125"/>
      <c r="AD17" s="126" t="str">
        <f t="shared" ca="1" si="10"/>
        <v>delivery_zip_manage_mml_update_del</v>
      </c>
      <c r="AE17" s="127"/>
      <c r="AF17" s="127"/>
      <c r="AG17" s="127"/>
      <c r="AH17" s="127"/>
      <c r="AI17" s="127"/>
      <c r="AJ17" s="127"/>
      <c r="AK17" s="127"/>
      <c r="AL17" s="128" t="s">
        <v>145</v>
      </c>
      <c r="AM17" s="129"/>
      <c r="AN17" s="129"/>
      <c r="AO17" s="129"/>
      <c r="AP17" s="129"/>
      <c r="AQ17" s="126" t="str">
        <f t="shared" si="9"/>
        <v>MML個別取込の上書き取込削除対象_Zipファイル管理_MMLを定義する。</v>
      </c>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30" t="s">
        <v>146</v>
      </c>
      <c r="BP17" s="130"/>
      <c r="BQ17" s="130"/>
      <c r="BR17" s="130"/>
      <c r="BS17" s="131"/>
    </row>
    <row r="18" spans="1:71" ht="27" customHeight="1">
      <c r="A18" s="23" t="str">
        <f t="shared" ref="A18" si="21">R18</f>
        <v>上書き取込削除対象_MMLファイル管理</v>
      </c>
      <c r="B18" s="114" t="str">
        <f t="shared" si="5"/>
        <v>SA_E1</v>
      </c>
      <c r="C18" s="115"/>
      <c r="D18" s="115"/>
      <c r="E18" s="116"/>
      <c r="F18" s="117" t="str">
        <f t="shared" si="6"/>
        <v>MML個別取込</v>
      </c>
      <c r="G18" s="118"/>
      <c r="H18" s="118"/>
      <c r="I18" s="118"/>
      <c r="J18" s="118"/>
      <c r="K18" s="118"/>
      <c r="L18" s="119"/>
      <c r="M18" s="120" t="str">
        <f t="shared" si="19"/>
        <v>ENT_E1_13</v>
      </c>
      <c r="N18" s="121"/>
      <c r="O18" s="121"/>
      <c r="P18" s="121"/>
      <c r="Q18" s="122"/>
      <c r="R18" s="123" t="s">
        <v>507</v>
      </c>
      <c r="S18" s="124"/>
      <c r="T18" s="124"/>
      <c r="U18" s="124"/>
      <c r="V18" s="124"/>
      <c r="W18" s="124"/>
      <c r="X18" s="124"/>
      <c r="Y18" s="124"/>
      <c r="Z18" s="124"/>
      <c r="AA18" s="124"/>
      <c r="AB18" s="124"/>
      <c r="AC18" s="125"/>
      <c r="AD18" s="126" t="str">
        <f t="shared" ca="1" si="1"/>
        <v>delivery_mml_manage_update_del</v>
      </c>
      <c r="AE18" s="127"/>
      <c r="AF18" s="127"/>
      <c r="AG18" s="127"/>
      <c r="AH18" s="127"/>
      <c r="AI18" s="127"/>
      <c r="AJ18" s="127"/>
      <c r="AK18" s="127"/>
      <c r="AL18" s="128" t="s">
        <v>145</v>
      </c>
      <c r="AM18" s="129"/>
      <c r="AN18" s="129"/>
      <c r="AO18" s="129"/>
      <c r="AP18" s="129"/>
      <c r="AQ18" s="126" t="str">
        <f t="shared" ref="AQ18" si="22">F18 &amp; "の" &amp; R18 &amp; "を定義する。"</f>
        <v>MML個別取込の上書き取込削除対象_MMLファイル管理を定義する。</v>
      </c>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30" t="s">
        <v>146</v>
      </c>
      <c r="BP18" s="130"/>
      <c r="BQ18" s="130"/>
      <c r="BR18" s="130"/>
      <c r="BS18" s="131"/>
    </row>
    <row r="19" spans="1:71" ht="27" customHeight="1">
      <c r="A19" s="23" t="str">
        <f t="shared" ref="A19:A23" si="23">R19</f>
        <v>最終未通知有無確認結果_断面</v>
      </c>
      <c r="B19" s="206" t="s">
        <v>357</v>
      </c>
      <c r="C19" s="207"/>
      <c r="D19" s="207"/>
      <c r="E19" s="208"/>
      <c r="F19" s="132" t="s">
        <v>219</v>
      </c>
      <c r="G19" s="133"/>
      <c r="H19" s="133"/>
      <c r="I19" s="133"/>
      <c r="J19" s="133"/>
      <c r="K19" s="133"/>
      <c r="L19" s="134"/>
      <c r="M19" s="120" t="str">
        <f t="shared" ref="M19:M25" si="24">"ENT_"&amp;RIGHT(B19,2)&amp;"_"&amp;TEXT(ROW(M19)-ROW(M$19)+1,"00")</f>
        <v>ENT_E2_01</v>
      </c>
      <c r="N19" s="121"/>
      <c r="O19" s="121"/>
      <c r="P19" s="121"/>
      <c r="Q19" s="122"/>
      <c r="R19" s="123" t="s">
        <v>278</v>
      </c>
      <c r="S19" s="124"/>
      <c r="T19" s="124"/>
      <c r="U19" s="124"/>
      <c r="V19" s="124"/>
      <c r="W19" s="124"/>
      <c r="X19" s="124"/>
      <c r="Y19" s="124"/>
      <c r="Z19" s="124"/>
      <c r="AA19" s="124"/>
      <c r="AB19" s="124"/>
      <c r="AC19" s="125"/>
      <c r="AD19" s="126" t="str">
        <f t="shared" ca="1" si="1"/>
        <v>mart_final_check_all_shinryo_ym</v>
      </c>
      <c r="AE19" s="127"/>
      <c r="AF19" s="127"/>
      <c r="AG19" s="127"/>
      <c r="AH19" s="127"/>
      <c r="AI19" s="127"/>
      <c r="AJ19" s="127"/>
      <c r="AK19" s="127"/>
      <c r="AL19" s="128" t="s">
        <v>145</v>
      </c>
      <c r="AM19" s="129"/>
      <c r="AN19" s="129"/>
      <c r="AO19" s="129"/>
      <c r="AP19" s="129"/>
      <c r="AQ19" s="126" t="str">
        <f t="shared" ref="AQ19:AQ24" si="25">F19 &amp; "の" &amp; R19 &amp; "を定義する。"</f>
        <v>データマートの最終未通知有無確認結果_断面を定義する。</v>
      </c>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30" t="s">
        <v>146</v>
      </c>
      <c r="BP19" s="130"/>
      <c r="BQ19" s="130"/>
      <c r="BR19" s="130"/>
      <c r="BS19" s="131"/>
    </row>
    <row r="20" spans="1:71" ht="27" customHeight="1">
      <c r="A20" s="23" t="str">
        <f t="shared" ref="A20" si="26">R20</f>
        <v>利活用可能患者ID</v>
      </c>
      <c r="B20" s="114" t="str">
        <f t="shared" ref="B20:B25" si="27">B19</f>
        <v>SA_E2</v>
      </c>
      <c r="C20" s="115"/>
      <c r="D20" s="115"/>
      <c r="E20" s="116"/>
      <c r="F20" s="117" t="str">
        <f t="shared" ref="F20:F25" si="28">F19</f>
        <v>データマート</v>
      </c>
      <c r="G20" s="118"/>
      <c r="H20" s="118"/>
      <c r="I20" s="118"/>
      <c r="J20" s="118"/>
      <c r="K20" s="118"/>
      <c r="L20" s="119"/>
      <c r="M20" s="120" t="str">
        <f t="shared" si="24"/>
        <v>ENT_E2_02</v>
      </c>
      <c r="N20" s="121"/>
      <c r="O20" s="121"/>
      <c r="P20" s="121"/>
      <c r="Q20" s="122"/>
      <c r="R20" s="123" t="s">
        <v>359</v>
      </c>
      <c r="S20" s="124"/>
      <c r="T20" s="124"/>
      <c r="U20" s="124"/>
      <c r="V20" s="124"/>
      <c r="W20" s="124"/>
      <c r="X20" s="124"/>
      <c r="Y20" s="124"/>
      <c r="Z20" s="124"/>
      <c r="AA20" s="124"/>
      <c r="AB20" s="124"/>
      <c r="AC20" s="125"/>
      <c r="AD20" s="126" t="str">
        <f t="shared" ca="1" si="1"/>
        <v>mart_rikatsuyo_patient_id</v>
      </c>
      <c r="AE20" s="127"/>
      <c r="AF20" s="127"/>
      <c r="AG20" s="127"/>
      <c r="AH20" s="127"/>
      <c r="AI20" s="127"/>
      <c r="AJ20" s="127"/>
      <c r="AK20" s="127"/>
      <c r="AL20" s="128" t="s">
        <v>145</v>
      </c>
      <c r="AM20" s="129"/>
      <c r="AN20" s="129"/>
      <c r="AO20" s="129"/>
      <c r="AP20" s="129"/>
      <c r="AQ20" s="126" t="str">
        <f t="shared" ref="AQ20" si="29">F20 &amp; "の" &amp; R20 &amp; "を定義する。"</f>
        <v>データマートの利活用可能患者IDを定義する。</v>
      </c>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30" t="s">
        <v>146</v>
      </c>
      <c r="BP20" s="130"/>
      <c r="BQ20" s="130"/>
      <c r="BR20" s="130"/>
      <c r="BS20" s="131"/>
    </row>
    <row r="21" spans="1:71" ht="27" customHeight="1">
      <c r="A21" s="23" t="str">
        <f t="shared" si="23"/>
        <v>エラー患者履歴管理</v>
      </c>
      <c r="B21" s="114" t="str">
        <f t="shared" si="27"/>
        <v>SA_E2</v>
      </c>
      <c r="C21" s="115"/>
      <c r="D21" s="115"/>
      <c r="E21" s="116"/>
      <c r="F21" s="117" t="str">
        <f t="shared" si="28"/>
        <v>データマート</v>
      </c>
      <c r="G21" s="118"/>
      <c r="H21" s="118"/>
      <c r="I21" s="118"/>
      <c r="J21" s="118"/>
      <c r="K21" s="118"/>
      <c r="L21" s="119"/>
      <c r="M21" s="120" t="str">
        <f t="shared" si="24"/>
        <v>ENT_E2_03</v>
      </c>
      <c r="N21" s="121"/>
      <c r="O21" s="121"/>
      <c r="P21" s="121"/>
      <c r="Q21" s="122"/>
      <c r="R21" s="123" t="s">
        <v>220</v>
      </c>
      <c r="S21" s="124"/>
      <c r="T21" s="124"/>
      <c r="U21" s="124"/>
      <c r="V21" s="124"/>
      <c r="W21" s="124"/>
      <c r="X21" s="124"/>
      <c r="Y21" s="124"/>
      <c r="Z21" s="124"/>
      <c r="AA21" s="124"/>
      <c r="AB21" s="124"/>
      <c r="AC21" s="125"/>
      <c r="AD21" s="126" t="str">
        <f t="shared" ref="AD21:AD24" ca="1" si="30">INDIRECT(R21&amp;"!D8")</f>
        <v>mart_error_patient_manage</v>
      </c>
      <c r="AE21" s="127"/>
      <c r="AF21" s="127"/>
      <c r="AG21" s="127"/>
      <c r="AH21" s="127"/>
      <c r="AI21" s="127"/>
      <c r="AJ21" s="127"/>
      <c r="AK21" s="127"/>
      <c r="AL21" s="128" t="s">
        <v>145</v>
      </c>
      <c r="AM21" s="129"/>
      <c r="AN21" s="129"/>
      <c r="AO21" s="129"/>
      <c r="AP21" s="129"/>
      <c r="AQ21" s="126" t="str">
        <f t="shared" si="25"/>
        <v>データマートのエラー患者履歴管理を定義する。</v>
      </c>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30" t="s">
        <v>146</v>
      </c>
      <c r="BP21" s="130"/>
      <c r="BQ21" s="130"/>
      <c r="BR21" s="130"/>
      <c r="BS21" s="131"/>
    </row>
    <row r="22" spans="1:71" ht="27" customHeight="1">
      <c r="A22" s="23" t="str">
        <f>R22</f>
        <v>エラー患者データ_全量</v>
      </c>
      <c r="B22" s="114" t="str">
        <f t="shared" si="27"/>
        <v>SA_E2</v>
      </c>
      <c r="C22" s="115"/>
      <c r="D22" s="115"/>
      <c r="E22" s="116"/>
      <c r="F22" s="117" t="str">
        <f t="shared" si="28"/>
        <v>データマート</v>
      </c>
      <c r="G22" s="118"/>
      <c r="H22" s="118"/>
      <c r="I22" s="118"/>
      <c r="J22" s="118"/>
      <c r="K22" s="118"/>
      <c r="L22" s="119"/>
      <c r="M22" s="120" t="str">
        <f t="shared" si="24"/>
        <v>ENT_E2_04</v>
      </c>
      <c r="N22" s="121"/>
      <c r="O22" s="121"/>
      <c r="P22" s="121"/>
      <c r="Q22" s="122"/>
      <c r="R22" s="123" t="s">
        <v>396</v>
      </c>
      <c r="S22" s="124"/>
      <c r="T22" s="124"/>
      <c r="U22" s="124"/>
      <c r="V22" s="124"/>
      <c r="W22" s="124"/>
      <c r="X22" s="124"/>
      <c r="Y22" s="124"/>
      <c r="Z22" s="124"/>
      <c r="AA22" s="124"/>
      <c r="AB22" s="124"/>
      <c r="AC22" s="125"/>
      <c r="AD22" s="126" t="str">
        <f t="shared" ref="AD22" ca="1" si="31">INDIRECT(R22&amp;"!D8")</f>
        <v>mart_error_patient_all</v>
      </c>
      <c r="AE22" s="127"/>
      <c r="AF22" s="127"/>
      <c r="AG22" s="127"/>
      <c r="AH22" s="127"/>
      <c r="AI22" s="127"/>
      <c r="AJ22" s="127"/>
      <c r="AK22" s="127"/>
      <c r="AL22" s="128" t="s">
        <v>145</v>
      </c>
      <c r="AM22" s="129"/>
      <c r="AN22" s="129"/>
      <c r="AO22" s="129"/>
      <c r="AP22" s="129"/>
      <c r="AQ22" s="126" t="str">
        <f t="shared" ref="AQ22" si="32">F22 &amp; "の" &amp; R22 &amp; "を定義する。"</f>
        <v>データマートのエラー患者データ_全量を定義する。</v>
      </c>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30" t="s">
        <v>146</v>
      </c>
      <c r="BP22" s="130"/>
      <c r="BQ22" s="130"/>
      <c r="BR22" s="130"/>
      <c r="BS22" s="131"/>
    </row>
    <row r="23" spans="1:71" ht="27" customHeight="1">
      <c r="A23" s="23" t="str">
        <f t="shared" si="23"/>
        <v>エラー患者データ</v>
      </c>
      <c r="B23" s="114" t="str">
        <f t="shared" si="27"/>
        <v>SA_E2</v>
      </c>
      <c r="C23" s="115"/>
      <c r="D23" s="115"/>
      <c r="E23" s="116"/>
      <c r="F23" s="117" t="str">
        <f t="shared" si="28"/>
        <v>データマート</v>
      </c>
      <c r="G23" s="118"/>
      <c r="H23" s="118"/>
      <c r="I23" s="118"/>
      <c r="J23" s="118"/>
      <c r="K23" s="118"/>
      <c r="L23" s="119"/>
      <c r="M23" s="120" t="str">
        <f t="shared" si="24"/>
        <v>ENT_E2_05</v>
      </c>
      <c r="N23" s="121"/>
      <c r="O23" s="121"/>
      <c r="P23" s="121"/>
      <c r="Q23" s="122"/>
      <c r="R23" s="123" t="s">
        <v>221</v>
      </c>
      <c r="S23" s="124"/>
      <c r="T23" s="124"/>
      <c r="U23" s="124"/>
      <c r="V23" s="124"/>
      <c r="W23" s="124"/>
      <c r="X23" s="124"/>
      <c r="Y23" s="124"/>
      <c r="Z23" s="124"/>
      <c r="AA23" s="124"/>
      <c r="AB23" s="124"/>
      <c r="AC23" s="125"/>
      <c r="AD23" s="126" t="str">
        <f t="shared" ca="1" si="30"/>
        <v>mart_error_patient</v>
      </c>
      <c r="AE23" s="127"/>
      <c r="AF23" s="127"/>
      <c r="AG23" s="127"/>
      <c r="AH23" s="127"/>
      <c r="AI23" s="127"/>
      <c r="AJ23" s="127"/>
      <c r="AK23" s="127"/>
      <c r="AL23" s="128" t="s">
        <v>145</v>
      </c>
      <c r="AM23" s="129"/>
      <c r="AN23" s="129"/>
      <c r="AO23" s="129"/>
      <c r="AP23" s="129"/>
      <c r="AQ23" s="126" t="str">
        <f t="shared" si="25"/>
        <v>データマートのエラー患者データを定義する。</v>
      </c>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30" t="s">
        <v>146</v>
      </c>
      <c r="BP23" s="130"/>
      <c r="BQ23" s="130"/>
      <c r="BR23" s="130"/>
      <c r="BS23" s="131"/>
    </row>
    <row r="24" spans="1:71" ht="27" customHeight="1">
      <c r="A24" s="23" t="str">
        <f>R24</f>
        <v>エラー患者データ_取込前確認</v>
      </c>
      <c r="B24" s="114" t="str">
        <f t="shared" si="27"/>
        <v>SA_E2</v>
      </c>
      <c r="C24" s="115"/>
      <c r="D24" s="115"/>
      <c r="E24" s="116"/>
      <c r="F24" s="117" t="str">
        <f t="shared" si="28"/>
        <v>データマート</v>
      </c>
      <c r="G24" s="118"/>
      <c r="H24" s="118"/>
      <c r="I24" s="118"/>
      <c r="J24" s="118"/>
      <c r="K24" s="118"/>
      <c r="L24" s="119"/>
      <c r="M24" s="120" t="str">
        <f t="shared" si="24"/>
        <v>ENT_E2_06</v>
      </c>
      <c r="N24" s="121"/>
      <c r="O24" s="121"/>
      <c r="P24" s="121"/>
      <c r="Q24" s="122"/>
      <c r="R24" s="123" t="s">
        <v>401</v>
      </c>
      <c r="S24" s="124"/>
      <c r="T24" s="124"/>
      <c r="U24" s="124"/>
      <c r="V24" s="124"/>
      <c r="W24" s="124"/>
      <c r="X24" s="124"/>
      <c r="Y24" s="124"/>
      <c r="Z24" s="124"/>
      <c r="AA24" s="124"/>
      <c r="AB24" s="124"/>
      <c r="AC24" s="125"/>
      <c r="AD24" s="126" t="str">
        <f t="shared" ca="1" si="30"/>
        <v>mart_error_patient_check_bef</v>
      </c>
      <c r="AE24" s="127"/>
      <c r="AF24" s="127"/>
      <c r="AG24" s="127"/>
      <c r="AH24" s="127"/>
      <c r="AI24" s="127"/>
      <c r="AJ24" s="127"/>
      <c r="AK24" s="127"/>
      <c r="AL24" s="128" t="s">
        <v>145</v>
      </c>
      <c r="AM24" s="129"/>
      <c r="AN24" s="129"/>
      <c r="AO24" s="129"/>
      <c r="AP24" s="129"/>
      <c r="AQ24" s="126" t="str">
        <f t="shared" si="25"/>
        <v>データマートのエラー患者データ_取込前確認を定義する。</v>
      </c>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30" t="s">
        <v>146</v>
      </c>
      <c r="BP24" s="130"/>
      <c r="BQ24" s="130"/>
      <c r="BR24" s="130"/>
      <c r="BS24" s="131"/>
    </row>
    <row r="25" spans="1:71" ht="27" customHeight="1">
      <c r="A25" s="23" t="str">
        <f t="shared" ref="A25" si="33">R25</f>
        <v>エラー患者データ_取込後確認</v>
      </c>
      <c r="B25" s="114" t="str">
        <f t="shared" si="27"/>
        <v>SA_E2</v>
      </c>
      <c r="C25" s="115"/>
      <c r="D25" s="115"/>
      <c r="E25" s="116"/>
      <c r="F25" s="117" t="str">
        <f t="shared" si="28"/>
        <v>データマート</v>
      </c>
      <c r="G25" s="118"/>
      <c r="H25" s="118"/>
      <c r="I25" s="118"/>
      <c r="J25" s="118"/>
      <c r="K25" s="118"/>
      <c r="L25" s="119"/>
      <c r="M25" s="120" t="str">
        <f t="shared" si="24"/>
        <v>ENT_E2_07</v>
      </c>
      <c r="N25" s="121"/>
      <c r="O25" s="121"/>
      <c r="P25" s="121"/>
      <c r="Q25" s="122"/>
      <c r="R25" s="123" t="s">
        <v>402</v>
      </c>
      <c r="S25" s="124"/>
      <c r="T25" s="124"/>
      <c r="U25" s="124"/>
      <c r="V25" s="124"/>
      <c r="W25" s="124"/>
      <c r="X25" s="124"/>
      <c r="Y25" s="124"/>
      <c r="Z25" s="124"/>
      <c r="AA25" s="124"/>
      <c r="AB25" s="124"/>
      <c r="AC25" s="125"/>
      <c r="AD25" s="126" t="str">
        <f t="shared" ref="AD25" ca="1" si="34">INDIRECT(R25&amp;"!D8")</f>
        <v>mart_error_patient_check_aft</v>
      </c>
      <c r="AE25" s="127"/>
      <c r="AF25" s="127"/>
      <c r="AG25" s="127"/>
      <c r="AH25" s="127"/>
      <c r="AI25" s="127"/>
      <c r="AJ25" s="127"/>
      <c r="AK25" s="127"/>
      <c r="AL25" s="128" t="s">
        <v>145</v>
      </c>
      <c r="AM25" s="129"/>
      <c r="AN25" s="129"/>
      <c r="AO25" s="129"/>
      <c r="AP25" s="129"/>
      <c r="AQ25" s="126" t="str">
        <f t="shared" ref="AQ25" si="35">F25 &amp; "の" &amp; R25 &amp; "を定義する。"</f>
        <v>データマートのエラー患者データ_取込後確認を定義する。</v>
      </c>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30" t="s">
        <v>146</v>
      </c>
      <c r="BP25" s="130"/>
      <c r="BQ25" s="130"/>
      <c r="BR25" s="130"/>
      <c r="BS25" s="131"/>
    </row>
    <row r="26" spans="1:71" ht="27" customHeight="1">
      <c r="A26" s="23" t="str">
        <f t="shared" ref="A26:A27" si="36">R26</f>
        <v>受託領域処理フロー管理</v>
      </c>
      <c r="B26" s="206" t="s">
        <v>356</v>
      </c>
      <c r="C26" s="207"/>
      <c r="D26" s="207"/>
      <c r="E26" s="208"/>
      <c r="F26" s="132" t="s">
        <v>284</v>
      </c>
      <c r="G26" s="133"/>
      <c r="H26" s="133"/>
      <c r="I26" s="133"/>
      <c r="J26" s="133"/>
      <c r="K26" s="133"/>
      <c r="L26" s="134"/>
      <c r="M26" s="120" t="str">
        <f>"ENT_"&amp;RIGHT(B26,2)&amp;"_"&amp;TEXT(ROW(M26)-ROW(M$26)+1,"00")</f>
        <v>ENT_E3_01</v>
      </c>
      <c r="N26" s="121"/>
      <c r="O26" s="121"/>
      <c r="P26" s="121"/>
      <c r="Q26" s="122"/>
      <c r="R26" s="123" t="s">
        <v>213</v>
      </c>
      <c r="S26" s="124"/>
      <c r="T26" s="124"/>
      <c r="U26" s="124"/>
      <c r="V26" s="124"/>
      <c r="W26" s="124"/>
      <c r="X26" s="124"/>
      <c r="Y26" s="124"/>
      <c r="Z26" s="124"/>
      <c r="AA26" s="124"/>
      <c r="AB26" s="124"/>
      <c r="AC26" s="125"/>
      <c r="AD26" s="126" t="str">
        <f t="shared" ref="AD26:AD27" ca="1" si="37">INDIRECT(R26&amp;"!D8")</f>
        <v>approval_flow_manage</v>
      </c>
      <c r="AE26" s="127"/>
      <c r="AF26" s="127"/>
      <c r="AG26" s="127"/>
      <c r="AH26" s="127"/>
      <c r="AI26" s="127"/>
      <c r="AJ26" s="127"/>
      <c r="AK26" s="127"/>
      <c r="AL26" s="128" t="s">
        <v>145</v>
      </c>
      <c r="AM26" s="129"/>
      <c r="AN26" s="129"/>
      <c r="AO26" s="129"/>
      <c r="AP26" s="129"/>
      <c r="AQ26" s="126" t="str">
        <f t="shared" ref="AQ26:AQ27" si="38">F26 &amp; "の" &amp; R26 &amp; "を定義する。"</f>
        <v>処理フローの受託領域処理フロー管理を定義する。</v>
      </c>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30" t="s">
        <v>146</v>
      </c>
      <c r="BP26" s="130"/>
      <c r="BQ26" s="130"/>
      <c r="BR26" s="130"/>
      <c r="BS26" s="131"/>
    </row>
    <row r="27" spans="1:71" ht="27" customHeight="1">
      <c r="A27" s="23" t="str">
        <f t="shared" si="36"/>
        <v>処理結果ログ</v>
      </c>
      <c r="B27" s="114" t="str">
        <f t="shared" ref="B27" si="39">B26</f>
        <v>SA_E3</v>
      </c>
      <c r="C27" s="115"/>
      <c r="D27" s="115"/>
      <c r="E27" s="116"/>
      <c r="F27" s="117" t="str">
        <f t="shared" ref="F27" si="40">F26</f>
        <v>処理フロー</v>
      </c>
      <c r="G27" s="118"/>
      <c r="H27" s="118"/>
      <c r="I27" s="118"/>
      <c r="J27" s="118"/>
      <c r="K27" s="118"/>
      <c r="L27" s="119"/>
      <c r="M27" s="120" t="str">
        <f>"ENT_"&amp;RIGHT(B27,2)&amp;"_"&amp;TEXT(ROW(M27)-ROW(M$26)+1,"00")</f>
        <v>ENT_E3_02</v>
      </c>
      <c r="N27" s="121"/>
      <c r="O27" s="121"/>
      <c r="P27" s="121"/>
      <c r="Q27" s="122"/>
      <c r="R27" s="123" t="s">
        <v>214</v>
      </c>
      <c r="S27" s="124"/>
      <c r="T27" s="124"/>
      <c r="U27" s="124"/>
      <c r="V27" s="124"/>
      <c r="W27" s="124"/>
      <c r="X27" s="124"/>
      <c r="Y27" s="124"/>
      <c r="Z27" s="124"/>
      <c r="AA27" s="124"/>
      <c r="AB27" s="124"/>
      <c r="AC27" s="125"/>
      <c r="AD27" s="126" t="str">
        <f t="shared" ca="1" si="37"/>
        <v>approval_flow_log</v>
      </c>
      <c r="AE27" s="127"/>
      <c r="AF27" s="127"/>
      <c r="AG27" s="127"/>
      <c r="AH27" s="127"/>
      <c r="AI27" s="127"/>
      <c r="AJ27" s="127"/>
      <c r="AK27" s="127"/>
      <c r="AL27" s="128" t="s">
        <v>145</v>
      </c>
      <c r="AM27" s="129"/>
      <c r="AN27" s="129"/>
      <c r="AO27" s="129"/>
      <c r="AP27" s="129"/>
      <c r="AQ27" s="126" t="str">
        <f t="shared" si="38"/>
        <v>処理フローの処理結果ログを定義する。</v>
      </c>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30" t="s">
        <v>146</v>
      </c>
      <c r="BP27" s="130"/>
      <c r="BQ27" s="130"/>
      <c r="BR27" s="130"/>
      <c r="BS27" s="131"/>
    </row>
    <row r="28" spans="1:71" ht="27" customHeight="1" thickBot="1">
      <c r="A28" s="23">
        <f t="shared" ref="A28" si="41">R28</f>
        <v>0</v>
      </c>
      <c r="B28" s="194" t="s">
        <v>148</v>
      </c>
      <c r="C28" s="195"/>
      <c r="D28" s="195"/>
      <c r="E28" s="196"/>
      <c r="F28" s="197" t="s">
        <v>150</v>
      </c>
      <c r="G28" s="198"/>
      <c r="H28" s="198"/>
      <c r="I28" s="198"/>
      <c r="J28" s="198"/>
      <c r="K28" s="198"/>
      <c r="L28" s="199"/>
      <c r="M28" s="200"/>
      <c r="N28" s="201"/>
      <c r="O28" s="201"/>
      <c r="P28" s="201"/>
      <c r="Q28" s="202"/>
      <c r="R28" s="203"/>
      <c r="S28" s="204"/>
      <c r="T28" s="204"/>
      <c r="U28" s="204"/>
      <c r="V28" s="204"/>
      <c r="W28" s="204"/>
      <c r="X28" s="204"/>
      <c r="Y28" s="204"/>
      <c r="Z28" s="204"/>
      <c r="AA28" s="204"/>
      <c r="AB28" s="204"/>
      <c r="AC28" s="205"/>
      <c r="AD28" s="159"/>
      <c r="AE28" s="160"/>
      <c r="AF28" s="160"/>
      <c r="AG28" s="160"/>
      <c r="AH28" s="160"/>
      <c r="AI28" s="160"/>
      <c r="AJ28" s="160"/>
      <c r="AK28" s="160"/>
      <c r="AL28" s="158"/>
      <c r="AM28" s="158"/>
      <c r="AN28" s="158"/>
      <c r="AO28" s="158"/>
      <c r="AP28" s="158"/>
      <c r="AQ28" s="159"/>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1"/>
      <c r="BP28" s="161"/>
      <c r="BQ28" s="161"/>
      <c r="BR28" s="161"/>
      <c r="BS28" s="162"/>
    </row>
    <row r="32" spans="1:71" ht="13.5" customHeight="1"/>
    <row r="33" ht="13.5" customHeight="1"/>
    <row r="34" ht="13.5" customHeight="1"/>
    <row r="35" ht="13.5" customHeight="1"/>
    <row r="36" ht="13.5" customHeight="1"/>
    <row r="37" ht="13.5" customHeight="1"/>
    <row r="38" ht="13.5" customHeight="1"/>
    <row r="39" ht="13.5" customHeight="1"/>
  </sheetData>
  <autoFilter ref="B4:BS5">
    <filterColumn colId="0" showButton="0"/>
    <filterColumn colId="1" showButton="0"/>
    <filterColumn colId="2" showButton="0"/>
    <filterColumn colId="4" showButton="0"/>
    <filterColumn colId="5" showButton="0"/>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hiddenButton="1" showButton="0"/>
    <filterColumn colId="33" hiddenButton="1" showButton="0"/>
    <filterColumn colId="34" hiddenButton="1"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8" showButton="0"/>
  </autoFilter>
  <mergeCells count="205">
    <mergeCell ref="B15:E15"/>
    <mergeCell ref="F15:L15"/>
    <mergeCell ref="M15:Q15"/>
    <mergeCell ref="R15:AC15"/>
    <mergeCell ref="AD15:AK15"/>
    <mergeCell ref="AL15:AP15"/>
    <mergeCell ref="AQ15:BN15"/>
    <mergeCell ref="BO15:BS15"/>
    <mergeCell ref="B13:E13"/>
    <mergeCell ref="F13:L13"/>
    <mergeCell ref="M13:Q13"/>
    <mergeCell ref="R13:AC13"/>
    <mergeCell ref="AD13:AK13"/>
    <mergeCell ref="AL13:AP13"/>
    <mergeCell ref="AQ13:BN13"/>
    <mergeCell ref="BO13:BS13"/>
    <mergeCell ref="B14:E14"/>
    <mergeCell ref="F14:L14"/>
    <mergeCell ref="M14:Q14"/>
    <mergeCell ref="R14:AC14"/>
    <mergeCell ref="AD14:AK14"/>
    <mergeCell ref="AL14:AP14"/>
    <mergeCell ref="AQ14:BN14"/>
    <mergeCell ref="BO14:BS14"/>
    <mergeCell ref="B16:E16"/>
    <mergeCell ref="B24:E24"/>
    <mergeCell ref="F24:L24"/>
    <mergeCell ref="M24:Q24"/>
    <mergeCell ref="R24:AC24"/>
    <mergeCell ref="AD24:AK24"/>
    <mergeCell ref="AL24:AP24"/>
    <mergeCell ref="AQ24:BN24"/>
    <mergeCell ref="BO24:BS24"/>
    <mergeCell ref="B25:E25"/>
    <mergeCell ref="F25:L25"/>
    <mergeCell ref="M25:Q25"/>
    <mergeCell ref="R25:AC25"/>
    <mergeCell ref="AD25:AK25"/>
    <mergeCell ref="AL25:AP25"/>
    <mergeCell ref="AQ25:BN25"/>
    <mergeCell ref="BO25:BS25"/>
    <mergeCell ref="B20:E20"/>
    <mergeCell ref="F20:L20"/>
    <mergeCell ref="M20:Q20"/>
    <mergeCell ref="R20:AC20"/>
    <mergeCell ref="AD20:AK20"/>
    <mergeCell ref="AL20:AP20"/>
    <mergeCell ref="AQ20:BN20"/>
    <mergeCell ref="BO20:BS20"/>
    <mergeCell ref="R10:AC10"/>
    <mergeCell ref="AD10:AK10"/>
    <mergeCell ref="AL10:AP10"/>
    <mergeCell ref="AQ10:BN10"/>
    <mergeCell ref="BO10:BS10"/>
    <mergeCell ref="B17:E17"/>
    <mergeCell ref="F17:L17"/>
    <mergeCell ref="M17:Q17"/>
    <mergeCell ref="R17:AC17"/>
    <mergeCell ref="AD17:AK17"/>
    <mergeCell ref="AL17:AP17"/>
    <mergeCell ref="AQ17:BN17"/>
    <mergeCell ref="BO17:BS17"/>
    <mergeCell ref="BO18:BS18"/>
    <mergeCell ref="BO19:BS19"/>
    <mergeCell ref="B19:E19"/>
    <mergeCell ref="B4:E5"/>
    <mergeCell ref="F4:L5"/>
    <mergeCell ref="M6:Q6"/>
    <mergeCell ref="R6:AC6"/>
    <mergeCell ref="AD6:AK6"/>
    <mergeCell ref="M4:Q5"/>
    <mergeCell ref="R4:AC5"/>
    <mergeCell ref="AD4:AK5"/>
    <mergeCell ref="B28:E28"/>
    <mergeCell ref="F28:L28"/>
    <mergeCell ref="M28:Q28"/>
    <mergeCell ref="R28:AC28"/>
    <mergeCell ref="AD28:AK28"/>
    <mergeCell ref="B26:E26"/>
    <mergeCell ref="F26:L26"/>
    <mergeCell ref="M26:Q26"/>
    <mergeCell ref="R26:AC26"/>
    <mergeCell ref="AD26:AK26"/>
    <mergeCell ref="B27:E27"/>
    <mergeCell ref="F27:L27"/>
    <mergeCell ref="M27:Q27"/>
    <mergeCell ref="R27:AC27"/>
    <mergeCell ref="AD27:AK27"/>
    <mergeCell ref="B10:E10"/>
    <mergeCell ref="AW2:BB2"/>
    <mergeCell ref="BC2:BH2"/>
    <mergeCell ref="BI2:BN2"/>
    <mergeCell ref="AL28:AP28"/>
    <mergeCell ref="AQ28:BN28"/>
    <mergeCell ref="BO28:BS28"/>
    <mergeCell ref="BO4:BS5"/>
    <mergeCell ref="AL6:AP6"/>
    <mergeCell ref="AQ6:BN6"/>
    <mergeCell ref="AL4:AP5"/>
    <mergeCell ref="AQ7:BN7"/>
    <mergeCell ref="BO6:BS6"/>
    <mergeCell ref="BO7:BS7"/>
    <mergeCell ref="AL8:AP8"/>
    <mergeCell ref="AQ8:BN8"/>
    <mergeCell ref="BO8:BS8"/>
    <mergeCell ref="AL19:AP19"/>
    <mergeCell ref="AQ19:BN19"/>
    <mergeCell ref="AL26:AP26"/>
    <mergeCell ref="AQ26:BN26"/>
    <mergeCell ref="BO26:BS26"/>
    <mergeCell ref="AL27:AP27"/>
    <mergeCell ref="AQ27:BN27"/>
    <mergeCell ref="BO27:BS27"/>
    <mergeCell ref="B8:E8"/>
    <mergeCell ref="F8:L8"/>
    <mergeCell ref="M8:Q8"/>
    <mergeCell ref="R8:AC8"/>
    <mergeCell ref="AD8:AK8"/>
    <mergeCell ref="BC1:BH1"/>
    <mergeCell ref="AQ4:BN5"/>
    <mergeCell ref="B7:E7"/>
    <mergeCell ref="F7:L7"/>
    <mergeCell ref="M7:Q7"/>
    <mergeCell ref="R7:AC7"/>
    <mergeCell ref="AD7:AK7"/>
    <mergeCell ref="AL7:AP7"/>
    <mergeCell ref="BI1:BN1"/>
    <mergeCell ref="B6:E6"/>
    <mergeCell ref="F6:L6"/>
    <mergeCell ref="B1:L2"/>
    <mergeCell ref="M1:AD1"/>
    <mergeCell ref="AE1:AP1"/>
    <mergeCell ref="AQ1:AV1"/>
    <mergeCell ref="AW1:BB1"/>
    <mergeCell ref="M2:AD2"/>
    <mergeCell ref="AE2:AP2"/>
    <mergeCell ref="AQ2:AV2"/>
    <mergeCell ref="B9:E9"/>
    <mergeCell ref="F9:L9"/>
    <mergeCell ref="M9:Q9"/>
    <mergeCell ref="R9:AC9"/>
    <mergeCell ref="AD9:AK9"/>
    <mergeCell ref="AL9:AP9"/>
    <mergeCell ref="AQ9:BN9"/>
    <mergeCell ref="BO9:BS9"/>
    <mergeCell ref="B18:E18"/>
    <mergeCell ref="F18:L18"/>
    <mergeCell ref="M18:Q18"/>
    <mergeCell ref="R18:AC18"/>
    <mergeCell ref="AD18:AK18"/>
    <mergeCell ref="AL18:AP18"/>
    <mergeCell ref="AQ18:BN18"/>
    <mergeCell ref="B12:E12"/>
    <mergeCell ref="F12:L12"/>
    <mergeCell ref="M12:Q12"/>
    <mergeCell ref="R12:AC12"/>
    <mergeCell ref="AD12:AK12"/>
    <mergeCell ref="AL12:AP12"/>
    <mergeCell ref="AQ12:BN12"/>
    <mergeCell ref="BO12:BS12"/>
    <mergeCell ref="B11:E11"/>
    <mergeCell ref="F19:L19"/>
    <mergeCell ref="M19:Q19"/>
    <mergeCell ref="R19:AC19"/>
    <mergeCell ref="AD19:AK19"/>
    <mergeCell ref="F10:L10"/>
    <mergeCell ref="M10:Q10"/>
    <mergeCell ref="AL21:AP21"/>
    <mergeCell ref="AQ21:BN21"/>
    <mergeCell ref="BO21:BS21"/>
    <mergeCell ref="F11:L11"/>
    <mergeCell ref="M11:Q11"/>
    <mergeCell ref="R11:AC11"/>
    <mergeCell ref="AD11:AK11"/>
    <mergeCell ref="AL11:AP11"/>
    <mergeCell ref="AQ11:BN11"/>
    <mergeCell ref="BO11:BS11"/>
    <mergeCell ref="F16:L16"/>
    <mergeCell ref="M16:Q16"/>
    <mergeCell ref="R16:AC16"/>
    <mergeCell ref="AD16:AK16"/>
    <mergeCell ref="AL16:AP16"/>
    <mergeCell ref="AQ16:BN16"/>
    <mergeCell ref="BO16:BS16"/>
    <mergeCell ref="B23:E23"/>
    <mergeCell ref="F23:L23"/>
    <mergeCell ref="M23:Q23"/>
    <mergeCell ref="R23:AC23"/>
    <mergeCell ref="AD23:AK23"/>
    <mergeCell ref="AL23:AP23"/>
    <mergeCell ref="AQ23:BN23"/>
    <mergeCell ref="BO23:BS23"/>
    <mergeCell ref="B21:E21"/>
    <mergeCell ref="F21:L21"/>
    <mergeCell ref="M21:Q21"/>
    <mergeCell ref="R21:AC21"/>
    <mergeCell ref="AD21:AK21"/>
    <mergeCell ref="B22:E22"/>
    <mergeCell ref="F22:L22"/>
    <mergeCell ref="M22:Q22"/>
    <mergeCell ref="R22:AC22"/>
    <mergeCell ref="AD22:AK22"/>
    <mergeCell ref="AL22:AP22"/>
    <mergeCell ref="AQ22:BN22"/>
    <mergeCell ref="BO22:BS22"/>
  </mergeCells>
  <phoneticPr fontId="7"/>
  <hyperlinks>
    <hyperlink ref="R6:AC6" location="Zipファイル管理_MML!A1" display="Zipファイル管理_MML"/>
    <hyperlink ref="R7:AC7" location="Zipファイル管理_MML!A1" display="Zipファイル一時管理_MML"/>
    <hyperlink ref="R8:AC8" location="MMLファイル管理!A1" display="MMLファイル管理"/>
    <hyperlink ref="R19:AC19" location="最終未通知有無確認結果_断面!A1" display="最終未通知有無確認結果_断面"/>
    <hyperlink ref="R9:AC9" location="ZipファイルNo_ワーク!A1" display="ZipファイルNo_ワーク"/>
    <hyperlink ref="R21:AC21" location="エラー患者履歴管理!A1" display="エラー患者履歴管理"/>
    <hyperlink ref="R23:AC23" location="エラー患者データ!A1" display="エラー患者データ"/>
    <hyperlink ref="R10:AC10" location="MMLファイルNo_ワーク!A1" display="MMLファイルNo_ワーク"/>
    <hyperlink ref="R18:AC18" location="上書き取込削除対象_MMLファイル管理!A1" display="上書き取込削除対象_MMLファイル管理"/>
    <hyperlink ref="R17:AC17" location="上書き取込削除対象_Zipファイル管理_MML!A1" display="上書き取込削除対象_Zipファイル管理_MML"/>
    <hyperlink ref="R20:AC20" location="利活用可能患者ID!A1" display="利活用可能患者ID"/>
    <hyperlink ref="R22:AC22" location="エラー患者データ_全量!A1" display="エラー患者データ_全量"/>
    <hyperlink ref="R25:AC25" location="エラー患者データ_取込後確認!A1" display="エラー患者データ_取込後確認"/>
    <hyperlink ref="R24:AC24" location="エラー患者データ_取込前確認!A1" display="エラー患者データ_取込前確認"/>
    <hyperlink ref="R12:AC12" location="MML個別取込_取込後確認!A1" display="MML個別取込_取込後確認"/>
    <hyperlink ref="R11:AC11" location="MML個別取込_取込前確認!A1" display="MML個別取込_取込前確認"/>
    <hyperlink ref="R16:AC16" location="上書き取込削除対象_ZipファイルNo!A1" display="上書き取込削除対象_ZipファイルNo"/>
    <hyperlink ref="R14:AC14" location="MML個別取込_オプトアウト削除実績!A1" display="MML個別取込_オプトアウト削除実績"/>
    <hyperlink ref="R13:AC13" location="MML個別取込_取込前確認!A1" display="MML個別取込_取込前確認"/>
    <hyperlink ref="R15:AC15" location="MML個別取込_上書き取込削除実績!A1" display="MML個別取込_上書き取込削除実績"/>
  </hyperlinks>
  <pageMargins left="0.39370078740157483" right="0.23622047244094491" top="0.59055118110236227" bottom="0.39370078740157483" header="0.19685039370078741" footer="0.19685039370078741"/>
  <pageSetup paperSize="9" scale="77" fitToHeight="0" orientation="landscape" horizontalDpi="300" verticalDpi="300" r:id="rId1"/>
  <headerFooter alignWithMargins="0">
    <oddFooter>&amp;C&amp;P/&amp;N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E27"/>
  <sheetViews>
    <sheetView showGridLines="0" zoomScale="85" zoomScaleNormal="85" zoomScaleSheetLayoutView="85" workbookViewId="0">
      <selection activeCell="M19" sqref="M1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34"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v>
      </c>
    </row>
    <row r="3" spans="1:31" ht="19.5" thickBot="1">
      <c r="B3" s="8"/>
      <c r="C3" s="8"/>
      <c r="D3" s="8"/>
      <c r="E3" s="8"/>
      <c r="F3" s="8"/>
      <c r="G3" s="8"/>
      <c r="H3" s="8"/>
      <c r="I3" s="8"/>
      <c r="J3" s="8"/>
      <c r="K3" s="8"/>
      <c r="L3" s="8"/>
      <c r="M3" s="9"/>
      <c r="N3" s="8"/>
      <c r="Q3" s="5" t="str">
        <f>"ADD CONSTRAINT "&amp;D$8&amp;"_pkey"</f>
        <v>ADD CONSTRAINT delivery_zip_manage_mml_pkey</v>
      </c>
    </row>
    <row r="4" spans="1:31">
      <c r="B4" s="209" t="s">
        <v>115</v>
      </c>
      <c r="C4" s="210"/>
      <c r="D4" s="211" t="str">
        <f>VLOOKUP(D7,エンティティ一覧!A1:'エンティティ一覧'!AQ9983,13,FALSE)</f>
        <v>ENT_E1_01</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174</v>
      </c>
      <c r="E7" s="227"/>
      <c r="F7" s="227"/>
      <c r="G7" s="227"/>
      <c r="H7" s="227"/>
      <c r="I7" s="227"/>
      <c r="J7" s="227"/>
      <c r="K7" s="227"/>
      <c r="L7" s="227"/>
      <c r="M7" s="228"/>
    </row>
    <row r="8" spans="1:31">
      <c r="B8" s="224" t="s">
        <v>147</v>
      </c>
      <c r="C8" s="225"/>
      <c r="D8" s="226" t="s">
        <v>184</v>
      </c>
      <c r="E8" s="227"/>
      <c r="F8" s="227"/>
      <c r="G8" s="227"/>
      <c r="H8" s="227"/>
      <c r="I8" s="227"/>
      <c r="J8" s="227"/>
      <c r="K8" s="227"/>
      <c r="L8" s="227"/>
      <c r="M8" s="228"/>
      <c r="S8" s="5" t="s">
        <v>152</v>
      </c>
    </row>
    <row r="9" spans="1:31" ht="19.5" thickBot="1">
      <c r="B9" s="233" t="s">
        <v>118</v>
      </c>
      <c r="C9" s="234"/>
      <c r="D9" s="235" t="str">
        <f xml:space="preserve"> D7 &amp; "を定義する。"</f>
        <v>Zipファイル管理_MMLを定義する。</v>
      </c>
      <c r="E9" s="236"/>
      <c r="F9" s="236"/>
      <c r="G9" s="236"/>
      <c r="H9" s="236"/>
      <c r="I9" s="236"/>
      <c r="J9" s="236"/>
      <c r="K9" s="236"/>
      <c r="L9" s="236"/>
      <c r="M9" s="237"/>
      <c r="P9" s="5" t="str">
        <f>"ALTER TABLE milscm0."&amp;D$8&amp;" OWNER TO pgappl11;"</f>
        <v>ALTER TABLE milscm0.delivery_zip_manage_mml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v>
      </c>
    </row>
    <row r="13" spans="1:31" ht="16.5" customHeight="1">
      <c r="B13" s="239"/>
      <c r="C13" s="241"/>
      <c r="D13" s="241"/>
      <c r="E13" s="230"/>
      <c r="F13" s="33" t="s">
        <v>130</v>
      </c>
      <c r="G13" s="33" t="s">
        <v>131</v>
      </c>
      <c r="H13" s="33" t="s">
        <v>130</v>
      </c>
      <c r="I13" s="33" t="s">
        <v>132</v>
      </c>
      <c r="J13" s="230"/>
      <c r="K13" s="230"/>
      <c r="L13" s="230"/>
      <c r="M13" s="232"/>
      <c r="Q13" s="5" t="s">
        <v>151</v>
      </c>
    </row>
    <row r="14" spans="1:31">
      <c r="B14" s="12">
        <f t="shared" ref="B14:B19" si="0">ROW()-13</f>
        <v>1</v>
      </c>
      <c r="C14" s="13" t="s">
        <v>191</v>
      </c>
      <c r="D14" s="26" t="s">
        <v>167</v>
      </c>
      <c r="E14" s="14"/>
      <c r="F14" s="14" t="s">
        <v>55</v>
      </c>
      <c r="G14" s="14"/>
      <c r="H14" s="14" t="s">
        <v>55</v>
      </c>
      <c r="I14" s="25">
        <f t="shared" ref="I14:I19" si="1">IF(H14="boolean",1,IF(H14="text",IF(G14&lt;=126,1+(G14*3),4+(G14*3)),IF(H14="integer",4,IF(H14="numeric",3+CEILING(G14/4*2,2),0))))</f>
        <v>0</v>
      </c>
      <c r="J14" s="27"/>
      <c r="K14" s="28"/>
      <c r="L14" s="29" t="s">
        <v>133</v>
      </c>
      <c r="M14" s="30" t="s">
        <v>169</v>
      </c>
      <c r="S14" s="5" t="str">
        <f>IF(B14&lt;&gt;1,","&amp;D14,D14)</f>
        <v>zip_no</v>
      </c>
      <c r="T14" s="5" t="str">
        <f>UPPER(H14)</f>
        <v>SERIAL</v>
      </c>
      <c r="U14" s="5" t="str">
        <f>IF(K14&lt;&gt;"","default "&amp;IF(H14="text","'"&amp;K14&amp;"'",K14),"")</f>
        <v/>
      </c>
      <c r="V14" s="5" t="str">
        <f t="shared" ref="V14:V19" si="2">IF(L14="○","NOT NULL","")</f>
        <v>NOT NULL</v>
      </c>
      <c r="W14" s="5" t="str">
        <f t="shared" ref="W14:W19" si="3">"--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ref="H15" si="4">IF(F15="フラグ","boolean",IF(F15="文字列","text",IF(F15="整数","integer",IF(F15="実数","numeric",""))))</f>
        <v>text</v>
      </c>
      <c r="I15" s="25">
        <f t="shared" si="1"/>
        <v>151</v>
      </c>
      <c r="J15" s="27"/>
      <c r="K15" s="28"/>
      <c r="L15" s="29" t="s">
        <v>133</v>
      </c>
      <c r="M15" s="30" t="s">
        <v>160</v>
      </c>
      <c r="S15" s="5" t="str">
        <f t="shared" ref="S15:S16" si="5">IF(B15&lt;&gt;1,","&amp;D15,D15)</f>
        <v>,file_name</v>
      </c>
      <c r="T15" s="5" t="str">
        <f t="shared" ref="T15:T16" si="6">UPPER(H15)</f>
        <v>TEXT</v>
      </c>
      <c r="U15" s="5" t="str">
        <f t="shared" ref="U15:U16" si="7">IF(K15&lt;&gt;"","default "&amp;IF(H15="text","'"&amp;K15&amp;"'",K15),"")</f>
        <v/>
      </c>
      <c r="V15" s="5" t="str">
        <f t="shared" si="2"/>
        <v>NOT NULL</v>
      </c>
      <c r="W15" s="5" t="str">
        <f t="shared" si="3"/>
        <v>-- ファイル名</v>
      </c>
      <c r="Y15" s="15"/>
      <c r="Z15" s="15"/>
      <c r="AA15" s="15"/>
      <c r="AB15" s="15"/>
      <c r="AD15" s="5" t="str">
        <f t="shared" ref="AD15:AD16" si="8">IF(H15="text",""""&amp;D15&amp;""": ""object"", ","")</f>
        <v xml:space="preserve">"file_name": "object", </v>
      </c>
      <c r="AE15" s="5" t="str">
        <f t="shared" ref="AE15:AE16"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2"/>
        <v>NOT NULL</v>
      </c>
      <c r="W16" s="5" t="str">
        <f t="shared" si="3"/>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 si="10">IF(F17="フラグ","boolean",IF(F17="文字列","text",IF(F17="整数","integer",IF(F17="実数","numeric",""))))</f>
        <v>text</v>
      </c>
      <c r="I17" s="25">
        <f t="shared" ref="I17" si="11">IF(H17="boolean",1,IF(H17="text",IF(G17&lt;=126,1+(G17*3),4+(G17*3)),IF(H17="integer",4,IF(H17="numeric",3+CEILING(G17/4*2,2),0))))</f>
        <v>151</v>
      </c>
      <c r="J17" s="27"/>
      <c r="K17" s="28"/>
      <c r="L17" s="29" t="s">
        <v>133</v>
      </c>
      <c r="M17" s="30" t="s">
        <v>180</v>
      </c>
      <c r="S17" s="5" t="str">
        <f t="shared" ref="S17" si="12">IF(B17&lt;&gt;1,","&amp;D17,D17)</f>
        <v>,mml_type</v>
      </c>
      <c r="T17" s="5" t="str">
        <f t="shared" ref="T17" si="13">UPPER(H17)</f>
        <v>TEXT</v>
      </c>
      <c r="U17" s="5" t="str">
        <f t="shared" ref="U17" si="14">IF(K17&lt;&gt;"","default "&amp;IF(H17="text","'"&amp;K17&amp;"'",K17),"")</f>
        <v/>
      </c>
      <c r="V17" s="5" t="str">
        <f t="shared" ref="V17" si="15">IF(L17="○","NOT NULL","")</f>
        <v>NOT NULL</v>
      </c>
      <c r="W17" s="5" t="str">
        <f t="shared" ref="W17" si="16">"-- "&amp;C17</f>
        <v>-- MMLモジュール種別</v>
      </c>
      <c r="Y17" s="15"/>
      <c r="Z17" s="15"/>
      <c r="AA17" s="15"/>
      <c r="AB17" s="15"/>
      <c r="AD17" s="5" t="str">
        <f t="shared" ref="AD17" si="17">IF(H17="text",""""&amp;D17&amp;""": ""object"", ","")</f>
        <v xml:space="preserve">"mml_type": "object", </v>
      </c>
      <c r="AE17" s="5" t="str">
        <f t="shared" ref="AE17" si="18">""""&amp;D17&amp;""", "</f>
        <v xml:space="preserve">"mml_type", </v>
      </c>
    </row>
    <row r="18" spans="1:31">
      <c r="B18" s="12">
        <f t="shared" si="0"/>
        <v>5</v>
      </c>
      <c r="C18" s="13" t="s">
        <v>185</v>
      </c>
      <c r="D18" s="26" t="s">
        <v>186</v>
      </c>
      <c r="E18" s="14"/>
      <c r="F18" s="14" t="s">
        <v>154</v>
      </c>
      <c r="G18" s="14">
        <v>200</v>
      </c>
      <c r="H18" s="25" t="str">
        <f t="shared" ref="H18" si="19">IF(F18="フラグ","boolean",IF(F18="文字列","text",IF(F18="整数","integer",IF(F18="実数","numeric",""))))</f>
        <v>text</v>
      </c>
      <c r="I18" s="25">
        <f t="shared" ref="I18" si="20">IF(H18="boolean",1,IF(H18="text",IF(G18&lt;=126,1+(G18*3),4+(G18*3)),IF(H18="integer",4,IF(H18="numeric",3+CEILING(G18/4*2,2),0))))</f>
        <v>604</v>
      </c>
      <c r="J18" s="27"/>
      <c r="K18" s="28"/>
      <c r="L18" s="29" t="s">
        <v>133</v>
      </c>
      <c r="M18" s="30" t="s">
        <v>188</v>
      </c>
      <c r="S18" s="5" t="str">
        <f t="shared" ref="S18" si="21">IF(B18&lt;&gt;1,","&amp;D18,D18)</f>
        <v>,dir_path</v>
      </c>
      <c r="T18" s="5" t="str">
        <f t="shared" ref="T18" si="22">UPPER(H18)</f>
        <v>TEXT</v>
      </c>
      <c r="U18" s="5" t="str">
        <f t="shared" ref="U18" si="23">IF(K18&lt;&gt;"","default "&amp;IF(H18="text","'"&amp;K18&amp;"'",K18),"")</f>
        <v/>
      </c>
      <c r="V18" s="5" t="str">
        <f t="shared" ref="V18" si="24">IF(L18="○","NOT NULL","")</f>
        <v>NOT NULL</v>
      </c>
      <c r="W18" s="5" t="str">
        <f t="shared" ref="W18" si="25">"-- "&amp;C18</f>
        <v>-- 取得元ディレクトリパス</v>
      </c>
      <c r="Y18" s="15"/>
      <c r="Z18" s="15"/>
      <c r="AA18" s="15"/>
      <c r="AB18" s="15"/>
      <c r="AD18" s="5" t="str">
        <f t="shared" ref="AD18" si="26">IF(H18="text",""""&amp;D18&amp;""": ""object"", ","")</f>
        <v xml:space="preserve">"dir_path": "object", </v>
      </c>
      <c r="AE18" s="5" t="str">
        <f t="shared" ref="AE18" si="27">""""&amp;D18&amp;""", "</f>
        <v xml:space="preserve">"dir_path", </v>
      </c>
    </row>
    <row r="19" spans="1:31" ht="75.75" thickBot="1">
      <c r="A19" s="15"/>
      <c r="B19" s="16">
        <f t="shared" si="0"/>
        <v>6</v>
      </c>
      <c r="C19" s="17" t="s">
        <v>172</v>
      </c>
      <c r="D19" s="17" t="s">
        <v>189</v>
      </c>
      <c r="E19" s="18"/>
      <c r="F19" s="18" t="s">
        <v>154</v>
      </c>
      <c r="G19" s="18">
        <v>1</v>
      </c>
      <c r="H19" s="31" t="str">
        <f>IF(F19="フラグ","boolean",IF(F19="文字列","text",IF(F19="整数","integer",IF(F19="実数","numeric",""))))</f>
        <v>text</v>
      </c>
      <c r="I19" s="31">
        <f t="shared" si="1"/>
        <v>4</v>
      </c>
      <c r="J19" s="19"/>
      <c r="K19" s="32">
        <v>0</v>
      </c>
      <c r="L19" s="18" t="s">
        <v>133</v>
      </c>
      <c r="M19" s="20" t="s">
        <v>198</v>
      </c>
      <c r="S19" s="5" t="str">
        <f t="shared" ref="S19" si="28">IF(B19&lt;&gt;1,","&amp;D19,D19)</f>
        <v>,torikomi_f</v>
      </c>
      <c r="T19" s="5" t="str">
        <f t="shared" ref="T19" si="29">UPPER(H19)</f>
        <v>TEXT</v>
      </c>
      <c r="U19" s="5" t="str">
        <f t="shared" ref="U19" si="30">IF(K19&lt;&gt;"","default "&amp;IF(H19="text","'"&amp;K19&amp;"'",K19),"")</f>
        <v>default '0'</v>
      </c>
      <c r="V19" s="5" t="str">
        <f t="shared" si="2"/>
        <v>NOT NULL</v>
      </c>
      <c r="W19" s="5" t="str">
        <f t="shared" si="3"/>
        <v>-- Zip取込済みフラグ</v>
      </c>
      <c r="Y19" s="15"/>
      <c r="Z19" s="15"/>
      <c r="AA19" s="15"/>
      <c r="AB19" s="15"/>
      <c r="AD19" s="5" t="str">
        <f t="shared" ref="AD19" si="31">IF(H19="text",""""&amp;D19&amp;""": ""object"", ","")</f>
        <v xml:space="preserve">"torikomi_f": "object", </v>
      </c>
      <c r="AE19" s="5" t="str">
        <f t="shared" ref="AE19" si="32">""""&amp;D19&amp;""", "</f>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95" priority="5"/>
  </conditionalFormatting>
  <conditionalFormatting sqref="D15">
    <cfRule type="duplicateValues" dxfId="94" priority="4"/>
  </conditionalFormatting>
  <conditionalFormatting sqref="D17">
    <cfRule type="duplicateValues" dxfId="93" priority="3"/>
  </conditionalFormatting>
  <conditionalFormatting sqref="D16">
    <cfRule type="duplicateValues" dxfId="92" priority="2"/>
  </conditionalFormatting>
  <conditionalFormatting sqref="D18">
    <cfRule type="duplicateValues" dxfId="91"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3"/>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6"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milscm0.delivery_zip_manage_mml_tmp</v>
      </c>
    </row>
    <row r="3" spans="1:31" ht="19.5" thickBot="1">
      <c r="B3" s="8"/>
      <c r="C3" s="8"/>
      <c r="D3" s="8"/>
      <c r="E3" s="8"/>
      <c r="F3" s="8"/>
      <c r="G3" s="8"/>
      <c r="H3" s="8"/>
      <c r="I3" s="8"/>
      <c r="J3" s="8"/>
      <c r="K3" s="8"/>
      <c r="L3" s="8"/>
      <c r="M3" s="9"/>
      <c r="N3" s="8"/>
      <c r="Q3" s="5" t="str">
        <f>"ADD CONSTRAINT "&amp;D$8&amp;"_pkey"</f>
        <v>ADD CONSTRAINT delivery_zip_manage_mml_tmp_pkey</v>
      </c>
    </row>
    <row r="4" spans="1:31">
      <c r="B4" s="209" t="s">
        <v>115</v>
      </c>
      <c r="C4" s="210"/>
      <c r="D4" s="211" t="str">
        <f>VLOOKUP(D7,エンティティ一覧!A1:'エンティティ一覧'!AQ9983,13,FALSE)</f>
        <v>ENT_E1_02</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454</v>
      </c>
      <c r="E7" s="227"/>
      <c r="F7" s="227"/>
      <c r="G7" s="227"/>
      <c r="H7" s="227"/>
      <c r="I7" s="227"/>
      <c r="J7" s="227"/>
      <c r="K7" s="227"/>
      <c r="L7" s="227"/>
      <c r="M7" s="228"/>
    </row>
    <row r="8" spans="1:31">
      <c r="B8" s="224" t="s">
        <v>147</v>
      </c>
      <c r="C8" s="225"/>
      <c r="D8" s="226" t="s">
        <v>183</v>
      </c>
      <c r="E8" s="227"/>
      <c r="F8" s="227"/>
      <c r="G8" s="227"/>
      <c r="H8" s="227"/>
      <c r="I8" s="227"/>
      <c r="J8" s="227"/>
      <c r="K8" s="227"/>
      <c r="L8" s="227"/>
      <c r="M8" s="228"/>
      <c r="S8" s="5" t="s">
        <v>152</v>
      </c>
    </row>
    <row r="9" spans="1:31" ht="19.5" thickBot="1">
      <c r="B9" s="233" t="s">
        <v>118</v>
      </c>
      <c r="C9" s="234"/>
      <c r="D9" s="235" t="str">
        <f xml:space="preserve"> D7 &amp; "を定義する。"</f>
        <v>Zipファイル一時管理_MMLを定義する。</v>
      </c>
      <c r="E9" s="236"/>
      <c r="F9" s="236"/>
      <c r="G9" s="236"/>
      <c r="H9" s="236"/>
      <c r="I9" s="236"/>
      <c r="J9" s="236"/>
      <c r="K9" s="236"/>
      <c r="L9" s="236"/>
      <c r="M9" s="237"/>
      <c r="P9" s="5" t="str">
        <f>"ALTER TABLE milscm0."&amp;D$8&amp;" OWNER TO pgappl11;"</f>
        <v>ALTER TABLE milscm0.delivery_zip_manage_mml_tmp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milscm0.delivery_zip_manage_mml_tmp</v>
      </c>
    </row>
    <row r="13" spans="1:31" ht="16.5" customHeight="1">
      <c r="B13" s="239"/>
      <c r="C13" s="241"/>
      <c r="D13" s="241"/>
      <c r="E13" s="230"/>
      <c r="F13" s="35" t="s">
        <v>130</v>
      </c>
      <c r="G13" s="35" t="s">
        <v>131</v>
      </c>
      <c r="H13" s="35" t="s">
        <v>130</v>
      </c>
      <c r="I13" s="35" t="s">
        <v>132</v>
      </c>
      <c r="J13" s="230"/>
      <c r="K13" s="230"/>
      <c r="L13" s="230"/>
      <c r="M13" s="232"/>
      <c r="Q13" s="5" t="s">
        <v>151</v>
      </c>
    </row>
    <row r="14" spans="1:31">
      <c r="B14" s="12">
        <f t="shared" ref="B14:B15" si="0">ROW()-13</f>
        <v>1</v>
      </c>
      <c r="C14" s="13" t="s">
        <v>157</v>
      </c>
      <c r="D14" s="26" t="s">
        <v>158</v>
      </c>
      <c r="E14" s="14" t="s">
        <v>133</v>
      </c>
      <c r="F14" s="14" t="s">
        <v>154</v>
      </c>
      <c r="G14" s="14">
        <v>50</v>
      </c>
      <c r="H14" s="25" t="str">
        <f t="shared" ref="H14" si="1">IF(F14="フラグ","boolean",IF(F14="文字列","text",IF(F14="整数","integer",IF(F14="実数","numeric",""))))</f>
        <v>text</v>
      </c>
      <c r="I14" s="25">
        <f t="shared" ref="I14" si="2">IF(H14="boolean",1,IF(H14="text",IF(G14&lt;=126,1+(G14*3),4+(G14*3)),IF(H14="integer",4,IF(H14="numeric",3+CEILING(G14/4*2,2),0))))</f>
        <v>151</v>
      </c>
      <c r="J14" s="27"/>
      <c r="K14" s="28"/>
      <c r="L14" s="29" t="s">
        <v>133</v>
      </c>
      <c r="M14" s="30" t="s">
        <v>160</v>
      </c>
      <c r="S14" s="5" t="str">
        <f>IF(B14&lt;&gt;1,","&amp;D14,D14)</f>
        <v>file_name</v>
      </c>
      <c r="T14" s="5" t="str">
        <f>UPPER(H14)</f>
        <v>TEXT</v>
      </c>
      <c r="U14" s="5" t="str">
        <f>IF(K14&lt;&gt;"","default "&amp;IF(H14="text","'"&amp;K14&amp;"'",K14),"")</f>
        <v/>
      </c>
      <c r="V14" s="5" t="str">
        <f t="shared" ref="V14:V15" si="3">IF(L14="○","NOT NULL","")</f>
        <v>NOT NULL</v>
      </c>
      <c r="W14" s="5" t="str">
        <f t="shared" ref="W14:W15" si="4">"-- "&amp;C14</f>
        <v>-- ファイル名</v>
      </c>
      <c r="Y14" s="15"/>
      <c r="Z14" s="15"/>
      <c r="AA14" s="15"/>
      <c r="AB14" s="15"/>
      <c r="AD14" s="5" t="str">
        <f>IF(H14="text",""""&amp;D14&amp;""": ""object"", ","")</f>
        <v xml:space="preserve">"file_name": "object", </v>
      </c>
      <c r="AE14" s="5" t="str">
        <f>""""&amp;D14&amp;""", "</f>
        <v xml:space="preserve">"file_name", </v>
      </c>
    </row>
    <row r="15" spans="1:31" ht="19.5" thickBot="1">
      <c r="A15" s="15"/>
      <c r="B15" s="16">
        <f t="shared" si="0"/>
        <v>2</v>
      </c>
      <c r="C15" s="17" t="s">
        <v>185</v>
      </c>
      <c r="D15" s="17" t="s">
        <v>187</v>
      </c>
      <c r="E15" s="18"/>
      <c r="F15" s="18" t="s">
        <v>154</v>
      </c>
      <c r="G15" s="18">
        <v>200</v>
      </c>
      <c r="H15" s="31" t="str">
        <f>IF(F15="フラグ","boolean",IF(F15="文字列","text",IF(F15="整数","integer",IF(F15="実数","numeric",""))))</f>
        <v>text</v>
      </c>
      <c r="I15" s="31">
        <f t="shared" ref="I15" si="5">IF(H15="boolean",1,IF(H15="text",IF(G15&lt;=126,1+(G15*3),4+(G15*3)),IF(H15="integer",4,IF(H15="numeric",3+CEILING(G15/4*2,2),0))))</f>
        <v>604</v>
      </c>
      <c r="J15" s="19"/>
      <c r="K15" s="32"/>
      <c r="L15" s="18"/>
      <c r="M15" s="20" t="s">
        <v>188</v>
      </c>
      <c r="S15" s="5" t="str">
        <f t="shared" ref="S15" si="6">IF(B15&lt;&gt;1,","&amp;D15,D15)</f>
        <v>,dir_path</v>
      </c>
      <c r="T15" s="5" t="str">
        <f t="shared" ref="T15" si="7">UPPER(H15)</f>
        <v>TEXT</v>
      </c>
      <c r="U15" s="5" t="str">
        <f t="shared" ref="U15" si="8">IF(K15&lt;&gt;"","default "&amp;IF(H15="text","'"&amp;K15&amp;"'",K15),"")</f>
        <v/>
      </c>
      <c r="V15" s="5" t="str">
        <f t="shared" si="3"/>
        <v/>
      </c>
      <c r="W15" s="5" t="str">
        <f t="shared" si="4"/>
        <v>-- 取得元ディレクトリパス</v>
      </c>
      <c r="Y15" s="15"/>
      <c r="Z15" s="15"/>
      <c r="AA15" s="15"/>
      <c r="AB15" s="15"/>
      <c r="AD15" s="5" t="str">
        <f t="shared" ref="AD15" si="9">IF(H15="text",""""&amp;D15&amp;""": ""object"", ","")</f>
        <v xml:space="preserve">"dir_path": "object", </v>
      </c>
      <c r="AE15" s="5" t="str">
        <f t="shared" ref="AE15" si="10">""""&amp;D15&amp;""", "</f>
        <v xml:space="preserve">"dir_path",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90" priority="7"/>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AE3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4" t="s">
        <v>113</v>
      </c>
    </row>
    <row r="2" spans="1:31" ht="19.5" thickBot="1">
      <c r="B2" s="216"/>
      <c r="C2" s="217"/>
      <c r="D2" s="6" t="s">
        <v>114</v>
      </c>
      <c r="E2" s="220"/>
      <c r="F2" s="220"/>
      <c r="G2" s="220"/>
      <c r="H2" s="220"/>
      <c r="I2" s="220"/>
      <c r="J2" s="221"/>
      <c r="K2" s="222"/>
      <c r="L2" s="223"/>
      <c r="M2" s="7"/>
      <c r="P2" s="5" t="str">
        <f>"ALTER TABLE ONLY milscm0."&amp;D$8</f>
        <v>ALTER TABLE ONLY milscm0.delivery_mml_manage</v>
      </c>
    </row>
    <row r="3" spans="1:31" ht="19.5" thickBot="1">
      <c r="B3" s="8"/>
      <c r="C3" s="8"/>
      <c r="D3" s="8"/>
      <c r="E3" s="8"/>
      <c r="F3" s="8"/>
      <c r="G3" s="8"/>
      <c r="H3" s="8"/>
      <c r="I3" s="8"/>
      <c r="J3" s="8"/>
      <c r="K3" s="8"/>
      <c r="L3" s="8"/>
      <c r="M3" s="9"/>
      <c r="N3" s="8"/>
      <c r="Q3" s="5" t="str">
        <f>"ADD CONSTRAINT "&amp;D$8&amp;"_pkey"</f>
        <v>ADD CONSTRAINT delivery_mml_manage_pkey</v>
      </c>
    </row>
    <row r="4" spans="1:31">
      <c r="B4" s="209" t="s">
        <v>115</v>
      </c>
      <c r="C4" s="210"/>
      <c r="D4" s="211" t="str">
        <f>VLOOKUP(D7,エンティティ一覧!A1:'エンティティ一覧'!AQ9983,13,FALSE)</f>
        <v>ENT_E1_03</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170</v>
      </c>
    </row>
    <row r="7" spans="1:31">
      <c r="B7" s="224" t="s">
        <v>117</v>
      </c>
      <c r="C7" s="225"/>
      <c r="D7" s="226" t="s">
        <v>192</v>
      </c>
      <c r="E7" s="227"/>
      <c r="F7" s="227"/>
      <c r="G7" s="227"/>
      <c r="H7" s="227"/>
      <c r="I7" s="227"/>
      <c r="J7" s="227"/>
      <c r="K7" s="227"/>
      <c r="L7" s="227"/>
      <c r="M7" s="228"/>
      <c r="T7" s="5" t="s">
        <v>196</v>
      </c>
    </row>
    <row r="8" spans="1:31">
      <c r="B8" s="224" t="s">
        <v>147</v>
      </c>
      <c r="C8" s="225"/>
      <c r="D8" s="226" t="s">
        <v>173</v>
      </c>
      <c r="E8" s="227"/>
      <c r="F8" s="227"/>
      <c r="G8" s="227"/>
      <c r="H8" s="227"/>
      <c r="I8" s="227"/>
      <c r="J8" s="227"/>
      <c r="K8" s="227"/>
      <c r="L8" s="227"/>
      <c r="M8" s="228"/>
      <c r="S8" s="5" t="s">
        <v>152</v>
      </c>
    </row>
    <row r="9" spans="1:31" ht="19.5" thickBot="1">
      <c r="B9" s="233" t="s">
        <v>118</v>
      </c>
      <c r="C9" s="234"/>
      <c r="D9" s="235" t="str">
        <f xml:space="preserve"> D7 &amp; "を定義する。"</f>
        <v>MMLファイル管理を定義する。</v>
      </c>
      <c r="E9" s="236"/>
      <c r="F9" s="236"/>
      <c r="G9" s="236"/>
      <c r="H9" s="236"/>
      <c r="I9" s="236"/>
      <c r="J9" s="236"/>
      <c r="K9" s="236"/>
      <c r="L9" s="236"/>
      <c r="M9" s="237"/>
      <c r="P9" s="5" t="str">
        <f>"ALTER TABLE milscm0."&amp;D$8&amp;" OWNER TO pgappl11;"</f>
        <v>ALTER TABLE milscm0.delivery_mml_manage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milscm0.delivery_mml_manage</v>
      </c>
    </row>
    <row r="13" spans="1:31" ht="16.5" customHeight="1">
      <c r="B13" s="239"/>
      <c r="C13" s="241"/>
      <c r="D13" s="241"/>
      <c r="E13" s="230"/>
      <c r="F13" s="33" t="s">
        <v>130</v>
      </c>
      <c r="G13" s="33" t="s">
        <v>131</v>
      </c>
      <c r="H13" s="33" t="s">
        <v>130</v>
      </c>
      <c r="I13" s="33" t="s">
        <v>132</v>
      </c>
      <c r="J13" s="230"/>
      <c r="K13" s="230"/>
      <c r="L13" s="230"/>
      <c r="M13" s="23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193</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ref="I17" si="10">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 t="shared" ref="V17" si="11">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ref="I18" si="12">IF(H18="boolean",1,IF(H18="text",IF(G18&lt;=126,1+(G18*3),4+(G18*3)),IF(H18="integer",4,IF(H18="numeric",3+CEILING(G18/4*2,2),0))))</f>
        <v>16</v>
      </c>
      <c r="J18" s="27"/>
      <c r="K18" s="28"/>
      <c r="L18" s="29" t="s">
        <v>133</v>
      </c>
      <c r="M18" s="30" t="s">
        <v>180</v>
      </c>
      <c r="S18" s="5" t="str">
        <f>IF(B18&lt;&gt;1,","&amp;D18,D18)</f>
        <v>,mml_type</v>
      </c>
      <c r="T18" s="5" t="str">
        <f>UPPER(H18)</f>
        <v>TEXT</v>
      </c>
      <c r="U18" s="5" t="str">
        <f>IF(K18&lt;&gt;"","default "&amp;IF(H18="text","'"&amp;K18&amp;"'",K18),"")</f>
        <v/>
      </c>
      <c r="V18" s="5" t="str">
        <f t="shared" ref="V18" si="13">IF(L18="○","NOT NULL","")</f>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4">IF(F19="フラグ","boolean",IF(F19="文字列","text",IF(F19="整数","integer",IF(F19="実数","numeric",""))))</f>
        <v>text</v>
      </c>
      <c r="I19" s="25">
        <f t="shared" ref="I19" si="15">IF(H19="boolean",1,IF(H19="text",IF(G19&lt;=126,1+(G19*3),4+(G19*3)),IF(H19="integer",4,IF(H19="numeric",3+CEILING(G19/4*2,2),0))))</f>
        <v>61</v>
      </c>
      <c r="J19" s="27"/>
      <c r="K19" s="28"/>
      <c r="L19" s="29" t="s">
        <v>133</v>
      </c>
      <c r="M19" s="30" t="s">
        <v>190</v>
      </c>
      <c r="S19" s="5" t="str">
        <f>IF(B19&lt;&gt;1,","&amp;D19,D19)</f>
        <v>,master_id</v>
      </c>
      <c r="T19" s="5" t="str">
        <f t="shared" ref="T19" si="16">UPPER(H19)</f>
        <v>TEXT</v>
      </c>
      <c r="U19" s="5" t="str">
        <f t="shared" ref="U19" si="17">IF(K19&lt;&gt;"","default "&amp;IF(H19="text","'"&amp;K19&amp;"'",K19),"")</f>
        <v/>
      </c>
      <c r="V19" s="5" t="str">
        <f t="shared" ref="V19" si="18">IF(L19="○","NOT NULL","")</f>
        <v>NOT NULL</v>
      </c>
      <c r="W19" s="5" t="str">
        <f>"-- "&amp;C19</f>
        <v>-- 患者ID</v>
      </c>
      <c r="Y19" s="15"/>
      <c r="Z19" s="15"/>
      <c r="AA19" s="15"/>
      <c r="AB19" s="15"/>
      <c r="AD19" s="5" t="str">
        <f>IF(H19="text",""""&amp;D19&amp;""": ""object"", ","")</f>
        <v xml:space="preserve">"master_id": "object", </v>
      </c>
      <c r="AE19" s="5" t="str">
        <f>""""&amp;D19&amp;""", "</f>
        <v xml:space="preserve">"master_id", </v>
      </c>
    </row>
    <row r="20" spans="1:31" ht="225.75" thickBot="1">
      <c r="A20" s="15"/>
      <c r="B20" s="16">
        <f t="shared" si="0"/>
        <v>7</v>
      </c>
      <c r="C20" s="17" t="s">
        <v>177</v>
      </c>
      <c r="D20" s="17" t="s">
        <v>178</v>
      </c>
      <c r="E20" s="18"/>
      <c r="F20" s="18" t="s">
        <v>154</v>
      </c>
      <c r="G20" s="18">
        <v>1</v>
      </c>
      <c r="H20" s="31" t="str">
        <f t="shared" si="14"/>
        <v>text</v>
      </c>
      <c r="I20" s="31">
        <f t="shared" si="1"/>
        <v>4</v>
      </c>
      <c r="J20" s="19"/>
      <c r="K20" s="32">
        <v>0</v>
      </c>
      <c r="L20" s="18" t="s">
        <v>133</v>
      </c>
      <c r="M20" s="20" t="s">
        <v>535</v>
      </c>
      <c r="S20" s="5" t="str">
        <f>IF(B20&lt;&gt;1,","&amp;D20,D20)</f>
        <v>,status_f</v>
      </c>
      <c r="T20" s="5" t="str">
        <f t="shared" ref="T20" si="19">UPPER(H20)</f>
        <v>TEXT</v>
      </c>
      <c r="U20" s="5" t="str">
        <f t="shared" ref="U20" si="20">IF(K20&lt;&gt;"","default "&amp;IF(H20="text","'"&amp;K20&amp;"'",K20),"")</f>
        <v>default '0'</v>
      </c>
      <c r="V20" s="5" t="str">
        <f t="shared" ref="V20" si="21">IF(L20="○","NOT NULL","")</f>
        <v>NOT NULL</v>
      </c>
      <c r="W20" s="5" t="str">
        <f>"-- "&amp;C20</f>
        <v>-- ステータスフラグ</v>
      </c>
      <c r="Y20" s="15"/>
      <c r="Z20" s="15"/>
      <c r="AA20" s="15"/>
      <c r="AB20" s="15"/>
      <c r="AD20" s="5" t="str">
        <f>IF(H20="text",""""&amp;D20&amp;""": ""object"", ","")</f>
        <v xml:space="preserve">"status_f": "object", </v>
      </c>
      <c r="AE20" s="5" t="str">
        <f t="shared" ref="AE20" si="22">""""&amp;D20&amp;""", "</f>
        <v xml:space="preserve">"status_f", </v>
      </c>
    </row>
    <row r="21" spans="1:31">
      <c r="P21" s="15"/>
      <c r="R21" s="5" t="s">
        <v>152</v>
      </c>
      <c r="Y21" s="15"/>
      <c r="Z21" s="15"/>
      <c r="AA21" s="15"/>
      <c r="AB21" s="15"/>
    </row>
    <row r="22" spans="1:31">
      <c r="C22" s="5" t="s">
        <v>521</v>
      </c>
      <c r="P22" s="15"/>
      <c r="Y22" s="15"/>
      <c r="Z22" s="15"/>
      <c r="AA22" s="15"/>
      <c r="AB22" s="15"/>
    </row>
    <row r="23" spans="1:31">
      <c r="C23" s="5" t="s">
        <v>522</v>
      </c>
      <c r="P23" s="15"/>
      <c r="Y23" s="15"/>
      <c r="Z23" s="15"/>
      <c r="AA23" s="15"/>
      <c r="AB23" s="15"/>
    </row>
    <row r="24" spans="1:31">
      <c r="C24" s="5" t="s">
        <v>525</v>
      </c>
      <c r="P24" s="15"/>
      <c r="Y24" s="15"/>
      <c r="Z24" s="15"/>
      <c r="AA24" s="15"/>
      <c r="AB24" s="15"/>
    </row>
    <row r="25" spans="1:31">
      <c r="P25" s="15"/>
      <c r="Y25" s="15"/>
      <c r="Z25" s="15"/>
      <c r="AA25" s="15"/>
      <c r="AB25" s="15"/>
    </row>
    <row r="26" spans="1:31">
      <c r="C26" s="5" t="s">
        <v>523</v>
      </c>
      <c r="P26" s="15"/>
      <c r="Y26" s="15"/>
      <c r="Z26" s="15"/>
      <c r="AA26" s="15"/>
    </row>
    <row r="27" spans="1:31">
      <c r="C27" s="5" t="s">
        <v>524</v>
      </c>
      <c r="P27" s="15"/>
      <c r="Y27" s="15"/>
      <c r="Z27" s="15"/>
      <c r="AA27" s="15"/>
    </row>
    <row r="28" spans="1:31">
      <c r="P28" s="15"/>
      <c r="Y28" s="15"/>
      <c r="Z28" s="15"/>
      <c r="AA28" s="15"/>
    </row>
    <row r="29" spans="1:31">
      <c r="P29" s="15"/>
      <c r="Y29" s="15"/>
      <c r="Z29" s="15"/>
      <c r="AA29" s="15"/>
    </row>
    <row r="30" spans="1:31">
      <c r="P30" s="15"/>
      <c r="Y30" s="15"/>
      <c r="Z30" s="15"/>
      <c r="AA30"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9">
    <cfRule type="duplicateValues" dxfId="89" priority="10"/>
  </conditionalFormatting>
  <conditionalFormatting sqref="D18">
    <cfRule type="duplicateValues" dxfId="88" priority="6"/>
  </conditionalFormatting>
  <conditionalFormatting sqref="D17">
    <cfRule type="duplicateValues" dxfId="87" priority="5"/>
  </conditionalFormatting>
  <conditionalFormatting sqref="D15">
    <cfRule type="duplicateValues" dxfId="86" priority="3"/>
  </conditionalFormatting>
  <conditionalFormatting sqref="D16">
    <cfRule type="duplicateValues" dxfId="85" priority="2"/>
  </conditionalFormatting>
  <conditionalFormatting sqref="D14">
    <cfRule type="duplicateValues" dxfId="84"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showGridLines="0" zoomScale="85" zoomScaleNormal="85" zoomScaleSheetLayoutView="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milscm0.work_zip_no</v>
      </c>
    </row>
    <row r="3" spans="1:31" ht="19.5" thickBot="1">
      <c r="B3" s="8"/>
      <c r="C3" s="8"/>
      <c r="D3" s="8"/>
      <c r="E3" s="8"/>
      <c r="F3" s="8"/>
      <c r="G3" s="8"/>
      <c r="H3" s="8"/>
      <c r="I3" s="8"/>
      <c r="J3" s="8"/>
      <c r="K3" s="8"/>
      <c r="L3" s="8"/>
      <c r="M3" s="9"/>
      <c r="N3" s="8"/>
      <c r="Q3" s="5" t="str">
        <f>"ADD CONSTRAINT "&amp;D$8&amp;"_pkey"</f>
        <v>ADD CONSTRAINT work_zip_no_pkey</v>
      </c>
    </row>
    <row r="4" spans="1:31">
      <c r="B4" s="209" t="s">
        <v>115</v>
      </c>
      <c r="C4" s="210"/>
      <c r="D4" s="211" t="str">
        <f>VLOOKUP(D7,エンティティ一覧!A1:'エンティティ一覧'!AQ9983,13,FALSE)</f>
        <v>ENT_E1_04</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204</v>
      </c>
      <c r="E7" s="227"/>
      <c r="F7" s="227"/>
      <c r="G7" s="227"/>
      <c r="H7" s="227"/>
      <c r="I7" s="227"/>
      <c r="J7" s="227"/>
      <c r="K7" s="227"/>
      <c r="L7" s="227"/>
      <c r="M7" s="228"/>
    </row>
    <row r="8" spans="1:31">
      <c r="B8" s="224" t="s">
        <v>147</v>
      </c>
      <c r="C8" s="225"/>
      <c r="D8" s="226" t="s">
        <v>205</v>
      </c>
      <c r="E8" s="227"/>
      <c r="F8" s="227"/>
      <c r="G8" s="227"/>
      <c r="H8" s="227"/>
      <c r="I8" s="227"/>
      <c r="J8" s="227"/>
      <c r="K8" s="227"/>
      <c r="L8" s="227"/>
      <c r="M8" s="228"/>
      <c r="S8" s="5" t="s">
        <v>152</v>
      </c>
    </row>
    <row r="9" spans="1:31" ht="19.5" thickBot="1">
      <c r="B9" s="233" t="s">
        <v>118</v>
      </c>
      <c r="C9" s="234"/>
      <c r="D9" s="235" t="str">
        <f xml:space="preserve"> D7 &amp; "を定義する。"</f>
        <v>ZipファイルNo_ワークを定義する。</v>
      </c>
      <c r="E9" s="236"/>
      <c r="F9" s="236"/>
      <c r="G9" s="236"/>
      <c r="H9" s="236"/>
      <c r="I9" s="236"/>
      <c r="J9" s="236"/>
      <c r="K9" s="236"/>
      <c r="L9" s="236"/>
      <c r="M9" s="237"/>
      <c r="P9" s="5" t="str">
        <f>"ALTER TABLE milscm0."&amp;D$8&amp;" OWNER TO pgappl11;"</f>
        <v>ALTER TABLE milscm0.work_zip_no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milscm0.work_zip_no</v>
      </c>
    </row>
    <row r="13" spans="1:31" ht="16.5" customHeight="1">
      <c r="B13" s="239"/>
      <c r="C13" s="241"/>
      <c r="D13" s="241"/>
      <c r="E13" s="230"/>
      <c r="F13" s="37" t="s">
        <v>130</v>
      </c>
      <c r="G13" s="37" t="s">
        <v>131</v>
      </c>
      <c r="H13" s="37" t="s">
        <v>130</v>
      </c>
      <c r="I13" s="37" t="s">
        <v>132</v>
      </c>
      <c r="J13" s="230"/>
      <c r="K13" s="230"/>
      <c r="L13" s="230"/>
      <c r="M13" s="232"/>
      <c r="Q13" s="5" t="s">
        <v>151</v>
      </c>
    </row>
    <row r="14" spans="1:31" ht="19.5" thickBot="1">
      <c r="A14" s="15"/>
      <c r="B14" s="16">
        <f t="shared" ref="B14" si="0">ROW()-13</f>
        <v>1</v>
      </c>
      <c r="C14" s="17" t="s">
        <v>168</v>
      </c>
      <c r="D14" s="17" t="s">
        <v>166</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3"/>
  <sheetViews>
    <sheetView showGridLines="0" zoomScale="85" zoomScaleNormal="85" zoomScaleSheetLayoutView="85" workbookViewId="0">
      <selection activeCell="T6" sqref="T6:T7"/>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milscm0.work_mml_no</v>
      </c>
    </row>
    <row r="3" spans="1:31" ht="19.5" thickBot="1">
      <c r="B3" s="8"/>
      <c r="C3" s="8"/>
      <c r="D3" s="8"/>
      <c r="E3" s="8"/>
      <c r="F3" s="8"/>
      <c r="G3" s="8"/>
      <c r="H3" s="8"/>
      <c r="I3" s="8"/>
      <c r="J3" s="8"/>
      <c r="K3" s="8"/>
      <c r="L3" s="8"/>
      <c r="M3" s="9"/>
      <c r="N3" s="8"/>
      <c r="Q3" s="5" t="str">
        <f>"ADD CONSTRAINT "&amp;D$8&amp;"_pkey"</f>
        <v>ADD CONSTRAINT work_mml_no_pkey</v>
      </c>
    </row>
    <row r="4" spans="1:31">
      <c r="B4" s="209" t="s">
        <v>115</v>
      </c>
      <c r="C4" s="210"/>
      <c r="D4" s="211" t="str">
        <f>VLOOKUP(D7,エンティティ一覧!A1:'エンティティ一覧'!AQ9983,13,FALSE)</f>
        <v>ENT_E1_05</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207</v>
      </c>
      <c r="E7" s="227"/>
      <c r="F7" s="227"/>
      <c r="G7" s="227"/>
      <c r="H7" s="227"/>
      <c r="I7" s="227"/>
      <c r="J7" s="227"/>
      <c r="K7" s="227"/>
      <c r="L7" s="227"/>
      <c r="M7" s="228"/>
      <c r="T7" s="5" t="s">
        <v>212</v>
      </c>
    </row>
    <row r="8" spans="1:31">
      <c r="B8" s="224" t="s">
        <v>147</v>
      </c>
      <c r="C8" s="225"/>
      <c r="D8" s="226" t="s">
        <v>208</v>
      </c>
      <c r="E8" s="227"/>
      <c r="F8" s="227"/>
      <c r="G8" s="227"/>
      <c r="H8" s="227"/>
      <c r="I8" s="227"/>
      <c r="J8" s="227"/>
      <c r="K8" s="227"/>
      <c r="L8" s="227"/>
      <c r="M8" s="228"/>
      <c r="S8" s="5" t="s">
        <v>152</v>
      </c>
    </row>
    <row r="9" spans="1:31" ht="19.5" thickBot="1">
      <c r="B9" s="233" t="s">
        <v>118</v>
      </c>
      <c r="C9" s="234"/>
      <c r="D9" s="235" t="str">
        <f xml:space="preserve"> D7 &amp; "を定義する。"</f>
        <v>MMLファイルNo_ワークを定義する。</v>
      </c>
      <c r="E9" s="236"/>
      <c r="F9" s="236"/>
      <c r="G9" s="236"/>
      <c r="H9" s="236"/>
      <c r="I9" s="236"/>
      <c r="J9" s="236"/>
      <c r="K9" s="236"/>
      <c r="L9" s="236"/>
      <c r="M9" s="237"/>
      <c r="P9" s="5" t="str">
        <f>"ALTER TABLE milscm0."&amp;D$8&amp;" OWNER TO pgappl11;"</f>
        <v>ALTER TABLE milscm0.work_mml_no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milscm0.work_mml_no</v>
      </c>
    </row>
    <row r="13" spans="1:31" ht="16.5" customHeight="1">
      <c r="B13" s="239"/>
      <c r="C13" s="241"/>
      <c r="D13" s="241"/>
      <c r="E13" s="230"/>
      <c r="F13" s="37" t="s">
        <v>130</v>
      </c>
      <c r="G13" s="37" t="s">
        <v>131</v>
      </c>
      <c r="H13" s="37" t="s">
        <v>130</v>
      </c>
      <c r="I13" s="37" t="s">
        <v>132</v>
      </c>
      <c r="J13" s="230"/>
      <c r="K13" s="230"/>
      <c r="L13" s="230"/>
      <c r="M13" s="232"/>
      <c r="Q13" s="5" t="s">
        <v>151</v>
      </c>
    </row>
    <row r="14" spans="1:31">
      <c r="B14" s="12">
        <f t="shared" ref="B14:B15" si="0">ROW()-13</f>
        <v>1</v>
      </c>
      <c r="C14" s="13" t="s">
        <v>168</v>
      </c>
      <c r="D14" s="26" t="s">
        <v>166</v>
      </c>
      <c r="E14" s="14" t="s">
        <v>133</v>
      </c>
      <c r="F14" s="14" t="s">
        <v>206</v>
      </c>
      <c r="G14" s="14">
        <v>10</v>
      </c>
      <c r="H14" s="25" t="str">
        <f>IF(F14="フラグ","boolean",IF(F14="文字列","text",IF(F14="整数","integer",IF(F14="実数","numeric",""))))</f>
        <v>integer</v>
      </c>
      <c r="I14" s="25">
        <f t="shared" ref="I14:I15"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5" si="2">IF(L14="○","NOT NULL","")</f>
        <v>NOT NULL</v>
      </c>
      <c r="W14" s="5" t="str">
        <f t="shared" ref="W14" si="3">"-- "&amp;C14</f>
        <v>-- ZipファイルNo</v>
      </c>
      <c r="Y14" s="15"/>
      <c r="Z14" s="15"/>
      <c r="AA14" s="15"/>
      <c r="AB14" s="15"/>
      <c r="AD14" s="5" t="str">
        <f>IF(H14="text",""""&amp;D14&amp;""": ""object"", ","")</f>
        <v/>
      </c>
      <c r="AE14" s="5" t="str">
        <f>""""&amp;D14&amp;""", "</f>
        <v xml:space="preserve">"zip_no", </v>
      </c>
    </row>
    <row r="15" spans="1:31" ht="19.5" thickBot="1">
      <c r="A15" s="15"/>
      <c r="B15" s="16">
        <f t="shared" si="0"/>
        <v>2</v>
      </c>
      <c r="C15" s="17" t="s">
        <v>210</v>
      </c>
      <c r="D15" s="17" t="s">
        <v>211</v>
      </c>
      <c r="E15" s="18" t="s">
        <v>133</v>
      </c>
      <c r="F15" s="18" t="s">
        <v>206</v>
      </c>
      <c r="G15" s="18">
        <v>10</v>
      </c>
      <c r="H15" s="31" t="str">
        <f t="shared" ref="H15" si="4">IF(F15="フラグ","boolean",IF(F15="文字列","text",IF(F15="整数","integer",IF(F15="実数","numeric",""))))</f>
        <v>integer</v>
      </c>
      <c r="I15" s="31">
        <f t="shared" si="1"/>
        <v>4</v>
      </c>
      <c r="J15" s="19"/>
      <c r="K15" s="32"/>
      <c r="L15" s="18" t="s">
        <v>133</v>
      </c>
      <c r="M15" s="20"/>
      <c r="S15" s="5" t="str">
        <f>IF(B15&lt;&gt;1,","&amp;D15,D15)</f>
        <v>,file_no</v>
      </c>
      <c r="T15" s="5" t="str">
        <f t="shared" ref="T15" si="5">UPPER(H15)</f>
        <v>INTEGER</v>
      </c>
      <c r="U15" s="5" t="str">
        <f t="shared" ref="U15" si="6">IF(K15&lt;&gt;"","default "&amp;IF(H15="text","'"&amp;K15&amp;"'",K15),"")</f>
        <v/>
      </c>
      <c r="V15" s="5" t="str">
        <f t="shared" si="2"/>
        <v>NOT NULL</v>
      </c>
      <c r="W15" s="5" t="str">
        <f>"-- "&amp;C15</f>
        <v>-- ファイルNo</v>
      </c>
      <c r="Y15" s="15"/>
      <c r="Z15" s="15"/>
      <c r="AA15" s="15"/>
      <c r="AB15" s="15"/>
      <c r="AD15" s="5" t="str">
        <f>IF(H15="text",""""&amp;D15&amp;""": ""object"", ","")</f>
        <v/>
      </c>
      <c r="AE15" s="5" t="str">
        <f t="shared" ref="AE15" si="7">""""&amp;D15&amp;""", "</f>
        <v xml:space="preserve">"file_no",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83"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1</vt:i4>
      </vt:variant>
    </vt:vector>
  </HeadingPairs>
  <TitlesOfParts>
    <vt:vector size="27" baseType="lpstr">
      <vt:lpstr>Sheet1</vt:lpstr>
      <vt:lpstr>データ作成流れ</vt:lpstr>
      <vt:lpstr>データ作成流れ (MML個別取込)</vt:lpstr>
      <vt:lpstr>エンティティ一覧</vt:lpstr>
      <vt:lpstr>Zipファイル管理_MML</vt:lpstr>
      <vt:lpstr>Zipファイル一時管理_MML</vt:lpstr>
      <vt:lpstr>MMLファイル管理</vt:lpstr>
      <vt:lpstr>ZipファイルNo_ワーク</vt:lpstr>
      <vt:lpstr>MMLファイルNo_ワーク</vt:lpstr>
      <vt:lpstr>MML個別取込_取込前確認</vt:lpstr>
      <vt:lpstr>MML個別取込_取込後確認</vt:lpstr>
      <vt:lpstr>MML個別取込_取込後確認_全患者</vt:lpstr>
      <vt:lpstr>MML個別取込_オプトアウト削除実績</vt:lpstr>
      <vt:lpstr>MML個別取込_上書き取込削除実績</vt:lpstr>
      <vt:lpstr>上書き取込削除対象_ZipファイルNo</vt:lpstr>
      <vt:lpstr>上書き取込削除対象_Zipファイル管理_MML</vt:lpstr>
      <vt:lpstr>上書き取込削除対象_MMLファイル管理</vt:lpstr>
      <vt:lpstr>最終未通知有無確認結果_断面</vt:lpstr>
      <vt:lpstr>利活用可能患者ID</vt:lpstr>
      <vt:lpstr>エラー患者履歴管理</vt:lpstr>
      <vt:lpstr>エラー患者データ_全量</vt:lpstr>
      <vt:lpstr>エラー患者データ</vt:lpstr>
      <vt:lpstr>エラー患者データ_取込前確認</vt:lpstr>
      <vt:lpstr>エラー患者データ_取込後確認</vt:lpstr>
      <vt:lpstr>受託領域処理フロー管理</vt:lpstr>
      <vt:lpstr>処理結果ログ</vt:lpstr>
      <vt:lpstr>エンティティ一覧!Print_Titles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緒方　一幸</cp:lastModifiedBy>
  <cp:lastPrinted>2023-07-20T07:44:35Z</cp:lastPrinted>
  <dcterms:created xsi:type="dcterms:W3CDTF">2019-09-24T09:50:00Z</dcterms:created>
  <dcterms:modified xsi:type="dcterms:W3CDTF">2023-07-21T08:39:22Z</dcterms:modified>
</cp:coreProperties>
</file>