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2_案件管理\共有\07_テーブル定義書テンプレート\"/>
    </mc:Choice>
  </mc:AlternateContent>
  <bookViews>
    <workbookView xWindow="0" yWindow="0" windowWidth="27870" windowHeight="12795" tabRatio="891" firstSheet="1" activeTab="2"/>
  </bookViews>
  <sheets>
    <sheet name="Sheet1" sheetId="1" state="hidden" r:id="rId1"/>
    <sheet name="エンティティ一覧" sheetId="25" r:id="rId2"/>
    <sheet name="テーブル名" sheetId="172" r:id="rId3"/>
  </sheets>
  <externalReferences>
    <externalReference r:id="rId4"/>
    <externalReference r:id="rId5"/>
    <externalReference r:id="rId6"/>
  </externalReferences>
  <definedNames>
    <definedName name="_xlnm._FilterDatabase" localSheetId="1" hidden="1">エンティティ一覧!$B$4:$BS$5</definedName>
    <definedName name="_xlnm.Print_Titles" localSheetId="1">エンティティ一覧!$4:$5</definedName>
    <definedName name="イベントID一覧" localSheetId="1">#REF!</definedName>
    <definedName name="イベントID一覧" localSheetId="2">#REF!</definedName>
    <definedName name="イベントID一覧">#REF!</definedName>
    <definedName name="インクルードファイル" localSheetId="1">'[1]画面定義書（画面定義）'!#REF!</definedName>
    <definedName name="インクルードファイル" localSheetId="2">'[1]画面定義書（画面定義）'!#REF!</definedName>
    <definedName name="インクルードファイル">'[1]画面定義書（画面定義）'!#REF!</definedName>
    <definedName name="サーバ処理一覧" localSheetId="1">#REF!</definedName>
    <definedName name="サーバ処理一覧" localSheetId="2">#REF!</definedName>
    <definedName name="サーバ処理一覧">#REF!</definedName>
    <definedName name="メインファイル" localSheetId="1">'[1]画面定義書（画面定義）'!#REF!</definedName>
    <definedName name="メインファイル" localSheetId="2">'[1]画面定義書（画面定義）'!#REF!</definedName>
    <definedName name="メインファイル">'[1]画面定義書（画面定義）'!#REF!</definedName>
    <definedName name="画面ID">'[1]画面定義書（画面定義）'!$D$3</definedName>
    <definedName name="画面名">'[1]画面定義書（画面定義）'!$D$4</definedName>
    <definedName name="凡例" localSheetId="1">'[2]画面一覧（サンプル）'!$A$30:$A$32</definedName>
    <definedName name="凡例">'[3]画面一覧（サンプル）'!$A$30:$A$32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72" l="1"/>
  <c r="P12" i="172" l="1"/>
  <c r="P2" i="172"/>
  <c r="AD6" i="25"/>
  <c r="AQ6" i="25"/>
  <c r="AE26" i="172" l="1"/>
  <c r="W26" i="172"/>
  <c r="V26" i="172"/>
  <c r="U26" i="172"/>
  <c r="H26" i="172"/>
  <c r="AD26" i="172" s="1"/>
  <c r="B26" i="172"/>
  <c r="S26" i="172" s="1"/>
  <c r="AE25" i="172"/>
  <c r="W25" i="172"/>
  <c r="V25" i="172"/>
  <c r="U25" i="172"/>
  <c r="H25" i="172"/>
  <c r="I25" i="172" s="1"/>
  <c r="B25" i="172"/>
  <c r="S25" i="172" s="1"/>
  <c r="AE24" i="172"/>
  <c r="W24" i="172"/>
  <c r="V24" i="172"/>
  <c r="U24" i="172"/>
  <c r="H24" i="172"/>
  <c r="T24" i="172" s="1"/>
  <c r="B24" i="172"/>
  <c r="S24" i="172" s="1"/>
  <c r="AE23" i="172"/>
  <c r="AD23" i="172"/>
  <c r="W23" i="172"/>
  <c r="V23" i="172"/>
  <c r="U23" i="172"/>
  <c r="H23" i="172"/>
  <c r="T23" i="172" s="1"/>
  <c r="B23" i="172"/>
  <c r="S23" i="172" s="1"/>
  <c r="AE22" i="172"/>
  <c r="W22" i="172"/>
  <c r="V22" i="172"/>
  <c r="U22" i="172"/>
  <c r="T22" i="172"/>
  <c r="S22" i="172"/>
  <c r="H22" i="172"/>
  <c r="AD22" i="172" s="1"/>
  <c r="B22" i="172"/>
  <c r="AE21" i="172"/>
  <c r="W21" i="172"/>
  <c r="V21" i="172"/>
  <c r="U21" i="172"/>
  <c r="H21" i="172"/>
  <c r="I21" i="172" s="1"/>
  <c r="B21" i="172"/>
  <c r="S21" i="172" s="1"/>
  <c r="AE20" i="172"/>
  <c r="W20" i="172"/>
  <c r="V20" i="172"/>
  <c r="U20" i="172"/>
  <c r="H20" i="172"/>
  <c r="T20" i="172" s="1"/>
  <c r="B20" i="172"/>
  <c r="S20" i="172" s="1"/>
  <c r="AE19" i="172"/>
  <c r="W19" i="172"/>
  <c r="V19" i="172"/>
  <c r="U19" i="172"/>
  <c r="H19" i="172"/>
  <c r="T19" i="172" s="1"/>
  <c r="B19" i="172"/>
  <c r="S19" i="172" s="1"/>
  <c r="AE18" i="172"/>
  <c r="W18" i="172"/>
  <c r="V18" i="172"/>
  <c r="U18" i="172"/>
  <c r="H18" i="172"/>
  <c r="AD18" i="172" s="1"/>
  <c r="B18" i="172"/>
  <c r="S18" i="172" s="1"/>
  <c r="AE17" i="172"/>
  <c r="W17" i="172"/>
  <c r="V17" i="172"/>
  <c r="U17" i="172"/>
  <c r="H17" i="172"/>
  <c r="I17" i="172" s="1"/>
  <c r="B17" i="172"/>
  <c r="S17" i="172" s="1"/>
  <c r="AE16" i="172"/>
  <c r="W16" i="172"/>
  <c r="V16" i="172"/>
  <c r="U16" i="172"/>
  <c r="H16" i="172"/>
  <c r="T16" i="172" s="1"/>
  <c r="B16" i="172"/>
  <c r="S16" i="172" s="1"/>
  <c r="AE15" i="172"/>
  <c r="W15" i="172"/>
  <c r="V15" i="172"/>
  <c r="U15" i="172"/>
  <c r="H15" i="172"/>
  <c r="T15" i="172" s="1"/>
  <c r="B15" i="172"/>
  <c r="S15" i="172" s="1"/>
  <c r="AE14" i="172"/>
  <c r="W14" i="172"/>
  <c r="V14" i="172"/>
  <c r="U14" i="172"/>
  <c r="S14" i="172"/>
  <c r="H14" i="172"/>
  <c r="AD14" i="172" s="1"/>
  <c r="B14" i="172"/>
  <c r="Q3" i="172"/>
  <c r="AD21" i="172" l="1"/>
  <c r="T26" i="172"/>
  <c r="I26" i="172"/>
  <c r="T17" i="172"/>
  <c r="I18" i="172"/>
  <c r="AD25" i="172"/>
  <c r="I14" i="172"/>
  <c r="T14" i="172"/>
  <c r="AD17" i="172"/>
  <c r="AD19" i="172"/>
  <c r="T25" i="172"/>
  <c r="T18" i="172"/>
  <c r="AD15" i="172"/>
  <c r="T21" i="172"/>
  <c r="I22" i="172"/>
  <c r="I15" i="172"/>
  <c r="AD16" i="172"/>
  <c r="I19" i="172"/>
  <c r="AD20" i="172"/>
  <c r="I23" i="172"/>
  <c r="AD24" i="172"/>
  <c r="I16" i="172"/>
  <c r="I20" i="172"/>
  <c r="I24" i="172"/>
  <c r="M6" i="25" l="1"/>
  <c r="A7" i="25" l="1"/>
  <c r="A6" i="25" l="1"/>
  <c r="D4" i="172" l="1"/>
  <c r="D5" i="172"/>
  <c r="D6" i="172"/>
  <c r="BU6" i="25"/>
</calcChain>
</file>

<file path=xl/sharedStrings.xml><?xml version="1.0" encoding="utf-8"?>
<sst xmlns="http://schemas.openxmlformats.org/spreadsheetml/2006/main" count="233" uniqueCount="200">
  <si>
    <t>名称</t>
  </si>
  <si>
    <t>別名</t>
  </si>
  <si>
    <t>説明</t>
  </si>
  <si>
    <t>bigint</t>
  </si>
  <si>
    <t>8バイト符号付き整数</t>
  </si>
  <si>
    <t>bigserial</t>
  </si>
  <si>
    <t>自動増分8バイト整数</t>
  </si>
  <si>
    <r>
      <t>bit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</si>
  <si>
    <t>固定長ビット列</t>
  </si>
  <si>
    <r>
      <t>bit varying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</si>
  <si>
    <t>可変長ビット列</t>
  </si>
  <si>
    <t>boolean</t>
  </si>
  <si>
    <t>論理値（真/偽）</t>
  </si>
  <si>
    <t>box</t>
  </si>
  <si>
    <t>平面上の矩形</t>
  </si>
  <si>
    <t>bytea</t>
  </si>
  <si>
    <t>バイナリデータ（"バイトの配列（byte array）"）</t>
  </si>
  <si>
    <r>
      <t>character varying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</si>
  <si>
    <t>可変長文字列</t>
  </si>
  <si>
    <r>
      <t>character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</si>
  <si>
    <t>固定長文字列</t>
  </si>
  <si>
    <t>cidr</t>
  </si>
  <si>
    <t>IPv4もしくはIPv6ネットワークアドレス</t>
  </si>
  <si>
    <t>circle</t>
  </si>
  <si>
    <t>平面上の円</t>
  </si>
  <si>
    <t>date</t>
  </si>
  <si>
    <t>暦の日付（年月日）</t>
  </si>
  <si>
    <t>double precision</t>
  </si>
  <si>
    <t>倍精度浮動小数点（8バイト）</t>
  </si>
  <si>
    <t>inet</t>
  </si>
  <si>
    <t>IPv4もしくはIPv6ホストアドレス</t>
  </si>
  <si>
    <t>integer</t>
  </si>
  <si>
    <t>4バイト符号付き整数</t>
  </si>
  <si>
    <r>
      <t xml:space="preserve">interval [ </t>
    </r>
    <r>
      <rPr>
        <i/>
        <sz val="10"/>
        <color rgb="FF000000"/>
        <rFont val="Arial Unicode MS"/>
        <family val="3"/>
        <charset val="128"/>
      </rPr>
      <t>fields</t>
    </r>
    <r>
      <rPr>
        <sz val="10"/>
        <color rgb="FF000000"/>
        <rFont val="Arial Unicode MS"/>
        <family val="3"/>
        <charset val="128"/>
      </rPr>
      <t xml:space="preserve"> ]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>) ]</t>
    </r>
  </si>
  <si>
    <t>時間間隔</t>
  </si>
  <si>
    <t>line</t>
  </si>
  <si>
    <t>平面上の無限直線</t>
  </si>
  <si>
    <t>lseg</t>
  </si>
  <si>
    <t>平面上の線分</t>
  </si>
  <si>
    <t>macaddr</t>
  </si>
  <si>
    <t>MAC（メディアアクセスコントロール）アドレス</t>
  </si>
  <si>
    <t>money</t>
  </si>
  <si>
    <t>貨幣金額</t>
  </si>
  <si>
    <r>
      <t>numeric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 xml:space="preserve">, </t>
    </r>
    <r>
      <rPr>
        <i/>
        <sz val="10"/>
        <color rgb="FF000000"/>
        <rFont val="Arial Unicode MS"/>
        <family val="3"/>
        <charset val="128"/>
      </rPr>
      <t>s</t>
    </r>
    <r>
      <rPr>
        <sz val="10"/>
        <color rgb="FF000000"/>
        <rFont val="Arial Unicode MS"/>
        <family val="3"/>
        <charset val="128"/>
      </rPr>
      <t>) ]</t>
    </r>
  </si>
  <si>
    <t>精度の選択可能な高精度数値</t>
  </si>
  <si>
    <t>path</t>
  </si>
  <si>
    <t>平面上の幾何学的経路</t>
  </si>
  <si>
    <t>point</t>
  </si>
  <si>
    <t>平面上の幾何学的点</t>
  </si>
  <si>
    <t>polygon</t>
  </si>
  <si>
    <t>平面上の閉じた幾何学的経路</t>
  </si>
  <si>
    <t>real</t>
  </si>
  <si>
    <t>単精度浮動小数点（4バイト）</t>
  </si>
  <si>
    <t>smallint</t>
  </si>
  <si>
    <t>2バイト符号付き整数</t>
  </si>
  <si>
    <t>serial</t>
  </si>
  <si>
    <t>自動増分4バイト整数</t>
  </si>
  <si>
    <t>text</t>
  </si>
  <si>
    <r>
      <t>time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>) ] [ without time zone ]</t>
    </r>
  </si>
  <si>
    <t>時刻（時間帯なし）</t>
  </si>
  <si>
    <r>
      <t>time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>) ] with time zone</t>
    </r>
  </si>
  <si>
    <t>時間帯付き時刻</t>
  </si>
  <si>
    <r>
      <t>timestamp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>) ] [ without time zone ]</t>
    </r>
  </si>
  <si>
    <t>日付と時刻（時間帯なし）</t>
  </si>
  <si>
    <r>
      <t>timestamp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>) ] with time zone</t>
    </r>
  </si>
  <si>
    <t>時間帯付き日付と時刻</t>
  </si>
  <si>
    <t>tsquery</t>
  </si>
  <si>
    <t>テキスト検索問い合わせ</t>
  </si>
  <si>
    <t>tsvector</t>
  </si>
  <si>
    <t>テキスト検索文書</t>
  </si>
  <si>
    <t>txid_snapshot</t>
  </si>
  <si>
    <t>ユーザレベルのトランザクションIDスナップショット</t>
  </si>
  <si>
    <t>uuid</t>
  </si>
  <si>
    <t>汎用一意識別子</t>
  </si>
  <si>
    <t>xml</t>
  </si>
  <si>
    <t>XMLデータ</t>
  </si>
  <si>
    <t>int8</t>
    <phoneticPr fontId="6"/>
  </si>
  <si>
    <t>serial8</t>
    <phoneticPr fontId="6"/>
  </si>
  <si>
    <t>varbit</t>
    <phoneticPr fontId="6"/>
  </si>
  <si>
    <t>bool</t>
    <phoneticPr fontId="6"/>
  </si>
  <si>
    <r>
      <t>varchar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  <phoneticPr fontId="6"/>
  </si>
  <si>
    <r>
      <t>char [ (</t>
    </r>
    <r>
      <rPr>
        <i/>
        <sz val="10"/>
        <color rgb="FF000000"/>
        <rFont val="Arial Unicode MS"/>
        <family val="3"/>
        <charset val="128"/>
      </rPr>
      <t>n</t>
    </r>
    <r>
      <rPr>
        <sz val="10"/>
        <color rgb="FF000000"/>
        <rFont val="Arial Unicode MS"/>
        <family val="3"/>
        <charset val="128"/>
      </rPr>
      <t>) ]</t>
    </r>
    <phoneticPr fontId="6"/>
  </si>
  <si>
    <t>float8</t>
    <phoneticPr fontId="6"/>
  </si>
  <si>
    <r>
      <t>int</t>
    </r>
    <r>
      <rPr>
        <sz val="11"/>
        <color rgb="FF000000"/>
        <rFont val="Verdana"/>
        <family val="2"/>
      </rPr>
      <t xml:space="preserve">, </t>
    </r>
    <r>
      <rPr>
        <sz val="10"/>
        <color rgb="FF000000"/>
        <rFont val="Arial Unicode MS"/>
        <family val="3"/>
        <charset val="128"/>
      </rPr>
      <t>int4</t>
    </r>
    <phoneticPr fontId="6"/>
  </si>
  <si>
    <r>
      <t>decimal [ (</t>
    </r>
    <r>
      <rPr>
        <i/>
        <sz val="10"/>
        <color rgb="FF000000"/>
        <rFont val="Arial Unicode MS"/>
        <family val="3"/>
        <charset val="128"/>
      </rPr>
      <t>p</t>
    </r>
    <r>
      <rPr>
        <sz val="10"/>
        <color rgb="FF000000"/>
        <rFont val="Arial Unicode MS"/>
        <family val="3"/>
        <charset val="128"/>
      </rPr>
      <t xml:space="preserve">, </t>
    </r>
    <r>
      <rPr>
        <i/>
        <sz val="10"/>
        <color rgb="FF000000"/>
        <rFont val="Arial Unicode MS"/>
        <family val="3"/>
        <charset val="128"/>
      </rPr>
      <t>s</t>
    </r>
    <r>
      <rPr>
        <sz val="10"/>
        <color rgb="FF000000"/>
        <rFont val="Arial Unicode MS"/>
        <family val="3"/>
        <charset val="128"/>
      </rPr>
      <t>) ]</t>
    </r>
    <phoneticPr fontId="6"/>
  </si>
  <si>
    <t>float4</t>
    <phoneticPr fontId="6"/>
  </si>
  <si>
    <t>int2</t>
    <phoneticPr fontId="6"/>
  </si>
  <si>
    <t>serial4</t>
    <phoneticPr fontId="6"/>
  </si>
  <si>
    <t>timetz</t>
    <phoneticPr fontId="6"/>
  </si>
  <si>
    <t>timestamptz</t>
    <phoneticPr fontId="6"/>
  </si>
  <si>
    <t>character</t>
  </si>
  <si>
    <t>varchar</t>
  </si>
  <si>
    <t>decimal</t>
  </si>
  <si>
    <t>bigint</t>
    <phoneticPr fontId="6"/>
  </si>
  <si>
    <t>bit</t>
    <phoneticPr fontId="6"/>
  </si>
  <si>
    <t>bit varying</t>
    <phoneticPr fontId="6"/>
  </si>
  <si>
    <t>boolean</t>
    <phoneticPr fontId="6"/>
  </si>
  <si>
    <t>char</t>
    <phoneticPr fontId="6"/>
  </si>
  <si>
    <t>character varying</t>
    <phoneticPr fontId="6"/>
  </si>
  <si>
    <t>date</t>
    <phoneticPr fontId="6"/>
  </si>
  <si>
    <t>interval</t>
    <phoneticPr fontId="6"/>
  </si>
  <si>
    <t>numeric</t>
    <phoneticPr fontId="6"/>
  </si>
  <si>
    <t>smallint</t>
    <phoneticPr fontId="6"/>
  </si>
  <si>
    <t>time（時間帯付き、なしの両方）</t>
    <phoneticPr fontId="6"/>
  </si>
  <si>
    <t>timestamp（時間帯付き、なしの両方）</t>
    <phoneticPr fontId="6"/>
  </si>
  <si>
    <t>互換性: 次に挙げるデータ型（あるいはその綴り方）はSQLで規定されています。</t>
    <phoneticPr fontId="6"/>
  </si>
  <si>
    <t>整数の場合、基本的にこれを使用。例外的にbigint</t>
    <rPh sb="0" eb="2">
      <t>セイスウ</t>
    </rPh>
    <rPh sb="3" eb="5">
      <t>バアイ</t>
    </rPh>
    <rPh sb="6" eb="9">
      <t>キホンテキ</t>
    </rPh>
    <rPh sb="13" eb="15">
      <t>シヨウ</t>
    </rPh>
    <rPh sb="16" eb="18">
      <t>レイガイ</t>
    </rPh>
    <rPh sb="18" eb="19">
      <t>テキ</t>
    </rPh>
    <phoneticPr fontId="6"/>
  </si>
  <si>
    <t>integer</t>
    <phoneticPr fontId="6"/>
  </si>
  <si>
    <r>
      <t>整数の場合、基本的に</t>
    </r>
    <r>
      <rPr>
        <sz val="11"/>
        <color theme="1"/>
        <rFont val="ＭＳ Ｐゴシック"/>
        <family val="3"/>
        <charset val="128"/>
      </rPr>
      <t>integer</t>
    </r>
    <r>
      <rPr>
        <sz val="11"/>
        <color theme="1"/>
        <rFont val="ＭＳ Ｐゴシック"/>
        <family val="2"/>
        <charset val="128"/>
      </rPr>
      <t>を使用。例外的にこれを使用。</t>
    </r>
    <rPh sb="0" eb="2">
      <t>セイスウ</t>
    </rPh>
    <rPh sb="3" eb="5">
      <t>バアイ</t>
    </rPh>
    <rPh sb="6" eb="9">
      <t>キホンテキ</t>
    </rPh>
    <rPh sb="18" eb="20">
      <t>シヨウ</t>
    </rPh>
    <rPh sb="21" eb="23">
      <t>レイガイ</t>
    </rPh>
    <rPh sb="23" eb="24">
      <t>テキ</t>
    </rPh>
    <phoneticPr fontId="6"/>
  </si>
  <si>
    <t>varcharと同一。基本的にこれを使用。</t>
    <rPh sb="8" eb="10">
      <t>ドウイツ</t>
    </rPh>
    <rPh sb="11" eb="14">
      <t>キホンテキ</t>
    </rPh>
    <rPh sb="18" eb="20">
      <t>シヨウ</t>
    </rPh>
    <phoneticPr fontId="6"/>
  </si>
  <si>
    <t>データモデル定義
テーブル定義書</t>
    <rPh sb="6" eb="8">
      <t>テイギ</t>
    </rPh>
    <rPh sb="13" eb="16">
      <t>テイギショ</t>
    </rPh>
    <phoneticPr fontId="9"/>
  </si>
  <si>
    <t>システム名</t>
    <rPh sb="4" eb="5">
      <t>メイ</t>
    </rPh>
    <phoneticPr fontId="9"/>
  </si>
  <si>
    <t>作成日（作成者）</t>
    <phoneticPr fontId="9"/>
  </si>
  <si>
    <t>更新日（更新者）</t>
    <phoneticPr fontId="9"/>
  </si>
  <si>
    <t>千年カルテ</t>
    <rPh sb="0" eb="2">
      <t>センネン</t>
    </rPh>
    <phoneticPr fontId="9"/>
  </si>
  <si>
    <t>テーブルID</t>
    <phoneticPr fontId="13"/>
  </si>
  <si>
    <t>サブジェクトエリアID</t>
  </si>
  <si>
    <t>サブジェクトエリア名</t>
    <rPh sb="9" eb="10">
      <t>メイ</t>
    </rPh>
    <phoneticPr fontId="13"/>
  </si>
  <si>
    <t>エンティティ名</t>
    <rPh sb="6" eb="7">
      <t>メイ</t>
    </rPh>
    <phoneticPr fontId="9"/>
  </si>
  <si>
    <t>テーブル名</t>
  </si>
  <si>
    <t>説明</t>
    <rPh sb="0" eb="2">
      <t>セツメイ</t>
    </rPh>
    <phoneticPr fontId="9"/>
  </si>
  <si>
    <t>【テーブル定義】</t>
    <rPh sb="5" eb="7">
      <t>テイギ</t>
    </rPh>
    <phoneticPr fontId="9"/>
  </si>
  <si>
    <t>項番</t>
    <rPh sb="0" eb="2">
      <t>コウバン</t>
    </rPh>
    <phoneticPr fontId="9"/>
  </si>
  <si>
    <t>属性名</t>
    <phoneticPr fontId="13"/>
  </si>
  <si>
    <t>カラム名</t>
    <phoneticPr fontId="13"/>
  </si>
  <si>
    <t>主
キー</t>
    <rPh sb="0" eb="1">
      <t>シュ</t>
    </rPh>
    <phoneticPr fontId="9"/>
  </si>
  <si>
    <t>論理データ型</t>
    <rPh sb="0" eb="2">
      <t>ロンリ</t>
    </rPh>
    <rPh sb="5" eb="6">
      <t>カタ</t>
    </rPh>
    <phoneticPr fontId="9"/>
  </si>
  <si>
    <t>物理データ型</t>
    <rPh sb="0" eb="2">
      <t>ブツリ</t>
    </rPh>
    <rPh sb="5" eb="6">
      <t>カタ</t>
    </rPh>
    <phoneticPr fontId="9"/>
  </si>
  <si>
    <t>ドメイン名</t>
    <rPh sb="4" eb="5">
      <t>メイ</t>
    </rPh>
    <phoneticPr fontId="13"/>
  </si>
  <si>
    <t>デフォルト値</t>
    <rPh sb="5" eb="6">
      <t>チ</t>
    </rPh>
    <phoneticPr fontId="9"/>
  </si>
  <si>
    <t>非ヌル制約</t>
    <rPh sb="0" eb="1">
      <t>ヒ</t>
    </rPh>
    <rPh sb="3" eb="5">
      <t>セイヤク</t>
    </rPh>
    <phoneticPr fontId="9"/>
  </si>
  <si>
    <t>説明</t>
    <phoneticPr fontId="9"/>
  </si>
  <si>
    <t>データ型</t>
    <rPh sb="3" eb="4">
      <t>ガタ</t>
    </rPh>
    <phoneticPr fontId="9"/>
  </si>
  <si>
    <t>桁数
文字数</t>
    <rPh sb="0" eb="1">
      <t>ケタ</t>
    </rPh>
    <rPh sb="1" eb="2">
      <t>スウ</t>
    </rPh>
    <rPh sb="3" eb="6">
      <t>モジスウ</t>
    </rPh>
    <phoneticPr fontId="9"/>
  </si>
  <si>
    <t>データ長</t>
    <rPh sb="3" eb="4">
      <t>チョウ</t>
    </rPh>
    <phoneticPr fontId="9"/>
  </si>
  <si>
    <t>文字列</t>
  </si>
  <si>
    <t>○</t>
  </si>
  <si>
    <t>facility_id</t>
  </si>
  <si>
    <t>shiyoryo</t>
  </si>
  <si>
    <t>meisai_tensu</t>
  </si>
  <si>
    <t>ten_kubun</t>
  </si>
  <si>
    <t>koi_meisai_kubun</t>
  </si>
  <si>
    <t>koi_times</t>
  </si>
  <si>
    <t>診療科区分</t>
  </si>
  <si>
    <t>department_kubun</t>
  </si>
  <si>
    <t>サブジェクトエリアID</t>
    <phoneticPr fontId="13"/>
  </si>
  <si>
    <t>テーブル名</t>
    <rPh sb="4" eb="5">
      <t>メイ</t>
    </rPh>
    <phoneticPr fontId="9"/>
  </si>
  <si>
    <t>施設ID</t>
  </si>
  <si>
    <t>データモデル定義
エンティティ一覧</t>
    <rPh sb="6" eb="8">
      <t>テイギ</t>
    </rPh>
    <rPh sb="15" eb="17">
      <t>イチラン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</si>
  <si>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</si>
  <si>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</si>
  <si>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更新者</t>
    <rPh sb="0" eb="2">
      <t>コウシン</t>
    </rPh>
    <rPh sb="2" eb="3">
      <t>シャ</t>
    </rPh>
    <phoneticPr fontId="9"/>
  </si>
  <si>
    <t>更新日</t>
    <rPh sb="0" eb="3">
      <t>コウシンビ</t>
    </rPh>
    <phoneticPr fontId="9"/>
  </si>
  <si>
    <t>エンティティID</t>
    <phoneticPr fontId="13"/>
  </si>
  <si>
    <t>エンティティ名</t>
    <phoneticPr fontId="9"/>
  </si>
  <si>
    <t>エンティティ
種別</t>
    <rPh sb="7" eb="9">
      <t>シュベツ</t>
    </rPh>
    <phoneticPr fontId="13"/>
  </si>
  <si>
    <t>担当部署</t>
    <rPh sb="0" eb="2">
      <t>タントウ</t>
    </rPh>
    <rPh sb="2" eb="4">
      <t>ブショ</t>
    </rPh>
    <phoneticPr fontId="9"/>
  </si>
  <si>
    <t>製造</t>
    <rPh sb="0" eb="2">
      <t>セイゾウ</t>
    </rPh>
    <phoneticPr fontId="9"/>
  </si>
  <si>
    <t>エンティティ一覧</t>
  </si>
  <si>
    <t>実数</t>
  </si>
  <si>
    <t>(</t>
    <phoneticPr fontId="6"/>
  </si>
  <si>
    <t>);</t>
    <phoneticPr fontId="6"/>
  </si>
  <si>
    <t>PRIMARY KEY</t>
  </si>
  <si>
    <t>サマリ系</t>
    <rPh sb="3" eb="4">
      <t>ケイ</t>
    </rPh>
    <phoneticPr fontId="9"/>
  </si>
  <si>
    <t>himoduke_id</t>
  </si>
  <si>
    <t>ワークテーブル</t>
  </si>
  <si>
    <t>SA_A9</t>
  </si>
  <si>
    <t>紐付けID</t>
    <rPh sb="0" eb="1">
      <t>ヒモ</t>
    </rPh>
    <rPh sb="1" eb="2">
      <t>ヅ</t>
    </rPh>
    <phoneticPr fontId="24"/>
  </si>
  <si>
    <t>文字列</t>
    <rPh sb="0" eb="3">
      <t>モジレツ</t>
    </rPh>
    <phoneticPr fontId="25"/>
  </si>
  <si>
    <t>データマート_二次利用DB登録患者紐付けデータより取得
紐付けロジックを考慮したユニーク患者ID</t>
    <rPh sb="25" eb="27">
      <t>シュトク</t>
    </rPh>
    <rPh sb="28" eb="29">
      <t>ヒモ</t>
    </rPh>
    <rPh sb="29" eb="30">
      <t>ヅ</t>
    </rPh>
    <rPh sb="36" eb="38">
      <t>コウリョ</t>
    </rPh>
    <rPh sb="44" eb="46">
      <t>カンジャ</t>
    </rPh>
    <phoneticPr fontId="26"/>
  </si>
  <si>
    <t>入院年月日</t>
  </si>
  <si>
    <t>ファイル名の「施設コード」から施設マスタの施設IDを設定</t>
  </si>
  <si>
    <t>YYYYMMDD</t>
  </si>
  <si>
    <t>レセプト電算処理システム用コード</t>
  </si>
  <si>
    <t>診療明細名称</t>
  </si>
  <si>
    <t>sinryo_meisai_name</t>
  </si>
  <si>
    <t>診療明細の名称（最大漢字 127 文字）</t>
  </si>
  <si>
    <t>明細点数・金額</t>
  </si>
  <si>
    <t>行為回数</t>
  </si>
  <si>
    <t>実施年月日</t>
  </si>
  <si>
    <t>行為明細番号</t>
  </si>
  <si>
    <t>行為明細区分情報</t>
  </si>
  <si>
    <t>退院時処方区分、入院料包括項目区分、持参薬区分、持参薬処方区分及びDPC適用区分を上5桁に設定し、残りの7桁に0を設定する</t>
  </si>
  <si>
    <t>使用量</t>
  </si>
  <si>
    <t>基準単位に合わせた使用量を小数点以上 7 桁、小数点以下 3 桁にて設定する</t>
  </si>
  <si>
    <t>円・点区分</t>
  </si>
  <si>
    <t>1:円単位 0:点単位</t>
  </si>
  <si>
    <t>koi_meisai_no</t>
  </si>
  <si>
    <t>receipt_densan_code</t>
  </si>
  <si>
    <t>jisshi_ymd</t>
  </si>
  <si>
    <t>nyuin_ymd</t>
  </si>
  <si>
    <t>診療明細情報の順序番号に対応する行為明細を、1 から付番する。</t>
  </si>
  <si>
    <t>スキーマ名</t>
    <rPh sb="4" eb="5">
      <t>メイ</t>
    </rPh>
    <phoneticPr fontId="9"/>
  </si>
  <si>
    <t>milscm_2022_003</t>
    <phoneticPr fontId="9"/>
  </si>
  <si>
    <t>WORK</t>
    <phoneticPr fontId="9"/>
  </si>
  <si>
    <t>ワークテーブル</t>
    <phoneticPr fontId="6"/>
  </si>
  <si>
    <t>テーブル名</t>
    <rPh sb="4" eb="5">
      <t>メイ</t>
    </rPh>
    <phoneticPr fontId="6"/>
  </si>
  <si>
    <t>テーブル名</t>
    <phoneticPr fontId="6"/>
  </si>
  <si>
    <t>work_table</t>
    <phoneticPr fontId="9"/>
  </si>
  <si>
    <t>テーブルの説明を記載してください。</t>
    <rPh sb="5" eb="7">
      <t>セツメイ</t>
    </rPh>
    <rPh sb="8" eb="10">
      <t>キサイ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</si>
</sst>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Arial Unicode MS"/>
      <family val="3"/>
      <charset val="128"/>
    </font>
    <font>
      <i/>
      <sz val="10"/>
      <color rgb="FF000000"/>
      <name val="Arial Unicode MS"/>
      <family val="3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name val="lr oSVbN"/>
      <family val="2"/>
    </font>
    <font>
      <sz val="1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Meiryo UI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0" borderId="0"/>
    <xf numFmtId="0" fontId="10" fillId="0" borderId="0">
      <alignment vertical="center"/>
    </xf>
    <xf numFmtId="0" fontId="10" fillId="0" borderId="0"/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/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0" xfId="3" applyFont="1">
      <alignment vertical="center"/>
    </xf>
    <xf numFmtId="0" fontId="12" fillId="0" borderId="0" xfId="3" applyFont="1" applyFill="1">
      <alignment vertical="center"/>
    </xf>
    <xf numFmtId="0" fontId="11" fillId="2" borderId="2" xfId="3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vertical="center" wrapText="1"/>
    </xf>
    <xf numFmtId="0" fontId="12" fillId="0" borderId="3" xfId="2" applyFont="1" applyFill="1" applyBorder="1" applyAlignment="1" applyProtection="1">
      <alignment horizontal="center" vertical="center"/>
    </xf>
    <xf numFmtId="0" fontId="12" fillId="0" borderId="3" xfId="2" applyFont="1" applyBorder="1" applyAlignment="1" applyProtection="1">
      <alignment horizontal="center" vertical="center"/>
    </xf>
    <xf numFmtId="0" fontId="12" fillId="0" borderId="3" xfId="2" applyFont="1" applyBorder="1" applyAlignment="1" applyProtection="1">
      <alignment vertical="center"/>
    </xf>
    <xf numFmtId="0" fontId="12" fillId="0" borderId="22" xfId="2" applyFont="1" applyBorder="1" applyAlignment="1" applyProtection="1">
      <alignment horizontal="center" vertical="center"/>
    </xf>
    <xf numFmtId="0" fontId="12" fillId="0" borderId="32" xfId="2" applyFont="1" applyBorder="1" applyAlignment="1" applyProtection="1">
      <alignment vertical="center" wrapText="1"/>
    </xf>
    <xf numFmtId="0" fontId="12" fillId="0" borderId="0" xfId="3" applyFont="1" applyAlignment="1">
      <alignment vertical="center" wrapText="1"/>
    </xf>
    <xf numFmtId="0" fontId="14" fillId="0" borderId="3" xfId="2" applyFont="1" applyFill="1" applyBorder="1" applyAlignment="1">
      <alignment vertical="center" wrapText="1"/>
    </xf>
    <xf numFmtId="0" fontId="16" fillId="3" borderId="3" xfId="2" applyFont="1" applyFill="1" applyBorder="1" applyAlignment="1">
      <alignment vertical="center" wrapText="1"/>
    </xf>
    <xf numFmtId="0" fontId="10" fillId="0" borderId="0" xfId="8">
      <alignment vertical="center"/>
    </xf>
    <xf numFmtId="0" fontId="10" fillId="0" borderId="15" xfId="8" applyBorder="1" applyAlignment="1">
      <alignment vertical="center"/>
    </xf>
    <xf numFmtId="0" fontId="11" fillId="2" borderId="11" xfId="3" applyFont="1" applyFill="1" applyBorder="1" applyAlignment="1">
      <alignment horizontal="center" vertical="center" wrapText="1"/>
    </xf>
    <xf numFmtId="0" fontId="17" fillId="0" borderId="0" xfId="5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14" xfId="3" applyFont="1" applyFill="1" applyBorder="1" applyAlignment="1">
      <alignment vertical="center"/>
    </xf>
    <xf numFmtId="14" fontId="12" fillId="0" borderId="17" xfId="3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vertical="center" wrapText="1"/>
    </xf>
    <xf numFmtId="0" fontId="12" fillId="0" borderId="0" xfId="3" applyFont="1" applyFill="1" applyBorder="1" applyAlignment="1">
      <alignment vertical="top"/>
    </xf>
    <xf numFmtId="0" fontId="12" fillId="0" borderId="0" xfId="2" applyFont="1" applyFill="1" applyBorder="1" applyAlignment="1">
      <alignment vertical="top"/>
    </xf>
    <xf numFmtId="0" fontId="12" fillId="0" borderId="31" xfId="2" applyFont="1" applyFill="1" applyBorder="1" applyAlignment="1" applyProtection="1">
      <alignment horizontal="center" vertical="center" shrinkToFit="1"/>
    </xf>
    <xf numFmtId="0" fontId="12" fillId="0" borderId="3" xfId="2" applyFont="1" applyFill="1" applyBorder="1" applyAlignment="1" applyProtection="1">
      <alignment vertical="center"/>
    </xf>
    <xf numFmtId="0" fontId="12" fillId="0" borderId="22" xfId="2" applyFont="1" applyFill="1" applyBorder="1" applyAlignment="1" applyProtection="1">
      <alignment horizontal="center" vertical="center"/>
    </xf>
    <xf numFmtId="0" fontId="12" fillId="0" borderId="32" xfId="2" applyFont="1" applyFill="1" applyBorder="1" applyAlignment="1" applyProtection="1">
      <alignment vertical="center" wrapText="1"/>
    </xf>
    <xf numFmtId="0" fontId="12" fillId="0" borderId="0" xfId="3" applyFont="1" applyAlignment="1">
      <alignment vertical="center"/>
    </xf>
    <xf numFmtId="0" fontId="12" fillId="0" borderId="31" xfId="2" applyFont="1" applyBorder="1" applyAlignment="1" applyProtection="1">
      <alignment horizontal="center" vertical="center" shrinkToFit="1"/>
    </xf>
    <xf numFmtId="0" fontId="12" fillId="0" borderId="22" xfId="2" applyFont="1" applyBorder="1" applyAlignment="1" applyProtection="1">
      <alignment vertical="center"/>
    </xf>
    <xf numFmtId="0" fontId="12" fillId="0" borderId="33" xfId="2" applyFont="1" applyBorder="1" applyAlignment="1" applyProtection="1">
      <alignment horizontal="center" vertical="center" shrinkToFit="1"/>
    </xf>
    <xf numFmtId="0" fontId="14" fillId="3" borderId="34" xfId="2" applyFont="1" applyFill="1" applyBorder="1" applyAlignment="1">
      <alignment vertical="center" wrapText="1"/>
    </xf>
    <xf numFmtId="0" fontId="12" fillId="0" borderId="34" xfId="2" applyFont="1" applyBorder="1" applyAlignment="1" applyProtection="1">
      <alignment horizontal="center" vertical="center"/>
    </xf>
    <xf numFmtId="0" fontId="12" fillId="0" borderId="34" xfId="2" applyFont="1" applyBorder="1" applyAlignment="1" applyProtection="1">
      <alignment vertical="center"/>
    </xf>
    <xf numFmtId="0" fontId="12" fillId="0" borderId="14" xfId="2" applyFont="1" applyBorder="1" applyAlignment="1" applyProtection="1">
      <alignment vertical="center"/>
    </xf>
    <xf numFmtId="0" fontId="12" fillId="0" borderId="14" xfId="2" applyFont="1" applyBorder="1" applyAlignment="1" applyProtection="1">
      <alignment horizontal="center" vertical="center"/>
    </xf>
    <xf numFmtId="0" fontId="12" fillId="0" borderId="17" xfId="2" applyFont="1" applyBorder="1" applyAlignment="1" applyProtection="1">
      <alignment vertical="center" wrapText="1"/>
    </xf>
    <xf numFmtId="0" fontId="22" fillId="4" borderId="12" xfId="8" applyFont="1" applyFill="1" applyBorder="1" applyAlignment="1">
      <alignment horizontal="left" vertical="top" wrapText="1"/>
    </xf>
    <xf numFmtId="0" fontId="22" fillId="4" borderId="53" xfId="8" applyFont="1" applyFill="1" applyBorder="1" applyAlignment="1">
      <alignment horizontal="left" vertical="top" wrapText="1"/>
    </xf>
    <xf numFmtId="0" fontId="22" fillId="4" borderId="13" xfId="8" applyFont="1" applyFill="1" applyBorder="1" applyAlignment="1">
      <alignment horizontal="left" vertical="top" wrapText="1"/>
    </xf>
    <xf numFmtId="0" fontId="21" fillId="4" borderId="54" xfId="8" applyFont="1" applyFill="1" applyBorder="1" applyAlignment="1">
      <alignment horizontal="left" vertical="top" wrapText="1"/>
    </xf>
    <xf numFmtId="0" fontId="21" fillId="4" borderId="53" xfId="8" applyFont="1" applyFill="1" applyBorder="1" applyAlignment="1">
      <alignment horizontal="left" vertical="top" wrapText="1"/>
    </xf>
    <xf numFmtId="0" fontId="21" fillId="4" borderId="13" xfId="8" applyFont="1" applyFill="1" applyBorder="1" applyAlignment="1">
      <alignment horizontal="left" vertical="top" wrapText="1"/>
    </xf>
    <xf numFmtId="0" fontId="10" fillId="4" borderId="14" xfId="8" applyFill="1" applyBorder="1" applyAlignment="1">
      <alignment horizontal="left" vertical="top"/>
    </xf>
    <xf numFmtId="0" fontId="10" fillId="4" borderId="15" xfId="8" applyFill="1" applyBorder="1" applyAlignment="1">
      <alignment horizontal="left" vertical="top"/>
    </xf>
    <xf numFmtId="0" fontId="10" fillId="4" borderId="16" xfId="8" applyFill="1" applyBorder="1" applyAlignment="1">
      <alignment horizontal="left" vertical="top"/>
    </xf>
    <xf numFmtId="0" fontId="17" fillId="0" borderId="14" xfId="5" applyFill="1" applyBorder="1" applyAlignment="1">
      <alignment vertical="top" wrapText="1"/>
    </xf>
    <xf numFmtId="0" fontId="17" fillId="0" borderId="15" xfId="5" applyFill="1" applyBorder="1" applyAlignment="1">
      <alignment vertical="top" wrapText="1"/>
    </xf>
    <xf numFmtId="0" fontId="17" fillId="0" borderId="16" xfId="5" applyFill="1" applyBorder="1" applyAlignment="1">
      <alignment vertical="top" wrapText="1"/>
    </xf>
    <xf numFmtId="0" fontId="10" fillId="4" borderId="34" xfId="8" applyFill="1" applyBorder="1" applyAlignment="1">
      <alignment vertical="top" wrapText="1"/>
    </xf>
    <xf numFmtId="0" fontId="10" fillId="4" borderId="34" xfId="8" applyFont="1" applyFill="1" applyBorder="1" applyAlignment="1">
      <alignment vertical="top" wrapText="1"/>
    </xf>
    <xf numFmtId="0" fontId="10" fillId="4" borderId="34" xfId="8" applyFill="1" applyBorder="1" applyAlignment="1">
      <alignment vertical="top"/>
    </xf>
    <xf numFmtId="0" fontId="10" fillId="4" borderId="34" xfId="8" applyFont="1" applyFill="1" applyBorder="1" applyAlignment="1">
      <alignment vertical="top"/>
    </xf>
    <xf numFmtId="0" fontId="10" fillId="4" borderId="34" xfId="8" applyFill="1" applyBorder="1" applyAlignment="1">
      <alignment vertical="center"/>
    </xf>
    <xf numFmtId="0" fontId="10" fillId="4" borderId="17" xfId="8" applyFill="1" applyBorder="1" applyAlignment="1">
      <alignment vertical="center"/>
    </xf>
    <xf numFmtId="0" fontId="20" fillId="2" borderId="27" xfId="8" applyFont="1" applyFill="1" applyBorder="1" applyAlignment="1">
      <alignment horizontal="center" vertical="center"/>
    </xf>
    <xf numFmtId="0" fontId="20" fillId="2" borderId="37" xfId="8" applyFont="1" applyFill="1" applyBorder="1" applyAlignment="1">
      <alignment horizontal="center" vertical="center"/>
    </xf>
    <xf numFmtId="0" fontId="20" fillId="2" borderId="38" xfId="8" applyFont="1" applyFill="1" applyBorder="1" applyAlignment="1">
      <alignment horizontal="center" vertical="center"/>
    </xf>
    <xf numFmtId="0" fontId="10" fillId="0" borderId="41" xfId="8" applyBorder="1" applyAlignment="1">
      <alignment horizontal="center" vertical="center"/>
    </xf>
    <xf numFmtId="0" fontId="10" fillId="0" borderId="42" xfId="8" applyBorder="1" applyAlignment="1">
      <alignment horizontal="center" vertical="center"/>
    </xf>
    <xf numFmtId="0" fontId="10" fillId="0" borderId="44" xfId="8" applyBorder="1" applyAlignment="1">
      <alignment horizontal="center" vertical="center"/>
    </xf>
    <xf numFmtId="0" fontId="10" fillId="4" borderId="45" xfId="8" applyFill="1" applyBorder="1" applyAlignment="1">
      <alignment horizontal="left" vertical="top" wrapText="1"/>
    </xf>
    <xf numFmtId="0" fontId="10" fillId="4" borderId="46" xfId="8" applyFill="1" applyBorder="1" applyAlignment="1">
      <alignment horizontal="left" vertical="top" wrapText="1"/>
    </xf>
    <xf numFmtId="0" fontId="10" fillId="4" borderId="47" xfId="8" applyFill="1" applyBorder="1" applyAlignment="1">
      <alignment horizontal="left" vertical="top" wrapText="1"/>
    </xf>
    <xf numFmtId="0" fontId="10" fillId="4" borderId="48" xfId="8" applyFill="1" applyBorder="1" applyAlignment="1">
      <alignment horizontal="left" vertical="top" wrapText="1"/>
    </xf>
    <xf numFmtId="0" fontId="20" fillId="2" borderId="35" xfId="8" applyFont="1" applyFill="1" applyBorder="1" applyAlignment="1">
      <alignment horizontal="center" vertical="center" wrapText="1"/>
    </xf>
    <xf numFmtId="0" fontId="20" fillId="2" borderId="36" xfId="8" applyFont="1" applyFill="1" applyBorder="1" applyAlignment="1">
      <alignment horizontal="center" vertical="center" wrapText="1"/>
    </xf>
    <xf numFmtId="0" fontId="10" fillId="0" borderId="39" xfId="8" applyBorder="1" applyAlignment="1">
      <alignment horizontal="center" vertical="center" wrapText="1"/>
    </xf>
    <xf numFmtId="0" fontId="10" fillId="0" borderId="40" xfId="8" applyBorder="1" applyAlignment="1">
      <alignment horizontal="center" vertical="center" wrapText="1"/>
    </xf>
    <xf numFmtId="0" fontId="20" fillId="2" borderId="27" xfId="8" applyFont="1" applyFill="1" applyBorder="1" applyAlignment="1">
      <alignment horizontal="center" vertical="center" wrapText="1"/>
    </xf>
    <xf numFmtId="0" fontId="20" fillId="2" borderId="37" xfId="8" applyFont="1" applyFill="1" applyBorder="1" applyAlignment="1">
      <alignment horizontal="center" vertical="center" wrapText="1"/>
    </xf>
    <xf numFmtId="0" fontId="20" fillId="2" borderId="7" xfId="8" applyFont="1" applyFill="1" applyBorder="1" applyAlignment="1">
      <alignment horizontal="center" vertical="center" wrapText="1"/>
    </xf>
    <xf numFmtId="0" fontId="20" fillId="2" borderId="41" xfId="8" applyFont="1" applyFill="1" applyBorder="1" applyAlignment="1">
      <alignment horizontal="center" vertical="center" wrapText="1"/>
    </xf>
    <xf numFmtId="0" fontId="20" fillId="2" borderId="42" xfId="8" applyFont="1" applyFill="1" applyBorder="1" applyAlignment="1">
      <alignment horizontal="center" vertical="center" wrapText="1"/>
    </xf>
    <xf numFmtId="0" fontId="20" fillId="2" borderId="43" xfId="8" applyFont="1" applyFill="1" applyBorder="1" applyAlignment="1">
      <alignment horizontal="center" vertical="center" wrapText="1"/>
    </xf>
    <xf numFmtId="0" fontId="10" fillId="4" borderId="5" xfId="8" applyFill="1" applyBorder="1" applyAlignment="1">
      <alignment vertical="center"/>
    </xf>
    <xf numFmtId="0" fontId="10" fillId="4" borderId="5" xfId="8" applyFont="1" applyFill="1" applyBorder="1" applyAlignment="1">
      <alignment vertical="center"/>
    </xf>
    <xf numFmtId="0" fontId="10" fillId="4" borderId="52" xfId="8" applyFont="1" applyFill="1" applyBorder="1" applyAlignment="1">
      <alignment vertical="center"/>
    </xf>
    <xf numFmtId="0" fontId="20" fillId="2" borderId="7" xfId="8" applyFont="1" applyFill="1" applyBorder="1" applyAlignment="1">
      <alignment horizontal="center" vertical="center"/>
    </xf>
    <xf numFmtId="0" fontId="20" fillId="2" borderId="41" xfId="8" applyFont="1" applyFill="1" applyBorder="1" applyAlignment="1">
      <alignment horizontal="center" vertical="center"/>
    </xf>
    <xf numFmtId="0" fontId="20" fillId="2" borderId="42" xfId="8" applyFont="1" applyFill="1" applyBorder="1" applyAlignment="1">
      <alignment horizontal="center" vertical="center"/>
    </xf>
    <xf numFmtId="0" fontId="20" fillId="2" borderId="43" xfId="8" applyFont="1" applyFill="1" applyBorder="1" applyAlignment="1">
      <alignment horizontal="center" vertical="center"/>
    </xf>
    <xf numFmtId="0" fontId="10" fillId="0" borderId="43" xfId="8" applyBorder="1" applyAlignment="1">
      <alignment horizontal="center" vertical="center"/>
    </xf>
    <xf numFmtId="0" fontId="10" fillId="0" borderId="41" xfId="8" applyBorder="1" applyAlignment="1">
      <alignment horizontal="center" vertical="center" wrapText="1"/>
    </xf>
    <xf numFmtId="0" fontId="10" fillId="0" borderId="42" xfId="8" applyBorder="1" applyAlignment="1">
      <alignment horizontal="center" vertical="center" wrapText="1"/>
    </xf>
    <xf numFmtId="0" fontId="10" fillId="0" borderId="43" xfId="8" applyBorder="1" applyAlignment="1">
      <alignment horizontal="center" vertical="center" wrapText="1"/>
    </xf>
    <xf numFmtId="0" fontId="10" fillId="4" borderId="49" xfId="8" applyFill="1" applyBorder="1" applyAlignment="1">
      <alignment horizontal="left" vertical="top"/>
    </xf>
    <xf numFmtId="0" fontId="10" fillId="4" borderId="50" xfId="8" applyFill="1" applyBorder="1" applyAlignment="1">
      <alignment horizontal="left" vertical="top"/>
    </xf>
    <xf numFmtId="0" fontId="10" fillId="4" borderId="51" xfId="8" applyFill="1" applyBorder="1" applyAlignment="1">
      <alignment horizontal="left" vertical="top"/>
    </xf>
    <xf numFmtId="0" fontId="17" fillId="0" borderId="49" xfId="5" applyFill="1" applyBorder="1" applyAlignment="1">
      <alignment vertical="top" wrapText="1"/>
    </xf>
    <xf numFmtId="0" fontId="17" fillId="0" borderId="50" xfId="5" applyFill="1" applyBorder="1" applyAlignment="1">
      <alignment vertical="top" wrapText="1"/>
    </xf>
    <xf numFmtId="0" fontId="17" fillId="0" borderId="51" xfId="5" applyFill="1" applyBorder="1" applyAlignment="1">
      <alignment vertical="top" wrapText="1"/>
    </xf>
    <xf numFmtId="0" fontId="10" fillId="4" borderId="5" xfId="8" applyFill="1" applyBorder="1" applyAlignment="1">
      <alignment vertical="top" wrapText="1"/>
    </xf>
    <xf numFmtId="0" fontId="10" fillId="4" borderId="5" xfId="8" applyFont="1" applyFill="1" applyBorder="1" applyAlignment="1">
      <alignment vertical="top" wrapText="1"/>
    </xf>
    <xf numFmtId="0" fontId="10" fillId="4" borderId="5" xfId="8" applyFill="1" applyBorder="1" applyAlignment="1">
      <alignment vertical="top"/>
    </xf>
    <xf numFmtId="0" fontId="10" fillId="4" borderId="5" xfId="8" applyFont="1" applyFill="1" applyBorder="1" applyAlignment="1">
      <alignment vertical="top"/>
    </xf>
    <xf numFmtId="0" fontId="20" fillId="2" borderId="3" xfId="8" applyFont="1" applyFill="1" applyBorder="1" applyAlignment="1">
      <alignment horizontal="center" vertical="center" wrapText="1"/>
    </xf>
    <xf numFmtId="0" fontId="20" fillId="2" borderId="22" xfId="8" applyFont="1" applyFill="1" applyBorder="1" applyAlignment="1">
      <alignment horizontal="center" vertical="center"/>
    </xf>
    <xf numFmtId="0" fontId="20" fillId="2" borderId="23" xfId="8" applyFont="1" applyFill="1" applyBorder="1" applyAlignment="1">
      <alignment horizontal="center" vertical="center"/>
    </xf>
    <xf numFmtId="0" fontId="20" fillId="2" borderId="21" xfId="8" applyFont="1" applyFill="1" applyBorder="1" applyAlignment="1">
      <alignment horizontal="center" vertical="center"/>
    </xf>
    <xf numFmtId="0" fontId="20" fillId="2" borderId="3" xfId="8" applyFont="1" applyFill="1" applyBorder="1" applyAlignment="1">
      <alignment horizontal="center" vertical="center"/>
    </xf>
    <xf numFmtId="0" fontId="10" fillId="0" borderId="22" xfId="8" applyBorder="1" applyAlignment="1">
      <alignment horizontal="center" vertical="center"/>
    </xf>
    <xf numFmtId="0" fontId="10" fillId="0" borderId="23" xfId="8" applyBorder="1" applyAlignment="1">
      <alignment horizontal="center" vertical="center"/>
    </xf>
    <xf numFmtId="0" fontId="10" fillId="0" borderId="21" xfId="8" applyBorder="1" applyAlignment="1">
      <alignment horizontal="center" vertical="center"/>
    </xf>
    <xf numFmtId="0" fontId="10" fillId="0" borderId="3" xfId="8" applyFont="1" applyBorder="1" applyAlignment="1">
      <alignment horizontal="center" vertical="center"/>
    </xf>
    <xf numFmtId="14" fontId="10" fillId="0" borderId="3" xfId="8" applyNumberFormat="1" applyBorder="1" applyAlignment="1">
      <alignment horizontal="center" vertical="center"/>
    </xf>
    <xf numFmtId="14" fontId="10" fillId="0" borderId="22" xfId="8" applyNumberFormat="1" applyBorder="1" applyAlignment="1">
      <alignment horizontal="center" vertical="center"/>
    </xf>
    <xf numFmtId="0" fontId="10" fillId="0" borderId="23" xfId="8" applyFont="1" applyBorder="1" applyAlignment="1">
      <alignment horizontal="center" vertical="center"/>
    </xf>
    <xf numFmtId="0" fontId="10" fillId="0" borderId="21" xfId="8" applyFont="1" applyBorder="1" applyAlignment="1">
      <alignment horizontal="center" vertical="center"/>
    </xf>
    <xf numFmtId="0" fontId="11" fillId="2" borderId="18" xfId="3" applyFont="1" applyFill="1" applyBorder="1" applyAlignment="1">
      <alignment horizontal="center" vertical="center"/>
    </xf>
    <xf numFmtId="0" fontId="11" fillId="2" borderId="10" xfId="3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horizontal="left" vertical="center"/>
    </xf>
    <xf numFmtId="0" fontId="12" fillId="0" borderId="9" xfId="3" applyFont="1" applyFill="1" applyBorder="1" applyAlignment="1">
      <alignment horizontal="left" vertical="center"/>
    </xf>
    <xf numFmtId="0" fontId="12" fillId="0" borderId="19" xfId="3" applyFont="1" applyFill="1" applyBorder="1" applyAlignment="1">
      <alignment horizontal="left" vertical="center"/>
    </xf>
    <xf numFmtId="0" fontId="11" fillId="2" borderId="6" xfId="3" applyFont="1" applyFill="1" applyBorder="1" applyAlignment="1">
      <alignment horizontal="center" vertical="center" wrapText="1"/>
    </xf>
    <xf numFmtId="0" fontId="11" fillId="2" borderId="7" xfId="3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3" xfId="3" applyFont="1" applyFill="1" applyBorder="1" applyAlignment="1">
      <alignment horizontal="center" vertical="center" wrapText="1"/>
    </xf>
    <xf numFmtId="0" fontId="11" fillId="2" borderId="9" xfId="3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14" fontId="12" fillId="0" borderId="14" xfId="3" applyNumberFormat="1" applyFont="1" applyFill="1" applyBorder="1" applyAlignment="1">
      <alignment horizontal="center" vertical="center"/>
    </xf>
    <xf numFmtId="14" fontId="12" fillId="0" borderId="15" xfId="3" applyNumberFormat="1" applyFont="1" applyFill="1" applyBorder="1" applyAlignment="1">
      <alignment horizontal="center" vertical="center"/>
    </xf>
    <xf numFmtId="14" fontId="12" fillId="0" borderId="16" xfId="3" applyNumberFormat="1" applyFont="1" applyFill="1" applyBorder="1" applyAlignment="1">
      <alignment horizontal="center" vertical="center"/>
    </xf>
    <xf numFmtId="0" fontId="11" fillId="2" borderId="20" xfId="3" applyFont="1" applyFill="1" applyBorder="1" applyAlignment="1">
      <alignment horizontal="center" vertical="center"/>
    </xf>
    <xf numFmtId="0" fontId="11" fillId="2" borderId="21" xfId="3" applyFont="1" applyFill="1" applyBorder="1" applyAlignment="1">
      <alignment horizontal="center" vertical="center"/>
    </xf>
    <xf numFmtId="0" fontId="12" fillId="0" borderId="22" xfId="3" applyFont="1" applyFill="1" applyBorder="1" applyAlignment="1">
      <alignment horizontal="left" vertical="center"/>
    </xf>
    <xf numFmtId="0" fontId="12" fillId="0" borderId="23" xfId="3" applyFont="1" applyFill="1" applyBorder="1" applyAlignment="1">
      <alignment horizontal="left" vertical="center"/>
    </xf>
    <xf numFmtId="0" fontId="12" fillId="0" borderId="24" xfId="3" applyFont="1" applyFill="1" applyBorder="1" applyAlignment="1">
      <alignment horizontal="left" vertical="center"/>
    </xf>
    <xf numFmtId="0" fontId="12" fillId="0" borderId="22" xfId="3" applyFont="1" applyBorder="1" applyAlignment="1">
      <alignment horizontal="left" vertical="center"/>
    </xf>
    <xf numFmtId="0" fontId="12" fillId="0" borderId="23" xfId="3" applyFont="1" applyBorder="1" applyAlignment="1">
      <alignment horizontal="left" vertical="center"/>
    </xf>
    <xf numFmtId="0" fontId="12" fillId="0" borderId="24" xfId="3" applyFont="1" applyBorder="1" applyAlignment="1">
      <alignment horizontal="left" vertical="center"/>
    </xf>
    <xf numFmtId="0" fontId="11" fillId="2" borderId="27" xfId="3" applyFont="1" applyFill="1" applyBorder="1" applyAlignment="1">
      <alignment horizontal="center" vertical="center" wrapText="1"/>
    </xf>
    <xf numFmtId="0" fontId="11" fillId="2" borderId="4" xfId="3" applyFont="1" applyFill="1" applyBorder="1" applyAlignment="1">
      <alignment horizontal="center" vertical="center" wrapText="1"/>
    </xf>
    <xf numFmtId="0" fontId="11" fillId="2" borderId="28" xfId="3" applyFont="1" applyFill="1" applyBorder="1" applyAlignment="1">
      <alignment horizontal="center" vertical="center" wrapText="1"/>
    </xf>
    <xf numFmtId="0" fontId="11" fillId="2" borderId="30" xfId="3" applyFont="1" applyFill="1" applyBorder="1" applyAlignment="1">
      <alignment horizontal="center" vertical="center" wrapText="1"/>
    </xf>
    <xf numFmtId="0" fontId="11" fillId="2" borderId="36" xfId="3" applyFont="1" applyFill="1" applyBorder="1" applyAlignment="1">
      <alignment horizontal="center" vertical="center"/>
    </xf>
    <xf numFmtId="0" fontId="11" fillId="2" borderId="5" xfId="3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top"/>
    </xf>
    <xf numFmtId="0" fontId="11" fillId="2" borderId="16" xfId="3" applyFont="1" applyFill="1" applyBorder="1" applyAlignment="1">
      <alignment horizontal="center" vertical="top"/>
    </xf>
    <xf numFmtId="0" fontId="12" fillId="0" borderId="14" xfId="3" applyFont="1" applyFill="1" applyBorder="1" applyAlignment="1">
      <alignment horizontal="left" vertical="top" wrapText="1"/>
    </xf>
    <xf numFmtId="0" fontId="12" fillId="0" borderId="15" xfId="3" applyFont="1" applyFill="1" applyBorder="1" applyAlignment="1">
      <alignment horizontal="left" vertical="top" wrapText="1"/>
    </xf>
    <xf numFmtId="0" fontId="12" fillId="0" borderId="26" xfId="3" applyFont="1" applyFill="1" applyBorder="1" applyAlignment="1">
      <alignment horizontal="left" vertical="top" wrapText="1"/>
    </xf>
    <xf numFmtId="0" fontId="11" fillId="2" borderId="6" xfId="3" applyFont="1" applyFill="1" applyBorder="1" applyAlignment="1">
      <alignment horizontal="center" vertical="center"/>
    </xf>
    <xf numFmtId="0" fontId="11" fillId="2" borderId="29" xfId="3" applyFont="1" applyFill="1" applyBorder="1" applyAlignment="1">
      <alignment horizontal="center" vertical="center"/>
    </xf>
    <xf numFmtId="0" fontId="11" fillId="2" borderId="27" xfId="3" applyFont="1" applyFill="1" applyBorder="1" applyAlignment="1">
      <alignment horizontal="center" vertical="center"/>
    </xf>
    <xf numFmtId="0" fontId="11" fillId="2" borderId="4" xfId="3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horizontal="center" vertical="center" wrapText="1"/>
    </xf>
    <xf numFmtId="0" fontId="11" fillId="2" borderId="9" xfId="3" applyFont="1" applyFill="1" applyBorder="1" applyAlignment="1">
      <alignment horizontal="center" vertical="center" wrapText="1"/>
    </xf>
  </cellXfs>
  <cellStyles count="16">
    <cellStyle name="ハイパーリンク" xfId="5" builtinId="8"/>
    <cellStyle name="ハイパーリンク 2" xfId="6"/>
    <cellStyle name="ハイパーリンク 2 2" xfId="14"/>
    <cellStyle name="ハイパーリンク 3" xfId="10"/>
    <cellStyle name="ハイパーリンク 4" xfId="15"/>
    <cellStyle name="標準" xfId="0" builtinId="0"/>
    <cellStyle name="標準 12" xfId="13"/>
    <cellStyle name="標準 2" xfId="2"/>
    <cellStyle name="標準 2 2" xfId="12"/>
    <cellStyle name="標準 3" xfId="4"/>
    <cellStyle name="標準 4" xfId="1"/>
    <cellStyle name="標準 5" xfId="7"/>
    <cellStyle name="標準 6" xfId="8"/>
    <cellStyle name="標準 7" xfId="11"/>
    <cellStyle name="標準 8 2" xfId="9"/>
    <cellStyle name="㼿㼿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19\h19rd_fs\04_&#12477;&#12501;&#12488;&#12454;&#12455;&#12450;&#24037;&#23398;&#25512;&#36914;&#12475;&#12531;&#12479;\K200A2SC1601000_&#38283;&#30330;&#12503;&#12525;&#12475;&#12473;&#25913;&#23450;\&#20840;&#20307;\&#31532;3.0&#29256;&#25913;&#35330;\AP&#32232;&#25913;&#35330;&#22519;&#31558;SWG\4_&#25104;&#26524;&#29289;\5.&#20491;&#21029;AP&#20966;&#29702;&#35373;&#35336;\D-UD1%20&#30011;&#38754;&#23450;&#32681;&#26360;(SC_A01_11)&#12484;&#12450;&#12540;&#26908;&#32034;&#30011;&#3875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3.12\gbibu-sls\&#20316;&#26989;&#12501;&#12457;&#12523;&#12480;_Work&#29992;\&#24773;&#22577;&#31278;&#21029;&#12481;&#12455;&#12483;&#12463;\&#30011;&#38754;&#19968;&#352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※項目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K41"/>
  <sheetViews>
    <sheetView topLeftCell="A10" workbookViewId="0">
      <selection activeCell="K19" sqref="K19"/>
    </sheetView>
  </sheetViews>
  <sheetFormatPr defaultRowHeight="13.5"/>
  <cols>
    <col min="2" max="2" width="32.875" customWidth="1"/>
    <col min="3" max="3" width="17.375" customWidth="1"/>
    <col min="4" max="4" width="51.125" bestFit="1" customWidth="1"/>
  </cols>
  <sheetData>
    <row r="3" spans="2:11">
      <c r="I3" t="s">
        <v>105</v>
      </c>
    </row>
    <row r="4" spans="2:11" ht="14.25">
      <c r="B4" s="1" t="s">
        <v>0</v>
      </c>
      <c r="C4" s="1" t="s">
        <v>1</v>
      </c>
      <c r="D4" s="1" t="s">
        <v>2</v>
      </c>
    </row>
    <row r="5" spans="2:11" ht="14.25">
      <c r="B5" s="2" t="s">
        <v>3</v>
      </c>
      <c r="C5" s="2" t="s">
        <v>76</v>
      </c>
      <c r="D5" s="3" t="s">
        <v>4</v>
      </c>
      <c r="I5" t="s">
        <v>93</v>
      </c>
      <c r="K5" t="s">
        <v>108</v>
      </c>
    </row>
    <row r="6" spans="2:11" ht="14.25">
      <c r="B6" s="2" t="s">
        <v>5</v>
      </c>
      <c r="C6" s="2" t="s">
        <v>77</v>
      </c>
      <c r="D6" s="3" t="s">
        <v>6</v>
      </c>
    </row>
    <row r="7" spans="2:11" ht="14.25">
      <c r="B7" s="2" t="s">
        <v>7</v>
      </c>
      <c r="C7" s="3"/>
      <c r="D7" s="3" t="s">
        <v>8</v>
      </c>
      <c r="I7" t="s">
        <v>94</v>
      </c>
    </row>
    <row r="8" spans="2:11" ht="14.25">
      <c r="B8" s="2" t="s">
        <v>9</v>
      </c>
      <c r="C8" s="2" t="s">
        <v>78</v>
      </c>
      <c r="D8" s="3" t="s">
        <v>10</v>
      </c>
      <c r="I8" t="s">
        <v>95</v>
      </c>
    </row>
    <row r="9" spans="2:11" ht="14.25">
      <c r="B9" s="2" t="s">
        <v>11</v>
      </c>
      <c r="C9" s="2" t="s">
        <v>79</v>
      </c>
      <c r="D9" s="3" t="s">
        <v>12</v>
      </c>
      <c r="I9" t="s">
        <v>96</v>
      </c>
    </row>
    <row r="10" spans="2:11" ht="14.25">
      <c r="B10" s="2" t="s">
        <v>13</v>
      </c>
      <c r="C10" s="3"/>
      <c r="D10" s="3" t="s">
        <v>14</v>
      </c>
    </row>
    <row r="11" spans="2:11" ht="14.25">
      <c r="B11" s="2" t="s">
        <v>15</v>
      </c>
      <c r="C11" s="3"/>
      <c r="D11" s="3" t="s">
        <v>16</v>
      </c>
    </row>
    <row r="12" spans="2:11" ht="14.25">
      <c r="B12" s="2" t="s">
        <v>17</v>
      </c>
      <c r="C12" s="2" t="s">
        <v>80</v>
      </c>
      <c r="D12" s="3" t="s">
        <v>18</v>
      </c>
      <c r="I12" t="s">
        <v>98</v>
      </c>
      <c r="J12" t="s">
        <v>91</v>
      </c>
    </row>
    <row r="13" spans="2:11" ht="14.25">
      <c r="B13" s="2" t="s">
        <v>19</v>
      </c>
      <c r="C13" s="2" t="s">
        <v>81</v>
      </c>
      <c r="D13" s="3" t="s">
        <v>20</v>
      </c>
      <c r="I13" t="s">
        <v>90</v>
      </c>
      <c r="J13" t="s">
        <v>97</v>
      </c>
    </row>
    <row r="14" spans="2:11" ht="14.25">
      <c r="B14" s="2" t="s">
        <v>21</v>
      </c>
      <c r="C14" s="3"/>
      <c r="D14" s="3" t="s">
        <v>22</v>
      </c>
    </row>
    <row r="15" spans="2:11" ht="14.25">
      <c r="B15" s="2" t="s">
        <v>23</v>
      </c>
      <c r="C15" s="3"/>
      <c r="D15" s="3" t="s">
        <v>24</v>
      </c>
    </row>
    <row r="16" spans="2:11" ht="14.25">
      <c r="B16" s="2" t="s">
        <v>25</v>
      </c>
      <c r="C16" s="3"/>
      <c r="D16" s="3" t="s">
        <v>26</v>
      </c>
      <c r="I16" t="s">
        <v>99</v>
      </c>
    </row>
    <row r="17" spans="2:11" ht="14.25">
      <c r="B17" s="2" t="s">
        <v>27</v>
      </c>
      <c r="C17" s="2" t="s">
        <v>82</v>
      </c>
      <c r="D17" s="3" t="s">
        <v>28</v>
      </c>
      <c r="I17" t="s">
        <v>27</v>
      </c>
    </row>
    <row r="18" spans="2:11" ht="14.25">
      <c r="B18" s="2" t="s">
        <v>29</v>
      </c>
      <c r="C18" s="3"/>
      <c r="D18" s="3" t="s">
        <v>30</v>
      </c>
    </row>
    <row r="19" spans="2:11" ht="14.25">
      <c r="B19" s="2" t="s">
        <v>31</v>
      </c>
      <c r="C19" s="2" t="s">
        <v>83</v>
      </c>
      <c r="D19" s="3" t="s">
        <v>32</v>
      </c>
      <c r="I19" t="s">
        <v>107</v>
      </c>
      <c r="K19" t="s">
        <v>106</v>
      </c>
    </row>
    <row r="20" spans="2:11" ht="14.25">
      <c r="B20" s="2" t="s">
        <v>33</v>
      </c>
      <c r="C20" s="3"/>
      <c r="D20" s="3" t="s">
        <v>34</v>
      </c>
      <c r="I20" t="s">
        <v>100</v>
      </c>
    </row>
    <row r="21" spans="2:11" ht="14.25">
      <c r="B21" s="2" t="s">
        <v>35</v>
      </c>
      <c r="C21" s="3"/>
      <c r="D21" s="3" t="s">
        <v>36</v>
      </c>
    </row>
    <row r="22" spans="2:11" ht="14.25">
      <c r="B22" s="2" t="s">
        <v>37</v>
      </c>
      <c r="C22" s="3"/>
      <c r="D22" s="3" t="s">
        <v>38</v>
      </c>
    </row>
    <row r="23" spans="2:11" ht="14.25">
      <c r="B23" s="2" t="s">
        <v>39</v>
      </c>
      <c r="C23" s="3"/>
      <c r="D23" s="3" t="s">
        <v>40</v>
      </c>
    </row>
    <row r="24" spans="2:11" ht="14.25">
      <c r="B24" s="2" t="s">
        <v>41</v>
      </c>
      <c r="C24" s="3"/>
      <c r="D24" s="3" t="s">
        <v>42</v>
      </c>
    </row>
    <row r="25" spans="2:11" ht="14.25">
      <c r="B25" s="2" t="s">
        <v>43</v>
      </c>
      <c r="C25" s="2" t="s">
        <v>84</v>
      </c>
      <c r="D25" s="3" t="s">
        <v>44</v>
      </c>
      <c r="I25" t="s">
        <v>101</v>
      </c>
      <c r="J25" t="s">
        <v>92</v>
      </c>
    </row>
    <row r="26" spans="2:11" ht="14.25">
      <c r="B26" s="2" t="s">
        <v>45</v>
      </c>
      <c r="C26" s="3"/>
      <c r="D26" s="3" t="s">
        <v>46</v>
      </c>
    </row>
    <row r="27" spans="2:11" ht="14.25">
      <c r="B27" s="2" t="s">
        <v>47</v>
      </c>
      <c r="C27" s="3"/>
      <c r="D27" s="3" t="s">
        <v>48</v>
      </c>
    </row>
    <row r="28" spans="2:11" ht="14.25">
      <c r="B28" s="2" t="s">
        <v>49</v>
      </c>
      <c r="C28" s="3"/>
      <c r="D28" s="3" t="s">
        <v>50</v>
      </c>
    </row>
    <row r="29" spans="2:11" ht="14.25">
      <c r="B29" s="2" t="s">
        <v>51</v>
      </c>
      <c r="C29" s="2" t="s">
        <v>85</v>
      </c>
      <c r="D29" s="3" t="s">
        <v>52</v>
      </c>
      <c r="I29" t="s">
        <v>51</v>
      </c>
    </row>
    <row r="30" spans="2:11" ht="14.25">
      <c r="B30" s="2" t="s">
        <v>53</v>
      </c>
      <c r="C30" s="2" t="s">
        <v>86</v>
      </c>
      <c r="D30" s="3" t="s">
        <v>54</v>
      </c>
      <c r="I30" t="s">
        <v>102</v>
      </c>
    </row>
    <row r="31" spans="2:11" ht="14.25">
      <c r="B31" s="2" t="s">
        <v>55</v>
      </c>
      <c r="C31" s="2" t="s">
        <v>87</v>
      </c>
      <c r="D31" s="3" t="s">
        <v>56</v>
      </c>
    </row>
    <row r="32" spans="2:11" ht="14.25">
      <c r="B32" s="2" t="s">
        <v>57</v>
      </c>
      <c r="C32" s="3"/>
      <c r="D32" s="3" t="s">
        <v>18</v>
      </c>
      <c r="K32" t="s">
        <v>109</v>
      </c>
    </row>
    <row r="33" spans="2:9" ht="14.25">
      <c r="B33" s="2" t="s">
        <v>58</v>
      </c>
      <c r="C33" s="3"/>
      <c r="D33" s="3" t="s">
        <v>59</v>
      </c>
      <c r="I33" t="s">
        <v>103</v>
      </c>
    </row>
    <row r="34" spans="2:9" ht="14.25">
      <c r="B34" s="2" t="s">
        <v>60</v>
      </c>
      <c r="C34" s="2" t="s">
        <v>88</v>
      </c>
      <c r="D34" s="3" t="s">
        <v>61</v>
      </c>
      <c r="I34" t="s">
        <v>103</v>
      </c>
    </row>
    <row r="35" spans="2:9" ht="24">
      <c r="B35" s="2" t="s">
        <v>62</v>
      </c>
      <c r="C35" s="3"/>
      <c r="D35" s="3" t="s">
        <v>63</v>
      </c>
      <c r="I35" t="s">
        <v>104</v>
      </c>
    </row>
    <row r="36" spans="2:9" ht="14.25">
      <c r="B36" s="2" t="s">
        <v>64</v>
      </c>
      <c r="C36" s="2" t="s">
        <v>89</v>
      </c>
      <c r="D36" s="3" t="s">
        <v>65</v>
      </c>
      <c r="I36" t="s">
        <v>104</v>
      </c>
    </row>
    <row r="37" spans="2:9" ht="14.25">
      <c r="B37" s="2" t="s">
        <v>66</v>
      </c>
      <c r="C37" s="3"/>
      <c r="D37" s="3" t="s">
        <v>67</v>
      </c>
    </row>
    <row r="38" spans="2:9" ht="14.25">
      <c r="B38" s="2" t="s">
        <v>68</v>
      </c>
      <c r="C38" s="3"/>
      <c r="D38" s="3" t="s">
        <v>69</v>
      </c>
    </row>
    <row r="39" spans="2:9" ht="14.25">
      <c r="B39" s="2" t="s">
        <v>70</v>
      </c>
      <c r="C39" s="3"/>
      <c r="D39" s="3" t="s">
        <v>71</v>
      </c>
    </row>
    <row r="40" spans="2:9" ht="14.25">
      <c r="B40" s="2" t="s">
        <v>72</v>
      </c>
      <c r="C40" s="3"/>
      <c r="D40" s="3" t="s">
        <v>73</v>
      </c>
    </row>
    <row r="41" spans="2:9" ht="14.25">
      <c r="B41" s="2" t="s">
        <v>74</v>
      </c>
      <c r="C41" s="3"/>
      <c r="D41" s="3" t="s">
        <v>75</v>
      </c>
      <c r="I41" t="s">
        <v>74</v>
      </c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U18"/>
  <sheetViews>
    <sheetView showGridLines="0" zoomScaleNormal="100" workbookViewId="0">
      <pane xSplit="29" ySplit="5" topLeftCell="AD6" activePane="bottomRight" state="frozenSplit"/>
      <selection pane="topRight" activeCell="AC1" sqref="AC1"/>
      <selection pane="bottomLeft" activeCell="A6" sqref="A6"/>
      <selection pane="bottomRight" activeCell="AD6" sqref="AD6:AK6"/>
    </sheetView>
  </sheetViews>
  <sheetFormatPr defaultColWidth="2.625" defaultRowHeight="13.5"/>
  <cols>
    <col min="1" max="1" width="2.625" style="16" customWidth="1"/>
    <col min="2" max="22" width="2.625" style="16"/>
    <col min="23" max="23" width="2.625" style="16" customWidth="1"/>
    <col min="24" max="16384" width="2.625" style="16"/>
  </cols>
  <sheetData>
    <row r="1" spans="1:73" ht="13.5" customHeight="1">
      <c r="B1" s="99" t="s">
        <v>148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100" t="s">
        <v>192</v>
      </c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2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 t="s">
        <v>149</v>
      </c>
      <c r="AR1" s="103"/>
      <c r="AS1" s="103"/>
      <c r="AT1" s="103"/>
      <c r="AU1" s="103"/>
      <c r="AV1" s="103"/>
      <c r="AW1" s="103" t="s">
        <v>150</v>
      </c>
      <c r="AX1" s="103"/>
      <c r="AY1" s="103"/>
      <c r="AZ1" s="103"/>
      <c r="BA1" s="103"/>
      <c r="BB1" s="103"/>
      <c r="BC1" s="103" t="s">
        <v>151</v>
      </c>
      <c r="BD1" s="103"/>
      <c r="BE1" s="103"/>
      <c r="BF1" s="103"/>
      <c r="BG1" s="103"/>
      <c r="BH1" s="103"/>
      <c r="BI1" s="103" t="s">
        <v>152</v>
      </c>
      <c r="BJ1" s="103"/>
      <c r="BK1" s="103"/>
      <c r="BL1" s="103"/>
      <c r="BM1" s="103"/>
      <c r="BN1" s="103"/>
    </row>
    <row r="2" spans="1:73"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4" t="s">
        <v>193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6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8"/>
      <c r="AR2" s="107"/>
      <c r="AS2" s="107"/>
      <c r="AT2" s="107"/>
      <c r="AU2" s="107"/>
      <c r="AV2" s="107"/>
      <c r="AW2" s="109"/>
      <c r="AX2" s="110"/>
      <c r="AY2" s="110"/>
      <c r="AZ2" s="110"/>
      <c r="BA2" s="110"/>
      <c r="BB2" s="111"/>
      <c r="BC2" s="108"/>
      <c r="BD2" s="107"/>
      <c r="BE2" s="107"/>
      <c r="BF2" s="107"/>
      <c r="BG2" s="107"/>
      <c r="BH2" s="107"/>
      <c r="BI2" s="108"/>
      <c r="BJ2" s="107"/>
      <c r="BK2" s="107"/>
      <c r="BL2" s="107"/>
      <c r="BM2" s="107"/>
      <c r="BN2" s="107"/>
    </row>
    <row r="3" spans="1:73" ht="14.25" thickBo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73" ht="21.75" customHeight="1">
      <c r="B4" s="68" t="s">
        <v>145</v>
      </c>
      <c r="C4" s="69"/>
      <c r="D4" s="69"/>
      <c r="E4" s="69"/>
      <c r="F4" s="72" t="s">
        <v>117</v>
      </c>
      <c r="G4" s="73"/>
      <c r="H4" s="73"/>
      <c r="I4" s="73"/>
      <c r="J4" s="73"/>
      <c r="K4" s="73"/>
      <c r="L4" s="74"/>
      <c r="M4" s="58" t="s">
        <v>153</v>
      </c>
      <c r="N4" s="59"/>
      <c r="O4" s="59"/>
      <c r="P4" s="59"/>
      <c r="Q4" s="81"/>
      <c r="R4" s="58" t="s">
        <v>154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81"/>
      <c r="AD4" s="58" t="s">
        <v>146</v>
      </c>
      <c r="AE4" s="59"/>
      <c r="AF4" s="59"/>
      <c r="AG4" s="59"/>
      <c r="AH4" s="59"/>
      <c r="AI4" s="59"/>
      <c r="AJ4" s="59"/>
      <c r="AK4" s="81"/>
      <c r="AL4" s="72" t="s">
        <v>155</v>
      </c>
      <c r="AM4" s="73"/>
      <c r="AN4" s="73"/>
      <c r="AO4" s="73"/>
      <c r="AP4" s="74"/>
      <c r="AQ4" s="72" t="s">
        <v>120</v>
      </c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4"/>
      <c r="BO4" s="58" t="s">
        <v>156</v>
      </c>
      <c r="BP4" s="59"/>
      <c r="BQ4" s="59"/>
      <c r="BR4" s="59"/>
      <c r="BS4" s="60"/>
    </row>
    <row r="5" spans="1:73" ht="42" customHeight="1" thickBot="1">
      <c r="B5" s="70"/>
      <c r="C5" s="71"/>
      <c r="D5" s="71"/>
      <c r="E5" s="71"/>
      <c r="F5" s="75"/>
      <c r="G5" s="76"/>
      <c r="H5" s="76"/>
      <c r="I5" s="76"/>
      <c r="J5" s="76"/>
      <c r="K5" s="76"/>
      <c r="L5" s="77"/>
      <c r="M5" s="82"/>
      <c r="N5" s="83"/>
      <c r="O5" s="83"/>
      <c r="P5" s="83"/>
      <c r="Q5" s="84"/>
      <c r="R5" s="82"/>
      <c r="S5" s="83"/>
      <c r="T5" s="83"/>
      <c r="U5" s="83"/>
      <c r="V5" s="83"/>
      <c r="W5" s="83"/>
      <c r="X5" s="83"/>
      <c r="Y5" s="83"/>
      <c r="Z5" s="83"/>
      <c r="AA5" s="83"/>
      <c r="AB5" s="83"/>
      <c r="AC5" s="84"/>
      <c r="AD5" s="61"/>
      <c r="AE5" s="62"/>
      <c r="AF5" s="62"/>
      <c r="AG5" s="62"/>
      <c r="AH5" s="62"/>
      <c r="AI5" s="62"/>
      <c r="AJ5" s="62"/>
      <c r="AK5" s="85"/>
      <c r="AL5" s="86"/>
      <c r="AM5" s="87"/>
      <c r="AN5" s="87"/>
      <c r="AO5" s="87"/>
      <c r="AP5" s="88"/>
      <c r="AQ5" s="86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8"/>
      <c r="BO5" s="61"/>
      <c r="BP5" s="62"/>
      <c r="BQ5" s="62"/>
      <c r="BR5" s="62"/>
      <c r="BS5" s="63"/>
    </row>
    <row r="6" spans="1:73" ht="27" customHeight="1" thickTop="1">
      <c r="A6" s="16" t="str">
        <f>R6</f>
        <v>テーブル名</v>
      </c>
      <c r="B6" s="64" t="s">
        <v>194</v>
      </c>
      <c r="C6" s="65"/>
      <c r="D6" s="65"/>
      <c r="E6" s="66"/>
      <c r="F6" s="67" t="s">
        <v>195</v>
      </c>
      <c r="G6" s="65"/>
      <c r="H6" s="65"/>
      <c r="I6" s="65"/>
      <c r="J6" s="65"/>
      <c r="K6" s="65"/>
      <c r="L6" s="66"/>
      <c r="M6" s="89" t="str">
        <f>"ENT_"&amp;RIGHT(B6,2)&amp;"_"&amp;TEXT(ROW(M6)-ROW(M$6)+1,"00")</f>
        <v>ENT_RK_01</v>
      </c>
      <c r="N6" s="90"/>
      <c r="O6" s="90"/>
      <c r="P6" s="90"/>
      <c r="Q6" s="91"/>
      <c r="R6" s="92" t="s">
        <v>196</v>
      </c>
      <c r="S6" s="93"/>
      <c r="T6" s="93"/>
      <c r="U6" s="93"/>
      <c r="V6" s="93"/>
      <c r="W6" s="93"/>
      <c r="X6" s="93"/>
      <c r="Y6" s="93"/>
      <c r="Z6" s="93"/>
      <c r="AA6" s="93"/>
      <c r="AB6" s="93"/>
      <c r="AC6" s="94"/>
      <c r="AD6" s="95" t="str">
        <f ca="1">INDIRECT(R6&amp;"!D8")</f>
        <v>work_table</v>
      </c>
      <c r="AE6" s="96"/>
      <c r="AF6" s="96"/>
      <c r="AG6" s="96"/>
      <c r="AH6" s="96"/>
      <c r="AI6" s="96"/>
      <c r="AJ6" s="96"/>
      <c r="AK6" s="96"/>
      <c r="AL6" s="97" t="s">
        <v>163</v>
      </c>
      <c r="AM6" s="98"/>
      <c r="AN6" s="98"/>
      <c r="AO6" s="98"/>
      <c r="AP6" s="98"/>
      <c r="AQ6" s="95" t="str">
        <f ca="1">INDIRECT(R6&amp;"!D9")</f>
        <v>テーブルの説明を記載してください。</v>
      </c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78" t="s">
        <v>157</v>
      </c>
      <c r="BP6" s="79"/>
      <c r="BQ6" s="79"/>
      <c r="BR6" s="79"/>
      <c r="BS6" s="80"/>
      <c r="BU6" s="16" t="str">
        <f ca="1">"select count(*) from milscm4."&amp;AD6&amp;";"</f>
        <v>select count(*) from milscm4.work_table;</v>
      </c>
    </row>
    <row r="7" spans="1:73" ht="27" customHeight="1" thickBot="1">
      <c r="A7" s="16">
        <f t="shared" ref="A7" si="0">R7</f>
        <v>0</v>
      </c>
      <c r="B7" s="40" t="s">
        <v>166</v>
      </c>
      <c r="C7" s="41"/>
      <c r="D7" s="41"/>
      <c r="E7" s="42"/>
      <c r="F7" s="43" t="s">
        <v>165</v>
      </c>
      <c r="G7" s="44"/>
      <c r="H7" s="44"/>
      <c r="I7" s="44"/>
      <c r="J7" s="44"/>
      <c r="K7" s="44"/>
      <c r="L7" s="45"/>
      <c r="M7" s="46"/>
      <c r="N7" s="47"/>
      <c r="O7" s="47"/>
      <c r="P7" s="47"/>
      <c r="Q7" s="48"/>
      <c r="R7" s="49"/>
      <c r="S7" s="50"/>
      <c r="T7" s="50"/>
      <c r="U7" s="50"/>
      <c r="V7" s="50"/>
      <c r="W7" s="50"/>
      <c r="X7" s="50"/>
      <c r="Y7" s="50"/>
      <c r="Z7" s="50"/>
      <c r="AA7" s="50"/>
      <c r="AB7" s="50"/>
      <c r="AC7" s="51"/>
      <c r="AD7" s="52"/>
      <c r="AE7" s="53"/>
      <c r="AF7" s="53"/>
      <c r="AG7" s="53"/>
      <c r="AH7" s="53"/>
      <c r="AI7" s="53"/>
      <c r="AJ7" s="53"/>
      <c r="AK7" s="53"/>
      <c r="AL7" s="54"/>
      <c r="AM7" s="55"/>
      <c r="AN7" s="55"/>
      <c r="AO7" s="55"/>
      <c r="AP7" s="55"/>
      <c r="AQ7" s="52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6"/>
      <c r="BQ7" s="56"/>
      <c r="BR7" s="56"/>
      <c r="BS7" s="57"/>
    </row>
    <row r="11" spans="1:73" ht="13.5" customHeight="1"/>
    <row r="12" spans="1:73" ht="13.5" customHeight="1"/>
    <row r="13" spans="1:73" ht="13.5" customHeight="1"/>
    <row r="14" spans="1:73" ht="13.5" customHeight="1"/>
    <row r="15" spans="1:73" ht="13.5" customHeight="1"/>
    <row r="16" spans="1:73" ht="13.5" customHeight="1"/>
    <row r="17" ht="13.5" customHeight="1"/>
    <row r="18" ht="13.5" customHeight="1"/>
  </sheetData>
  <autoFilter ref="B4:BS5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hiddenButton="1" showButton="0"/>
    <filterColumn colId="33" hiddenButton="1" showButton="0"/>
    <filterColumn colId="34" hiddenButton="1" showButton="0"/>
    <filterColumn colId="36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</autoFilter>
  <mergeCells count="37">
    <mergeCell ref="AD6:AK6"/>
    <mergeCell ref="AL6:AP6"/>
    <mergeCell ref="AQ6:BN6"/>
    <mergeCell ref="B1:L2"/>
    <mergeCell ref="M1:AD1"/>
    <mergeCell ref="AE1:AP1"/>
    <mergeCell ref="AQ1:AV1"/>
    <mergeCell ref="AW1:BB1"/>
    <mergeCell ref="BI1:BN1"/>
    <mergeCell ref="M2:AD2"/>
    <mergeCell ref="AE2:AP2"/>
    <mergeCell ref="AQ2:AV2"/>
    <mergeCell ref="AW2:BB2"/>
    <mergeCell ref="BC2:BH2"/>
    <mergeCell ref="BI2:BN2"/>
    <mergeCell ref="BC1:BH1"/>
    <mergeCell ref="AL7:AP7"/>
    <mergeCell ref="AQ7:BN7"/>
    <mergeCell ref="BO7:BS7"/>
    <mergeCell ref="BO4:BS5"/>
    <mergeCell ref="B6:E6"/>
    <mergeCell ref="F6:L6"/>
    <mergeCell ref="B4:E5"/>
    <mergeCell ref="F4:L5"/>
    <mergeCell ref="BO6:BS6"/>
    <mergeCell ref="M4:Q5"/>
    <mergeCell ref="R4:AC5"/>
    <mergeCell ref="AD4:AK5"/>
    <mergeCell ref="AL4:AP5"/>
    <mergeCell ref="AQ4:BN5"/>
    <mergeCell ref="M6:Q6"/>
    <mergeCell ref="R6:AC6"/>
    <mergeCell ref="B7:E7"/>
    <mergeCell ref="F7:L7"/>
    <mergeCell ref="M7:Q7"/>
    <mergeCell ref="R7:AC7"/>
    <mergeCell ref="AD7:AK7"/>
  </mergeCells>
  <phoneticPr fontId="6"/>
  <hyperlinks>
    <hyperlink ref="R6:AC6" location="処理対象患者基本データ_DPC!A1" display="処理対象患者基本データ_DPC"/>
  </hyperlinks>
  <pageMargins left="0.39370078740157483" right="0.23622047244094491" top="0.59055118110236227" bottom="0.39370078740157483" header="0.19685039370078741" footer="0.19685039370078741"/>
  <pageSetup paperSize="9" scale="77" fitToHeight="0" orientation="landscape" horizontalDpi="300" verticalDpi="300" r:id="rId1"/>
  <headerFooter alignWithMargins="0">
    <oddFooter>&amp;C&amp;P/&amp;N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showGridLines="0" tabSelected="1" zoomScale="85" zoomScaleNormal="85" workbookViewId="0">
      <selection activeCell="P9" sqref="P9"/>
    </sheetView>
  </sheetViews>
  <sheetFormatPr defaultColWidth="2.625" defaultRowHeight="18.75"/>
  <cols>
    <col min="1" max="1" width="17.75" style="4" customWidth="1"/>
    <col min="2" max="2" width="5.5" style="4" customWidth="1"/>
    <col min="3" max="3" width="28.875" style="4" customWidth="1"/>
    <col min="4" max="4" width="25.375" style="4" customWidth="1"/>
    <col min="5" max="5" width="6.375" style="4" customWidth="1"/>
    <col min="6" max="6" width="8.25" style="4" bestFit="1" customWidth="1"/>
    <col min="7" max="7" width="6.25" style="4" customWidth="1"/>
    <col min="8" max="8" width="11.875" style="4" customWidth="1"/>
    <col min="9" max="9" width="8.25" style="4" bestFit="1" customWidth="1"/>
    <col min="10" max="10" width="17.625" style="4" customWidth="1"/>
    <col min="11" max="12" width="9.125" style="4" customWidth="1"/>
    <col min="13" max="13" width="40.625" style="13" customWidth="1"/>
    <col min="14" max="16384" width="2.625" style="4"/>
  </cols>
  <sheetData>
    <row r="1" spans="1:31">
      <c r="A1" s="19" t="s">
        <v>158</v>
      </c>
      <c r="B1" s="117" t="s">
        <v>110</v>
      </c>
      <c r="C1" s="118"/>
      <c r="D1" s="20" t="s">
        <v>111</v>
      </c>
      <c r="E1" s="121"/>
      <c r="F1" s="121"/>
      <c r="G1" s="121"/>
      <c r="H1" s="121"/>
      <c r="I1" s="121"/>
      <c r="J1" s="122" t="s">
        <v>112</v>
      </c>
      <c r="K1" s="121"/>
      <c r="L1" s="113"/>
      <c r="M1" s="18" t="s">
        <v>113</v>
      </c>
    </row>
    <row r="2" spans="1:31" ht="19.5" thickBot="1">
      <c r="B2" s="119"/>
      <c r="C2" s="120"/>
      <c r="D2" s="21" t="s">
        <v>114</v>
      </c>
      <c r="E2" s="123"/>
      <c r="F2" s="123"/>
      <c r="G2" s="123"/>
      <c r="H2" s="123"/>
      <c r="I2" s="123"/>
      <c r="J2" s="124"/>
      <c r="K2" s="125"/>
      <c r="L2" s="126"/>
      <c r="M2" s="22"/>
      <c r="P2" s="4" t="str">
        <f>"ALTER TABLE ONLY "&amp;エンティティ一覧!$M$2&amp;"."&amp;D$8</f>
        <v>ALTER TABLE ONLY milscm_2022_003.work_table</v>
      </c>
    </row>
    <row r="3" spans="1:31" ht="19.5" thickBo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3"/>
      <c r="Q3" s="4" t="str">
        <f>"ADD CONSTRAINT "&amp;D$8&amp;"_pkey"</f>
        <v>ADD CONSTRAINT work_table_pkey</v>
      </c>
    </row>
    <row r="4" spans="1:31">
      <c r="B4" s="112" t="s">
        <v>115</v>
      </c>
      <c r="C4" s="113"/>
      <c r="D4" s="114" t="str">
        <f>VLOOKUP(D7,エンティティ一覧!A1:'エンティティ一覧'!AQ9962,13,FALSE)</f>
        <v>ENT_RK_01</v>
      </c>
      <c r="E4" s="115"/>
      <c r="F4" s="115"/>
      <c r="G4" s="115"/>
      <c r="H4" s="115"/>
      <c r="I4" s="115"/>
      <c r="J4" s="115"/>
      <c r="K4" s="115"/>
      <c r="L4" s="115"/>
      <c r="M4" s="116"/>
      <c r="R4" s="4" t="s">
        <v>162</v>
      </c>
    </row>
    <row r="5" spans="1:31">
      <c r="B5" s="127" t="s">
        <v>116</v>
      </c>
      <c r="C5" s="128"/>
      <c r="D5" s="129" t="str">
        <f>VLOOKUP(D7,エンティティ一覧!A1:'エンティティ一覧'!AQ9962,2,FALSE)</f>
        <v>WORK</v>
      </c>
      <c r="E5" s="130"/>
      <c r="F5" s="130"/>
      <c r="G5" s="130"/>
      <c r="H5" s="130"/>
      <c r="I5" s="130"/>
      <c r="J5" s="130"/>
      <c r="K5" s="130"/>
      <c r="L5" s="130"/>
      <c r="M5" s="131"/>
      <c r="S5" s="4" t="s">
        <v>160</v>
      </c>
    </row>
    <row r="6" spans="1:31">
      <c r="B6" s="127" t="s">
        <v>117</v>
      </c>
      <c r="C6" s="128"/>
      <c r="D6" s="129" t="str">
        <f>VLOOKUP(D7,エンティティ一覧!A1:'エンティティ一覧'!AQ9962,6,FALSE)</f>
        <v>ワークテーブル</v>
      </c>
      <c r="E6" s="130"/>
      <c r="F6" s="130"/>
      <c r="G6" s="130"/>
      <c r="H6" s="130"/>
      <c r="I6" s="130"/>
      <c r="J6" s="130"/>
      <c r="K6" s="130"/>
      <c r="L6" s="130"/>
      <c r="M6" s="131"/>
    </row>
    <row r="7" spans="1:31">
      <c r="B7" s="127" t="s">
        <v>118</v>
      </c>
      <c r="C7" s="128"/>
      <c r="D7" s="132" t="s">
        <v>197</v>
      </c>
      <c r="E7" s="133"/>
      <c r="F7" s="133"/>
      <c r="G7" s="133"/>
      <c r="H7" s="133"/>
      <c r="I7" s="133"/>
      <c r="J7" s="133"/>
      <c r="K7" s="133"/>
      <c r="L7" s="133"/>
      <c r="M7" s="134"/>
    </row>
    <row r="8" spans="1:31">
      <c r="B8" s="127" t="s">
        <v>119</v>
      </c>
      <c r="C8" s="128"/>
      <c r="D8" s="132" t="s">
        <v>198</v>
      </c>
      <c r="E8" s="133"/>
      <c r="F8" s="133"/>
      <c r="G8" s="133"/>
      <c r="H8" s="133"/>
      <c r="I8" s="133"/>
      <c r="J8" s="133"/>
      <c r="K8" s="133"/>
      <c r="L8" s="133"/>
      <c r="M8" s="134"/>
      <c r="S8" s="4" t="s">
        <v>161</v>
      </c>
    </row>
    <row r="9" spans="1:31" ht="19.5" customHeight="1" thickBot="1">
      <c r="B9" s="141" t="s">
        <v>120</v>
      </c>
      <c r="C9" s="142"/>
      <c r="D9" s="143" t="s">
        <v>199</v>
      </c>
      <c r="E9" s="144"/>
      <c r="F9" s="144"/>
      <c r="G9" s="144"/>
      <c r="H9" s="144"/>
      <c r="I9" s="144"/>
      <c r="J9" s="144"/>
      <c r="K9" s="144"/>
      <c r="L9" s="144"/>
      <c r="M9" s="145"/>
      <c r="P9" s="4" t="str">
        <f>"ALTER TABLE "&amp;エンティティ一覧!$M$2&amp;"."&amp;D$8&amp;" OWNER TO pgmisgrp1;"</f>
        <v>ALTER TABLE milscm_2022_003.work_table OWNER TO pgmisgrp1;</v>
      </c>
    </row>
    <row r="10" spans="1:31">
      <c r="B10" s="24"/>
      <c r="C10" s="24"/>
      <c r="D10" s="5"/>
      <c r="E10" s="5"/>
      <c r="F10" s="5"/>
      <c r="G10" s="5"/>
      <c r="H10" s="5"/>
      <c r="I10" s="5"/>
      <c r="J10" s="5"/>
      <c r="K10" s="5"/>
      <c r="L10" s="5"/>
      <c r="M10" s="23"/>
    </row>
    <row r="11" spans="1:31" ht="19.5" thickBot="1">
      <c r="B11" s="25" t="s">
        <v>121</v>
      </c>
      <c r="C11" s="24"/>
      <c r="D11" s="5"/>
      <c r="E11" s="5"/>
      <c r="F11" s="5"/>
      <c r="G11" s="5"/>
      <c r="H11" s="5"/>
      <c r="I11" s="5"/>
      <c r="J11" s="5"/>
      <c r="K11" s="5"/>
      <c r="L11" s="5"/>
      <c r="M11" s="23"/>
    </row>
    <row r="12" spans="1:31">
      <c r="B12" s="146" t="s">
        <v>122</v>
      </c>
      <c r="C12" s="148" t="s">
        <v>123</v>
      </c>
      <c r="D12" s="139" t="s">
        <v>124</v>
      </c>
      <c r="E12" s="135" t="s">
        <v>125</v>
      </c>
      <c r="F12" s="150" t="s">
        <v>126</v>
      </c>
      <c r="G12" s="151"/>
      <c r="H12" s="150" t="s">
        <v>127</v>
      </c>
      <c r="I12" s="151"/>
      <c r="J12" s="135" t="s">
        <v>128</v>
      </c>
      <c r="K12" s="135" t="s">
        <v>129</v>
      </c>
      <c r="L12" s="135" t="s">
        <v>130</v>
      </c>
      <c r="M12" s="137" t="s">
        <v>131</v>
      </c>
      <c r="P12" s="4" t="str">
        <f>"CREATE TABLE  "&amp;エンティティ一覧!$M$2&amp;"."&amp;D$8</f>
        <v>CREATE TABLE  milscm_2022_003.work_table</v>
      </c>
    </row>
    <row r="13" spans="1:31" ht="56.25">
      <c r="B13" s="147"/>
      <c r="C13" s="149"/>
      <c r="D13" s="140"/>
      <c r="E13" s="136"/>
      <c r="F13" s="6" t="s">
        <v>132</v>
      </c>
      <c r="G13" s="6" t="s">
        <v>133</v>
      </c>
      <c r="H13" s="6" t="s">
        <v>132</v>
      </c>
      <c r="I13" s="6" t="s">
        <v>134</v>
      </c>
      <c r="J13" s="136"/>
      <c r="K13" s="136"/>
      <c r="L13" s="136"/>
      <c r="M13" s="138"/>
      <c r="Q13" s="4" t="s">
        <v>160</v>
      </c>
    </row>
    <row r="14" spans="1:31" s="30" customFormat="1" ht="37.5">
      <c r="A14" s="4"/>
      <c r="B14" s="26">
        <f t="shared" ref="B14:B26" si="0">ROW()-13</f>
        <v>1</v>
      </c>
      <c r="C14" s="14" t="s">
        <v>147</v>
      </c>
      <c r="D14" s="14" t="s">
        <v>137</v>
      </c>
      <c r="E14" s="8" t="s">
        <v>136</v>
      </c>
      <c r="F14" s="8" t="s">
        <v>135</v>
      </c>
      <c r="G14" s="8">
        <v>9</v>
      </c>
      <c r="H14" s="8" t="str">
        <f t="shared" ref="H14:H26" si="1">IF(F14="フラグ","boolean",IF(F14="文字列","text",IF(F14="整数","integer",IF(F14="実数","numeric",""))))</f>
        <v>text</v>
      </c>
      <c r="I14" s="8">
        <f t="shared" ref="I14:I26" si="2">IF(H14="boolean",1,IF(H14="text",IF(G14&lt;=126,1+(G14*3),4+(G14*3)),IF(H14="integer",4,IF(H14="numeric",3+CEILING(G14/4*2,2),0))))</f>
        <v>28</v>
      </c>
      <c r="J14" s="27"/>
      <c r="K14" s="27"/>
      <c r="L14" s="28" t="s">
        <v>136</v>
      </c>
      <c r="M14" s="29" t="s">
        <v>171</v>
      </c>
      <c r="P14" s="4"/>
      <c r="Q14" s="4"/>
      <c r="R14" s="4"/>
      <c r="S14" s="4" t="str">
        <f>IF(B14&lt;&gt;1,","&amp;D14,D14)</f>
        <v>facility_id</v>
      </c>
      <c r="T14" s="4" t="str">
        <f>UPPER(H14)</f>
        <v>TEXT</v>
      </c>
      <c r="U14" s="4" t="str">
        <f>IF(K14&lt;&gt;"","default "&amp;IF(H14="text","'"&amp;K14&amp;"'",K14),"")</f>
        <v/>
      </c>
      <c r="V14" s="4" t="str">
        <f>IF(L14="○","NOT NULL","")</f>
        <v>NOT NULL</v>
      </c>
      <c r="W14" s="4" t="str">
        <f>"-- "&amp;C14</f>
        <v>-- 施設ID</v>
      </c>
      <c r="X14" s="4"/>
      <c r="AD14" s="4" t="str">
        <f t="shared" ref="AD14:AD26" si="3">IF(H14="text",""""&amp;D14&amp;""": ""object"", ","")</f>
        <v xml:space="preserve">"facility_id": "object", </v>
      </c>
      <c r="AE14" s="4" t="str">
        <f t="shared" ref="AE14:AE26" si="4">""""&amp;D14&amp;""", "</f>
        <v xml:space="preserve">"facility_id", </v>
      </c>
    </row>
    <row r="15" spans="1:31" s="30" customFormat="1">
      <c r="A15" s="4"/>
      <c r="B15" s="31">
        <f t="shared" si="0"/>
        <v>2</v>
      </c>
      <c r="C15" s="7" t="s">
        <v>143</v>
      </c>
      <c r="D15" s="7" t="s">
        <v>144</v>
      </c>
      <c r="E15" s="9" t="s">
        <v>136</v>
      </c>
      <c r="F15" s="9" t="s">
        <v>135</v>
      </c>
      <c r="G15" s="9">
        <v>3</v>
      </c>
      <c r="H15" s="9" t="str">
        <f t="shared" si="1"/>
        <v>text</v>
      </c>
      <c r="I15" s="9">
        <f t="shared" si="2"/>
        <v>10</v>
      </c>
      <c r="J15" s="10"/>
      <c r="K15" s="32"/>
      <c r="L15" s="11" t="s">
        <v>136</v>
      </c>
      <c r="M15" s="12"/>
      <c r="P15" s="4"/>
      <c r="Q15" s="4"/>
      <c r="R15" s="4"/>
      <c r="S15" s="4" t="str">
        <f t="shared" ref="S15:S26" si="5">IF(B15&lt;&gt;1,","&amp;D15,D15)</f>
        <v>,department_kubun</v>
      </c>
      <c r="T15" s="4" t="str">
        <f t="shared" ref="T15:T26" si="6">UPPER(H15)</f>
        <v>TEXT</v>
      </c>
      <c r="U15" s="4" t="str">
        <f t="shared" ref="U15:U26" si="7">IF(K15&lt;&gt;"","default "&amp;IF(H15="text","'"&amp;K15&amp;"'",K15),"")</f>
        <v/>
      </c>
      <c r="V15" s="4" t="str">
        <f>IF(L15="○","NOT NULL","")</f>
        <v>NOT NULL</v>
      </c>
      <c r="W15" s="4" t="str">
        <f>"-- "&amp;C15</f>
        <v>-- 診療科区分</v>
      </c>
      <c r="X15" s="4"/>
      <c r="AD15" s="4" t="str">
        <f t="shared" si="3"/>
        <v xml:space="preserve">"department_kubun": "object", </v>
      </c>
      <c r="AE15" s="4" t="str">
        <f t="shared" si="4"/>
        <v xml:space="preserve">"department_kubun", </v>
      </c>
    </row>
    <row r="16" spans="1:31" s="30" customFormat="1" ht="56.25">
      <c r="A16" s="4"/>
      <c r="B16" s="31">
        <f t="shared" si="0"/>
        <v>3</v>
      </c>
      <c r="C16" s="7" t="s">
        <v>167</v>
      </c>
      <c r="D16" s="7" t="s">
        <v>164</v>
      </c>
      <c r="E16" s="9" t="s">
        <v>136</v>
      </c>
      <c r="F16" s="9" t="s">
        <v>168</v>
      </c>
      <c r="G16" s="9">
        <v>20</v>
      </c>
      <c r="H16" s="9" t="str">
        <f t="shared" si="1"/>
        <v>text</v>
      </c>
      <c r="I16" s="9">
        <f t="shared" si="2"/>
        <v>61</v>
      </c>
      <c r="J16" s="10"/>
      <c r="K16" s="32"/>
      <c r="L16" s="11" t="s">
        <v>136</v>
      </c>
      <c r="M16" s="12" t="s">
        <v>169</v>
      </c>
      <c r="P16" s="4"/>
      <c r="Q16" s="4"/>
      <c r="R16" s="4"/>
      <c r="S16" s="4" t="str">
        <f t="shared" si="5"/>
        <v>,himoduke_id</v>
      </c>
      <c r="T16" s="4" t="str">
        <f t="shared" si="6"/>
        <v>TEXT</v>
      </c>
      <c r="U16" s="4" t="str">
        <f t="shared" si="7"/>
        <v/>
      </c>
      <c r="V16" s="4" t="str">
        <f>IF(L16="○","NOT NULL","")</f>
        <v>NOT NULL</v>
      </c>
      <c r="W16" s="4" t="str">
        <f>"-- "&amp;C16</f>
        <v>-- 紐付けID</v>
      </c>
      <c r="X16" s="4"/>
      <c r="AD16" s="4" t="str">
        <f t="shared" si="3"/>
        <v xml:space="preserve">"himoduke_id": "object", </v>
      </c>
      <c r="AE16" s="4" t="str">
        <f t="shared" si="4"/>
        <v xml:space="preserve">"himoduke_id", </v>
      </c>
    </row>
    <row r="17" spans="1:31" s="30" customFormat="1">
      <c r="B17" s="31">
        <f t="shared" si="0"/>
        <v>4</v>
      </c>
      <c r="C17" s="7" t="s">
        <v>170</v>
      </c>
      <c r="D17" s="7" t="s">
        <v>190</v>
      </c>
      <c r="E17" s="8" t="s">
        <v>136</v>
      </c>
      <c r="F17" s="8" t="s">
        <v>135</v>
      </c>
      <c r="G17" s="8">
        <v>8</v>
      </c>
      <c r="H17" s="8" t="str">
        <f t="shared" si="1"/>
        <v>text</v>
      </c>
      <c r="I17" s="9">
        <f t="shared" si="2"/>
        <v>25</v>
      </c>
      <c r="J17" s="10"/>
      <c r="K17" s="10"/>
      <c r="L17" s="11" t="s">
        <v>136</v>
      </c>
      <c r="M17" s="12" t="s">
        <v>172</v>
      </c>
      <c r="P17" s="4"/>
      <c r="Q17" s="4"/>
      <c r="R17" s="4"/>
      <c r="S17" s="4" t="str">
        <f t="shared" si="5"/>
        <v>,nyuin_ymd</v>
      </c>
      <c r="T17" s="4" t="str">
        <f t="shared" si="6"/>
        <v>TEXT</v>
      </c>
      <c r="U17" s="4" t="str">
        <f t="shared" si="7"/>
        <v/>
      </c>
      <c r="V17" s="4" t="str">
        <f t="shared" ref="V17:V26" si="8">IF(L17="○","NOT NULL","")</f>
        <v>NOT NULL</v>
      </c>
      <c r="W17" s="4" t="str">
        <f t="shared" ref="W17:W26" si="9">"-- "&amp;C17</f>
        <v>-- 入院年月日</v>
      </c>
      <c r="X17" s="4"/>
      <c r="AD17" s="4" t="str">
        <f t="shared" si="3"/>
        <v xml:space="preserve">"nyuin_ymd": "object", </v>
      </c>
      <c r="AE17" s="4" t="str">
        <f t="shared" si="4"/>
        <v xml:space="preserve">"nyuin_ymd", </v>
      </c>
    </row>
    <row r="18" spans="1:31" s="30" customFormat="1">
      <c r="B18" s="31">
        <f t="shared" si="0"/>
        <v>5</v>
      </c>
      <c r="C18" s="7" t="s">
        <v>173</v>
      </c>
      <c r="D18" s="7" t="s">
        <v>188</v>
      </c>
      <c r="E18" s="8" t="s">
        <v>136</v>
      </c>
      <c r="F18" s="9" t="s">
        <v>135</v>
      </c>
      <c r="G18" s="8">
        <v>9</v>
      </c>
      <c r="H18" s="8" t="str">
        <f t="shared" si="1"/>
        <v>text</v>
      </c>
      <c r="I18" s="9">
        <f t="shared" si="2"/>
        <v>28</v>
      </c>
      <c r="J18" s="10"/>
      <c r="K18" s="10"/>
      <c r="L18" s="11" t="s">
        <v>136</v>
      </c>
      <c r="M18" s="12"/>
      <c r="Q18" s="4"/>
      <c r="R18" s="4"/>
      <c r="S18" s="4" t="str">
        <f t="shared" si="5"/>
        <v>,receipt_densan_code</v>
      </c>
      <c r="T18" s="4" t="str">
        <f t="shared" si="6"/>
        <v>TEXT</v>
      </c>
      <c r="U18" s="4" t="str">
        <f t="shared" si="7"/>
        <v/>
      </c>
      <c r="V18" s="4" t="str">
        <f t="shared" si="8"/>
        <v>NOT NULL</v>
      </c>
      <c r="W18" s="4" t="str">
        <f t="shared" si="9"/>
        <v>-- レセプト電算処理システム用コード</v>
      </c>
      <c r="X18" s="4"/>
      <c r="AD18" s="4" t="str">
        <f t="shared" si="3"/>
        <v xml:space="preserve">"receipt_densan_code": "object", </v>
      </c>
      <c r="AE18" s="4" t="str">
        <f t="shared" si="4"/>
        <v xml:space="preserve">"receipt_densan_code", </v>
      </c>
    </row>
    <row r="19" spans="1:31" s="30" customFormat="1">
      <c r="B19" s="31">
        <f t="shared" si="0"/>
        <v>6</v>
      </c>
      <c r="C19" s="7" t="s">
        <v>174</v>
      </c>
      <c r="D19" s="7" t="s">
        <v>175</v>
      </c>
      <c r="E19" s="8"/>
      <c r="F19" s="9" t="s">
        <v>135</v>
      </c>
      <c r="G19" s="8">
        <v>254</v>
      </c>
      <c r="H19" s="9" t="str">
        <f t="shared" si="1"/>
        <v>text</v>
      </c>
      <c r="I19" s="9">
        <f t="shared" si="2"/>
        <v>766</v>
      </c>
      <c r="J19" s="10"/>
      <c r="K19" s="10"/>
      <c r="L19" s="11"/>
      <c r="M19" s="12" t="s">
        <v>176</v>
      </c>
      <c r="Q19" s="4"/>
      <c r="R19" s="4"/>
      <c r="S19" s="4" t="str">
        <f t="shared" si="5"/>
        <v>,sinryo_meisai_name</v>
      </c>
      <c r="T19" s="4" t="str">
        <f t="shared" si="6"/>
        <v>TEXT</v>
      </c>
      <c r="U19" s="4" t="str">
        <f t="shared" si="7"/>
        <v/>
      </c>
      <c r="V19" s="4" t="str">
        <f t="shared" si="8"/>
        <v/>
      </c>
      <c r="W19" s="4" t="str">
        <f t="shared" si="9"/>
        <v>-- 診療明細名称</v>
      </c>
      <c r="X19" s="4"/>
      <c r="AD19" s="4" t="str">
        <f t="shared" si="3"/>
        <v xml:space="preserve">"sinryo_meisai_name": "object", </v>
      </c>
      <c r="AE19" s="4" t="str">
        <f t="shared" si="4"/>
        <v xml:space="preserve">"sinryo_meisai_name", </v>
      </c>
    </row>
    <row r="20" spans="1:31" s="30" customFormat="1">
      <c r="B20" s="31">
        <f t="shared" si="0"/>
        <v>7</v>
      </c>
      <c r="C20" s="7" t="s">
        <v>177</v>
      </c>
      <c r="D20" s="7" t="s">
        <v>139</v>
      </c>
      <c r="E20" s="8"/>
      <c r="F20" s="8" t="s">
        <v>159</v>
      </c>
      <c r="G20" s="8">
        <v>12</v>
      </c>
      <c r="H20" s="8" t="str">
        <f t="shared" si="1"/>
        <v>numeric</v>
      </c>
      <c r="I20" s="9">
        <f t="shared" si="2"/>
        <v>9</v>
      </c>
      <c r="J20" s="10"/>
      <c r="K20" s="10"/>
      <c r="L20" s="11"/>
      <c r="M20" s="12"/>
      <c r="Q20" s="4"/>
      <c r="R20" s="4"/>
      <c r="S20" s="4" t="str">
        <f t="shared" si="5"/>
        <v>,meisai_tensu</v>
      </c>
      <c r="T20" s="4" t="str">
        <f t="shared" si="6"/>
        <v>NUMERIC</v>
      </c>
      <c r="U20" s="4" t="str">
        <f t="shared" si="7"/>
        <v/>
      </c>
      <c r="V20" s="4" t="str">
        <f t="shared" si="8"/>
        <v/>
      </c>
      <c r="W20" s="4" t="str">
        <f t="shared" si="9"/>
        <v>-- 明細点数・金額</v>
      </c>
      <c r="X20" s="4"/>
      <c r="AD20" s="4" t="str">
        <f t="shared" si="3"/>
        <v/>
      </c>
      <c r="AE20" s="4" t="str">
        <f t="shared" si="4"/>
        <v xml:space="preserve">"meisai_tensu", </v>
      </c>
    </row>
    <row r="21" spans="1:31" s="30" customFormat="1">
      <c r="B21" s="31">
        <f t="shared" si="0"/>
        <v>8</v>
      </c>
      <c r="C21" s="7" t="s">
        <v>178</v>
      </c>
      <c r="D21" s="7" t="s">
        <v>142</v>
      </c>
      <c r="E21" s="8"/>
      <c r="F21" s="8" t="s">
        <v>159</v>
      </c>
      <c r="G21" s="8">
        <v>8</v>
      </c>
      <c r="H21" s="8" t="str">
        <f t="shared" si="1"/>
        <v>numeric</v>
      </c>
      <c r="I21" s="9">
        <f t="shared" si="2"/>
        <v>7</v>
      </c>
      <c r="J21" s="10"/>
      <c r="K21" s="10"/>
      <c r="L21" s="11"/>
      <c r="M21" s="12"/>
      <c r="Q21" s="4"/>
      <c r="R21" s="4"/>
      <c r="S21" s="4" t="str">
        <f t="shared" si="5"/>
        <v>,koi_times</v>
      </c>
      <c r="T21" s="4" t="str">
        <f t="shared" si="6"/>
        <v>NUMERIC</v>
      </c>
      <c r="U21" s="4" t="str">
        <f t="shared" si="7"/>
        <v/>
      </c>
      <c r="V21" s="4" t="str">
        <f t="shared" si="8"/>
        <v/>
      </c>
      <c r="W21" s="4" t="str">
        <f t="shared" si="9"/>
        <v>-- 行為回数</v>
      </c>
      <c r="X21" s="4"/>
      <c r="AD21" s="4" t="str">
        <f t="shared" si="3"/>
        <v/>
      </c>
      <c r="AE21" s="4" t="str">
        <f t="shared" si="4"/>
        <v xml:space="preserve">"koi_times", </v>
      </c>
    </row>
    <row r="22" spans="1:31" s="30" customFormat="1">
      <c r="A22" s="4"/>
      <c r="B22" s="31">
        <f t="shared" si="0"/>
        <v>9</v>
      </c>
      <c r="C22" s="7" t="s">
        <v>179</v>
      </c>
      <c r="D22" s="7" t="s">
        <v>189</v>
      </c>
      <c r="E22" s="8" t="s">
        <v>136</v>
      </c>
      <c r="F22" s="8" t="s">
        <v>135</v>
      </c>
      <c r="G22" s="8">
        <v>8</v>
      </c>
      <c r="H22" s="8" t="str">
        <f t="shared" si="1"/>
        <v>text</v>
      </c>
      <c r="I22" s="9">
        <f t="shared" si="2"/>
        <v>25</v>
      </c>
      <c r="J22" s="10"/>
      <c r="K22" s="10"/>
      <c r="L22" s="11" t="s">
        <v>136</v>
      </c>
      <c r="M22" s="12" t="s">
        <v>172</v>
      </c>
      <c r="Q22" s="4"/>
      <c r="R22" s="4"/>
      <c r="S22" s="4" t="str">
        <f t="shared" si="5"/>
        <v>,jisshi_ymd</v>
      </c>
      <c r="T22" s="4" t="str">
        <f t="shared" si="6"/>
        <v>TEXT</v>
      </c>
      <c r="U22" s="4" t="str">
        <f t="shared" si="7"/>
        <v/>
      </c>
      <c r="V22" s="4" t="str">
        <f t="shared" si="8"/>
        <v>NOT NULL</v>
      </c>
      <c r="W22" s="4" t="str">
        <f t="shared" si="9"/>
        <v>-- 実施年月日</v>
      </c>
      <c r="X22" s="4"/>
      <c r="AD22" s="4" t="str">
        <f t="shared" si="3"/>
        <v xml:space="preserve">"jisshi_ymd": "object", </v>
      </c>
      <c r="AE22" s="4" t="str">
        <f t="shared" si="4"/>
        <v xml:space="preserve">"jisshi_ymd", </v>
      </c>
    </row>
    <row r="23" spans="1:31" s="30" customFormat="1" ht="37.5">
      <c r="A23" s="4"/>
      <c r="B23" s="31">
        <f t="shared" si="0"/>
        <v>10</v>
      </c>
      <c r="C23" s="15" t="s">
        <v>180</v>
      </c>
      <c r="D23" s="15" t="s">
        <v>187</v>
      </c>
      <c r="E23" s="8"/>
      <c r="F23" s="8" t="s">
        <v>135</v>
      </c>
      <c r="G23" s="8">
        <v>3</v>
      </c>
      <c r="H23" s="8" t="str">
        <f t="shared" si="1"/>
        <v>text</v>
      </c>
      <c r="I23" s="9">
        <f t="shared" si="2"/>
        <v>10</v>
      </c>
      <c r="J23" s="10"/>
      <c r="K23" s="32"/>
      <c r="L23" s="11"/>
      <c r="M23" s="12" t="s">
        <v>191</v>
      </c>
      <c r="Q23" s="4"/>
      <c r="R23" s="4"/>
      <c r="S23" s="4" t="str">
        <f t="shared" si="5"/>
        <v>,koi_meisai_no</v>
      </c>
      <c r="T23" s="4" t="str">
        <f t="shared" si="6"/>
        <v>TEXT</v>
      </c>
      <c r="U23" s="4" t="str">
        <f t="shared" si="7"/>
        <v/>
      </c>
      <c r="V23" s="4" t="str">
        <f t="shared" si="8"/>
        <v/>
      </c>
      <c r="W23" s="4" t="str">
        <f t="shared" si="9"/>
        <v>-- 行為明細番号</v>
      </c>
      <c r="X23" s="4"/>
      <c r="AD23" s="4" t="str">
        <f t="shared" si="3"/>
        <v xml:space="preserve">"koi_meisai_no": "object", </v>
      </c>
      <c r="AE23" s="4" t="str">
        <f t="shared" si="4"/>
        <v xml:space="preserve">"koi_meisai_no", </v>
      </c>
    </row>
    <row r="24" spans="1:31" s="30" customFormat="1" ht="56.25">
      <c r="A24" s="4"/>
      <c r="B24" s="31">
        <f t="shared" si="0"/>
        <v>11</v>
      </c>
      <c r="C24" s="15" t="s">
        <v>181</v>
      </c>
      <c r="D24" s="15" t="s">
        <v>141</v>
      </c>
      <c r="E24" s="8"/>
      <c r="F24" s="8" t="s">
        <v>135</v>
      </c>
      <c r="G24" s="8">
        <v>12</v>
      </c>
      <c r="H24" s="8" t="str">
        <f t="shared" si="1"/>
        <v>text</v>
      </c>
      <c r="I24" s="9">
        <f t="shared" si="2"/>
        <v>37</v>
      </c>
      <c r="J24" s="10"/>
      <c r="K24" s="32"/>
      <c r="L24" s="11"/>
      <c r="M24" s="12" t="s">
        <v>182</v>
      </c>
      <c r="Q24" s="4"/>
      <c r="R24" s="4"/>
      <c r="S24" s="4" t="str">
        <f t="shared" si="5"/>
        <v>,koi_meisai_kubun</v>
      </c>
      <c r="T24" s="4" t="str">
        <f t="shared" si="6"/>
        <v>TEXT</v>
      </c>
      <c r="U24" s="4" t="str">
        <f t="shared" si="7"/>
        <v/>
      </c>
      <c r="V24" s="4" t="str">
        <f t="shared" si="8"/>
        <v/>
      </c>
      <c r="W24" s="4" t="str">
        <f t="shared" si="9"/>
        <v>-- 行為明細区分情報</v>
      </c>
      <c r="X24" s="4"/>
      <c r="AD24" s="4" t="str">
        <f t="shared" si="3"/>
        <v xml:space="preserve">"koi_meisai_kubun": "object", </v>
      </c>
      <c r="AE24" s="4" t="str">
        <f t="shared" si="4"/>
        <v xml:space="preserve">"koi_meisai_kubun", </v>
      </c>
    </row>
    <row r="25" spans="1:31" s="30" customFormat="1" ht="37.5">
      <c r="A25" s="4"/>
      <c r="B25" s="31">
        <f t="shared" si="0"/>
        <v>12</v>
      </c>
      <c r="C25" s="7" t="s">
        <v>183</v>
      </c>
      <c r="D25" s="7" t="s">
        <v>138</v>
      </c>
      <c r="E25" s="9"/>
      <c r="F25" s="9" t="s">
        <v>159</v>
      </c>
      <c r="G25" s="8">
        <v>11</v>
      </c>
      <c r="H25" s="9" t="str">
        <f t="shared" si="1"/>
        <v>numeric</v>
      </c>
      <c r="I25" s="9">
        <f t="shared" si="2"/>
        <v>9</v>
      </c>
      <c r="J25" s="10"/>
      <c r="K25" s="10"/>
      <c r="L25" s="11"/>
      <c r="M25" s="12" t="s">
        <v>184</v>
      </c>
      <c r="Q25" s="4"/>
      <c r="R25" s="4"/>
      <c r="S25" s="4" t="str">
        <f t="shared" si="5"/>
        <v>,shiyoryo</v>
      </c>
      <c r="T25" s="4" t="str">
        <f t="shared" si="6"/>
        <v>NUMERIC</v>
      </c>
      <c r="U25" s="4" t="str">
        <f t="shared" si="7"/>
        <v/>
      </c>
      <c r="V25" s="4" t="str">
        <f t="shared" si="8"/>
        <v/>
      </c>
      <c r="W25" s="4" t="str">
        <f t="shared" si="9"/>
        <v>-- 使用量</v>
      </c>
      <c r="X25" s="4"/>
      <c r="AD25" s="4" t="str">
        <f t="shared" si="3"/>
        <v/>
      </c>
      <c r="AE25" s="4" t="str">
        <f t="shared" si="4"/>
        <v xml:space="preserve">"shiyoryo", </v>
      </c>
    </row>
    <row r="26" spans="1:31" s="30" customFormat="1" ht="19.5" thickBot="1">
      <c r="A26" s="4"/>
      <c r="B26" s="33">
        <f t="shared" si="0"/>
        <v>13</v>
      </c>
      <c r="C26" s="34" t="s">
        <v>185</v>
      </c>
      <c r="D26" s="34" t="s">
        <v>140</v>
      </c>
      <c r="E26" s="35"/>
      <c r="F26" s="35" t="s">
        <v>135</v>
      </c>
      <c r="G26" s="35">
        <v>1</v>
      </c>
      <c r="H26" s="35" t="str">
        <f t="shared" si="1"/>
        <v>text</v>
      </c>
      <c r="I26" s="35">
        <f t="shared" si="2"/>
        <v>4</v>
      </c>
      <c r="J26" s="36"/>
      <c r="K26" s="37"/>
      <c r="L26" s="38"/>
      <c r="M26" s="39" t="s">
        <v>186</v>
      </c>
      <c r="Q26" s="4"/>
      <c r="R26" s="4"/>
      <c r="S26" s="4" t="str">
        <f t="shared" si="5"/>
        <v>,ten_kubun</v>
      </c>
      <c r="T26" s="4" t="str">
        <f t="shared" si="6"/>
        <v>TEXT</v>
      </c>
      <c r="U26" s="4" t="str">
        <f t="shared" si="7"/>
        <v/>
      </c>
      <c r="V26" s="4" t="str">
        <f t="shared" si="8"/>
        <v/>
      </c>
      <c r="W26" s="4" t="str">
        <f t="shared" si="9"/>
        <v>-- 円・点区分</v>
      </c>
      <c r="X26" s="4"/>
      <c r="AD26" s="4" t="str">
        <f t="shared" si="3"/>
        <v xml:space="preserve">"ten_kubun": "object", </v>
      </c>
      <c r="AE26" s="4" t="str">
        <f t="shared" si="4"/>
        <v xml:space="preserve">"ten_kubun", </v>
      </c>
    </row>
    <row r="27" spans="1:31">
      <c r="P27" s="30"/>
      <c r="R27" s="4" t="s">
        <v>161</v>
      </c>
      <c r="Y27" s="30"/>
      <c r="Z27" s="30"/>
      <c r="AA27" s="30"/>
      <c r="AB27" s="30"/>
      <c r="AC27" s="30"/>
    </row>
    <row r="28" spans="1:31">
      <c r="P28" s="30"/>
      <c r="Y28" s="30"/>
      <c r="Z28" s="30"/>
      <c r="AA28" s="30"/>
      <c r="AB28" s="30"/>
      <c r="AC28" s="30"/>
    </row>
    <row r="29" spans="1:31">
      <c r="P29" s="30"/>
      <c r="Y29" s="30"/>
      <c r="Z29" s="30"/>
      <c r="AA29" s="30"/>
      <c r="AB29" s="30"/>
      <c r="AC29" s="30"/>
    </row>
    <row r="30" spans="1:31">
      <c r="P30" s="30"/>
      <c r="Y30" s="30"/>
      <c r="Z30" s="30"/>
      <c r="AA30" s="30"/>
      <c r="AB30" s="30"/>
      <c r="AC30" s="30"/>
    </row>
    <row r="31" spans="1:31">
      <c r="P31" s="30"/>
      <c r="Y31" s="30"/>
      <c r="Z31" s="30"/>
      <c r="AA31" s="30"/>
      <c r="AB31" s="30"/>
      <c r="AC31" s="30"/>
    </row>
    <row r="32" spans="1:31">
      <c r="P32" s="30"/>
      <c r="Y32" s="30"/>
      <c r="Z32" s="30"/>
      <c r="AA32" s="30"/>
      <c r="AB32" s="30"/>
      <c r="AC32" s="30"/>
    </row>
    <row r="33" spans="16:29">
      <c r="P33" s="30"/>
      <c r="Y33" s="30"/>
      <c r="Z33" s="30"/>
      <c r="AA33" s="30"/>
      <c r="AB33" s="30"/>
      <c r="AC33" s="30"/>
    </row>
  </sheetData>
  <mergeCells count="27">
    <mergeCell ref="K12:K13"/>
    <mergeCell ref="L12:L13"/>
    <mergeCell ref="M12:M13"/>
    <mergeCell ref="D12:D13"/>
    <mergeCell ref="B8:C8"/>
    <mergeCell ref="D8:M8"/>
    <mergeCell ref="B9:C9"/>
    <mergeCell ref="D9:M9"/>
    <mergeCell ref="B12:B13"/>
    <mergeCell ref="C12:C13"/>
    <mergeCell ref="E12:E13"/>
    <mergeCell ref="F12:G12"/>
    <mergeCell ref="H12:I12"/>
    <mergeCell ref="J12:J13"/>
    <mergeCell ref="B5:C5"/>
    <mergeCell ref="D5:M5"/>
    <mergeCell ref="B6:C6"/>
    <mergeCell ref="D6:M6"/>
    <mergeCell ref="B7:C7"/>
    <mergeCell ref="D7:M7"/>
    <mergeCell ref="B4:C4"/>
    <mergeCell ref="D4:M4"/>
    <mergeCell ref="B1:C2"/>
    <mergeCell ref="E1:I1"/>
    <mergeCell ref="J1:L1"/>
    <mergeCell ref="E2:I2"/>
    <mergeCell ref="J2:L2"/>
  </mergeCells>
  <phoneticPr fontId="6"/>
  <hyperlinks>
    <hyperlink ref="A1" location="エンティティ一覧!A1" display="エンティティ一覧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エンティティ一覧</vt:lpstr>
      <vt:lpstr>テーブル名</vt:lpstr>
      <vt:lpstr>エンティティ一覧!Print_Titles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緒方　一幸</dc:creator>
  <cp:lastModifiedBy>緒方　一幸</cp:lastModifiedBy>
  <cp:lastPrinted>2021-04-12T03:33:57Z</cp:lastPrinted>
  <dcterms:created xsi:type="dcterms:W3CDTF">2019-09-24T09:50:00Z</dcterms:created>
  <dcterms:modified xsi:type="dcterms:W3CDTF">2023-02-28T04:54:43Z</dcterms:modified>
</cp:coreProperties>
</file>