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ReporteCompras\"/>
    </mc:Choice>
  </mc:AlternateContent>
  <xr:revisionPtr revIDLastSave="0" documentId="13_ncr:1_{D736A98F-A2CD-42D7-AECC-183B1E5FC15B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COMPRAS" sheetId="1" r:id="rId1"/>
    <sheet name="FACTURADO" sheetId="2" r:id="rId2"/>
    <sheet name="RESUMEN " sheetId="3" r:id="rId3"/>
  </sheets>
  <calcPr calcId="191029"/>
</workbook>
</file>

<file path=xl/calcChain.xml><?xml version="1.0" encoding="utf-8"?>
<calcChain xmlns="http://schemas.openxmlformats.org/spreadsheetml/2006/main">
  <c r="C18" i="3" l="1"/>
  <c r="C20" i="3" s="1"/>
  <c r="D17" i="3"/>
  <c r="C17" i="3"/>
  <c r="B17" i="3"/>
  <c r="K53" i="1" l="1"/>
  <c r="M53" i="1"/>
  <c r="L53" i="1"/>
  <c r="J53" i="1"/>
  <c r="M51" i="1"/>
  <c r="K51" i="1" s="1"/>
  <c r="L51" i="1" s="1"/>
  <c r="M33" i="1"/>
  <c r="K33" i="1" s="1"/>
  <c r="L33" i="1" s="1"/>
  <c r="M26" i="1"/>
  <c r="K26" i="1" s="1"/>
  <c r="L26" i="1" s="1"/>
  <c r="M21" i="1"/>
  <c r="K21" i="1" s="1"/>
  <c r="L21" i="1" s="1"/>
  <c r="M7" i="1"/>
  <c r="K7" i="1" s="1"/>
  <c r="L7" i="1" s="1"/>
  <c r="K6" i="2"/>
  <c r="J6" i="2"/>
  <c r="I6" i="2"/>
  <c r="H6" i="2"/>
</calcChain>
</file>

<file path=xl/sharedStrings.xml><?xml version="1.0" encoding="utf-8"?>
<sst xmlns="http://schemas.openxmlformats.org/spreadsheetml/2006/main" count="418" uniqueCount="218">
  <si>
    <t>No.</t>
  </si>
  <si>
    <t>Fecha</t>
  </si>
  <si>
    <t>No. Factura</t>
  </si>
  <si>
    <t>Tipo Documento</t>
  </si>
  <si>
    <t>NIT</t>
  </si>
  <si>
    <t>Proveedor</t>
  </si>
  <si>
    <t>Cuenta Contable</t>
  </si>
  <si>
    <t>Galonaje</t>
  </si>
  <si>
    <t>IDP</t>
  </si>
  <si>
    <t>Total Factura</t>
  </si>
  <si>
    <t>Precio neto</t>
  </si>
  <si>
    <t>IVA</t>
  </si>
  <si>
    <t>Total</t>
  </si>
  <si>
    <t>220083</t>
  </si>
  <si>
    <t>31/03/2021 10:18:07</t>
  </si>
  <si>
    <t>2200259790</t>
  </si>
  <si>
    <t>FACTURA</t>
  </si>
  <si>
    <t>12455350</t>
  </si>
  <si>
    <t>SEGUROS MERCANTILES, S.A.</t>
  </si>
  <si>
    <t>REPUESTOS Y ACCESORIOS</t>
  </si>
  <si>
    <t>0.00</t>
  </si>
  <si>
    <t>220084</t>
  </si>
  <si>
    <t>30/03/2021 10:18:07</t>
  </si>
  <si>
    <t>3032433897</t>
  </si>
  <si>
    <t>FACTURA CAMBIARIA</t>
  </si>
  <si>
    <t>86951351</t>
  </si>
  <si>
    <t>TIRESCORP S.A.</t>
  </si>
  <si>
    <t>220094</t>
  </si>
  <si>
    <t>2899134835</t>
  </si>
  <si>
    <t>FACTURA ELECTRONICA</t>
  </si>
  <si>
    <t>744557</t>
  </si>
  <si>
    <t>ASEGURADORA GENERAL S.A.</t>
  </si>
  <si>
    <t>PAGO DE PRIMAS DE SEGURO</t>
  </si>
  <si>
    <t>220095</t>
  </si>
  <si>
    <t>4173875403</t>
  </si>
  <si>
    <t>DOCUMENTO TRIBUTARIO ELECTRONICO</t>
  </si>
  <si>
    <t>42005353</t>
  </si>
  <si>
    <t>OPERACIONES DE CONSUMO S.A.</t>
  </si>
  <si>
    <t>INTERESES POR DESCUENTO DE CONTRASEÑAS</t>
  </si>
  <si>
    <t>220076</t>
  </si>
  <si>
    <t>29/03/2021 10:18:07</t>
  </si>
  <si>
    <t>3431221105</t>
  </si>
  <si>
    <t>1536230</t>
  </si>
  <si>
    <t>CLUTCHES DE GUATEMALA</t>
  </si>
  <si>
    <t>220088</t>
  </si>
  <si>
    <t>3391248476</t>
  </si>
  <si>
    <t>33373519</t>
  </si>
  <si>
    <t>UNOPETROL S.A.</t>
  </si>
  <si>
    <t>LUBRICANTES Y COMBUSTIBLE</t>
  </si>
  <si>
    <t>220080</t>
  </si>
  <si>
    <t>26/03/2021 10:18:07</t>
  </si>
  <si>
    <t>3959505888</t>
  </si>
  <si>
    <t>220081</t>
  </si>
  <si>
    <t>2038056950</t>
  </si>
  <si>
    <t>200129</t>
  </si>
  <si>
    <t>25/03/2021 16:16:22</t>
  </si>
  <si>
    <t>4B0A2B0D</t>
  </si>
  <si>
    <t>596198K</t>
  </si>
  <si>
    <t>REPUESTOS ESTRADA S.A.</t>
  </si>
  <si>
    <t>220082</t>
  </si>
  <si>
    <t>25/03/2021 10:18:07</t>
  </si>
  <si>
    <t>146031576</t>
  </si>
  <si>
    <t>220067</t>
  </si>
  <si>
    <t>23/03/2021 10:18:07</t>
  </si>
  <si>
    <t>A-016</t>
  </si>
  <si>
    <t>33630364</t>
  </si>
  <si>
    <t>PASCUAL TEPAZ POCOP</t>
  </si>
  <si>
    <t>SERVICIO DE FLETE</t>
  </si>
  <si>
    <t>220096</t>
  </si>
  <si>
    <t>2132102855</t>
  </si>
  <si>
    <t>220075</t>
  </si>
  <si>
    <t>A-204</t>
  </si>
  <si>
    <t>102756104</t>
  </si>
  <si>
    <t>KENIA MARISSA SANTIZO ALVARADO</t>
  </si>
  <si>
    <t>220097</t>
  </si>
  <si>
    <t>22/03/2021 10:18:07</t>
  </si>
  <si>
    <t>38555097</t>
  </si>
  <si>
    <t>220098</t>
  </si>
  <si>
    <t>1088374772</t>
  </si>
  <si>
    <t>220099</t>
  </si>
  <si>
    <t>20/03/2021 10:18:07</t>
  </si>
  <si>
    <t>3367453669</t>
  </si>
  <si>
    <t>CLUTCHES DE GUATEMALA S.A.</t>
  </si>
  <si>
    <t>220100</t>
  </si>
  <si>
    <t>3558491349</t>
  </si>
  <si>
    <t>TIRESCORP, S.A.</t>
  </si>
  <si>
    <t>220092</t>
  </si>
  <si>
    <t>2084392557</t>
  </si>
  <si>
    <t>220090</t>
  </si>
  <si>
    <t>19/03/2021 10:18:07</t>
  </si>
  <si>
    <t>908414836</t>
  </si>
  <si>
    <t>94665907</t>
  </si>
  <si>
    <t>ACEROS Y MAS S.A.</t>
  </si>
  <si>
    <t>220070</t>
  </si>
  <si>
    <t>A-672</t>
  </si>
  <si>
    <t>37495704</t>
  </si>
  <si>
    <t>JOSÉ MIGUEL BARRERA RAMIREZ</t>
  </si>
  <si>
    <t>LUBRICANTES Y COMBUSTIBLES</t>
  </si>
  <si>
    <t>220101</t>
  </si>
  <si>
    <t>18/03/2021 10:18:07</t>
  </si>
  <si>
    <t>2631156599</t>
  </si>
  <si>
    <t>220093</t>
  </si>
  <si>
    <t>2949335720</t>
  </si>
  <si>
    <t>81644787</t>
  </si>
  <si>
    <t>HOSE DEPOT S.A.</t>
  </si>
  <si>
    <t>220102</t>
  </si>
  <si>
    <t>17/03/2021 10:18:07</t>
  </si>
  <si>
    <t>476925325</t>
  </si>
  <si>
    <t>220103</t>
  </si>
  <si>
    <t>1146503953</t>
  </si>
  <si>
    <t>25600028</t>
  </si>
  <si>
    <t>V.S.R DE GUATEMALA S.A.</t>
  </si>
  <si>
    <t>SERVICIO MENSUAL GPS</t>
  </si>
  <si>
    <t>220068</t>
  </si>
  <si>
    <t>A-668</t>
  </si>
  <si>
    <t>JOSÉ MIGUEL BARRERA RAMÍREZ</t>
  </si>
  <si>
    <t>220074</t>
  </si>
  <si>
    <t>16/03/2021 10:18:07</t>
  </si>
  <si>
    <t>A-203</t>
  </si>
  <si>
    <t>220089</t>
  </si>
  <si>
    <t>14/03/2021 10:18:07</t>
  </si>
  <si>
    <t>196495936</t>
  </si>
  <si>
    <t>574740</t>
  </si>
  <si>
    <t>ADOC DE GUATEMALA S.A.</t>
  </si>
  <si>
    <t>VIATICOS</t>
  </si>
  <si>
    <t>220078</t>
  </si>
  <si>
    <t>12/03/2021 10:18:07</t>
  </si>
  <si>
    <t>B1-10505</t>
  </si>
  <si>
    <t>80837328</t>
  </si>
  <si>
    <t>GRUPO R DEL SUR, S.A</t>
  </si>
  <si>
    <t>220079</t>
  </si>
  <si>
    <t>B1-10504</t>
  </si>
  <si>
    <t>220091</t>
  </si>
  <si>
    <t>11/03/2021 10:18:07</t>
  </si>
  <si>
    <t>1350322247</t>
  </si>
  <si>
    <t>220073</t>
  </si>
  <si>
    <t>9/03/2021 10:18:07</t>
  </si>
  <si>
    <t>A-202</t>
  </si>
  <si>
    <t>220069</t>
  </si>
  <si>
    <t>A-663</t>
  </si>
  <si>
    <t>220065</t>
  </si>
  <si>
    <t>A-014</t>
  </si>
  <si>
    <t>220066</t>
  </si>
  <si>
    <t>A-015</t>
  </si>
  <si>
    <t>220104</t>
  </si>
  <si>
    <t>1620593078</t>
  </si>
  <si>
    <t>220105</t>
  </si>
  <si>
    <t>4225648356</t>
  </si>
  <si>
    <t>ASSEGURADORA GENERAL S.A.</t>
  </si>
  <si>
    <t>220106</t>
  </si>
  <si>
    <t>637945487</t>
  </si>
  <si>
    <t>220107</t>
  </si>
  <si>
    <t>302075860</t>
  </si>
  <si>
    <t>220108</t>
  </si>
  <si>
    <t>212877490</t>
  </si>
  <si>
    <t>PAGO DE PRIMAS DE SEGURO S.A.</t>
  </si>
  <si>
    <t>220109</t>
  </si>
  <si>
    <t>3224194710</t>
  </si>
  <si>
    <t>ASEGURADORA GENERAL. S.A</t>
  </si>
  <si>
    <t>220110</t>
  </si>
  <si>
    <t>854478282</t>
  </si>
  <si>
    <t>79979904</t>
  </si>
  <si>
    <t>IMPORTADORA REMI S.A.</t>
  </si>
  <si>
    <t>220111</t>
  </si>
  <si>
    <t>1812284047</t>
  </si>
  <si>
    <t>220077</t>
  </si>
  <si>
    <t>8/03/2021 10:18:07</t>
  </si>
  <si>
    <t>3651291395</t>
  </si>
  <si>
    <t>5816580</t>
  </si>
  <si>
    <t>SERVICIOS MERCANTILES DE CENTRO AMERICA, S.A.</t>
  </si>
  <si>
    <t>220085</t>
  </si>
  <si>
    <t>1784827208</t>
  </si>
  <si>
    <t>CLUTCHES DE GUATEMALA S.A</t>
  </si>
  <si>
    <t>220064</t>
  </si>
  <si>
    <t>6/03/2021 10:18:07</t>
  </si>
  <si>
    <t>A-013</t>
  </si>
  <si>
    <t>220112</t>
  </si>
  <si>
    <t>3374665296</t>
  </si>
  <si>
    <t>220086</t>
  </si>
  <si>
    <t>4/03/2021 10:18:07</t>
  </si>
  <si>
    <t>35343488</t>
  </si>
  <si>
    <t>220087</t>
  </si>
  <si>
    <t>3/03/2021 10:18:07</t>
  </si>
  <si>
    <t>1312021007</t>
  </si>
  <si>
    <t>79979964</t>
  </si>
  <si>
    <t>220113</t>
  </si>
  <si>
    <t>2/03/2021 10:18:07</t>
  </si>
  <si>
    <t>1281704020</t>
  </si>
  <si>
    <t>220071</t>
  </si>
  <si>
    <t>A-657</t>
  </si>
  <si>
    <t>220072</t>
  </si>
  <si>
    <t>A-201</t>
  </si>
  <si>
    <t>SERVICIO DE FLETES</t>
  </si>
  <si>
    <t>Retención</t>
  </si>
  <si>
    <t>2/04/2021 00:00:00</t>
  </si>
  <si>
    <t>B3-278</t>
  </si>
  <si>
    <t>CEMEX GUATEMALA S.A.</t>
  </si>
  <si>
    <t>9/03/2021 00:00:00</t>
  </si>
  <si>
    <t>B3-281</t>
  </si>
  <si>
    <t>16/03/2021 00:00:00</t>
  </si>
  <si>
    <t>B3-282</t>
  </si>
  <si>
    <t>23/03/2021 00:00:00</t>
  </si>
  <si>
    <t>B3-283</t>
  </si>
  <si>
    <t xml:space="preserve">SERVICIO DE FLETE </t>
  </si>
  <si>
    <t>TOTAL</t>
  </si>
  <si>
    <t xml:space="preserve">TOTAL </t>
  </si>
  <si>
    <t xml:space="preserve">INFORME DE FACTURAS </t>
  </si>
  <si>
    <t>ASUNTO</t>
  </si>
  <si>
    <t>PRECIO NETO</t>
  </si>
  <si>
    <t>RETENCION</t>
  </si>
  <si>
    <t>TOTAL VENTAS</t>
  </si>
  <si>
    <t>TOTAL COMPRAS</t>
  </si>
  <si>
    <t>subtotal de facturas</t>
  </si>
  <si>
    <t>TOTAL IVA FALTANTE</t>
  </si>
  <si>
    <t>TOTAL FACTURAS A COMPRAR</t>
  </si>
  <si>
    <t>FACTURAS MES DE MARZO</t>
  </si>
  <si>
    <t>crédito de IVA mes de febrero</t>
  </si>
  <si>
    <t>subtotal IVA faltante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</si>
</sst>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4" fontId="0" fillId="0" borderId="0" xfId="0" applyNumberFormat="1"/>
    <xf numFmtId="0" fontId="0" fillId="2" borderId="0" xfId="0" applyFill="1"/>
    <xf numFmtId="0" fontId="2" fillId="3" borderId="0" xfId="0" applyFont="1" applyFill="1"/>
    <xf numFmtId="44" fontId="2" fillId="3" borderId="0" xfId="0" applyNumberFormat="1" applyFont="1" applyFill="1"/>
    <xf numFmtId="4" fontId="0" fillId="0" borderId="0" xfId="0" applyNumberFormat="1"/>
    <xf numFmtId="3" fontId="0" fillId="0" borderId="0" xfId="0" applyNumberFormat="1"/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4" fontId="2" fillId="0" borderId="0" xfId="0" applyNumberFormat="1" applyFont="1" applyAlignment="1">
      <alignment horizontal="right" wrapText="1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15"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-&quot;Q&quot;* #,##0.00_-;\-&quot;Q&quot;* #,##0.00_-;_-&quot;Q&quot;* &quot;-&quot;??_-;_-@_-"/>
      <fill>
        <patternFill patternType="none">
          <fgColor indexed="64"/>
          <bgColor indexed="65"/>
        </patternFill>
      </fill>
    </dxf>
    <dxf>
      <numFmt numFmtId="34" formatCode="_-&quot;Q&quot;* #,##0.00_-;\-&quot;Q&quot;* #,##0.00_-;_-&quot;Q&quot;* &quot;-&quot;??_-;_-@_-"/>
      <fill>
        <patternFill patternType="none">
          <fgColor indexed="64"/>
          <bgColor indexed="65"/>
        </patternFill>
      </fill>
    </dxf>
    <dxf>
      <numFmt numFmtId="34" formatCode="_-&quot;Q&quot;* #,##0.00_-;\-&quot;Q&quot;* #,##0.00_-;_-&quot;Q&quot;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  <dxf>
      <numFmt numFmtId="34" formatCode="_-&quot;Q&quot;* #,##0.00_-;\-&quot;Q&quot;* #,##0.00_-;_-&quot;Q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53">
  <autoFilter ref="A1:M53" xr:uid="{00000000-0009-0000-0100-000001000000}"/>
  <tableColumns count="13">
    <tableColumn id="1" xr3:uid="{00000000-0010-0000-0000-000001000000}" name="No."/>
    <tableColumn id="2" xr3:uid="{00000000-0010-0000-0000-000002000000}" name="Fecha"/>
    <tableColumn id="3" xr3:uid="{00000000-0010-0000-0000-000003000000}" name="No. Factura"/>
    <tableColumn id="4" xr3:uid="{00000000-0010-0000-0000-000004000000}" name="Tipo Documento"/>
    <tableColumn id="5" xr3:uid="{00000000-0010-0000-0000-000005000000}" name="NIT"/>
    <tableColumn id="6" xr3:uid="{00000000-0010-0000-0000-000006000000}" name="Proveedor"/>
    <tableColumn id="7" xr3:uid="{00000000-0010-0000-0000-000007000000}" name="Cuenta Contable"/>
    <tableColumn id="8" xr3:uid="{00000000-0010-0000-0000-000008000000}" name="Galonaje"/>
    <tableColumn id="9" xr3:uid="{00000000-0010-0000-0000-000009000000}" name="IDP"/>
    <tableColumn id="10" xr3:uid="{00000000-0010-0000-0000-00000A000000}" name="Total Factura" dataDxfId="10"/>
    <tableColumn id="11" xr3:uid="{00000000-0010-0000-0000-00000B000000}" name="Precio neto"/>
    <tableColumn id="12" xr3:uid="{00000000-0010-0000-0000-00000C000000}" name="IVA"/>
    <tableColumn id="13" xr3:uid="{00000000-0010-0000-0000-00000D000000}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9B8ED-A7E3-4B9A-A61D-5B5E566A62EE}" name="Table13" displayName="Table13" ref="A1:K6">
  <autoFilter ref="A1:K6" xr:uid="{CD9A1E9D-A1C1-47DE-BF94-772CFFF5FEF6}"/>
  <tableColumns count="11">
    <tableColumn id="1" xr3:uid="{CA5DFAFE-4527-40C1-BD0C-AB29F7DB9D5E}" name="No."/>
    <tableColumn id="2" xr3:uid="{30A58E75-35B1-48A3-AC0B-4F5E1F20C9C0}" name="Fecha"/>
    <tableColumn id="3" xr3:uid="{5AF7B996-A403-447D-BFF5-367F7EA5FDD2}" name="No. Factura"/>
    <tableColumn id="4" xr3:uid="{A4BC89F7-0A4F-407A-8CD8-500289F8C177}" name="Tipo Documento"/>
    <tableColumn id="5" xr3:uid="{F534C4E9-4D6C-4719-BBE7-5C4292776993}" name="NIT"/>
    <tableColumn id="6" xr3:uid="{91996060-C374-4334-A8CA-8FE417662C82}" name="Proveedor"/>
    <tableColumn id="7" xr3:uid="{C0852F4C-C30B-4980-B9E2-0665CA79E47F}" name="Cuenta Contable"/>
    <tableColumn id="8" xr3:uid="{9C11B81A-4229-4BEF-91D1-F7D54B761C3B}" name="Total" dataDxfId="14"/>
    <tableColumn id="9" xr3:uid="{E22F7963-D84B-4076-9576-B93E71A3142D}" name="Precio neto" dataDxfId="13"/>
    <tableColumn id="10" xr3:uid="{DC6D766B-5135-4179-9C2E-1CC0C8156016}" name="IVA" dataDxfId="12"/>
    <tableColumn id="11" xr3:uid="{05DF377C-D33D-4A64-BFE6-2032F61BDE53}" name="Retenció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4012B9-29C0-403C-BC05-4299FBD37C07}" name="Tabla3" displayName="Tabla3" ref="A14:E20" totalsRowCount="1" headerRowDxfId="8" dataDxfId="9">
  <autoFilter ref="A14:E19" xr:uid="{F2DB3DB6-E413-44C7-9F5B-87A329E90348}"/>
  <tableColumns count="5">
    <tableColumn id="1" xr3:uid="{5AC54033-3486-430E-A586-36D6D800A0F6}" name="ASUNTO" totalsRowLabel="TOTAL IVA FALTANTE" dataDxfId="7" totalsRowDxfId="3"/>
    <tableColumn id="2" xr3:uid="{0964C083-9D6B-46BB-8DDC-3631638CAD2E}" name="PRECIO NETO" dataDxfId="6" totalsRowDxfId="2"/>
    <tableColumn id="3" xr3:uid="{CEE96BDB-F0E2-49B7-8C11-36AFD1146019}" name="IVA" totalsRowFunction="custom" dataDxfId="5" totalsRowDxfId="1">
      <totalsRowFormula>C18-C19</totalsRowFormula>
    </tableColumn>
    <tableColumn id="4" xr3:uid="{01AC9EB3-2980-4412-8D00-23BD86EF54B2}" name="TOTAL" dataDxfId="4" totalsRowDxfId="0"/>
    <tableColumn id="5" xr3:uid="{4920CA4C-E208-4357-BEDF-ACF048589020}" name="RETENC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53"/>
  <sheetViews>
    <sheetView topLeftCell="A38" zoomScale="115" zoomScaleNormal="115" workbookViewId="0">
      <selection activeCell="G59" sqref="G59"/>
    </sheetView>
  </sheetViews>
  <sheetFormatPr baseColWidth="10" defaultColWidth="9.140625" defaultRowHeight="15" x14ac:dyDescent="0.25"/>
  <cols>
    <col min="1" max="3" width="10" customWidth="1"/>
    <col min="4" max="4" width="25" customWidth="1"/>
    <col min="5" max="5" width="10" customWidth="1"/>
    <col min="6" max="6" width="30" customWidth="1"/>
    <col min="7" max="7" width="42.42578125" customWidth="1"/>
    <col min="8" max="9" width="10" customWidth="1"/>
    <col min="10" max="10" width="16.42578125" customWidth="1"/>
    <col min="11" max="11" width="15.28515625" customWidth="1"/>
    <col min="12" max="12" width="17.14062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s="2"/>
      <c r="K2" s="2">
        <v>68.180000000000007</v>
      </c>
      <c r="L2" s="2">
        <v>8.18</v>
      </c>
      <c r="M2" s="2">
        <v>76.36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19</v>
      </c>
      <c r="J3" s="2"/>
      <c r="K3" s="2">
        <v>4051.79</v>
      </c>
      <c r="L3" s="2">
        <v>486.21</v>
      </c>
      <c r="M3" s="2">
        <v>4538</v>
      </c>
    </row>
    <row r="4" spans="1:13" x14ac:dyDescent="0.25">
      <c r="A4" t="s">
        <v>27</v>
      </c>
      <c r="B4" t="s">
        <v>22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J4" s="2"/>
      <c r="K4" s="2">
        <v>455.98</v>
      </c>
      <c r="L4" s="2">
        <v>54.72</v>
      </c>
      <c r="M4" s="2">
        <v>510.7</v>
      </c>
    </row>
    <row r="5" spans="1:13" x14ac:dyDescent="0.25">
      <c r="A5" t="s">
        <v>33</v>
      </c>
      <c r="B5" t="s">
        <v>22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J5" s="2"/>
      <c r="K5" s="2">
        <v>4682.7700000000004</v>
      </c>
      <c r="L5" s="2">
        <v>561.92999999999995</v>
      </c>
      <c r="M5" s="2">
        <v>5244.7</v>
      </c>
    </row>
    <row r="6" spans="1:13" x14ac:dyDescent="0.25">
      <c r="A6" t="s">
        <v>39</v>
      </c>
      <c r="B6" t="s">
        <v>40</v>
      </c>
      <c r="C6" t="s">
        <v>41</v>
      </c>
      <c r="D6" t="s">
        <v>35</v>
      </c>
      <c r="E6" t="s">
        <v>42</v>
      </c>
      <c r="F6" t="s">
        <v>43</v>
      </c>
      <c r="G6" t="s">
        <v>19</v>
      </c>
      <c r="J6" s="2"/>
      <c r="K6" s="2">
        <v>602.04999999999995</v>
      </c>
      <c r="L6" s="2">
        <v>72.25</v>
      </c>
      <c r="M6" s="2">
        <v>674.3</v>
      </c>
    </row>
    <row r="7" spans="1:13" x14ac:dyDescent="0.25">
      <c r="A7" t="s">
        <v>44</v>
      </c>
      <c r="B7" t="s">
        <v>40</v>
      </c>
      <c r="C7" t="s">
        <v>45</v>
      </c>
      <c r="D7" t="s">
        <v>35</v>
      </c>
      <c r="E7" t="s">
        <v>46</v>
      </c>
      <c r="F7" t="s">
        <v>47</v>
      </c>
      <c r="G7" t="s">
        <v>48</v>
      </c>
      <c r="H7">
        <v>50</v>
      </c>
      <c r="I7">
        <v>65</v>
      </c>
      <c r="J7" s="2">
        <v>1021</v>
      </c>
      <c r="K7" s="2">
        <f>Table1[[#This Row],[Total]]/1.12</f>
        <v>853.57142857142844</v>
      </c>
      <c r="L7" s="2">
        <f>Table1[[#This Row],[Precio neto]]*0.12</f>
        <v>102.4285714285714</v>
      </c>
      <c r="M7" s="2">
        <f>Table1[[#This Row],[Total Factura]]-Table1[[#This Row],[IDP]]</f>
        <v>956</v>
      </c>
    </row>
    <row r="8" spans="1:13" x14ac:dyDescent="0.25">
      <c r="A8" t="s">
        <v>49</v>
      </c>
      <c r="B8" t="s">
        <v>50</v>
      </c>
      <c r="C8" t="s">
        <v>51</v>
      </c>
      <c r="D8" t="s">
        <v>35</v>
      </c>
      <c r="E8" t="s">
        <v>42</v>
      </c>
      <c r="F8" t="s">
        <v>43</v>
      </c>
      <c r="G8" t="s">
        <v>19</v>
      </c>
      <c r="J8" s="2"/>
      <c r="K8" s="2">
        <v>315.2</v>
      </c>
      <c r="L8" s="2">
        <v>37.82</v>
      </c>
      <c r="M8" s="2">
        <v>353.02</v>
      </c>
    </row>
    <row r="9" spans="1:13" x14ac:dyDescent="0.25">
      <c r="A9" t="s">
        <v>52</v>
      </c>
      <c r="B9" t="s">
        <v>50</v>
      </c>
      <c r="C9" t="s">
        <v>53</v>
      </c>
      <c r="D9" t="s">
        <v>24</v>
      </c>
      <c r="E9" t="s">
        <v>25</v>
      </c>
      <c r="F9" t="s">
        <v>26</v>
      </c>
      <c r="G9" t="s">
        <v>19</v>
      </c>
      <c r="J9" s="2"/>
      <c r="K9" s="2">
        <v>11964.29</v>
      </c>
      <c r="L9" s="2">
        <v>1435.71</v>
      </c>
      <c r="M9" s="2">
        <v>13400</v>
      </c>
    </row>
    <row r="10" spans="1:13" x14ac:dyDescent="0.25">
      <c r="A10" t="s">
        <v>54</v>
      </c>
      <c r="B10" t="s">
        <v>55</v>
      </c>
      <c r="C10" t="s">
        <v>56</v>
      </c>
      <c r="D10" t="s">
        <v>35</v>
      </c>
      <c r="E10" t="s">
        <v>57</v>
      </c>
      <c r="F10" t="s">
        <v>58</v>
      </c>
      <c r="G10" t="s">
        <v>19</v>
      </c>
      <c r="J10" s="2"/>
      <c r="K10" s="2">
        <v>52.69</v>
      </c>
      <c r="L10" s="2">
        <v>6.32</v>
      </c>
      <c r="M10" s="2">
        <v>59.01</v>
      </c>
    </row>
    <row r="11" spans="1:13" x14ac:dyDescent="0.25">
      <c r="A11" t="s">
        <v>59</v>
      </c>
      <c r="B11" t="s">
        <v>60</v>
      </c>
      <c r="C11" t="s">
        <v>61</v>
      </c>
      <c r="D11" t="s">
        <v>16</v>
      </c>
      <c r="E11" t="s">
        <v>57</v>
      </c>
      <c r="F11" t="s">
        <v>58</v>
      </c>
      <c r="G11" t="s">
        <v>19</v>
      </c>
      <c r="J11" s="2"/>
      <c r="K11" s="2">
        <v>186.74</v>
      </c>
      <c r="L11" s="2">
        <v>22.41</v>
      </c>
      <c r="M11" s="2">
        <v>209.15</v>
      </c>
    </row>
    <row r="12" spans="1:13" x14ac:dyDescent="0.25">
      <c r="A12" t="s">
        <v>62</v>
      </c>
      <c r="B12" t="s">
        <v>63</v>
      </c>
      <c r="C12" t="s">
        <v>64</v>
      </c>
      <c r="D12" t="s">
        <v>16</v>
      </c>
      <c r="E12" t="s">
        <v>65</v>
      </c>
      <c r="F12" t="s">
        <v>66</v>
      </c>
      <c r="G12" t="s">
        <v>67</v>
      </c>
      <c r="J12" s="2"/>
      <c r="K12" s="2">
        <v>6030.48</v>
      </c>
      <c r="L12" s="2">
        <v>723.66</v>
      </c>
      <c r="M12" s="2">
        <v>6754.14</v>
      </c>
    </row>
    <row r="13" spans="1:13" x14ac:dyDescent="0.25">
      <c r="A13" t="s">
        <v>68</v>
      </c>
      <c r="B13" t="s">
        <v>63</v>
      </c>
      <c r="C13" t="s">
        <v>69</v>
      </c>
      <c r="D13" t="s">
        <v>16</v>
      </c>
      <c r="E13" t="s">
        <v>57</v>
      </c>
      <c r="F13" t="s">
        <v>58</v>
      </c>
      <c r="G13" t="s">
        <v>19</v>
      </c>
      <c r="J13" s="2"/>
      <c r="K13" s="2">
        <v>4890.59</v>
      </c>
      <c r="L13" s="2">
        <v>586.87</v>
      </c>
      <c r="M13" s="2">
        <v>5477.46</v>
      </c>
    </row>
    <row r="14" spans="1:13" x14ac:dyDescent="0.25">
      <c r="A14" t="s">
        <v>70</v>
      </c>
      <c r="B14" t="s">
        <v>63</v>
      </c>
      <c r="C14" t="s">
        <v>71</v>
      </c>
      <c r="D14" t="s">
        <v>16</v>
      </c>
      <c r="E14" t="s">
        <v>72</v>
      </c>
      <c r="F14" t="s">
        <v>73</v>
      </c>
      <c r="G14" t="s">
        <v>67</v>
      </c>
      <c r="J14" s="2"/>
      <c r="K14" s="2">
        <v>13699.62</v>
      </c>
      <c r="L14" s="2">
        <v>1643.95</v>
      </c>
      <c r="M14" s="2">
        <v>15343.57</v>
      </c>
    </row>
    <row r="15" spans="1:13" x14ac:dyDescent="0.25">
      <c r="A15" t="s">
        <v>74</v>
      </c>
      <c r="B15" t="s">
        <v>75</v>
      </c>
      <c r="C15" t="s">
        <v>76</v>
      </c>
      <c r="D15" t="s">
        <v>35</v>
      </c>
      <c r="E15" t="s">
        <v>36</v>
      </c>
      <c r="F15" t="s">
        <v>37</v>
      </c>
      <c r="G15" t="s">
        <v>38</v>
      </c>
      <c r="J15" s="2"/>
      <c r="K15" s="2">
        <v>4750.54</v>
      </c>
      <c r="L15" s="2">
        <v>570.05999999999995</v>
      </c>
      <c r="M15" s="2">
        <v>5320.6</v>
      </c>
    </row>
    <row r="16" spans="1:13" x14ac:dyDescent="0.25">
      <c r="A16" t="s">
        <v>77</v>
      </c>
      <c r="B16" t="s">
        <v>75</v>
      </c>
      <c r="C16" t="s">
        <v>78</v>
      </c>
      <c r="D16" t="s">
        <v>24</v>
      </c>
      <c r="E16" t="s">
        <v>25</v>
      </c>
      <c r="F16" t="s">
        <v>26</v>
      </c>
      <c r="G16" t="s">
        <v>19</v>
      </c>
      <c r="J16" s="2"/>
      <c r="K16" s="2">
        <v>2464.29</v>
      </c>
      <c r="L16" s="2">
        <v>295.70999999999998</v>
      </c>
      <c r="M16" s="2">
        <v>2760</v>
      </c>
    </row>
    <row r="17" spans="1:13" x14ac:dyDescent="0.25">
      <c r="A17" t="s">
        <v>79</v>
      </c>
      <c r="B17" t="s">
        <v>80</v>
      </c>
      <c r="C17" t="s">
        <v>81</v>
      </c>
      <c r="D17" t="s">
        <v>16</v>
      </c>
      <c r="E17" t="s">
        <v>42</v>
      </c>
      <c r="F17" t="s">
        <v>82</v>
      </c>
      <c r="G17" t="s">
        <v>19</v>
      </c>
      <c r="J17" s="2"/>
      <c r="K17" s="2">
        <v>586.41999999999996</v>
      </c>
      <c r="L17" s="2">
        <v>70.37</v>
      </c>
      <c r="M17" s="2">
        <v>656.79</v>
      </c>
    </row>
    <row r="18" spans="1:13" x14ac:dyDescent="0.25">
      <c r="A18" t="s">
        <v>83</v>
      </c>
      <c r="B18" t="s">
        <v>80</v>
      </c>
      <c r="C18" t="s">
        <v>84</v>
      </c>
      <c r="D18" t="s">
        <v>24</v>
      </c>
      <c r="E18" t="s">
        <v>25</v>
      </c>
      <c r="F18" t="s">
        <v>85</v>
      </c>
      <c r="G18" t="s">
        <v>19</v>
      </c>
      <c r="J18" s="2"/>
      <c r="K18" s="2">
        <v>5616.07</v>
      </c>
      <c r="L18" s="2">
        <v>673.93</v>
      </c>
      <c r="M18" s="2">
        <v>6290</v>
      </c>
    </row>
    <row r="19" spans="1:13" x14ac:dyDescent="0.25">
      <c r="A19" t="s">
        <v>86</v>
      </c>
      <c r="B19" t="s">
        <v>80</v>
      </c>
      <c r="C19" t="s">
        <v>87</v>
      </c>
      <c r="D19" t="s">
        <v>35</v>
      </c>
      <c r="E19" t="s">
        <v>42</v>
      </c>
      <c r="F19" t="s">
        <v>82</v>
      </c>
      <c r="G19" t="s">
        <v>19</v>
      </c>
      <c r="J19" s="2"/>
      <c r="K19" s="2">
        <v>286.86</v>
      </c>
      <c r="L19" s="2">
        <v>34.42</v>
      </c>
      <c r="M19" s="2">
        <v>321.27999999999997</v>
      </c>
    </row>
    <row r="20" spans="1:13" x14ac:dyDescent="0.25">
      <c r="A20" t="s">
        <v>88</v>
      </c>
      <c r="B20" t="s">
        <v>89</v>
      </c>
      <c r="C20" t="s">
        <v>90</v>
      </c>
      <c r="D20" t="s">
        <v>16</v>
      </c>
      <c r="E20" t="s">
        <v>91</v>
      </c>
      <c r="F20" t="s">
        <v>92</v>
      </c>
      <c r="G20" t="s">
        <v>19</v>
      </c>
      <c r="J20" s="2"/>
      <c r="K20" s="2">
        <v>149.78</v>
      </c>
      <c r="L20" s="2">
        <v>17.97</v>
      </c>
      <c r="M20" s="2">
        <v>167.75</v>
      </c>
    </row>
    <row r="21" spans="1:13" x14ac:dyDescent="0.25">
      <c r="A21" t="s">
        <v>93</v>
      </c>
      <c r="B21" t="s">
        <v>89</v>
      </c>
      <c r="C21" t="s">
        <v>94</v>
      </c>
      <c r="D21" t="s">
        <v>16</v>
      </c>
      <c r="E21" t="s">
        <v>95</v>
      </c>
      <c r="F21" t="s">
        <v>96</v>
      </c>
      <c r="G21" t="s">
        <v>97</v>
      </c>
      <c r="H21" s="6">
        <v>2000</v>
      </c>
      <c r="I21" s="6">
        <v>2600</v>
      </c>
      <c r="J21" s="2">
        <v>39000</v>
      </c>
      <c r="K21" s="2">
        <f>Table1[[#This Row],[Total]]/1.12</f>
        <v>32499.999999999996</v>
      </c>
      <c r="L21" s="2">
        <f>Table1[[#This Row],[Precio neto]]*0.12</f>
        <v>3899.9999999999995</v>
      </c>
      <c r="M21" s="2">
        <f>Table1[[#This Row],[Total Factura]]-Table1[[#This Row],[IDP]]</f>
        <v>36400</v>
      </c>
    </row>
    <row r="22" spans="1:13" x14ac:dyDescent="0.25">
      <c r="A22" t="s">
        <v>98</v>
      </c>
      <c r="B22" t="s">
        <v>99</v>
      </c>
      <c r="C22" t="s">
        <v>100</v>
      </c>
      <c r="D22" t="s">
        <v>58</v>
      </c>
      <c r="E22" t="s">
        <v>57</v>
      </c>
      <c r="F22" t="s">
        <v>58</v>
      </c>
      <c r="G22" t="s">
        <v>19</v>
      </c>
      <c r="J22" s="2"/>
      <c r="K22" s="2">
        <v>5951.55</v>
      </c>
      <c r="L22" s="2">
        <v>714.19</v>
      </c>
      <c r="M22" s="2">
        <v>6665.74</v>
      </c>
    </row>
    <row r="23" spans="1:13" x14ac:dyDescent="0.25">
      <c r="A23" t="s">
        <v>101</v>
      </c>
      <c r="B23" t="s">
        <v>99</v>
      </c>
      <c r="C23" t="s">
        <v>102</v>
      </c>
      <c r="D23" t="s">
        <v>16</v>
      </c>
      <c r="E23" t="s">
        <v>103</v>
      </c>
      <c r="F23" t="s">
        <v>104</v>
      </c>
      <c r="G23" t="s">
        <v>19</v>
      </c>
      <c r="J23" s="2"/>
      <c r="K23" s="2">
        <v>281.25</v>
      </c>
      <c r="L23" s="2">
        <v>33.75</v>
      </c>
      <c r="M23" s="2">
        <v>315</v>
      </c>
    </row>
    <row r="24" spans="1:13" x14ac:dyDescent="0.25">
      <c r="A24" t="s">
        <v>105</v>
      </c>
      <c r="B24" t="s">
        <v>106</v>
      </c>
      <c r="C24" t="s">
        <v>107</v>
      </c>
      <c r="D24" t="s">
        <v>35</v>
      </c>
      <c r="E24" t="s">
        <v>36</v>
      </c>
      <c r="F24" t="s">
        <v>37</v>
      </c>
      <c r="G24" t="s">
        <v>38</v>
      </c>
      <c r="J24" s="2"/>
      <c r="K24" s="2">
        <v>4243.96</v>
      </c>
      <c r="L24" s="2">
        <v>509.28</v>
      </c>
      <c r="M24" s="2">
        <v>4753.24</v>
      </c>
    </row>
    <row r="25" spans="1:13" x14ac:dyDescent="0.25">
      <c r="A25" t="s">
        <v>108</v>
      </c>
      <c r="B25" t="s">
        <v>106</v>
      </c>
      <c r="C25" t="s">
        <v>109</v>
      </c>
      <c r="D25" t="s">
        <v>35</v>
      </c>
      <c r="E25" t="s">
        <v>110</v>
      </c>
      <c r="F25" t="s">
        <v>111</v>
      </c>
      <c r="G25" t="s">
        <v>112</v>
      </c>
      <c r="J25" s="2"/>
      <c r="K25" s="2">
        <v>784.48</v>
      </c>
      <c r="L25" s="2">
        <v>94.14</v>
      </c>
      <c r="M25" s="2">
        <v>878.62</v>
      </c>
    </row>
    <row r="26" spans="1:13" x14ac:dyDescent="0.25">
      <c r="A26" t="s">
        <v>113</v>
      </c>
      <c r="B26" t="s">
        <v>106</v>
      </c>
      <c r="C26" t="s">
        <v>114</v>
      </c>
      <c r="D26" t="s">
        <v>16</v>
      </c>
      <c r="E26" t="s">
        <v>95</v>
      </c>
      <c r="F26" t="s">
        <v>115</v>
      </c>
      <c r="G26" t="s">
        <v>97</v>
      </c>
      <c r="H26" s="6">
        <v>3000</v>
      </c>
      <c r="I26" s="6">
        <v>3900</v>
      </c>
      <c r="J26" s="2">
        <v>58650</v>
      </c>
      <c r="K26" s="2">
        <f>Table1[[#This Row],[Total]]/1.12</f>
        <v>48883.928571428565</v>
      </c>
      <c r="L26" s="2">
        <f>Table1[[#This Row],[Precio neto]]*0.12</f>
        <v>5866.0714285714275</v>
      </c>
      <c r="M26" s="2">
        <f>Table1[[#This Row],[Total Factura]]-Table1[[#This Row],[IDP]]</f>
        <v>54750</v>
      </c>
    </row>
    <row r="27" spans="1:13" x14ac:dyDescent="0.25">
      <c r="A27" t="s">
        <v>116</v>
      </c>
      <c r="B27" t="s">
        <v>117</v>
      </c>
      <c r="C27" t="s">
        <v>118</v>
      </c>
      <c r="D27" t="s">
        <v>16</v>
      </c>
      <c r="E27" t="s">
        <v>72</v>
      </c>
      <c r="F27" t="s">
        <v>73</v>
      </c>
      <c r="G27" t="s">
        <v>67</v>
      </c>
      <c r="J27" s="2"/>
      <c r="K27" s="2">
        <v>42904.54</v>
      </c>
      <c r="L27" s="2">
        <v>5148.54</v>
      </c>
      <c r="M27" s="2">
        <v>48053.08</v>
      </c>
    </row>
    <row r="28" spans="1:13" x14ac:dyDescent="0.25">
      <c r="A28" t="s">
        <v>119</v>
      </c>
      <c r="B28" t="s">
        <v>120</v>
      </c>
      <c r="C28" t="s">
        <v>121</v>
      </c>
      <c r="D28" t="s">
        <v>16</v>
      </c>
      <c r="E28" t="s">
        <v>122</v>
      </c>
      <c r="F28" t="s">
        <v>123</v>
      </c>
      <c r="G28" t="s">
        <v>124</v>
      </c>
      <c r="J28" s="2">
        <v>349.9</v>
      </c>
      <c r="K28" s="2">
        <v>312.48</v>
      </c>
      <c r="L28" s="2">
        <v>37.5</v>
      </c>
      <c r="M28" s="2">
        <v>349.98</v>
      </c>
    </row>
    <row r="29" spans="1:13" x14ac:dyDescent="0.25">
      <c r="A29" t="s">
        <v>125</v>
      </c>
      <c r="B29" t="s">
        <v>126</v>
      </c>
      <c r="C29" t="s">
        <v>127</v>
      </c>
      <c r="D29" t="s">
        <v>16</v>
      </c>
      <c r="E29" t="s">
        <v>128</v>
      </c>
      <c r="F29" t="s">
        <v>129</v>
      </c>
      <c r="G29" t="s">
        <v>19</v>
      </c>
      <c r="J29" s="2"/>
      <c r="K29" s="2">
        <v>169.64</v>
      </c>
      <c r="L29" s="2">
        <v>20.36</v>
      </c>
      <c r="M29" s="2">
        <v>190</v>
      </c>
    </row>
    <row r="30" spans="1:13" x14ac:dyDescent="0.25">
      <c r="A30" t="s">
        <v>130</v>
      </c>
      <c r="B30" t="s">
        <v>126</v>
      </c>
      <c r="C30" t="s">
        <v>131</v>
      </c>
      <c r="D30" t="s">
        <v>16</v>
      </c>
      <c r="E30" t="s">
        <v>128</v>
      </c>
      <c r="F30" t="s">
        <v>129</v>
      </c>
      <c r="G30" t="s">
        <v>19</v>
      </c>
      <c r="J30" s="2"/>
      <c r="K30" s="2">
        <v>317.86</v>
      </c>
      <c r="L30" s="2">
        <v>38.14</v>
      </c>
      <c r="M30" s="2">
        <v>356</v>
      </c>
    </row>
    <row r="31" spans="1:13" x14ac:dyDescent="0.25">
      <c r="A31" t="s">
        <v>132</v>
      </c>
      <c r="B31" t="s">
        <v>133</v>
      </c>
      <c r="C31" t="s">
        <v>134</v>
      </c>
      <c r="D31" t="s">
        <v>35</v>
      </c>
      <c r="E31" t="s">
        <v>42</v>
      </c>
      <c r="F31" t="s">
        <v>82</v>
      </c>
      <c r="G31" t="s">
        <v>19</v>
      </c>
      <c r="J31" s="2"/>
      <c r="K31" s="2">
        <v>573.71</v>
      </c>
      <c r="L31" s="2">
        <v>68.849999999999994</v>
      </c>
      <c r="M31" s="2">
        <v>642.55999999999995</v>
      </c>
    </row>
    <row r="32" spans="1:13" x14ac:dyDescent="0.25">
      <c r="A32" t="s">
        <v>135</v>
      </c>
      <c r="B32" t="s">
        <v>136</v>
      </c>
      <c r="C32" t="s">
        <v>137</v>
      </c>
      <c r="D32" t="s">
        <v>16</v>
      </c>
      <c r="E32" t="s">
        <v>72</v>
      </c>
      <c r="F32" t="s">
        <v>73</v>
      </c>
      <c r="G32" t="s">
        <v>67</v>
      </c>
      <c r="J32" s="2"/>
      <c r="K32" s="2">
        <v>23828.27</v>
      </c>
      <c r="L32" s="2">
        <v>2859.39</v>
      </c>
      <c r="M32" s="2">
        <v>26687.66</v>
      </c>
    </row>
    <row r="33" spans="1:13" x14ac:dyDescent="0.25">
      <c r="A33" t="s">
        <v>138</v>
      </c>
      <c r="B33" t="s">
        <v>136</v>
      </c>
      <c r="C33" t="s">
        <v>139</v>
      </c>
      <c r="D33" t="s">
        <v>16</v>
      </c>
      <c r="E33" t="s">
        <v>95</v>
      </c>
      <c r="F33" t="s">
        <v>115</v>
      </c>
      <c r="G33" t="s">
        <v>97</v>
      </c>
      <c r="H33" s="6">
        <v>3000</v>
      </c>
      <c r="I33" s="6">
        <v>3900</v>
      </c>
      <c r="J33" s="2">
        <v>57000</v>
      </c>
      <c r="K33" s="2">
        <f>Table1[[#This Row],[Total]]/1.12</f>
        <v>47410.714285714283</v>
      </c>
      <c r="L33" s="2">
        <f>Table1[[#This Row],[Precio neto]]*0.12</f>
        <v>5689.2857142857138</v>
      </c>
      <c r="M33" s="2">
        <f>Table1[[#This Row],[Total Factura]]-Table1[[#This Row],[IDP]]</f>
        <v>53100</v>
      </c>
    </row>
    <row r="34" spans="1:13" x14ac:dyDescent="0.25">
      <c r="A34" t="s">
        <v>140</v>
      </c>
      <c r="B34" t="s">
        <v>136</v>
      </c>
      <c r="C34" t="s">
        <v>141</v>
      </c>
      <c r="D34" t="s">
        <v>16</v>
      </c>
      <c r="E34" t="s">
        <v>65</v>
      </c>
      <c r="F34" t="s">
        <v>66</v>
      </c>
      <c r="G34" t="s">
        <v>67</v>
      </c>
      <c r="J34" s="2"/>
      <c r="K34" s="2">
        <v>5603.44</v>
      </c>
      <c r="L34" s="2">
        <v>672.41</v>
      </c>
      <c r="M34" s="2">
        <v>6275.85</v>
      </c>
    </row>
    <row r="35" spans="1:13" x14ac:dyDescent="0.25">
      <c r="A35" t="s">
        <v>142</v>
      </c>
      <c r="B35" t="s">
        <v>136</v>
      </c>
      <c r="C35" t="s">
        <v>143</v>
      </c>
      <c r="D35" t="s">
        <v>16</v>
      </c>
      <c r="E35" t="s">
        <v>65</v>
      </c>
      <c r="F35" t="s">
        <v>66</v>
      </c>
      <c r="G35" t="s">
        <v>67</v>
      </c>
      <c r="J35" s="2"/>
      <c r="K35" s="2">
        <v>4687.34</v>
      </c>
      <c r="L35" s="2">
        <v>562.48</v>
      </c>
      <c r="M35" s="2">
        <v>5249.82</v>
      </c>
    </row>
    <row r="36" spans="1:13" x14ac:dyDescent="0.25">
      <c r="A36" t="s">
        <v>144</v>
      </c>
      <c r="B36" t="s">
        <v>136</v>
      </c>
      <c r="C36" t="s">
        <v>145</v>
      </c>
      <c r="D36" t="s">
        <v>35</v>
      </c>
      <c r="E36" t="s">
        <v>36</v>
      </c>
      <c r="F36" t="s">
        <v>37</v>
      </c>
      <c r="G36" t="s">
        <v>38</v>
      </c>
      <c r="J36" s="2"/>
      <c r="K36" s="2">
        <v>5778.02</v>
      </c>
      <c r="L36" s="2">
        <v>693.36</v>
      </c>
      <c r="M36" s="2">
        <v>6471.38</v>
      </c>
    </row>
    <row r="37" spans="1:13" x14ac:dyDescent="0.25">
      <c r="A37" t="s">
        <v>146</v>
      </c>
      <c r="B37" t="s">
        <v>136</v>
      </c>
      <c r="C37" t="s">
        <v>147</v>
      </c>
      <c r="D37" t="s">
        <v>35</v>
      </c>
      <c r="E37" t="s">
        <v>30</v>
      </c>
      <c r="F37" t="s">
        <v>148</v>
      </c>
      <c r="G37" t="s">
        <v>32</v>
      </c>
      <c r="J37" s="2"/>
      <c r="K37" s="2">
        <v>731.68</v>
      </c>
      <c r="L37" s="2">
        <v>87.8</v>
      </c>
      <c r="M37" s="2">
        <v>819.48</v>
      </c>
    </row>
    <row r="38" spans="1:13" x14ac:dyDescent="0.25">
      <c r="A38" t="s">
        <v>149</v>
      </c>
      <c r="B38" t="s">
        <v>136</v>
      </c>
      <c r="C38" t="s">
        <v>150</v>
      </c>
      <c r="D38" t="s">
        <v>35</v>
      </c>
      <c r="E38" t="s">
        <v>30</v>
      </c>
      <c r="F38" t="s">
        <v>31</v>
      </c>
      <c r="G38" t="s">
        <v>32</v>
      </c>
      <c r="J38" s="2"/>
      <c r="K38" s="2">
        <v>731.68</v>
      </c>
      <c r="L38" s="2">
        <v>87.8</v>
      </c>
      <c r="M38" s="2">
        <v>819.48</v>
      </c>
    </row>
    <row r="39" spans="1:13" x14ac:dyDescent="0.25">
      <c r="A39" t="s">
        <v>151</v>
      </c>
      <c r="B39" t="s">
        <v>136</v>
      </c>
      <c r="C39" t="s">
        <v>152</v>
      </c>
      <c r="D39" t="s">
        <v>35</v>
      </c>
      <c r="E39" t="s">
        <v>30</v>
      </c>
      <c r="F39" t="s">
        <v>31</v>
      </c>
      <c r="G39" t="s">
        <v>32</v>
      </c>
      <c r="J39" s="2"/>
      <c r="K39" s="2">
        <v>731.68</v>
      </c>
      <c r="L39" s="2">
        <v>87.8</v>
      </c>
      <c r="M39" s="2">
        <v>819.48</v>
      </c>
    </row>
    <row r="40" spans="1:13" x14ac:dyDescent="0.25">
      <c r="A40" t="s">
        <v>153</v>
      </c>
      <c r="B40" t="s">
        <v>136</v>
      </c>
      <c r="C40" t="s">
        <v>154</v>
      </c>
      <c r="D40" t="s">
        <v>35</v>
      </c>
      <c r="E40" t="s">
        <v>30</v>
      </c>
      <c r="F40" t="s">
        <v>31</v>
      </c>
      <c r="G40" t="s">
        <v>155</v>
      </c>
      <c r="J40" s="2"/>
      <c r="K40" s="2">
        <v>731.68</v>
      </c>
      <c r="L40" s="2">
        <v>87.8</v>
      </c>
      <c r="M40" s="2">
        <v>819.48</v>
      </c>
    </row>
    <row r="41" spans="1:13" x14ac:dyDescent="0.25">
      <c r="A41" t="s">
        <v>156</v>
      </c>
      <c r="B41" t="s">
        <v>136</v>
      </c>
      <c r="C41" t="s">
        <v>157</v>
      </c>
      <c r="D41" t="s">
        <v>35</v>
      </c>
      <c r="E41" t="s">
        <v>30</v>
      </c>
      <c r="F41" t="s">
        <v>158</v>
      </c>
      <c r="G41" t="s">
        <v>32</v>
      </c>
      <c r="J41" s="2"/>
      <c r="K41" s="2">
        <v>731.68</v>
      </c>
      <c r="L41" s="2">
        <v>87.8</v>
      </c>
      <c r="M41" s="2">
        <v>819.48</v>
      </c>
    </row>
    <row r="42" spans="1:13" x14ac:dyDescent="0.25">
      <c r="A42" t="s">
        <v>159</v>
      </c>
      <c r="B42" t="s">
        <v>136</v>
      </c>
      <c r="C42" t="s">
        <v>160</v>
      </c>
      <c r="D42" t="s">
        <v>35</v>
      </c>
      <c r="E42" t="s">
        <v>161</v>
      </c>
      <c r="F42" t="s">
        <v>162</v>
      </c>
      <c r="G42" t="s">
        <v>19</v>
      </c>
      <c r="J42" s="2"/>
      <c r="K42" s="2">
        <v>250.22</v>
      </c>
      <c r="L42" s="2">
        <v>30.03</v>
      </c>
      <c r="M42" s="2">
        <v>280.25</v>
      </c>
    </row>
    <row r="43" spans="1:13" x14ac:dyDescent="0.25">
      <c r="A43" t="s">
        <v>163</v>
      </c>
      <c r="B43" t="s">
        <v>136</v>
      </c>
      <c r="C43" t="s">
        <v>164</v>
      </c>
      <c r="D43" t="s">
        <v>24</v>
      </c>
      <c r="E43" t="s">
        <v>25</v>
      </c>
      <c r="F43" t="s">
        <v>85</v>
      </c>
      <c r="G43" t="s">
        <v>19</v>
      </c>
      <c r="J43" s="2"/>
      <c r="K43" s="2">
        <v>2827.68</v>
      </c>
      <c r="L43" s="2">
        <v>339.32</v>
      </c>
      <c r="M43" s="2">
        <v>3167</v>
      </c>
    </row>
    <row r="44" spans="1:13" x14ac:dyDescent="0.25">
      <c r="A44" t="s">
        <v>165</v>
      </c>
      <c r="B44" t="s">
        <v>166</v>
      </c>
      <c r="C44" t="s">
        <v>167</v>
      </c>
      <c r="D44" t="s">
        <v>35</v>
      </c>
      <c r="E44" t="s">
        <v>168</v>
      </c>
      <c r="F44" t="s">
        <v>169</v>
      </c>
      <c r="G44" t="s">
        <v>19</v>
      </c>
      <c r="J44" s="2"/>
      <c r="K44" s="2">
        <v>714.29</v>
      </c>
      <c r="L44" s="2">
        <v>85.71</v>
      </c>
      <c r="M44" s="2">
        <v>800</v>
      </c>
    </row>
    <row r="45" spans="1:13" x14ac:dyDescent="0.25">
      <c r="A45" t="s">
        <v>170</v>
      </c>
      <c r="B45" t="s">
        <v>166</v>
      </c>
      <c r="C45" t="s">
        <v>171</v>
      </c>
      <c r="D45" t="s">
        <v>16</v>
      </c>
      <c r="E45" t="s">
        <v>42</v>
      </c>
      <c r="F45" t="s">
        <v>172</v>
      </c>
      <c r="G45" t="s">
        <v>19</v>
      </c>
      <c r="J45" s="2"/>
      <c r="K45" s="2">
        <v>1631.08</v>
      </c>
      <c r="L45" s="2">
        <v>195.73</v>
      </c>
      <c r="M45" s="2">
        <v>1826.81</v>
      </c>
    </row>
    <row r="46" spans="1:13" x14ac:dyDescent="0.25">
      <c r="A46" t="s">
        <v>173</v>
      </c>
      <c r="B46" t="s">
        <v>174</v>
      </c>
      <c r="C46" t="s">
        <v>175</v>
      </c>
      <c r="D46" t="s">
        <v>16</v>
      </c>
      <c r="E46" t="s">
        <v>65</v>
      </c>
      <c r="F46" t="s">
        <v>66</v>
      </c>
      <c r="G46" t="s">
        <v>67</v>
      </c>
      <c r="J46" s="2"/>
      <c r="K46" s="2">
        <v>8560.11</v>
      </c>
      <c r="L46" s="2">
        <v>1027.21</v>
      </c>
      <c r="M46" s="2">
        <v>9587.32</v>
      </c>
    </row>
    <row r="47" spans="1:13" x14ac:dyDescent="0.25">
      <c r="A47" t="s">
        <v>176</v>
      </c>
      <c r="B47" t="s">
        <v>174</v>
      </c>
      <c r="C47" t="s">
        <v>177</v>
      </c>
      <c r="D47" t="s">
        <v>29</v>
      </c>
      <c r="E47" t="s">
        <v>57</v>
      </c>
      <c r="F47" t="s">
        <v>58</v>
      </c>
      <c r="G47" t="s">
        <v>19</v>
      </c>
      <c r="J47" s="2"/>
      <c r="K47" s="2">
        <v>714.21</v>
      </c>
      <c r="L47" s="2">
        <v>85.71</v>
      </c>
      <c r="M47" s="2">
        <v>799.91</v>
      </c>
    </row>
    <row r="48" spans="1:13" x14ac:dyDescent="0.25">
      <c r="A48" t="s">
        <v>178</v>
      </c>
      <c r="B48" t="s">
        <v>179</v>
      </c>
      <c r="C48" t="s">
        <v>180</v>
      </c>
      <c r="D48" t="s">
        <v>16</v>
      </c>
      <c r="E48" t="s">
        <v>57</v>
      </c>
      <c r="F48" t="s">
        <v>58</v>
      </c>
      <c r="G48" t="s">
        <v>19</v>
      </c>
      <c r="J48" s="2"/>
      <c r="K48" s="2">
        <v>861.63</v>
      </c>
      <c r="L48" s="2">
        <v>103.4</v>
      </c>
      <c r="M48" s="2">
        <v>965.02</v>
      </c>
    </row>
    <row r="49" spans="1:13" x14ac:dyDescent="0.25">
      <c r="A49" t="s">
        <v>181</v>
      </c>
      <c r="B49" t="s">
        <v>182</v>
      </c>
      <c r="C49" t="s">
        <v>183</v>
      </c>
      <c r="D49" t="s">
        <v>16</v>
      </c>
      <c r="E49" t="s">
        <v>184</v>
      </c>
      <c r="F49" t="s">
        <v>162</v>
      </c>
      <c r="G49" t="s">
        <v>19</v>
      </c>
      <c r="J49" s="2"/>
      <c r="K49" s="2">
        <v>16108.95</v>
      </c>
      <c r="L49" s="2">
        <v>1933.07</v>
      </c>
      <c r="M49" s="2">
        <v>18042.02</v>
      </c>
    </row>
    <row r="50" spans="1:13" x14ac:dyDescent="0.25">
      <c r="A50" t="s">
        <v>185</v>
      </c>
      <c r="B50" t="s">
        <v>186</v>
      </c>
      <c r="C50" t="s">
        <v>187</v>
      </c>
      <c r="D50" t="s">
        <v>29</v>
      </c>
      <c r="E50" t="s">
        <v>57</v>
      </c>
      <c r="F50" t="s">
        <v>58</v>
      </c>
      <c r="G50" t="s">
        <v>19</v>
      </c>
      <c r="J50" s="2"/>
      <c r="K50" s="2">
        <v>616.58000000000004</v>
      </c>
      <c r="L50" s="2">
        <v>73.989999999999995</v>
      </c>
      <c r="M50" s="2">
        <v>690.57</v>
      </c>
    </row>
    <row r="51" spans="1:13" x14ac:dyDescent="0.25">
      <c r="A51" t="s">
        <v>188</v>
      </c>
      <c r="B51" t="s">
        <v>186</v>
      </c>
      <c r="C51" t="s">
        <v>189</v>
      </c>
      <c r="D51" t="s">
        <v>16</v>
      </c>
      <c r="E51" t="s">
        <v>95</v>
      </c>
      <c r="F51" t="s">
        <v>96</v>
      </c>
      <c r="G51" t="s">
        <v>97</v>
      </c>
      <c r="H51" s="7">
        <v>3000</v>
      </c>
      <c r="I51" s="6">
        <v>3900</v>
      </c>
      <c r="J51" s="2">
        <v>55650</v>
      </c>
      <c r="K51" s="2">
        <f>Table1[[#This Row],[Total]]/1.12</f>
        <v>46205.357142857138</v>
      </c>
      <c r="L51" s="2">
        <f>Table1[[#This Row],[Precio neto]]*0.12</f>
        <v>5544.642857142856</v>
      </c>
      <c r="M51" s="2">
        <f>Table1[[#This Row],[Total Factura]]-Table1[[#This Row],[IDP]]</f>
        <v>51750</v>
      </c>
    </row>
    <row r="52" spans="1:13" x14ac:dyDescent="0.25">
      <c r="A52" t="s">
        <v>190</v>
      </c>
      <c r="B52" t="s">
        <v>186</v>
      </c>
      <c r="C52" t="s">
        <v>191</v>
      </c>
      <c r="D52" t="s">
        <v>16</v>
      </c>
      <c r="E52" t="s">
        <v>72</v>
      </c>
      <c r="F52" t="s">
        <v>73</v>
      </c>
      <c r="G52" t="s">
        <v>192</v>
      </c>
      <c r="H52" t="s">
        <v>20</v>
      </c>
      <c r="J52" s="2"/>
      <c r="K52" s="2">
        <v>19338.46</v>
      </c>
      <c r="L52" s="2">
        <v>2320.62</v>
      </c>
      <c r="M52" s="2">
        <v>21659.08</v>
      </c>
    </row>
    <row r="53" spans="1:13" ht="18.75" x14ac:dyDescent="0.3">
      <c r="A53" s="3"/>
      <c r="B53" s="3"/>
      <c r="C53" s="3"/>
      <c r="D53" s="3"/>
      <c r="E53" s="3"/>
      <c r="F53" s="3"/>
      <c r="G53" s="8" t="s">
        <v>205</v>
      </c>
      <c r="H53" s="4"/>
      <c r="I53" s="4"/>
      <c r="J53" s="5">
        <f>J7+J21+J26+J28+J33+J51</f>
        <v>211670.9</v>
      </c>
      <c r="K53" s="5">
        <f>SUM(K2:K52)</f>
        <v>387426.06142857147</v>
      </c>
      <c r="L53" s="5">
        <f>SUM(L2:L52)</f>
        <v>46491.098571428585</v>
      </c>
      <c r="M53" s="5">
        <f>SUM(M2:M52)</f>
        <v>433917.13999999996</v>
      </c>
    </row>
  </sheetData>
  <pageMargins left="0.2" right="0.2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3F83-6427-48AD-AA1B-623A6AE581BB}">
  <sheetPr>
    <tabColor theme="9"/>
  </sheetPr>
  <dimension ref="A1:K6"/>
  <sheetViews>
    <sheetView workbookViewId="0">
      <selection activeCell="H6" sqref="H6"/>
    </sheetView>
  </sheetViews>
  <sheetFormatPr baseColWidth="10" defaultRowHeight="15" x14ac:dyDescent="0.25"/>
  <cols>
    <col min="6" max="6" width="22.5703125" bestFit="1" customWidth="1"/>
    <col min="7" max="7" width="31.42578125" customWidth="1"/>
    <col min="8" max="8" width="19.28515625" customWidth="1"/>
    <col min="9" max="9" width="20" customWidth="1"/>
    <col min="10" max="10" width="12" bestFit="1" customWidth="1"/>
    <col min="11" max="11" width="1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10</v>
      </c>
      <c r="J1" t="s">
        <v>11</v>
      </c>
      <c r="K1" t="s">
        <v>193</v>
      </c>
    </row>
    <row r="2" spans="1:11" x14ac:dyDescent="0.25">
      <c r="A2">
        <v>10002</v>
      </c>
      <c r="B2" t="s">
        <v>194</v>
      </c>
      <c r="C2" t="s">
        <v>195</v>
      </c>
      <c r="D2" t="s">
        <v>16</v>
      </c>
      <c r="E2">
        <v>29607310</v>
      </c>
      <c r="F2" t="s">
        <v>196</v>
      </c>
      <c r="G2" t="s">
        <v>67</v>
      </c>
      <c r="H2" s="2">
        <v>200669.29</v>
      </c>
      <c r="I2" s="2">
        <v>179169.01</v>
      </c>
      <c r="J2" s="2">
        <v>21500.28</v>
      </c>
      <c r="K2" s="2">
        <v>6450.08</v>
      </c>
    </row>
    <row r="3" spans="1:11" x14ac:dyDescent="0.25">
      <c r="A3">
        <v>10003</v>
      </c>
      <c r="B3" t="s">
        <v>197</v>
      </c>
      <c r="C3" t="s">
        <v>198</v>
      </c>
      <c r="D3" t="s">
        <v>16</v>
      </c>
      <c r="E3">
        <v>29607310</v>
      </c>
      <c r="F3" t="s">
        <v>196</v>
      </c>
      <c r="G3" t="s">
        <v>67</v>
      </c>
      <c r="H3" s="2">
        <v>158014.48000000001</v>
      </c>
      <c r="I3" s="2">
        <v>141084.35999999999</v>
      </c>
      <c r="J3" s="2">
        <v>16930.12</v>
      </c>
      <c r="K3" s="2">
        <v>5079.04</v>
      </c>
    </row>
    <row r="4" spans="1:11" x14ac:dyDescent="0.25">
      <c r="A4">
        <v>10004</v>
      </c>
      <c r="B4" t="s">
        <v>199</v>
      </c>
      <c r="C4" t="s">
        <v>200</v>
      </c>
      <c r="D4" t="s">
        <v>16</v>
      </c>
      <c r="E4">
        <v>29607310</v>
      </c>
      <c r="F4" t="s">
        <v>196</v>
      </c>
      <c r="G4" t="s">
        <v>67</v>
      </c>
      <c r="H4" s="2">
        <v>162258.23999999999</v>
      </c>
      <c r="I4" s="2">
        <v>144873.43</v>
      </c>
      <c r="J4" s="2">
        <v>17384.810000000001</v>
      </c>
      <c r="K4" s="2">
        <v>5215.4399999999996</v>
      </c>
    </row>
    <row r="5" spans="1:11" x14ac:dyDescent="0.25">
      <c r="A5">
        <v>10005</v>
      </c>
      <c r="B5" t="s">
        <v>201</v>
      </c>
      <c r="C5" t="s">
        <v>202</v>
      </c>
      <c r="D5" t="s">
        <v>16</v>
      </c>
      <c r="E5">
        <v>29607310</v>
      </c>
      <c r="F5" t="s">
        <v>196</v>
      </c>
      <c r="G5" t="s">
        <v>203</v>
      </c>
      <c r="H5" s="2">
        <v>171266.78</v>
      </c>
      <c r="I5" s="2">
        <v>152916.76999999999</v>
      </c>
      <c r="J5" s="2">
        <v>18350.009999999998</v>
      </c>
      <c r="K5" s="2">
        <v>5505</v>
      </c>
    </row>
    <row r="6" spans="1:11" x14ac:dyDescent="0.25">
      <c r="A6" s="3"/>
      <c r="B6" s="3"/>
      <c r="C6" s="3"/>
      <c r="D6" s="3"/>
      <c r="E6" s="3"/>
      <c r="F6" s="3"/>
      <c r="G6" s="4" t="s">
        <v>204</v>
      </c>
      <c r="H6" s="5">
        <f>SUM(H2:H5)</f>
        <v>692208.79</v>
      </c>
      <c r="I6" s="5">
        <f>SUM(I2:I5)</f>
        <v>618043.56999999995</v>
      </c>
      <c r="J6" s="5">
        <f>SUM(J2:J5)</f>
        <v>74165.219999999987</v>
      </c>
      <c r="K6" s="5">
        <f>SUM(K2:K5)</f>
        <v>22249.559999999998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EAD5-80EC-4843-ADBA-F0C696181653}">
  <sheetPr>
    <tabColor rgb="FFFFFF00"/>
  </sheetPr>
  <dimension ref="A11:E21"/>
  <sheetViews>
    <sheetView tabSelected="1" workbookViewId="0">
      <selection activeCell="C23" sqref="C23"/>
    </sheetView>
  </sheetViews>
  <sheetFormatPr baseColWidth="10" defaultRowHeight="15" x14ac:dyDescent="0.25"/>
  <cols>
    <col min="1" max="1" width="34" customWidth="1"/>
    <col min="2" max="2" width="21.7109375" customWidth="1"/>
    <col min="3" max="3" width="20" customWidth="1"/>
    <col min="4" max="4" width="22.140625" customWidth="1"/>
    <col min="5" max="5" width="29.28515625" customWidth="1"/>
  </cols>
  <sheetData>
    <row r="11" spans="1:5" ht="21" x14ac:dyDescent="0.35">
      <c r="A11" s="9" t="s">
        <v>206</v>
      </c>
      <c r="B11" s="9"/>
      <c r="C11" s="9"/>
      <c r="D11" s="9"/>
      <c r="E11" s="9"/>
    </row>
    <row r="12" spans="1:5" ht="21" x14ac:dyDescent="0.35">
      <c r="A12" s="9" t="s">
        <v>215</v>
      </c>
      <c r="B12" s="9"/>
      <c r="C12" s="9"/>
      <c r="D12" s="9"/>
      <c r="E12" s="9"/>
    </row>
    <row r="14" spans="1:5" x14ac:dyDescent="0.25">
      <c r="A14" s="11" t="s">
        <v>207</v>
      </c>
      <c r="B14" s="11" t="s">
        <v>208</v>
      </c>
      <c r="C14" s="11" t="s">
        <v>11</v>
      </c>
      <c r="D14" s="11" t="s">
        <v>204</v>
      </c>
      <c r="E14" s="11" t="s">
        <v>209</v>
      </c>
    </row>
    <row r="15" spans="1:5" x14ac:dyDescent="0.25">
      <c r="A15" s="1" t="s">
        <v>210</v>
      </c>
      <c r="B15" s="2">
        <v>618043.56999999995</v>
      </c>
      <c r="C15" s="2">
        <v>74165.22</v>
      </c>
      <c r="D15" s="2">
        <v>692249.56</v>
      </c>
      <c r="E15" s="2">
        <v>22249.56</v>
      </c>
    </row>
    <row r="16" spans="1:5" x14ac:dyDescent="0.25">
      <c r="A16" s="1" t="s">
        <v>211</v>
      </c>
      <c r="B16" s="2">
        <v>387426.06</v>
      </c>
      <c r="C16" s="2">
        <v>46491.1</v>
      </c>
      <c r="D16" s="2">
        <v>433917.14</v>
      </c>
      <c r="E16" s="2"/>
    </row>
    <row r="17" spans="1:4" x14ac:dyDescent="0.25">
      <c r="A17" s="1" t="s">
        <v>212</v>
      </c>
      <c r="B17" s="2">
        <f>B15-B16</f>
        <v>230617.50999999995</v>
      </c>
      <c r="C17" s="2">
        <f>C15-C16</f>
        <v>27674.120000000003</v>
      </c>
      <c r="D17" s="2">
        <f>D15-D16</f>
        <v>258332.42000000004</v>
      </c>
    </row>
    <row r="18" spans="1:4" x14ac:dyDescent="0.25">
      <c r="A18" s="1" t="s">
        <v>217</v>
      </c>
      <c r="C18" s="2">
        <f>C17-E15</f>
        <v>5424.5600000000013</v>
      </c>
    </row>
    <row r="19" spans="1:4" x14ac:dyDescent="0.25">
      <c r="A19" s="1" t="s">
        <v>216</v>
      </c>
      <c r="B19" s="2"/>
      <c r="C19" s="2"/>
      <c r="D19" s="2"/>
    </row>
    <row r="20" spans="1:4" x14ac:dyDescent="0.25">
      <c r="A20" s="1" t="s">
        <v>213</v>
      </c>
      <c r="B20" s="2"/>
      <c r="C20" s="2">
        <f>C18-C19</f>
        <v>5424.5600000000013</v>
      </c>
      <c r="D20" s="2"/>
    </row>
    <row r="21" spans="1:4" x14ac:dyDescent="0.25">
      <c r="A21" s="1" t="s">
        <v>214</v>
      </c>
      <c r="C21" s="10">
        <v>50629.2</v>
      </c>
    </row>
  </sheetData>
  <mergeCells count="2">
    <mergeCell ref="A11:E11"/>
    <mergeCell ref="A12:E1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FACTURADO</vt:lpstr>
      <vt:lpstr>RESUMEN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2021-04-08T18:58:08Z</dcterms:created>
  <dcterms:modified xsi:type="dcterms:W3CDTF">2021-04-08T21:19:55Z</dcterms:modified>
</cp:coreProperties>
</file>