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ISPRO_TRANSPORTES\ISPRO_TRANSPORTES\bin\Debug\ReporteCompras\"/>
    </mc:Choice>
  </mc:AlternateContent>
  <xr:revisionPtr revIDLastSave="0" documentId="13_ncr:1_{CA50FD42-BA57-41D6-80C0-2348CCBA932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MPRAS" sheetId="1" r:id="rId1"/>
    <sheet name="VENTAS" sheetId="2" r:id="rId2"/>
    <sheet name="RESUMEN" sheetId="3" r:id="rId3"/>
  </sheets>
  <calcPr calcId="191029"/>
</workbook>
</file>

<file path=xl/calcChain.xml><?xml version="1.0" encoding="utf-8"?>
<calcChain xmlns="http://schemas.openxmlformats.org/spreadsheetml/2006/main">
  <c r="E27" i="3" l="1"/>
  <c r="M136" i="1"/>
  <c r="M135" i="1"/>
  <c r="K135" i="1" s="1"/>
  <c r="L135" i="1" s="1"/>
  <c r="M138" i="1"/>
  <c r="K138" i="1" s="1"/>
  <c r="L138" i="1" s="1"/>
  <c r="M139" i="1"/>
  <c r="K139" i="1" s="1"/>
  <c r="L139" i="1" s="1"/>
  <c r="M140" i="1"/>
  <c r="K140" i="1" s="1"/>
  <c r="L140" i="1" s="1"/>
  <c r="M141" i="1"/>
  <c r="K141" i="1" s="1"/>
  <c r="L141" i="1" s="1"/>
  <c r="M142" i="1"/>
  <c r="K142" i="1" s="1"/>
  <c r="L142" i="1" s="1"/>
  <c r="M143" i="1"/>
  <c r="K143" i="1" s="1"/>
  <c r="L143" i="1" s="1"/>
  <c r="M144" i="1"/>
  <c r="K144" i="1" s="1"/>
  <c r="L144" i="1" s="1"/>
  <c r="J145" i="1"/>
  <c r="M123" i="1"/>
  <c r="K123" i="1" s="1"/>
  <c r="L123" i="1" s="1"/>
  <c r="M124" i="1"/>
  <c r="K124" i="1" s="1"/>
  <c r="L124" i="1" s="1"/>
  <c r="M125" i="1"/>
  <c r="K125" i="1" s="1"/>
  <c r="L125" i="1" s="1"/>
  <c r="M126" i="1"/>
  <c r="K126" i="1" s="1"/>
  <c r="L126" i="1" s="1"/>
  <c r="M127" i="1"/>
  <c r="K127" i="1" s="1"/>
  <c r="L127" i="1" s="1"/>
  <c r="M128" i="1"/>
  <c r="K128" i="1" s="1"/>
  <c r="L128" i="1" s="1"/>
  <c r="M129" i="1"/>
  <c r="K129" i="1" s="1"/>
  <c r="L129" i="1" s="1"/>
  <c r="M130" i="1"/>
  <c r="K130" i="1" s="1"/>
  <c r="L130" i="1" s="1"/>
  <c r="M131" i="1"/>
  <c r="K131" i="1" s="1"/>
  <c r="L131" i="1" s="1"/>
  <c r="M132" i="1"/>
  <c r="K132" i="1" s="1"/>
  <c r="L132" i="1" s="1"/>
  <c r="M133" i="1"/>
  <c r="K133" i="1" s="1"/>
  <c r="L133" i="1" s="1"/>
  <c r="M134" i="1"/>
  <c r="K134" i="1" s="1"/>
  <c r="L134" i="1" s="1"/>
  <c r="M137" i="1"/>
  <c r="M98" i="1"/>
  <c r="K98" i="1" s="1"/>
  <c r="M119" i="1"/>
  <c r="K119" i="1" s="1"/>
  <c r="L119" i="1" s="1"/>
  <c r="M120" i="1"/>
  <c r="K120" i="1" s="1"/>
  <c r="L120" i="1" s="1"/>
  <c r="M121" i="1"/>
  <c r="K121" i="1" s="1"/>
  <c r="L121" i="1" s="1"/>
  <c r="M122" i="1"/>
  <c r="K122" i="1" s="1"/>
  <c r="L122" i="1" s="1"/>
  <c r="M99" i="1"/>
  <c r="K99" i="1" s="1"/>
  <c r="L99" i="1" s="1"/>
  <c r="M100" i="1"/>
  <c r="K100" i="1" s="1"/>
  <c r="L100" i="1" s="1"/>
  <c r="M101" i="1"/>
  <c r="K101" i="1" s="1"/>
  <c r="L101" i="1" s="1"/>
  <c r="M102" i="1"/>
  <c r="K102" i="1" s="1"/>
  <c r="L102" i="1" s="1"/>
  <c r="M103" i="1"/>
  <c r="K103" i="1" s="1"/>
  <c r="L103" i="1" s="1"/>
  <c r="M104" i="1"/>
  <c r="K104" i="1" s="1"/>
  <c r="L104" i="1" s="1"/>
  <c r="M105" i="1"/>
  <c r="K105" i="1" s="1"/>
  <c r="L105" i="1" s="1"/>
  <c r="M106" i="1"/>
  <c r="K106" i="1" s="1"/>
  <c r="L106" i="1" s="1"/>
  <c r="M107" i="1"/>
  <c r="K107" i="1" s="1"/>
  <c r="L107" i="1" s="1"/>
  <c r="M108" i="1"/>
  <c r="K108" i="1" s="1"/>
  <c r="L108" i="1" s="1"/>
  <c r="M109" i="1"/>
  <c r="K109" i="1" s="1"/>
  <c r="L109" i="1" s="1"/>
  <c r="M110" i="1"/>
  <c r="K110" i="1" s="1"/>
  <c r="L110" i="1" s="1"/>
  <c r="M111" i="1"/>
  <c r="K111" i="1" s="1"/>
  <c r="L111" i="1" s="1"/>
  <c r="M112" i="1"/>
  <c r="K112" i="1" s="1"/>
  <c r="L112" i="1" s="1"/>
  <c r="M113" i="1"/>
  <c r="K113" i="1" s="1"/>
  <c r="L113" i="1" s="1"/>
  <c r="M114" i="1"/>
  <c r="K114" i="1" s="1"/>
  <c r="L114" i="1" s="1"/>
  <c r="M115" i="1"/>
  <c r="K115" i="1" s="1"/>
  <c r="L115" i="1" s="1"/>
  <c r="M116" i="1"/>
  <c r="K116" i="1" s="1"/>
  <c r="L116" i="1" s="1"/>
  <c r="M117" i="1"/>
  <c r="K117" i="1" s="1"/>
  <c r="L117" i="1" s="1"/>
  <c r="M118" i="1"/>
  <c r="K118" i="1" s="1"/>
  <c r="L118" i="1" s="1"/>
  <c r="M97" i="1"/>
  <c r="K97" i="1" s="1"/>
  <c r="L97" i="1" s="1"/>
  <c r="M96" i="1"/>
  <c r="K96" i="1" s="1"/>
  <c r="L96" i="1" s="1"/>
  <c r="M95" i="1"/>
  <c r="K95" i="1" s="1"/>
  <c r="L95" i="1" s="1"/>
  <c r="M94" i="1"/>
  <c r="K94" i="1" s="1"/>
  <c r="L94" i="1" s="1"/>
  <c r="M93" i="1"/>
  <c r="K93" i="1" s="1"/>
  <c r="L93" i="1" s="1"/>
  <c r="M92" i="1"/>
  <c r="K92" i="1" s="1"/>
  <c r="L92" i="1" s="1"/>
  <c r="G27" i="3"/>
  <c r="F27" i="3"/>
  <c r="K136" i="1" l="1"/>
  <c r="L136" i="1" s="1"/>
  <c r="K137" i="1"/>
  <c r="L137" i="1" s="1"/>
  <c r="L98" i="1"/>
  <c r="K16" i="2"/>
  <c r="J16" i="2"/>
  <c r="I16" i="2"/>
  <c r="H16" i="2"/>
  <c r="M22" i="1"/>
  <c r="K22" i="1" s="1"/>
  <c r="L22" i="1" s="1"/>
  <c r="M15" i="1"/>
  <c r="M145" i="1" s="1"/>
  <c r="K15" i="1" l="1"/>
  <c r="K145" i="1" s="1"/>
  <c r="L15" i="1" l="1"/>
  <c r="L145" i="1" s="1"/>
</calcChain>
</file>

<file path=xl/sharedStrings.xml><?xml version="1.0" encoding="utf-8"?>
<sst xmlns="http://schemas.openxmlformats.org/spreadsheetml/2006/main" count="868" uniqueCount="360">
  <si>
    <t>No.</t>
  </si>
  <si>
    <t>Fecha</t>
  </si>
  <si>
    <t>No. Factura</t>
  </si>
  <si>
    <t>Tipo Documento</t>
  </si>
  <si>
    <t>NIT</t>
  </si>
  <si>
    <t>Proveedor</t>
  </si>
  <si>
    <t>Cuenta Contable</t>
  </si>
  <si>
    <t>Galonaje</t>
  </si>
  <si>
    <t>IDP</t>
  </si>
  <si>
    <t>Total Factura</t>
  </si>
  <si>
    <t>Precio neto</t>
  </si>
  <si>
    <t>IVA</t>
  </si>
  <si>
    <t>Total</t>
  </si>
  <si>
    <t>260087</t>
  </si>
  <si>
    <t>31/05/2021 10:42:22</t>
  </si>
  <si>
    <t>3962847347</t>
  </si>
  <si>
    <t>FACTURA</t>
  </si>
  <si>
    <t>442005353</t>
  </si>
  <si>
    <t>OPERACIONES DE CONSUMO S.A.</t>
  </si>
  <si>
    <t>INTERESES POR DESCUENTO DE CONTRASEÑAS</t>
  </si>
  <si>
    <t>250075</t>
  </si>
  <si>
    <t>31/05/2021 10:32:13</t>
  </si>
  <si>
    <t>A-311</t>
  </si>
  <si>
    <t>70637075</t>
  </si>
  <si>
    <t>DIEGO SAC TAMBRIZ</t>
  </si>
  <si>
    <t>MATERIALES DE CONSTRUCCIÓN</t>
  </si>
  <si>
    <t>260086</t>
  </si>
  <si>
    <t>30/05/2021 10:42:22</t>
  </si>
  <si>
    <t>1252937702</t>
  </si>
  <si>
    <t>5402026</t>
  </si>
  <si>
    <t>ROY</t>
  </si>
  <si>
    <t>REPUESTOS Y ACCESORIOS</t>
  </si>
  <si>
    <t>260085</t>
  </si>
  <si>
    <t>28/05/2021 10:42:22</t>
  </si>
  <si>
    <t>2051621783</t>
  </si>
  <si>
    <t>32375913</t>
  </si>
  <si>
    <t>NUEVOS ALMACENES S.A.</t>
  </si>
  <si>
    <t>260081</t>
  </si>
  <si>
    <t>1756318119</t>
  </si>
  <si>
    <t>DOCUMENTO TRIBUTARIO ELECTRONICO</t>
  </si>
  <si>
    <t>1536230</t>
  </si>
  <si>
    <t>CLUTCHES DE GUATEMALA</t>
  </si>
  <si>
    <t>260082</t>
  </si>
  <si>
    <t>1014713076</t>
  </si>
  <si>
    <t>84331321</t>
  </si>
  <si>
    <t>MULTILLANTAS EL PUNTO S.A.</t>
  </si>
  <si>
    <t>260083</t>
  </si>
  <si>
    <t>567167338</t>
  </si>
  <si>
    <t>260084</t>
  </si>
  <si>
    <t>27/05/2021 10:42:22</t>
  </si>
  <si>
    <t>1757171047</t>
  </si>
  <si>
    <t>42005353</t>
  </si>
  <si>
    <t>260078</t>
  </si>
  <si>
    <t>4165225443</t>
  </si>
  <si>
    <t>3902757</t>
  </si>
  <si>
    <t>LUBRICANTES LA CALZADA, S.A.</t>
  </si>
  <si>
    <t>LUBRICANTES Y COMBUSTIBLES</t>
  </si>
  <si>
    <t>260079</t>
  </si>
  <si>
    <t>3695200191</t>
  </si>
  <si>
    <t>25600028</t>
  </si>
  <si>
    <t>V.S.R DE GUATEMALA S.A.</t>
  </si>
  <si>
    <t>SERVICIO DE GPS</t>
  </si>
  <si>
    <t>260080</t>
  </si>
  <si>
    <t>1650149371</t>
  </si>
  <si>
    <t>12455350</t>
  </si>
  <si>
    <t>SEGUROS AGROMERCANTIL, S.A.</t>
  </si>
  <si>
    <t>PRIMAS DE SEGURO</t>
  </si>
  <si>
    <t>260076</t>
  </si>
  <si>
    <t>27/05/2021 09:13:45</t>
  </si>
  <si>
    <t>1503486121</t>
  </si>
  <si>
    <t>79979904</t>
  </si>
  <si>
    <t>IMPORTADORA REMI S.A.</t>
  </si>
  <si>
    <t>260077</t>
  </si>
  <si>
    <t>1848135033</t>
  </si>
  <si>
    <t>744557</t>
  </si>
  <si>
    <t>ASEGURADORA GENERAL S.A.</t>
  </si>
  <si>
    <t>PAGO DE PRIMAS DE SEGURO</t>
  </si>
  <si>
    <t>250074</t>
  </si>
  <si>
    <t>26/05/2021 10:13:52</t>
  </si>
  <si>
    <t>RDC-2041</t>
  </si>
  <si>
    <t>108350371</t>
  </si>
  <si>
    <t>GASOLINERAS DON ROLANDO S.A.</t>
  </si>
  <si>
    <t>50.02</t>
  </si>
  <si>
    <t>65.03</t>
  </si>
  <si>
    <t>260066</t>
  </si>
  <si>
    <t>26/05/2021 09:13:45</t>
  </si>
  <si>
    <t>742608341</t>
  </si>
  <si>
    <t>260069</t>
  </si>
  <si>
    <t>3941550936</t>
  </si>
  <si>
    <t>FACTURA CAMBIARIA</t>
  </si>
  <si>
    <t>93377088</t>
  </si>
  <si>
    <t>GASPRO GUATEMALA S.A.</t>
  </si>
  <si>
    <t>LUBRICANTES Y COMBUSTIBLE</t>
  </si>
  <si>
    <t>260070</t>
  </si>
  <si>
    <t>3841347129</t>
  </si>
  <si>
    <t>596198K</t>
  </si>
  <si>
    <t>REPUESTOS ESTRADA S.A.</t>
  </si>
  <si>
    <t>260071</t>
  </si>
  <si>
    <t>3707979267</t>
  </si>
  <si>
    <t>260072</t>
  </si>
  <si>
    <t>167660757</t>
  </si>
  <si>
    <t>260073</t>
  </si>
  <si>
    <t>3963438632</t>
  </si>
  <si>
    <t>81644787</t>
  </si>
  <si>
    <t>HOSE DEPOT S.A.</t>
  </si>
  <si>
    <t>260074</t>
  </si>
  <si>
    <t>3873129796</t>
  </si>
  <si>
    <t>5660548</t>
  </si>
  <si>
    <t>CARLOS ALFREDO, CAHUEC QUIEJ</t>
  </si>
  <si>
    <t>26.84</t>
  </si>
  <si>
    <t>34.90</t>
  </si>
  <si>
    <t>260075</t>
  </si>
  <si>
    <t>279726919</t>
  </si>
  <si>
    <t>86951351</t>
  </si>
  <si>
    <t>TIRESCORP, S.A.</t>
  </si>
  <si>
    <t>250129</t>
  </si>
  <si>
    <t>25/05/2021 10:32:13</t>
  </si>
  <si>
    <t>9099713846</t>
  </si>
  <si>
    <t>CLUTCHES DE GUATEMALA S.A.</t>
  </si>
  <si>
    <t>260067</t>
  </si>
  <si>
    <t>25/05/2021 09:13:45</t>
  </si>
  <si>
    <t>2759084828</t>
  </si>
  <si>
    <t>FACTURA ELECTRONICA</t>
  </si>
  <si>
    <t>260068</t>
  </si>
  <si>
    <t>1851567899</t>
  </si>
  <si>
    <t>260064</t>
  </si>
  <si>
    <t>24/05/2021 09:13:45</t>
  </si>
  <si>
    <t>1905871492</t>
  </si>
  <si>
    <t>IMPORTADORA REMI S.A</t>
  </si>
  <si>
    <t>260065</t>
  </si>
  <si>
    <t>1927694769</t>
  </si>
  <si>
    <t>250128</t>
  </si>
  <si>
    <t>23/05/2021 10:32:13</t>
  </si>
  <si>
    <t>1452952874</t>
  </si>
  <si>
    <t>98216058</t>
  </si>
  <si>
    <t>ECO RESORT SAMALA, S.A.</t>
  </si>
  <si>
    <t>VIATICOS</t>
  </si>
  <si>
    <t>250125</t>
  </si>
  <si>
    <t>22/05/2021 10:32:13</t>
  </si>
  <si>
    <t>1126517933</t>
  </si>
  <si>
    <t>250126</t>
  </si>
  <si>
    <t>1660767619</t>
  </si>
  <si>
    <t>79979964</t>
  </si>
  <si>
    <t>250127</t>
  </si>
  <si>
    <t>4227482726</t>
  </si>
  <si>
    <t>250122</t>
  </si>
  <si>
    <t>21/05/2021 10:32:13</t>
  </si>
  <si>
    <t>838944587</t>
  </si>
  <si>
    <t>250123</t>
  </si>
  <si>
    <t>1061635837</t>
  </si>
  <si>
    <t>250124</t>
  </si>
  <si>
    <t>844251482</t>
  </si>
  <si>
    <t>250118</t>
  </si>
  <si>
    <t>20/05/2021 10:32:13</t>
  </si>
  <si>
    <t>1568360585</t>
  </si>
  <si>
    <t>250119</t>
  </si>
  <si>
    <t>3457043401</t>
  </si>
  <si>
    <t>250120</t>
  </si>
  <si>
    <t>3222621021</t>
  </si>
  <si>
    <t>INTERESES POR DESCUENTO DE CONTRASEÑA</t>
  </si>
  <si>
    <t>250121</t>
  </si>
  <si>
    <t>739133014</t>
  </si>
  <si>
    <t>250073</t>
  </si>
  <si>
    <t>20/05/2021 10:13:52</t>
  </si>
  <si>
    <t>A-025</t>
  </si>
  <si>
    <t>33630364</t>
  </si>
  <si>
    <t>PASCUAL TEPAZ POCOP</t>
  </si>
  <si>
    <t>SERVICIO DE FLETE</t>
  </si>
  <si>
    <t>250116</t>
  </si>
  <si>
    <t>19/05/2021 10:32:13</t>
  </si>
  <si>
    <t>3153217200</t>
  </si>
  <si>
    <t>5916580</t>
  </si>
  <si>
    <t>SERVICIOS MERCANTILES DE CENTROAMERICA S.A.</t>
  </si>
  <si>
    <t>250117</t>
  </si>
  <si>
    <t>3511633060</t>
  </si>
  <si>
    <t>CLUTCHES DE GUATEMALA S.A</t>
  </si>
  <si>
    <t>250072</t>
  </si>
  <si>
    <t>19/05/2021 10:13:52</t>
  </si>
  <si>
    <t>A-026</t>
  </si>
  <si>
    <t>250114</t>
  </si>
  <si>
    <t>18/05/2021 10:32:13</t>
  </si>
  <si>
    <t>1125204315</t>
  </si>
  <si>
    <t>250115</t>
  </si>
  <si>
    <t>697910055</t>
  </si>
  <si>
    <t>TORESCORP S.A.</t>
  </si>
  <si>
    <t>250071</t>
  </si>
  <si>
    <t>18/05/2021 10:13:52</t>
  </si>
  <si>
    <t>A-213</t>
  </si>
  <si>
    <t>102756104</t>
  </si>
  <si>
    <t>KENIA MARISSA SANTIZO ALVARADO</t>
  </si>
  <si>
    <t>250111</t>
  </si>
  <si>
    <t>17/05/2021 10:32:13</t>
  </si>
  <si>
    <t>31558339803</t>
  </si>
  <si>
    <t>250112</t>
  </si>
  <si>
    <t>3776987351</t>
  </si>
  <si>
    <t>14942069</t>
  </si>
  <si>
    <t>MOTOS Y AUTOS S.A.</t>
  </si>
  <si>
    <t>250113</t>
  </si>
  <si>
    <t>3320530326</t>
  </si>
  <si>
    <t>99271052</t>
  </si>
  <si>
    <t>DISTRIBUIDORA MACADI, S.A.</t>
  </si>
  <si>
    <t>250110</t>
  </si>
  <si>
    <t>16/05/2021 10:32:13</t>
  </si>
  <si>
    <t>3662826406</t>
  </si>
  <si>
    <t>5816580</t>
  </si>
  <si>
    <t>SERVICIOS MERCANTILES DE CENTRO AMERICA S.A.</t>
  </si>
  <si>
    <t>250106</t>
  </si>
  <si>
    <t>15/05/2021 10:32:13</t>
  </si>
  <si>
    <t>1605976434</t>
  </si>
  <si>
    <t>250107</t>
  </si>
  <si>
    <t>14/05/2021 10:32:13</t>
  </si>
  <si>
    <t>1283017947</t>
  </si>
  <si>
    <t>250108</t>
  </si>
  <si>
    <t>437733661</t>
  </si>
  <si>
    <t>14942089</t>
  </si>
  <si>
    <t>250109</t>
  </si>
  <si>
    <t>2137213457</t>
  </si>
  <si>
    <t>FACTURA ELECTRONICA CAMBIARIA</t>
  </si>
  <si>
    <t>250105</t>
  </si>
  <si>
    <t>818367891</t>
  </si>
  <si>
    <t>250070</t>
  </si>
  <si>
    <t>14/05/2021 10:13:52</t>
  </si>
  <si>
    <t>C-186665</t>
  </si>
  <si>
    <t>14198215</t>
  </si>
  <si>
    <t>YESICA LETICIA BATEN LOPEZ</t>
  </si>
  <si>
    <t>250099</t>
  </si>
  <si>
    <t>13/05/2021 10:32:13</t>
  </si>
  <si>
    <t>3383707962</t>
  </si>
  <si>
    <t>250100</t>
  </si>
  <si>
    <t>1890731607</t>
  </si>
  <si>
    <t>250101</t>
  </si>
  <si>
    <t>4129771031</t>
  </si>
  <si>
    <t>94665967</t>
  </si>
  <si>
    <t>ACEORS Y MAS S.A.</t>
  </si>
  <si>
    <t>250102</t>
  </si>
  <si>
    <t>771310607</t>
  </si>
  <si>
    <t>94665907</t>
  </si>
  <si>
    <t>ACEROS Y MAS S.A.</t>
  </si>
  <si>
    <t>250103</t>
  </si>
  <si>
    <t>3265020544</t>
  </si>
  <si>
    <t>MATERIALES DE CONSTRUCCION</t>
  </si>
  <si>
    <t>250104</t>
  </si>
  <si>
    <t>3647751065</t>
  </si>
  <si>
    <t>250068</t>
  </si>
  <si>
    <t>13/05/2021 10:13:52</t>
  </si>
  <si>
    <t>A-027</t>
  </si>
  <si>
    <t>250069</t>
  </si>
  <si>
    <t>A-212</t>
  </si>
  <si>
    <t>250094</t>
  </si>
  <si>
    <t>12/05/2021 10:32:13</t>
  </si>
  <si>
    <t>1231506537</t>
  </si>
  <si>
    <t>250095</t>
  </si>
  <si>
    <t>3510388796</t>
  </si>
  <si>
    <t>250096</t>
  </si>
  <si>
    <t>281954072</t>
  </si>
  <si>
    <t>250097</t>
  </si>
  <si>
    <t>366626883</t>
  </si>
  <si>
    <t>250067</t>
  </si>
  <si>
    <t>12/05/2021 10:13:52</t>
  </si>
  <si>
    <t>A-10956654</t>
  </si>
  <si>
    <t>10956654</t>
  </si>
  <si>
    <t>JONNY ROBERTO JEREZ GONZALEZ</t>
  </si>
  <si>
    <t>ACCESORIOS DE OFICINA</t>
  </si>
  <si>
    <t>250098</t>
  </si>
  <si>
    <t>11/05/2021 10:32:13</t>
  </si>
  <si>
    <t>930171019</t>
  </si>
  <si>
    <t>250085</t>
  </si>
  <si>
    <t>34362850</t>
  </si>
  <si>
    <t>79979908</t>
  </si>
  <si>
    <t>250086</t>
  </si>
  <si>
    <t>2458013503</t>
  </si>
  <si>
    <t>250087</t>
  </si>
  <si>
    <t>3673114399</t>
  </si>
  <si>
    <t>250088</t>
  </si>
  <si>
    <t>3051505144</t>
  </si>
  <si>
    <t>CLUCHES DE GUATEMALA</t>
  </si>
  <si>
    <t>250089</t>
  </si>
  <si>
    <t>535906904</t>
  </si>
  <si>
    <t>250090</t>
  </si>
  <si>
    <t>3472508480</t>
  </si>
  <si>
    <t>250091</t>
  </si>
  <si>
    <t>1879264052</t>
  </si>
  <si>
    <t>250092</t>
  </si>
  <si>
    <t>712919402</t>
  </si>
  <si>
    <t>250093</t>
  </si>
  <si>
    <t>188235800</t>
  </si>
  <si>
    <t>250066</t>
  </si>
  <si>
    <t>11/05/2021 10:13:52</t>
  </si>
  <si>
    <t>A-2532</t>
  </si>
  <si>
    <t>55281281</t>
  </si>
  <si>
    <t>WILIAM MOISÉS QUEVEDO BARRERA</t>
  </si>
  <si>
    <t>250084</t>
  </si>
  <si>
    <t>8/05/2021 10:32:13</t>
  </si>
  <si>
    <t>3775613547</t>
  </si>
  <si>
    <t>352020</t>
  </si>
  <si>
    <t>AGENCIA DE VEHICULOS KENWORTH DE CENTROAMERICA S.A.</t>
  </si>
  <si>
    <t>MANTENIMIENTO DE VEHICULOS</t>
  </si>
  <si>
    <t>250065</t>
  </si>
  <si>
    <t>7/05/2021 10:13:52</t>
  </si>
  <si>
    <t>A-56859</t>
  </si>
  <si>
    <t>81675399</t>
  </si>
  <si>
    <t>CONSTRUMATERIALES FERRETEROS, S.A</t>
  </si>
  <si>
    <t>250078</t>
  </si>
  <si>
    <t>6/05/2021 10:32:13</t>
  </si>
  <si>
    <t>2739227507</t>
  </si>
  <si>
    <t>250079</t>
  </si>
  <si>
    <t>3141750153</t>
  </si>
  <si>
    <t>250080</t>
  </si>
  <si>
    <t>2595048473</t>
  </si>
  <si>
    <t>250081</t>
  </si>
  <si>
    <t>3749726398</t>
  </si>
  <si>
    <t>250082</t>
  </si>
  <si>
    <t>1866875594</t>
  </si>
  <si>
    <t>250083</t>
  </si>
  <si>
    <t>724911836</t>
  </si>
  <si>
    <t>250077</t>
  </si>
  <si>
    <t>5/05/2021 10:32:13</t>
  </si>
  <si>
    <t>372523617</t>
  </si>
  <si>
    <t>250064</t>
  </si>
  <si>
    <t>4/05/2021 10:13:52</t>
  </si>
  <si>
    <t>A-211</t>
  </si>
  <si>
    <t>250076</t>
  </si>
  <si>
    <t>3/05/2021 10:32:13</t>
  </si>
  <si>
    <t>2000309547</t>
  </si>
  <si>
    <t>Retención</t>
  </si>
  <si>
    <t>12002</t>
  </si>
  <si>
    <t>4/05/2021 00:00:00</t>
  </si>
  <si>
    <t>B3-352</t>
  </si>
  <si>
    <t>CEMEX GUATEMALA S.A.</t>
  </si>
  <si>
    <t>12003</t>
  </si>
  <si>
    <t>13/05/2021 00:00:00</t>
  </si>
  <si>
    <t>B3-353</t>
  </si>
  <si>
    <t>12004</t>
  </si>
  <si>
    <t>B3-354</t>
  </si>
  <si>
    <t>12005</t>
  </si>
  <si>
    <t>18/05/2021 00:00:00</t>
  </si>
  <si>
    <t>B3-355</t>
  </si>
  <si>
    <t>12006</t>
  </si>
  <si>
    <t>20/05/2021 00:00:00</t>
  </si>
  <si>
    <t>B3-356</t>
  </si>
  <si>
    <t>12007</t>
  </si>
  <si>
    <t>25/05/2021 00:00:00</t>
  </si>
  <si>
    <t>B3-357</t>
  </si>
  <si>
    <t xml:space="preserve">INFORME DE FACTURAS </t>
  </si>
  <si>
    <t>ASUNTO</t>
  </si>
  <si>
    <t>PRECIO NETO</t>
  </si>
  <si>
    <t>TOTAL</t>
  </si>
  <si>
    <t>RETENCION</t>
  </si>
  <si>
    <t>TOTAL VENTAS</t>
  </si>
  <si>
    <t>TOTAL COMPRAS</t>
  </si>
  <si>
    <t>subtotal de facturas</t>
  </si>
  <si>
    <t>subtotal iva faltante</t>
  </si>
  <si>
    <t>TOTAL IVA FALTANTE</t>
  </si>
  <si>
    <t>TOTAL FACTURAS A COMPRAR</t>
  </si>
  <si>
    <t>FACTURAS MES DE MAYO</t>
  </si>
  <si>
    <t>JOSÉ MIGUEL BARRERA RAMIREZ</t>
  </si>
  <si>
    <t>INVERSIONES MULTIPLES NACIONALES S.A.</t>
  </si>
  <si>
    <t>18/05/20021</t>
  </si>
  <si>
    <t>COMBUSTIBLES COMERCIALES S.A.</t>
  </si>
  <si>
    <t>crédito de iva para el mes siguiente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</si>
</sst>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4" fontId="0" fillId="0" borderId="0" xfId="0" applyNumberFormat="1"/>
    <xf numFmtId="0" fontId="0" fillId="0" borderId="0" xfId="0" applyNumberFormat="1"/>
    <xf numFmtId="0" fontId="2" fillId="0" borderId="0" xfId="0" applyFont="1"/>
    <xf numFmtId="44" fontId="3" fillId="0" borderId="0" xfId="0" applyNumberFormat="1" applyFont="1" applyAlignment="1">
      <alignment horizontal="right" wrapText="1"/>
    </xf>
    <xf numFmtId="0" fontId="5" fillId="2" borderId="0" xfId="0" applyFont="1" applyFill="1" applyAlignment="1">
      <alignment horizontal="center"/>
    </xf>
    <xf numFmtId="4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Q&quot;* #,##0.00_-;\-&quot;Q&quot;* #,##0.00_-;_-&quot;Q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Q&quot;* #,##0.00_-;\-&quot;Q&quot;* #,##0.00_-;_-&quot;Q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Q&quot;* #,##0.00_-;\-&quot;Q&quot;* #,##0.00_-;_-&quot;Q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font>
        <b/>
        <family val="2"/>
      </font>
    </dxf>
    <dxf>
      <font>
        <b/>
        <family val="2"/>
      </font>
      <numFmt numFmtId="34" formatCode="_-&quot;Q&quot;* #,##0.00_-;\-&quot;Q&quot;* #,##0.00_-;_-&quot;Q&quot;* &quot;-&quot;??_-;_-@_-"/>
      <fill>
        <patternFill patternType="none">
          <fgColor indexed="64"/>
          <bgColor indexed="65"/>
        </patternFill>
      </fill>
    </dxf>
    <dxf>
      <font>
        <b/>
        <family val="2"/>
      </font>
      <numFmt numFmtId="34" formatCode="_-&quot;Q&quot;* #,##0.00_-;\-&quot;Q&quot;* #,##0.00_-;_-&quot;Q&quot;* &quot;-&quot;??_-;_-@_-"/>
      <fill>
        <patternFill patternType="none">
          <fgColor indexed="64"/>
          <bgColor indexed="65"/>
        </patternFill>
      </fill>
    </dxf>
    <dxf>
      <font>
        <b/>
        <family val="2"/>
      </font>
      <numFmt numFmtId="34" formatCode="_-&quot;Q&quot;* #,##0.00_-;\-&quot;Q&quot;* #,##0.00_-;_-&quot;Q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45" totalsRowCount="1">
  <autoFilter ref="A1:M144" xr:uid="{00000000-0009-0000-0100-000001000000}"/>
  <tableColumns count="13">
    <tableColumn id="1" xr3:uid="{00000000-0010-0000-0000-000001000000}" name="No."/>
    <tableColumn id="2" xr3:uid="{00000000-0010-0000-0000-000002000000}" name="Fecha"/>
    <tableColumn id="3" xr3:uid="{00000000-0010-0000-0000-000003000000}" name="No. Factura"/>
    <tableColumn id="4" xr3:uid="{00000000-0010-0000-0000-000004000000}" name="Tipo Documento"/>
    <tableColumn id="5" xr3:uid="{00000000-0010-0000-0000-000005000000}" name="NIT"/>
    <tableColumn id="6" xr3:uid="{00000000-0010-0000-0000-000006000000}" name="Proveedor"/>
    <tableColumn id="7" xr3:uid="{00000000-0010-0000-0000-000007000000}" name="Cuenta Contable"/>
    <tableColumn id="8" xr3:uid="{00000000-0010-0000-0000-000008000000}" name="Galonaje"/>
    <tableColumn id="9" xr3:uid="{00000000-0010-0000-0000-000009000000}" name="IDP"/>
    <tableColumn id="10" xr3:uid="{00000000-0010-0000-0000-00000A000000}" name="Total Factura" totalsRowFunction="custom" totalsRowDxfId="8">
      <totalsRowFormula>SUM(J2:J144)</totalsRowFormula>
    </tableColumn>
    <tableColumn id="11" xr3:uid="{00000000-0010-0000-0000-00000B000000}" name="Precio neto" totalsRowFunction="custom" dataDxfId="11" totalsRowDxfId="7">
      <totalsRowFormula>SUM(K2:K144)</totalsRowFormula>
    </tableColumn>
    <tableColumn id="12" xr3:uid="{00000000-0010-0000-0000-00000C000000}" name="IVA" totalsRowFunction="custom" dataDxfId="10" totalsRowDxfId="6">
      <totalsRowFormula>SUM(L2:L144)</totalsRowFormula>
    </tableColumn>
    <tableColumn id="13" xr3:uid="{00000000-0010-0000-0000-00000D000000}" name="Total" totalsRowFunction="custom" dataDxfId="9" totalsRowDxfId="5">
      <totalsRowFormula>SUM(M2:M144)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C56A50-EB25-4CF9-8BF6-6AB591D34ADF}" name="Table134" displayName="Table134" ref="A9:K16" totalsRowCount="1">
  <autoFilter ref="A9:K15" xr:uid="{213F27C1-00D4-43EA-9EAF-588E24FBD4C5}"/>
  <tableColumns count="11">
    <tableColumn id="1" xr3:uid="{DD3A8906-A347-483D-A1E3-68210406752E}" name="No."/>
    <tableColumn id="2" xr3:uid="{23AB95FE-51B4-4204-8313-443C1468E1B2}" name="Fecha"/>
    <tableColumn id="3" xr3:uid="{381C30B3-8A40-4232-A3F0-04848B4838D1}" name="No. Factura"/>
    <tableColumn id="4" xr3:uid="{E298194F-A8C0-457D-AF90-FF9E615B1FCF}" name="Tipo Documento"/>
    <tableColumn id="5" xr3:uid="{BF3B3BC1-A565-4DA8-93EC-9EFB9AF19DDE}" name="NIT"/>
    <tableColumn id="6" xr3:uid="{C1B6FBCF-ADD4-4BF2-A6FE-88CEF8786B20}" name="Proveedor"/>
    <tableColumn id="7" xr3:uid="{A80C835E-CE62-40FE-BAE2-CA5AB2F2DE22}" name="Cuenta Contable"/>
    <tableColumn id="8" xr3:uid="{7D17CF68-1DC4-41E7-8773-497CC1716656}" name="Total" totalsRowFunction="custom" dataDxfId="26" totalsRowDxfId="25">
      <totalsRowFormula>SUM(H10:H15)</totalsRowFormula>
    </tableColumn>
    <tableColumn id="9" xr3:uid="{7D31C4B3-18BE-4141-B3F2-A2A0B6A94AC4}" name="Precio neto" totalsRowFunction="custom" dataDxfId="24" totalsRowDxfId="23">
      <totalsRowFormula>SUM(I10:I15)</totalsRowFormula>
    </tableColumn>
    <tableColumn id="10" xr3:uid="{DDBE18ED-9384-4E57-B9F2-30528BD91633}" name="IVA" totalsRowFunction="custom" dataDxfId="22" totalsRowDxfId="21">
      <totalsRowFormula>SUM(J10:J15)</totalsRowFormula>
    </tableColumn>
    <tableColumn id="11" xr3:uid="{EBE47E03-F5A5-400B-9F2E-654AC6DE0F1D}" name="Retención" totalsRowFunction="custom" dataDxfId="20" totalsRowDxfId="19">
      <totalsRowFormula>SUM(K10:K15)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D4E722-ACEB-4F22-9179-001BEE27298A}" name="Tabla3" displayName="Tabla3" ref="D24:H30" totalsRowCount="1" headerRowDxfId="18" dataDxfId="17">
  <autoFilter ref="D24:H29" xr:uid="{9FF183D7-E9B1-4207-8FB0-5AE05208E87A}"/>
  <tableColumns count="5">
    <tableColumn id="1" xr3:uid="{C54EE245-5C22-45A2-B95C-6FE321B57939}" name="ASUNTO" totalsRowLabel="TOTAL IVA FALTANTE" dataDxfId="16" totalsRowDxfId="4"/>
    <tableColumn id="2" xr3:uid="{44312F8F-15CD-4D49-A5EB-9A2D005F4B26}" name="PRECIO NETO" dataDxfId="15" totalsRowDxfId="3"/>
    <tableColumn id="3" xr3:uid="{B9A66CB8-C095-41B2-9B7C-FC28B664A02A}" name="IVA" dataDxfId="14" totalsRowDxfId="2"/>
    <tableColumn id="4" xr3:uid="{3106CCFD-0E1A-4837-BFB9-4111E3D45D43}" name="TOTAL" dataDxfId="13" totalsRowDxfId="1"/>
    <tableColumn id="5" xr3:uid="{AD5CA9AC-129F-48C1-8C9F-34452E4D4FF8}" name="RETENCION" dataDxfId="12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5"/>
  <sheetViews>
    <sheetView topLeftCell="A118" zoomScaleNormal="100" workbookViewId="0">
      <selection activeCell="K145" sqref="K145:L145"/>
    </sheetView>
  </sheetViews>
  <sheetFormatPr baseColWidth="10" defaultColWidth="9.140625" defaultRowHeight="15" x14ac:dyDescent="0.25"/>
  <cols>
    <col min="1" max="1" width="10" customWidth="1"/>
    <col min="2" max="2" width="11.28515625" customWidth="1"/>
    <col min="3" max="3" width="10" customWidth="1"/>
    <col min="4" max="4" width="25" customWidth="1"/>
    <col min="5" max="5" width="10" customWidth="1"/>
    <col min="6" max="6" width="51.5703125" customWidth="1"/>
    <col min="7" max="7" width="42" customWidth="1"/>
    <col min="8" max="9" width="10" customWidth="1"/>
    <col min="10" max="10" width="14.5703125" bestFit="1" customWidth="1"/>
    <col min="11" max="11" width="13.42578125" customWidth="1"/>
    <col min="12" max="12" width="13.5703125" customWidth="1"/>
    <col min="13" max="13" width="14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K2" s="1">
        <v>2976.27</v>
      </c>
      <c r="L2" s="1">
        <v>357.15</v>
      </c>
      <c r="M2" s="1">
        <v>3333.42</v>
      </c>
    </row>
    <row r="3" spans="1:13" x14ac:dyDescent="0.25">
      <c r="A3" t="s">
        <v>20</v>
      </c>
      <c r="B3" t="s">
        <v>21</v>
      </c>
      <c r="C3" t="s">
        <v>22</v>
      </c>
      <c r="D3" t="s">
        <v>16</v>
      </c>
      <c r="E3" t="s">
        <v>23</v>
      </c>
      <c r="F3" t="s">
        <v>24</v>
      </c>
      <c r="G3" t="s">
        <v>25</v>
      </c>
      <c r="K3" s="1">
        <v>704.24</v>
      </c>
      <c r="L3" s="1">
        <v>84.51</v>
      </c>
      <c r="M3" s="1">
        <v>788.75</v>
      </c>
    </row>
    <row r="4" spans="1:13" x14ac:dyDescent="0.25">
      <c r="A4" t="s">
        <v>26</v>
      </c>
      <c r="B4" t="s">
        <v>27</v>
      </c>
      <c r="C4" t="s">
        <v>28</v>
      </c>
      <c r="D4" t="s">
        <v>16</v>
      </c>
      <c r="E4" t="s">
        <v>29</v>
      </c>
      <c r="F4" t="s">
        <v>30</v>
      </c>
      <c r="G4" t="s">
        <v>31</v>
      </c>
      <c r="K4" s="1">
        <v>714.28</v>
      </c>
      <c r="L4" s="1">
        <v>85.71</v>
      </c>
      <c r="M4" s="1">
        <v>799.99</v>
      </c>
    </row>
    <row r="5" spans="1:13" x14ac:dyDescent="0.25">
      <c r="A5" t="s">
        <v>32</v>
      </c>
      <c r="B5" t="s">
        <v>33</v>
      </c>
      <c r="C5" t="s">
        <v>34</v>
      </c>
      <c r="D5" t="s">
        <v>16</v>
      </c>
      <c r="E5" t="s">
        <v>35</v>
      </c>
      <c r="F5" t="s">
        <v>36</v>
      </c>
      <c r="G5" t="s">
        <v>31</v>
      </c>
      <c r="K5" s="1">
        <v>396.38</v>
      </c>
      <c r="L5" s="1">
        <v>47.57</v>
      </c>
      <c r="M5" s="1">
        <v>443.94</v>
      </c>
    </row>
    <row r="6" spans="1:13" x14ac:dyDescent="0.25">
      <c r="A6" t="s">
        <v>37</v>
      </c>
      <c r="B6" t="s">
        <v>33</v>
      </c>
      <c r="C6" t="s">
        <v>38</v>
      </c>
      <c r="D6" t="s">
        <v>39</v>
      </c>
      <c r="E6" t="s">
        <v>40</v>
      </c>
      <c r="F6" t="s">
        <v>41</v>
      </c>
      <c r="G6" t="s">
        <v>31</v>
      </c>
      <c r="K6" s="1">
        <v>472.8</v>
      </c>
      <c r="L6" s="1">
        <v>56.74</v>
      </c>
      <c r="M6" s="1">
        <v>529.54</v>
      </c>
    </row>
    <row r="7" spans="1:13" x14ac:dyDescent="0.25">
      <c r="A7" t="s">
        <v>42</v>
      </c>
      <c r="B7" t="s">
        <v>33</v>
      </c>
      <c r="C7" t="s">
        <v>43</v>
      </c>
      <c r="D7" t="s">
        <v>16</v>
      </c>
      <c r="E7" t="s">
        <v>44</v>
      </c>
      <c r="F7" t="s">
        <v>45</v>
      </c>
      <c r="G7" t="s">
        <v>31</v>
      </c>
      <c r="K7" s="1">
        <v>2589.29</v>
      </c>
      <c r="L7" s="1">
        <v>310.70999999999998</v>
      </c>
      <c r="M7" s="1">
        <v>2900</v>
      </c>
    </row>
    <row r="8" spans="1:13" x14ac:dyDescent="0.25">
      <c r="A8" t="s">
        <v>46</v>
      </c>
      <c r="B8" t="s">
        <v>33</v>
      </c>
      <c r="C8" t="s">
        <v>47</v>
      </c>
      <c r="D8" t="s">
        <v>39</v>
      </c>
      <c r="E8" t="s">
        <v>40</v>
      </c>
      <c r="F8" t="s">
        <v>41</v>
      </c>
      <c r="G8" t="s">
        <v>31</v>
      </c>
      <c r="K8" s="1">
        <v>143.43</v>
      </c>
      <c r="L8" s="1">
        <v>17.21</v>
      </c>
      <c r="M8" s="1">
        <v>160.63999999999999</v>
      </c>
    </row>
    <row r="9" spans="1:13" x14ac:dyDescent="0.25">
      <c r="A9" t="s">
        <v>48</v>
      </c>
      <c r="B9" t="s">
        <v>49</v>
      </c>
      <c r="C9" t="s">
        <v>50</v>
      </c>
      <c r="D9" t="s">
        <v>16</v>
      </c>
      <c r="E9" t="s">
        <v>51</v>
      </c>
      <c r="F9" t="s">
        <v>18</v>
      </c>
      <c r="G9" t="s">
        <v>19</v>
      </c>
      <c r="K9" s="1">
        <v>1628.82</v>
      </c>
      <c r="L9" s="1">
        <v>195.46</v>
      </c>
      <c r="M9" s="1">
        <v>1824.28</v>
      </c>
    </row>
    <row r="10" spans="1:13" x14ac:dyDescent="0.25">
      <c r="A10" t="s">
        <v>52</v>
      </c>
      <c r="B10" t="s">
        <v>49</v>
      </c>
      <c r="C10" t="s">
        <v>53</v>
      </c>
      <c r="D10" t="s">
        <v>39</v>
      </c>
      <c r="E10" t="s">
        <v>54</v>
      </c>
      <c r="F10" t="s">
        <v>55</v>
      </c>
      <c r="G10" t="s">
        <v>56</v>
      </c>
      <c r="K10" s="1">
        <v>4962.5</v>
      </c>
      <c r="L10" s="1">
        <v>595.5</v>
      </c>
      <c r="M10" s="1">
        <v>5558</v>
      </c>
    </row>
    <row r="11" spans="1:13" x14ac:dyDescent="0.25">
      <c r="A11" t="s">
        <v>57</v>
      </c>
      <c r="B11" t="s">
        <v>49</v>
      </c>
      <c r="C11" t="s">
        <v>58</v>
      </c>
      <c r="D11" t="s">
        <v>39</v>
      </c>
      <c r="E11" t="s">
        <v>59</v>
      </c>
      <c r="F11" t="s">
        <v>60</v>
      </c>
      <c r="G11" t="s">
        <v>61</v>
      </c>
      <c r="K11" s="1">
        <v>124.88</v>
      </c>
      <c r="L11" s="1">
        <v>14.99</v>
      </c>
      <c r="M11" s="1">
        <v>139.86000000000001</v>
      </c>
    </row>
    <row r="12" spans="1:13" x14ac:dyDescent="0.25">
      <c r="A12" t="s">
        <v>62</v>
      </c>
      <c r="B12" t="s">
        <v>49</v>
      </c>
      <c r="C12" t="s">
        <v>63</v>
      </c>
      <c r="D12" t="s">
        <v>16</v>
      </c>
      <c r="E12" t="s">
        <v>64</v>
      </c>
      <c r="F12" t="s">
        <v>65</v>
      </c>
      <c r="G12" t="s">
        <v>66</v>
      </c>
      <c r="K12" s="1">
        <v>68.180000000000007</v>
      </c>
      <c r="L12" s="1">
        <v>8.18</v>
      </c>
      <c r="M12" s="1">
        <v>76.36</v>
      </c>
    </row>
    <row r="13" spans="1:13" x14ac:dyDescent="0.25">
      <c r="A13" t="s">
        <v>67</v>
      </c>
      <c r="B13" t="s">
        <v>68</v>
      </c>
      <c r="C13" t="s">
        <v>69</v>
      </c>
      <c r="D13" t="s">
        <v>39</v>
      </c>
      <c r="E13" t="s">
        <v>70</v>
      </c>
      <c r="F13" t="s">
        <v>71</v>
      </c>
      <c r="G13" t="s">
        <v>31</v>
      </c>
      <c r="K13" s="1">
        <v>1001.79</v>
      </c>
      <c r="L13" s="1">
        <v>120.21</v>
      </c>
      <c r="M13" s="1">
        <v>1122</v>
      </c>
    </row>
    <row r="14" spans="1:13" x14ac:dyDescent="0.25">
      <c r="A14" t="s">
        <v>72</v>
      </c>
      <c r="B14" t="s">
        <v>68</v>
      </c>
      <c r="C14" t="s">
        <v>73</v>
      </c>
      <c r="D14" t="s">
        <v>39</v>
      </c>
      <c r="E14" t="s">
        <v>74</v>
      </c>
      <c r="F14" t="s">
        <v>75</v>
      </c>
      <c r="G14" t="s">
        <v>76</v>
      </c>
      <c r="K14" s="1">
        <v>455.98</v>
      </c>
      <c r="L14" s="1">
        <v>54.72</v>
      </c>
      <c r="M14" s="1">
        <v>510.7</v>
      </c>
    </row>
    <row r="15" spans="1:13" x14ac:dyDescent="0.25">
      <c r="A15" t="s">
        <v>77</v>
      </c>
      <c r="B15" t="s">
        <v>78</v>
      </c>
      <c r="C15" t="s">
        <v>79</v>
      </c>
      <c r="D15" t="s">
        <v>16</v>
      </c>
      <c r="E15" t="s">
        <v>80</v>
      </c>
      <c r="F15" t="s">
        <v>81</v>
      </c>
      <c r="G15" t="s">
        <v>56</v>
      </c>
      <c r="H15" t="s">
        <v>82</v>
      </c>
      <c r="I15" t="s">
        <v>83</v>
      </c>
      <c r="J15" s="1">
        <v>1048</v>
      </c>
      <c r="K15" s="1">
        <f>Table1[[#This Row],[Total]]/1.12</f>
        <v>877.65178571428567</v>
      </c>
      <c r="L15" s="1">
        <f>Table1[[#This Row],[Precio neto]]*0.12</f>
        <v>105.31821428571428</v>
      </c>
      <c r="M15" s="1">
        <f>Table1[[#This Row],[Total Factura]]-Table1[[#This Row],[IDP]]</f>
        <v>982.97</v>
      </c>
    </row>
    <row r="16" spans="1:13" x14ac:dyDescent="0.25">
      <c r="A16" t="s">
        <v>84</v>
      </c>
      <c r="B16" t="s">
        <v>85</v>
      </c>
      <c r="C16" t="s">
        <v>86</v>
      </c>
      <c r="D16" t="s">
        <v>39</v>
      </c>
      <c r="E16" t="s">
        <v>70</v>
      </c>
      <c r="F16" t="s">
        <v>71</v>
      </c>
      <c r="G16" t="s">
        <v>31</v>
      </c>
      <c r="K16" s="1">
        <v>352.86</v>
      </c>
      <c r="L16" s="1">
        <v>42.34</v>
      </c>
      <c r="M16" s="1">
        <v>395.2</v>
      </c>
    </row>
    <row r="17" spans="1:13" x14ac:dyDescent="0.25">
      <c r="A17" t="s">
        <v>87</v>
      </c>
      <c r="B17" t="s">
        <v>85</v>
      </c>
      <c r="C17" t="s">
        <v>88</v>
      </c>
      <c r="D17" t="s">
        <v>89</v>
      </c>
      <c r="E17" t="s">
        <v>90</v>
      </c>
      <c r="F17" t="s">
        <v>91</v>
      </c>
      <c r="G17" t="s">
        <v>92</v>
      </c>
      <c r="K17" s="1">
        <v>1104.9100000000001</v>
      </c>
      <c r="L17" s="1">
        <v>132.59</v>
      </c>
      <c r="M17" s="1">
        <v>1237.5</v>
      </c>
    </row>
    <row r="18" spans="1:13" x14ac:dyDescent="0.25">
      <c r="A18" t="s">
        <v>93</v>
      </c>
      <c r="B18" t="s">
        <v>85</v>
      </c>
      <c r="C18" t="s">
        <v>94</v>
      </c>
      <c r="D18" t="s">
        <v>89</v>
      </c>
      <c r="E18" t="s">
        <v>95</v>
      </c>
      <c r="F18" t="s">
        <v>96</v>
      </c>
      <c r="G18" t="s">
        <v>31</v>
      </c>
      <c r="K18" s="1">
        <v>3695.34</v>
      </c>
      <c r="L18" s="1">
        <v>443.44</v>
      </c>
      <c r="M18" s="1">
        <v>4138.78</v>
      </c>
    </row>
    <row r="19" spans="1:13" x14ac:dyDescent="0.25">
      <c r="A19" t="s">
        <v>97</v>
      </c>
      <c r="B19" t="s">
        <v>85</v>
      </c>
      <c r="C19" t="s">
        <v>98</v>
      </c>
      <c r="D19" t="s">
        <v>89</v>
      </c>
      <c r="E19" t="s">
        <v>95</v>
      </c>
      <c r="F19" t="s">
        <v>96</v>
      </c>
      <c r="G19" t="s">
        <v>31</v>
      </c>
      <c r="K19" s="1">
        <v>348.26</v>
      </c>
      <c r="L19" s="1">
        <v>41.79</v>
      </c>
      <c r="M19" s="1">
        <v>390.05</v>
      </c>
    </row>
    <row r="20" spans="1:13" x14ac:dyDescent="0.25">
      <c r="A20" t="s">
        <v>99</v>
      </c>
      <c r="B20" t="s">
        <v>85</v>
      </c>
      <c r="C20" t="s">
        <v>100</v>
      </c>
      <c r="D20" t="s">
        <v>16</v>
      </c>
      <c r="E20" t="s">
        <v>51</v>
      </c>
      <c r="F20" t="s">
        <v>18</v>
      </c>
      <c r="G20" t="s">
        <v>19</v>
      </c>
      <c r="K20" s="1">
        <v>3514.95</v>
      </c>
      <c r="L20" s="1">
        <v>421.79</v>
      </c>
      <c r="M20" s="1">
        <v>3936.74</v>
      </c>
    </row>
    <row r="21" spans="1:13" x14ac:dyDescent="0.25">
      <c r="A21" t="s">
        <v>101</v>
      </c>
      <c r="B21" t="s">
        <v>85</v>
      </c>
      <c r="C21" t="s">
        <v>102</v>
      </c>
      <c r="D21" t="s">
        <v>16</v>
      </c>
      <c r="E21" t="s">
        <v>103</v>
      </c>
      <c r="F21" t="s">
        <v>104</v>
      </c>
      <c r="G21" t="s">
        <v>31</v>
      </c>
      <c r="K21" s="1">
        <v>308.93</v>
      </c>
      <c r="L21" s="1">
        <v>37.07</v>
      </c>
      <c r="M21" s="1">
        <v>346</v>
      </c>
    </row>
    <row r="22" spans="1:13" x14ac:dyDescent="0.25">
      <c r="A22" t="s">
        <v>105</v>
      </c>
      <c r="B22" t="s">
        <v>85</v>
      </c>
      <c r="C22" t="s">
        <v>106</v>
      </c>
      <c r="D22" t="s">
        <v>16</v>
      </c>
      <c r="E22" t="s">
        <v>107</v>
      </c>
      <c r="F22" t="s">
        <v>108</v>
      </c>
      <c r="G22" t="s">
        <v>56</v>
      </c>
      <c r="H22" t="s">
        <v>109</v>
      </c>
      <c r="I22" t="s">
        <v>110</v>
      </c>
      <c r="J22" s="1">
        <v>600</v>
      </c>
      <c r="K22" s="1">
        <f>Table1[[#This Row],[Total]]/1.12</f>
        <v>504.55357142857139</v>
      </c>
      <c r="L22" s="1">
        <f>Table1[[#This Row],[Precio neto]]*0.12</f>
        <v>60.546428571428564</v>
      </c>
      <c r="M22" s="1">
        <f>Table1[[#This Row],[Total Factura]]-Table1[[#This Row],[IDP]]</f>
        <v>565.1</v>
      </c>
    </row>
    <row r="23" spans="1:13" x14ac:dyDescent="0.25">
      <c r="A23" t="s">
        <v>111</v>
      </c>
      <c r="B23" t="s">
        <v>85</v>
      </c>
      <c r="C23" t="s">
        <v>112</v>
      </c>
      <c r="D23" t="s">
        <v>89</v>
      </c>
      <c r="E23" t="s">
        <v>113</v>
      </c>
      <c r="F23" t="s">
        <v>114</v>
      </c>
      <c r="G23" t="s">
        <v>31</v>
      </c>
      <c r="K23" s="1">
        <v>4816.96</v>
      </c>
      <c r="L23" s="1">
        <v>578.04</v>
      </c>
      <c r="M23" s="1">
        <v>5395</v>
      </c>
    </row>
    <row r="24" spans="1:13" x14ac:dyDescent="0.25">
      <c r="A24" t="s">
        <v>115</v>
      </c>
      <c r="B24" t="s">
        <v>116</v>
      </c>
      <c r="C24" t="s">
        <v>117</v>
      </c>
      <c r="D24" t="s">
        <v>16</v>
      </c>
      <c r="E24" t="s">
        <v>40</v>
      </c>
      <c r="F24" t="s">
        <v>118</v>
      </c>
      <c r="G24" t="s">
        <v>31</v>
      </c>
      <c r="K24" s="1">
        <v>224.29</v>
      </c>
      <c r="L24" s="1">
        <v>26.91</v>
      </c>
      <c r="M24" s="1">
        <v>251.2</v>
      </c>
    </row>
    <row r="25" spans="1:13" x14ac:dyDescent="0.25">
      <c r="A25" t="s">
        <v>119</v>
      </c>
      <c r="B25" t="s">
        <v>120</v>
      </c>
      <c r="C25" t="s">
        <v>121</v>
      </c>
      <c r="D25" t="s">
        <v>122</v>
      </c>
      <c r="E25" t="s">
        <v>95</v>
      </c>
      <c r="F25" t="s">
        <v>96</v>
      </c>
      <c r="G25" t="s">
        <v>31</v>
      </c>
      <c r="K25" s="1">
        <v>212.94</v>
      </c>
      <c r="L25" s="1">
        <v>25.55</v>
      </c>
      <c r="M25" s="1">
        <v>238.49</v>
      </c>
    </row>
    <row r="26" spans="1:13" x14ac:dyDescent="0.25">
      <c r="A26" t="s">
        <v>123</v>
      </c>
      <c r="B26" t="s">
        <v>120</v>
      </c>
      <c r="C26" t="s">
        <v>124</v>
      </c>
      <c r="D26" t="s">
        <v>39</v>
      </c>
      <c r="E26" t="s">
        <v>70</v>
      </c>
      <c r="F26" t="s">
        <v>71</v>
      </c>
      <c r="G26" t="s">
        <v>31</v>
      </c>
      <c r="K26" s="1">
        <v>59.38</v>
      </c>
      <c r="L26" s="1">
        <v>7.13</v>
      </c>
      <c r="M26" s="1">
        <v>66.5</v>
      </c>
    </row>
    <row r="27" spans="1:13" x14ac:dyDescent="0.25">
      <c r="A27" t="s">
        <v>125</v>
      </c>
      <c r="B27" t="s">
        <v>126</v>
      </c>
      <c r="C27" t="s">
        <v>127</v>
      </c>
      <c r="D27" t="s">
        <v>39</v>
      </c>
      <c r="E27" t="s">
        <v>70</v>
      </c>
      <c r="F27" t="s">
        <v>128</v>
      </c>
      <c r="G27" t="s">
        <v>31</v>
      </c>
      <c r="K27" s="1">
        <v>520.79999999999995</v>
      </c>
      <c r="L27" s="1">
        <v>62.5</v>
      </c>
      <c r="M27" s="1">
        <v>583.29999999999995</v>
      </c>
    </row>
    <row r="28" spans="1:13" x14ac:dyDescent="0.25">
      <c r="A28" t="s">
        <v>129</v>
      </c>
      <c r="B28" t="s">
        <v>126</v>
      </c>
      <c r="C28" t="s">
        <v>130</v>
      </c>
      <c r="D28" t="s">
        <v>39</v>
      </c>
      <c r="E28" t="s">
        <v>70</v>
      </c>
      <c r="F28" t="s">
        <v>71</v>
      </c>
      <c r="G28" t="s">
        <v>31</v>
      </c>
      <c r="K28" s="1">
        <v>479.24</v>
      </c>
      <c r="L28" s="1">
        <v>57.51</v>
      </c>
      <c r="M28" s="1">
        <v>536.75</v>
      </c>
    </row>
    <row r="29" spans="1:13" x14ac:dyDescent="0.25">
      <c r="A29" t="s">
        <v>131</v>
      </c>
      <c r="B29" t="s">
        <v>132</v>
      </c>
      <c r="C29" t="s">
        <v>133</v>
      </c>
      <c r="D29" t="s">
        <v>16</v>
      </c>
      <c r="E29" t="s">
        <v>134</v>
      </c>
      <c r="F29" t="s">
        <v>135</v>
      </c>
      <c r="G29" t="s">
        <v>136</v>
      </c>
      <c r="K29" s="1">
        <v>511.61</v>
      </c>
      <c r="L29" s="1">
        <v>61.39</v>
      </c>
      <c r="M29" s="1">
        <v>573</v>
      </c>
    </row>
    <row r="30" spans="1:13" x14ac:dyDescent="0.25">
      <c r="A30" t="s">
        <v>137</v>
      </c>
      <c r="B30" t="s">
        <v>138</v>
      </c>
      <c r="C30" t="s">
        <v>139</v>
      </c>
      <c r="D30" t="s">
        <v>16</v>
      </c>
      <c r="E30" t="s">
        <v>70</v>
      </c>
      <c r="F30" t="s">
        <v>71</v>
      </c>
      <c r="G30" t="s">
        <v>31</v>
      </c>
      <c r="K30" s="1">
        <v>120.45</v>
      </c>
      <c r="L30" s="1">
        <v>14.45</v>
      </c>
      <c r="M30" s="1">
        <v>134.9</v>
      </c>
    </row>
    <row r="31" spans="1:13" x14ac:dyDescent="0.25">
      <c r="A31" t="s">
        <v>140</v>
      </c>
      <c r="B31" t="s">
        <v>138</v>
      </c>
      <c r="C31" t="s">
        <v>141</v>
      </c>
      <c r="D31" t="s">
        <v>16</v>
      </c>
      <c r="E31" t="s">
        <v>142</v>
      </c>
      <c r="F31" t="s">
        <v>71</v>
      </c>
      <c r="G31" t="s">
        <v>31</v>
      </c>
      <c r="K31" s="1">
        <v>89.06</v>
      </c>
      <c r="L31" s="1">
        <v>10.69</v>
      </c>
      <c r="M31" s="1">
        <v>99.75</v>
      </c>
    </row>
    <row r="32" spans="1:13" x14ac:dyDescent="0.25">
      <c r="A32" t="s">
        <v>143</v>
      </c>
      <c r="B32" t="s">
        <v>138</v>
      </c>
      <c r="C32" t="s">
        <v>144</v>
      </c>
      <c r="D32" t="s">
        <v>39</v>
      </c>
      <c r="E32" t="s">
        <v>40</v>
      </c>
      <c r="F32" t="s">
        <v>41</v>
      </c>
      <c r="G32" t="s">
        <v>31</v>
      </c>
      <c r="K32" s="1">
        <v>315.2</v>
      </c>
      <c r="L32" s="1">
        <v>37.82</v>
      </c>
      <c r="M32" s="1">
        <v>353.02</v>
      </c>
    </row>
    <row r="33" spans="1:13" x14ac:dyDescent="0.25">
      <c r="A33" t="s">
        <v>145</v>
      </c>
      <c r="B33" t="s">
        <v>146</v>
      </c>
      <c r="C33" t="s">
        <v>147</v>
      </c>
      <c r="D33" t="s">
        <v>122</v>
      </c>
      <c r="E33" t="s">
        <v>95</v>
      </c>
      <c r="F33" t="s">
        <v>96</v>
      </c>
      <c r="G33" t="s">
        <v>31</v>
      </c>
      <c r="K33" s="1">
        <v>28.27</v>
      </c>
      <c r="L33" s="1">
        <v>3.39</v>
      </c>
      <c r="M33" s="1">
        <v>31.66</v>
      </c>
    </row>
    <row r="34" spans="1:13" x14ac:dyDescent="0.25">
      <c r="A34" t="s">
        <v>148</v>
      </c>
      <c r="B34" t="s">
        <v>146</v>
      </c>
      <c r="C34" t="s">
        <v>149</v>
      </c>
      <c r="D34" t="s">
        <v>16</v>
      </c>
      <c r="E34" t="s">
        <v>95</v>
      </c>
      <c r="F34" t="s">
        <v>96</v>
      </c>
      <c r="G34" t="s">
        <v>31</v>
      </c>
      <c r="K34" s="1">
        <v>248.99</v>
      </c>
      <c r="L34" s="1">
        <v>29.88</v>
      </c>
      <c r="M34" s="1">
        <v>278.87</v>
      </c>
    </row>
    <row r="35" spans="1:13" x14ac:dyDescent="0.25">
      <c r="A35" t="s">
        <v>150</v>
      </c>
      <c r="B35" t="s">
        <v>146</v>
      </c>
      <c r="C35" t="s">
        <v>151</v>
      </c>
      <c r="D35" t="s">
        <v>39</v>
      </c>
      <c r="E35" t="s">
        <v>40</v>
      </c>
      <c r="F35" t="s">
        <v>41</v>
      </c>
      <c r="G35" t="s">
        <v>31</v>
      </c>
      <c r="K35" s="1">
        <v>301.02999999999997</v>
      </c>
      <c r="L35" s="1">
        <v>36.119999999999997</v>
      </c>
      <c r="M35" s="1">
        <v>337.15</v>
      </c>
    </row>
    <row r="36" spans="1:13" x14ac:dyDescent="0.25">
      <c r="A36" t="s">
        <v>152</v>
      </c>
      <c r="B36" t="s">
        <v>153</v>
      </c>
      <c r="C36" t="s">
        <v>154</v>
      </c>
      <c r="D36" t="s">
        <v>39</v>
      </c>
      <c r="E36" t="s">
        <v>40</v>
      </c>
      <c r="F36" t="s">
        <v>41</v>
      </c>
      <c r="G36" t="s">
        <v>31</v>
      </c>
      <c r="K36" s="1">
        <v>602.04999999999995</v>
      </c>
      <c r="L36" s="1">
        <v>72.25</v>
      </c>
      <c r="M36" s="1">
        <v>674.3</v>
      </c>
    </row>
    <row r="37" spans="1:13" x14ac:dyDescent="0.25">
      <c r="A37" t="s">
        <v>155</v>
      </c>
      <c r="B37" t="s">
        <v>153</v>
      </c>
      <c r="C37" t="s">
        <v>156</v>
      </c>
      <c r="D37" t="s">
        <v>39</v>
      </c>
      <c r="E37" t="s">
        <v>40</v>
      </c>
      <c r="F37" t="s">
        <v>118</v>
      </c>
      <c r="G37" t="s">
        <v>31</v>
      </c>
      <c r="K37" s="1">
        <v>143.43</v>
      </c>
      <c r="L37" s="1">
        <v>17.21</v>
      </c>
      <c r="M37" s="1">
        <v>160.63999999999999</v>
      </c>
    </row>
    <row r="38" spans="1:13" x14ac:dyDescent="0.25">
      <c r="A38" t="s">
        <v>157</v>
      </c>
      <c r="B38" t="s">
        <v>153</v>
      </c>
      <c r="C38" t="s">
        <v>158</v>
      </c>
      <c r="D38" t="s">
        <v>122</v>
      </c>
      <c r="E38" t="s">
        <v>51</v>
      </c>
      <c r="F38" t="s">
        <v>18</v>
      </c>
      <c r="G38" t="s">
        <v>159</v>
      </c>
      <c r="K38" s="1">
        <v>1141.54</v>
      </c>
      <c r="L38" s="1">
        <v>136.97999999999999</v>
      </c>
      <c r="M38" s="1">
        <v>1278.52</v>
      </c>
    </row>
    <row r="39" spans="1:13" x14ac:dyDescent="0.25">
      <c r="A39" t="s">
        <v>160</v>
      </c>
      <c r="B39" t="s">
        <v>153</v>
      </c>
      <c r="C39" t="s">
        <v>161</v>
      </c>
      <c r="D39" t="s">
        <v>16</v>
      </c>
      <c r="E39" t="s">
        <v>51</v>
      </c>
      <c r="F39" t="s">
        <v>18</v>
      </c>
      <c r="G39" t="s">
        <v>19</v>
      </c>
      <c r="K39" s="1">
        <v>6062.12</v>
      </c>
      <c r="L39" s="1">
        <v>727.45</v>
      </c>
      <c r="M39" s="1">
        <v>6789.57</v>
      </c>
    </row>
    <row r="40" spans="1:13" x14ac:dyDescent="0.25">
      <c r="A40" t="s">
        <v>162</v>
      </c>
      <c r="B40" t="s">
        <v>163</v>
      </c>
      <c r="C40" t="s">
        <v>164</v>
      </c>
      <c r="D40" t="s">
        <v>16</v>
      </c>
      <c r="E40" t="s">
        <v>165</v>
      </c>
      <c r="F40" t="s">
        <v>166</v>
      </c>
      <c r="G40" t="s">
        <v>167</v>
      </c>
      <c r="K40" s="1">
        <v>1055.57</v>
      </c>
      <c r="L40" s="1">
        <v>126.67</v>
      </c>
      <c r="M40" s="1">
        <v>1182.24</v>
      </c>
    </row>
    <row r="41" spans="1:13" x14ac:dyDescent="0.25">
      <c r="A41" t="s">
        <v>168</v>
      </c>
      <c r="B41" t="s">
        <v>169</v>
      </c>
      <c r="C41" t="s">
        <v>170</v>
      </c>
      <c r="D41" t="s">
        <v>39</v>
      </c>
      <c r="E41" t="s">
        <v>171</v>
      </c>
      <c r="F41" t="s">
        <v>172</v>
      </c>
      <c r="G41" t="s">
        <v>31</v>
      </c>
      <c r="K41" s="1">
        <v>386.61</v>
      </c>
      <c r="L41" s="1">
        <v>46.39</v>
      </c>
      <c r="M41" s="1">
        <v>433</v>
      </c>
    </row>
    <row r="42" spans="1:13" x14ac:dyDescent="0.25">
      <c r="A42" t="s">
        <v>173</v>
      </c>
      <c r="B42" t="s">
        <v>169</v>
      </c>
      <c r="C42" t="s">
        <v>174</v>
      </c>
      <c r="D42" t="s">
        <v>39</v>
      </c>
      <c r="E42" t="s">
        <v>40</v>
      </c>
      <c r="F42" t="s">
        <v>175</v>
      </c>
      <c r="G42" t="s">
        <v>31</v>
      </c>
      <c r="K42" s="1">
        <v>315.2</v>
      </c>
      <c r="L42" s="1">
        <v>37.82</v>
      </c>
      <c r="M42" s="1">
        <v>353.02</v>
      </c>
    </row>
    <row r="43" spans="1:13" x14ac:dyDescent="0.25">
      <c r="A43" t="s">
        <v>176</v>
      </c>
      <c r="B43" t="s">
        <v>177</v>
      </c>
      <c r="C43" t="s">
        <v>178</v>
      </c>
      <c r="D43" t="s">
        <v>16</v>
      </c>
      <c r="E43" t="s">
        <v>165</v>
      </c>
      <c r="F43" t="s">
        <v>166</v>
      </c>
      <c r="G43" t="s">
        <v>167</v>
      </c>
      <c r="K43" s="1">
        <v>4252.38</v>
      </c>
      <c r="L43" s="1">
        <v>510.29</v>
      </c>
      <c r="M43" s="1">
        <v>4762.66</v>
      </c>
    </row>
    <row r="44" spans="1:13" x14ac:dyDescent="0.25">
      <c r="A44" t="s">
        <v>179</v>
      </c>
      <c r="B44" t="s">
        <v>180</v>
      </c>
      <c r="C44" t="s">
        <v>181</v>
      </c>
      <c r="D44" t="s">
        <v>122</v>
      </c>
      <c r="E44" t="s">
        <v>95</v>
      </c>
      <c r="F44" t="s">
        <v>96</v>
      </c>
      <c r="G44" t="s">
        <v>31</v>
      </c>
      <c r="K44" s="1">
        <v>503.31</v>
      </c>
      <c r="L44" s="1">
        <v>60.4</v>
      </c>
      <c r="M44" s="1">
        <v>563.71</v>
      </c>
    </row>
    <row r="45" spans="1:13" x14ac:dyDescent="0.25">
      <c r="A45" t="s">
        <v>182</v>
      </c>
      <c r="B45" t="s">
        <v>180</v>
      </c>
      <c r="C45" t="s">
        <v>183</v>
      </c>
      <c r="D45" t="s">
        <v>89</v>
      </c>
      <c r="E45" t="s">
        <v>113</v>
      </c>
      <c r="F45" t="s">
        <v>184</v>
      </c>
      <c r="G45" t="s">
        <v>31</v>
      </c>
      <c r="K45" s="1">
        <v>2343.75</v>
      </c>
      <c r="L45" s="1">
        <v>281.25</v>
      </c>
      <c r="M45" s="1">
        <v>2625</v>
      </c>
    </row>
    <row r="46" spans="1:13" x14ac:dyDescent="0.25">
      <c r="A46" t="s">
        <v>185</v>
      </c>
      <c r="B46" t="s">
        <v>186</v>
      </c>
      <c r="C46" t="s">
        <v>187</v>
      </c>
      <c r="D46" t="s">
        <v>16</v>
      </c>
      <c r="E46" t="s">
        <v>188</v>
      </c>
      <c r="F46" t="s">
        <v>189</v>
      </c>
      <c r="G46" t="s">
        <v>167</v>
      </c>
      <c r="K46" s="1">
        <v>18759.21</v>
      </c>
      <c r="L46" s="1">
        <v>2251.11</v>
      </c>
      <c r="M46" s="1">
        <v>21010.31</v>
      </c>
    </row>
    <row r="47" spans="1:13" x14ac:dyDescent="0.25">
      <c r="A47" t="s">
        <v>190</v>
      </c>
      <c r="B47" t="s">
        <v>191</v>
      </c>
      <c r="C47" t="s">
        <v>192</v>
      </c>
      <c r="D47" t="s">
        <v>122</v>
      </c>
      <c r="E47" t="s">
        <v>95</v>
      </c>
      <c r="F47" t="s">
        <v>96</v>
      </c>
      <c r="G47" t="s">
        <v>31</v>
      </c>
      <c r="K47" s="1">
        <v>310.31</v>
      </c>
      <c r="L47" s="1">
        <v>37.24</v>
      </c>
      <c r="M47" s="1">
        <v>347.55</v>
      </c>
    </row>
    <row r="48" spans="1:13" x14ac:dyDescent="0.25">
      <c r="A48" t="s">
        <v>193</v>
      </c>
      <c r="B48" t="s">
        <v>191</v>
      </c>
      <c r="C48" t="s">
        <v>194</v>
      </c>
      <c r="D48" t="s">
        <v>39</v>
      </c>
      <c r="E48" t="s">
        <v>195</v>
      </c>
      <c r="F48" t="s">
        <v>196</v>
      </c>
      <c r="G48" t="s">
        <v>31</v>
      </c>
      <c r="K48" s="1">
        <v>200</v>
      </c>
      <c r="L48" s="1">
        <v>24</v>
      </c>
      <c r="M48" s="1">
        <v>224</v>
      </c>
    </row>
    <row r="49" spans="1:13" x14ac:dyDescent="0.25">
      <c r="A49" t="s">
        <v>197</v>
      </c>
      <c r="B49" t="s">
        <v>191</v>
      </c>
      <c r="C49" t="s">
        <v>198</v>
      </c>
      <c r="D49" t="s">
        <v>39</v>
      </c>
      <c r="E49" t="s">
        <v>199</v>
      </c>
      <c r="F49" t="s">
        <v>200</v>
      </c>
      <c r="G49" t="s">
        <v>31</v>
      </c>
      <c r="K49" s="1">
        <v>216.96</v>
      </c>
      <c r="L49" s="1">
        <v>26.04</v>
      </c>
      <c r="M49" s="1">
        <v>243</v>
      </c>
    </row>
    <row r="50" spans="1:13" x14ac:dyDescent="0.25">
      <c r="A50" t="s">
        <v>201</v>
      </c>
      <c r="B50" t="s">
        <v>202</v>
      </c>
      <c r="C50" t="s">
        <v>203</v>
      </c>
      <c r="D50" t="s">
        <v>89</v>
      </c>
      <c r="E50" t="s">
        <v>204</v>
      </c>
      <c r="F50" t="s">
        <v>205</v>
      </c>
      <c r="G50" t="s">
        <v>31</v>
      </c>
      <c r="K50" s="1">
        <v>142.86000000000001</v>
      </c>
      <c r="L50" s="1">
        <v>17.14</v>
      </c>
      <c r="M50" s="1">
        <v>160</v>
      </c>
    </row>
    <row r="51" spans="1:13" x14ac:dyDescent="0.25">
      <c r="A51" t="s">
        <v>206</v>
      </c>
      <c r="B51" t="s">
        <v>207</v>
      </c>
      <c r="C51" t="s">
        <v>208</v>
      </c>
      <c r="D51" t="s">
        <v>122</v>
      </c>
      <c r="E51" t="s">
        <v>95</v>
      </c>
      <c r="F51" t="s">
        <v>96</v>
      </c>
      <c r="G51" t="s">
        <v>31</v>
      </c>
      <c r="K51" s="1">
        <v>678.47</v>
      </c>
      <c r="L51" s="1">
        <v>81.42</v>
      </c>
      <c r="M51" s="1">
        <v>759.89</v>
      </c>
    </row>
    <row r="52" spans="1:13" x14ac:dyDescent="0.25">
      <c r="A52" t="s">
        <v>209</v>
      </c>
      <c r="B52" t="s">
        <v>210</v>
      </c>
      <c r="C52" t="s">
        <v>211</v>
      </c>
      <c r="D52" t="s">
        <v>39</v>
      </c>
      <c r="E52" t="s">
        <v>40</v>
      </c>
      <c r="F52" t="s">
        <v>41</v>
      </c>
      <c r="G52" t="s">
        <v>31</v>
      </c>
      <c r="K52" s="1">
        <v>790.74</v>
      </c>
      <c r="L52" s="1">
        <v>94.89</v>
      </c>
      <c r="M52" s="1">
        <v>885.63</v>
      </c>
    </row>
    <row r="53" spans="1:13" x14ac:dyDescent="0.25">
      <c r="A53" t="s">
        <v>212</v>
      </c>
      <c r="B53" t="s">
        <v>210</v>
      </c>
      <c r="C53" t="s">
        <v>213</v>
      </c>
      <c r="D53" t="s">
        <v>16</v>
      </c>
      <c r="E53" t="s">
        <v>214</v>
      </c>
      <c r="F53" t="s">
        <v>196</v>
      </c>
      <c r="G53" t="s">
        <v>31</v>
      </c>
      <c r="K53" s="1">
        <v>565.71</v>
      </c>
      <c r="L53" s="1">
        <v>67.89</v>
      </c>
      <c r="M53" s="1">
        <v>633.6</v>
      </c>
    </row>
    <row r="54" spans="1:13" x14ac:dyDescent="0.25">
      <c r="A54" t="s">
        <v>215</v>
      </c>
      <c r="B54" t="s">
        <v>210</v>
      </c>
      <c r="C54" t="s">
        <v>216</v>
      </c>
      <c r="D54" t="s">
        <v>217</v>
      </c>
      <c r="E54" t="s">
        <v>70</v>
      </c>
      <c r="F54" t="s">
        <v>71</v>
      </c>
      <c r="G54" t="s">
        <v>31</v>
      </c>
      <c r="K54" s="1">
        <v>59.38</v>
      </c>
      <c r="L54" s="1">
        <v>7.13</v>
      </c>
      <c r="M54" s="1">
        <v>66.5</v>
      </c>
    </row>
    <row r="55" spans="1:13" x14ac:dyDescent="0.25">
      <c r="A55" t="s">
        <v>218</v>
      </c>
      <c r="B55" t="s">
        <v>210</v>
      </c>
      <c r="C55" t="s">
        <v>219</v>
      </c>
      <c r="D55" t="s">
        <v>122</v>
      </c>
      <c r="E55" t="s">
        <v>95</v>
      </c>
      <c r="F55" t="s">
        <v>96</v>
      </c>
      <c r="G55" t="s">
        <v>31</v>
      </c>
      <c r="K55" s="1">
        <v>366.71</v>
      </c>
      <c r="L55" s="1">
        <v>44.01</v>
      </c>
      <c r="M55" s="1">
        <v>410.72</v>
      </c>
    </row>
    <row r="56" spans="1:13" x14ac:dyDescent="0.25">
      <c r="A56" t="s">
        <v>220</v>
      </c>
      <c r="B56" t="s">
        <v>221</v>
      </c>
      <c r="C56" t="s">
        <v>222</v>
      </c>
      <c r="D56" t="s">
        <v>16</v>
      </c>
      <c r="E56" t="s">
        <v>223</v>
      </c>
      <c r="F56" t="s">
        <v>224</v>
      </c>
      <c r="G56" t="s">
        <v>31</v>
      </c>
      <c r="K56" s="1">
        <v>77.680000000000007</v>
      </c>
      <c r="L56" s="1">
        <v>9.32</v>
      </c>
      <c r="M56" s="1">
        <v>87</v>
      </c>
    </row>
    <row r="57" spans="1:13" x14ac:dyDescent="0.25">
      <c r="A57" t="s">
        <v>225</v>
      </c>
      <c r="B57" t="s">
        <v>226</v>
      </c>
      <c r="C57" t="s">
        <v>227</v>
      </c>
      <c r="D57" t="s">
        <v>122</v>
      </c>
      <c r="E57" t="s">
        <v>95</v>
      </c>
      <c r="F57" t="s">
        <v>96</v>
      </c>
      <c r="G57" t="s">
        <v>31</v>
      </c>
      <c r="K57" s="1">
        <v>376.09</v>
      </c>
      <c r="L57" s="1">
        <v>45.13</v>
      </c>
      <c r="M57" s="1">
        <v>421.22</v>
      </c>
    </row>
    <row r="58" spans="1:13" x14ac:dyDescent="0.25">
      <c r="A58" t="s">
        <v>228</v>
      </c>
      <c r="B58" t="s">
        <v>226</v>
      </c>
      <c r="C58" t="s">
        <v>229</v>
      </c>
      <c r="D58" t="s">
        <v>39</v>
      </c>
      <c r="E58" t="s">
        <v>40</v>
      </c>
      <c r="F58" t="s">
        <v>41</v>
      </c>
      <c r="G58" t="s">
        <v>31</v>
      </c>
      <c r="K58" s="1">
        <v>286.86</v>
      </c>
      <c r="L58" s="1">
        <v>34.42</v>
      </c>
      <c r="M58" s="1">
        <v>321.27999999999997</v>
      </c>
    </row>
    <row r="59" spans="1:13" x14ac:dyDescent="0.25">
      <c r="A59" t="s">
        <v>230</v>
      </c>
      <c r="B59" t="s">
        <v>226</v>
      </c>
      <c r="C59" t="s">
        <v>231</v>
      </c>
      <c r="D59" t="s">
        <v>16</v>
      </c>
      <c r="E59" t="s">
        <v>232</v>
      </c>
      <c r="F59" t="s">
        <v>233</v>
      </c>
      <c r="G59" t="s">
        <v>25</v>
      </c>
      <c r="K59" s="1">
        <v>3107.14</v>
      </c>
      <c r="L59" s="1">
        <v>372.86</v>
      </c>
      <c r="M59" s="1">
        <v>3480</v>
      </c>
    </row>
    <row r="60" spans="1:13" x14ac:dyDescent="0.25">
      <c r="A60" t="s">
        <v>234</v>
      </c>
      <c r="B60" t="s">
        <v>226</v>
      </c>
      <c r="C60" t="s">
        <v>235</v>
      </c>
      <c r="D60" t="s">
        <v>16</v>
      </c>
      <c r="E60" t="s">
        <v>236</v>
      </c>
      <c r="F60" t="s">
        <v>237</v>
      </c>
      <c r="G60" t="s">
        <v>25</v>
      </c>
      <c r="K60" s="1">
        <v>656.25</v>
      </c>
      <c r="L60" s="1">
        <v>78.75</v>
      </c>
      <c r="M60" s="1">
        <v>735</v>
      </c>
    </row>
    <row r="61" spans="1:13" x14ac:dyDescent="0.25">
      <c r="A61" t="s">
        <v>238</v>
      </c>
      <c r="B61" t="s">
        <v>226</v>
      </c>
      <c r="C61" t="s">
        <v>239</v>
      </c>
      <c r="D61" t="s">
        <v>16</v>
      </c>
      <c r="E61" t="s">
        <v>236</v>
      </c>
      <c r="F61" t="s">
        <v>237</v>
      </c>
      <c r="G61" t="s">
        <v>240</v>
      </c>
      <c r="K61" s="1">
        <v>33.93</v>
      </c>
      <c r="L61" s="1">
        <v>4.07</v>
      </c>
      <c r="M61" s="1">
        <v>38</v>
      </c>
    </row>
    <row r="62" spans="1:13" x14ac:dyDescent="0.25">
      <c r="A62" t="s">
        <v>241</v>
      </c>
      <c r="B62" t="s">
        <v>226</v>
      </c>
      <c r="C62" t="s">
        <v>242</v>
      </c>
      <c r="D62" t="s">
        <v>39</v>
      </c>
      <c r="E62" t="s">
        <v>74</v>
      </c>
      <c r="F62" t="s">
        <v>75</v>
      </c>
      <c r="G62" t="s">
        <v>76</v>
      </c>
      <c r="K62" s="1">
        <v>730.52</v>
      </c>
      <c r="L62" s="1">
        <v>87.66</v>
      </c>
      <c r="M62" s="1">
        <v>818.18</v>
      </c>
    </row>
    <row r="63" spans="1:13" x14ac:dyDescent="0.25">
      <c r="A63" t="s">
        <v>243</v>
      </c>
      <c r="B63" t="s">
        <v>244</v>
      </c>
      <c r="C63" t="s">
        <v>245</v>
      </c>
      <c r="D63" t="s">
        <v>16</v>
      </c>
      <c r="E63" t="s">
        <v>165</v>
      </c>
      <c r="F63" t="s">
        <v>166</v>
      </c>
      <c r="G63" t="s">
        <v>167</v>
      </c>
      <c r="K63" s="1">
        <v>10894.21</v>
      </c>
      <c r="L63" s="1">
        <v>1307.31</v>
      </c>
      <c r="M63" s="1">
        <v>12201.52</v>
      </c>
    </row>
    <row r="64" spans="1:13" x14ac:dyDescent="0.25">
      <c r="A64" t="s">
        <v>246</v>
      </c>
      <c r="B64" t="s">
        <v>244</v>
      </c>
      <c r="C64" t="s">
        <v>247</v>
      </c>
      <c r="D64" t="s">
        <v>16</v>
      </c>
      <c r="E64" t="s">
        <v>188</v>
      </c>
      <c r="F64" t="s">
        <v>189</v>
      </c>
      <c r="G64" t="s">
        <v>167</v>
      </c>
      <c r="K64" s="1">
        <v>37482.699999999997</v>
      </c>
      <c r="L64" s="1">
        <v>4497.92</v>
      </c>
      <c r="M64" s="1">
        <v>41980.62</v>
      </c>
    </row>
    <row r="65" spans="1:13" x14ac:dyDescent="0.25">
      <c r="A65" t="s">
        <v>248</v>
      </c>
      <c r="B65" t="s">
        <v>249</v>
      </c>
      <c r="C65" t="s">
        <v>250</v>
      </c>
      <c r="D65" t="s">
        <v>16</v>
      </c>
      <c r="E65" t="s">
        <v>236</v>
      </c>
      <c r="F65" t="s">
        <v>237</v>
      </c>
      <c r="G65" t="s">
        <v>31</v>
      </c>
      <c r="K65" s="1">
        <v>2294.42</v>
      </c>
      <c r="L65" s="1">
        <v>275.33</v>
      </c>
      <c r="M65" s="1">
        <v>2569.75</v>
      </c>
    </row>
    <row r="66" spans="1:13" x14ac:dyDescent="0.25">
      <c r="A66" t="s">
        <v>251</v>
      </c>
      <c r="B66" t="s">
        <v>249</v>
      </c>
      <c r="C66" t="s">
        <v>252</v>
      </c>
      <c r="D66" t="s">
        <v>122</v>
      </c>
      <c r="E66" t="s">
        <v>95</v>
      </c>
      <c r="F66" t="s">
        <v>96</v>
      </c>
      <c r="G66" t="s">
        <v>31</v>
      </c>
      <c r="K66" s="1">
        <v>243.18</v>
      </c>
      <c r="L66" s="1">
        <v>29.18</v>
      </c>
      <c r="M66" s="1">
        <v>272.36</v>
      </c>
    </row>
    <row r="67" spans="1:13" x14ac:dyDescent="0.25">
      <c r="A67" t="s">
        <v>253</v>
      </c>
      <c r="B67" t="s">
        <v>249</v>
      </c>
      <c r="C67" t="s">
        <v>254</v>
      </c>
      <c r="D67" t="s">
        <v>122</v>
      </c>
      <c r="E67" t="s">
        <v>95</v>
      </c>
      <c r="F67" t="s">
        <v>96</v>
      </c>
      <c r="G67" t="s">
        <v>31</v>
      </c>
      <c r="K67" s="1">
        <v>5573.9</v>
      </c>
      <c r="L67" s="1">
        <v>668.87</v>
      </c>
      <c r="M67" s="1">
        <v>6242.77</v>
      </c>
    </row>
    <row r="68" spans="1:13" x14ac:dyDescent="0.25">
      <c r="A68" t="s">
        <v>255</v>
      </c>
      <c r="B68" t="s">
        <v>249</v>
      </c>
      <c r="C68" t="s">
        <v>256</v>
      </c>
      <c r="D68" t="s">
        <v>122</v>
      </c>
      <c r="E68" t="s">
        <v>95</v>
      </c>
      <c r="F68" t="s">
        <v>96</v>
      </c>
      <c r="G68" t="s">
        <v>31</v>
      </c>
      <c r="K68" s="1">
        <v>5898.16</v>
      </c>
      <c r="L68" s="1">
        <v>707.78</v>
      </c>
      <c r="M68" s="1">
        <v>6605.94</v>
      </c>
    </row>
    <row r="69" spans="1:13" x14ac:dyDescent="0.25">
      <c r="A69" t="s">
        <v>257</v>
      </c>
      <c r="B69" t="s">
        <v>258</v>
      </c>
      <c r="C69" t="s">
        <v>259</v>
      </c>
      <c r="D69" t="s">
        <v>16</v>
      </c>
      <c r="E69" t="s">
        <v>260</v>
      </c>
      <c r="F69" t="s">
        <v>261</v>
      </c>
      <c r="G69" t="s">
        <v>262</v>
      </c>
      <c r="K69" s="1">
        <v>104.24</v>
      </c>
      <c r="L69" s="1">
        <v>12.51</v>
      </c>
      <c r="M69" s="1">
        <v>116.75</v>
      </c>
    </row>
    <row r="70" spans="1:13" x14ac:dyDescent="0.25">
      <c r="A70" t="s">
        <v>263</v>
      </c>
      <c r="B70" t="s">
        <v>264</v>
      </c>
      <c r="C70" t="s">
        <v>265</v>
      </c>
      <c r="D70" t="s">
        <v>16</v>
      </c>
      <c r="E70" t="s">
        <v>51</v>
      </c>
      <c r="F70" t="s">
        <v>18</v>
      </c>
      <c r="G70" t="s">
        <v>19</v>
      </c>
      <c r="K70" s="1">
        <v>6583.86</v>
      </c>
      <c r="L70" s="1">
        <v>790.06</v>
      </c>
      <c r="M70" s="1">
        <v>7373.92</v>
      </c>
    </row>
    <row r="71" spans="1:13" x14ac:dyDescent="0.25">
      <c r="A71" t="s">
        <v>266</v>
      </c>
      <c r="B71" t="s">
        <v>264</v>
      </c>
      <c r="C71" t="s">
        <v>267</v>
      </c>
      <c r="D71" t="s">
        <v>217</v>
      </c>
      <c r="E71" t="s">
        <v>268</v>
      </c>
      <c r="F71" t="s">
        <v>128</v>
      </c>
      <c r="G71" t="s">
        <v>31</v>
      </c>
      <c r="K71" s="1">
        <v>674.33</v>
      </c>
      <c r="L71" s="1">
        <v>80.92</v>
      </c>
      <c r="M71" s="1">
        <v>755.25</v>
      </c>
    </row>
    <row r="72" spans="1:13" x14ac:dyDescent="0.25">
      <c r="A72" t="s">
        <v>269</v>
      </c>
      <c r="B72" t="s">
        <v>264</v>
      </c>
      <c r="C72" t="s">
        <v>270</v>
      </c>
      <c r="D72" t="s">
        <v>39</v>
      </c>
      <c r="E72" t="s">
        <v>40</v>
      </c>
      <c r="F72" t="s">
        <v>41</v>
      </c>
      <c r="G72" t="s">
        <v>31</v>
      </c>
      <c r="K72" s="1">
        <v>1708.13</v>
      </c>
      <c r="L72" s="1">
        <v>204.98</v>
      </c>
      <c r="M72" s="1">
        <v>1913.1</v>
      </c>
    </row>
    <row r="73" spans="1:13" x14ac:dyDescent="0.25">
      <c r="A73" t="s">
        <v>271</v>
      </c>
      <c r="B73" t="s">
        <v>264</v>
      </c>
      <c r="C73" t="s">
        <v>272</v>
      </c>
      <c r="D73" t="s">
        <v>39</v>
      </c>
      <c r="E73" t="s">
        <v>59</v>
      </c>
      <c r="F73" t="s">
        <v>60</v>
      </c>
      <c r="G73" t="s">
        <v>61</v>
      </c>
      <c r="K73" s="1">
        <v>2428.13</v>
      </c>
      <c r="L73" s="1">
        <v>291.38</v>
      </c>
      <c r="M73" s="1">
        <v>2719.5</v>
      </c>
    </row>
    <row r="74" spans="1:13" x14ac:dyDescent="0.25">
      <c r="A74" t="s">
        <v>273</v>
      </c>
      <c r="B74" t="s">
        <v>264</v>
      </c>
      <c r="C74" t="s">
        <v>274</v>
      </c>
      <c r="D74" t="s">
        <v>39</v>
      </c>
      <c r="E74" t="s">
        <v>40</v>
      </c>
      <c r="F74" t="s">
        <v>275</v>
      </c>
      <c r="G74" t="s">
        <v>31</v>
      </c>
      <c r="K74" s="1">
        <v>448.57</v>
      </c>
      <c r="L74" s="1">
        <v>53.83</v>
      </c>
      <c r="M74" s="1">
        <v>502.4</v>
      </c>
    </row>
    <row r="75" spans="1:13" x14ac:dyDescent="0.25">
      <c r="A75" t="s">
        <v>276</v>
      </c>
      <c r="B75" t="s">
        <v>264</v>
      </c>
      <c r="C75" t="s">
        <v>277</v>
      </c>
      <c r="D75" t="s">
        <v>39</v>
      </c>
      <c r="E75" t="s">
        <v>40</v>
      </c>
      <c r="F75" t="s">
        <v>41</v>
      </c>
      <c r="G75" t="s">
        <v>31</v>
      </c>
      <c r="K75" s="1">
        <v>558.04</v>
      </c>
      <c r="L75" s="1">
        <v>66.959999999999994</v>
      </c>
      <c r="M75" s="1">
        <v>625</v>
      </c>
    </row>
    <row r="76" spans="1:13" x14ac:dyDescent="0.25">
      <c r="A76" t="s">
        <v>278</v>
      </c>
      <c r="B76" t="s">
        <v>264</v>
      </c>
      <c r="C76" t="s">
        <v>279</v>
      </c>
      <c r="D76" t="s">
        <v>39</v>
      </c>
      <c r="E76" t="s">
        <v>103</v>
      </c>
      <c r="F76" t="s">
        <v>104</v>
      </c>
      <c r="G76" t="s">
        <v>31</v>
      </c>
      <c r="K76" s="1">
        <v>392.86</v>
      </c>
      <c r="L76" s="1">
        <v>47.14</v>
      </c>
      <c r="M76" s="1">
        <v>440</v>
      </c>
    </row>
    <row r="77" spans="1:13" x14ac:dyDescent="0.25">
      <c r="A77" t="s">
        <v>280</v>
      </c>
      <c r="B77" t="s">
        <v>264</v>
      </c>
      <c r="C77" t="s">
        <v>281</v>
      </c>
      <c r="D77" t="s">
        <v>39</v>
      </c>
      <c r="E77" t="s">
        <v>103</v>
      </c>
      <c r="F77" t="s">
        <v>104</v>
      </c>
      <c r="G77" t="s">
        <v>31</v>
      </c>
      <c r="K77" s="1">
        <v>723.21</v>
      </c>
      <c r="L77" s="1">
        <v>86.79</v>
      </c>
      <c r="M77" s="1">
        <v>810</v>
      </c>
    </row>
    <row r="78" spans="1:13" x14ac:dyDescent="0.25">
      <c r="A78" t="s">
        <v>282</v>
      </c>
      <c r="B78" t="s">
        <v>264</v>
      </c>
      <c r="C78" t="s">
        <v>283</v>
      </c>
      <c r="D78" t="s">
        <v>39</v>
      </c>
      <c r="E78" t="s">
        <v>103</v>
      </c>
      <c r="F78" t="s">
        <v>104</v>
      </c>
      <c r="G78" t="s">
        <v>31</v>
      </c>
      <c r="K78" s="1">
        <v>500</v>
      </c>
      <c r="L78" s="1">
        <v>60</v>
      </c>
      <c r="M78" s="1">
        <v>560</v>
      </c>
    </row>
    <row r="79" spans="1:13" x14ac:dyDescent="0.25">
      <c r="A79" t="s">
        <v>284</v>
      </c>
      <c r="B79" t="s">
        <v>264</v>
      </c>
      <c r="C79" t="s">
        <v>285</v>
      </c>
      <c r="D79" t="s">
        <v>39</v>
      </c>
      <c r="E79" t="s">
        <v>40</v>
      </c>
      <c r="F79" t="s">
        <v>118</v>
      </c>
      <c r="G79" t="s">
        <v>31</v>
      </c>
      <c r="K79" s="1">
        <v>224.29</v>
      </c>
      <c r="L79" s="1">
        <v>26.91</v>
      </c>
      <c r="M79" s="1">
        <v>251.2</v>
      </c>
    </row>
    <row r="80" spans="1:13" x14ac:dyDescent="0.25">
      <c r="A80" t="s">
        <v>286</v>
      </c>
      <c r="B80" t="s">
        <v>287</v>
      </c>
      <c r="C80" t="s">
        <v>288</v>
      </c>
      <c r="D80" t="s">
        <v>16</v>
      </c>
      <c r="E80" t="s">
        <v>289</v>
      </c>
      <c r="F80" t="s">
        <v>290</v>
      </c>
      <c r="G80" t="s">
        <v>31</v>
      </c>
      <c r="K80" s="1">
        <v>2187.5</v>
      </c>
      <c r="L80" s="1">
        <v>262.5</v>
      </c>
      <c r="M80" s="1">
        <v>2450</v>
      </c>
    </row>
    <row r="81" spans="1:13" x14ac:dyDescent="0.25">
      <c r="A81" t="s">
        <v>291</v>
      </c>
      <c r="B81" t="s">
        <v>292</v>
      </c>
      <c r="C81" t="s">
        <v>293</v>
      </c>
      <c r="D81" t="s">
        <v>89</v>
      </c>
      <c r="E81" t="s">
        <v>294</v>
      </c>
      <c r="F81" t="s">
        <v>295</v>
      </c>
      <c r="G81" t="s">
        <v>296</v>
      </c>
      <c r="K81" s="1">
        <v>1303.57</v>
      </c>
      <c r="L81" s="1">
        <v>156.43</v>
      </c>
      <c r="M81" s="1">
        <v>1460</v>
      </c>
    </row>
    <row r="82" spans="1:13" x14ac:dyDescent="0.25">
      <c r="A82" t="s">
        <v>297</v>
      </c>
      <c r="B82" t="s">
        <v>298</v>
      </c>
      <c r="C82" t="s">
        <v>299</v>
      </c>
      <c r="D82" t="s">
        <v>16</v>
      </c>
      <c r="E82" t="s">
        <v>300</v>
      </c>
      <c r="F82" t="s">
        <v>301</v>
      </c>
      <c r="G82" t="s">
        <v>31</v>
      </c>
      <c r="K82" s="1">
        <v>81.25</v>
      </c>
      <c r="L82" s="1">
        <v>9.75</v>
      </c>
      <c r="M82" s="1">
        <v>91</v>
      </c>
    </row>
    <row r="83" spans="1:13" x14ac:dyDescent="0.25">
      <c r="A83" t="s">
        <v>302</v>
      </c>
      <c r="B83" t="s">
        <v>303</v>
      </c>
      <c r="C83" t="s">
        <v>304</v>
      </c>
      <c r="D83" t="s">
        <v>39</v>
      </c>
      <c r="E83" t="s">
        <v>40</v>
      </c>
      <c r="F83" t="s">
        <v>41</v>
      </c>
      <c r="G83" t="s">
        <v>31</v>
      </c>
      <c r="K83" s="1">
        <v>315.2</v>
      </c>
      <c r="L83" s="1">
        <v>37.82</v>
      </c>
      <c r="M83" s="1">
        <v>353.02</v>
      </c>
    </row>
    <row r="84" spans="1:13" x14ac:dyDescent="0.25">
      <c r="A84" t="s">
        <v>305</v>
      </c>
      <c r="B84" t="s">
        <v>303</v>
      </c>
      <c r="C84" t="s">
        <v>306</v>
      </c>
      <c r="D84" t="s">
        <v>39</v>
      </c>
      <c r="E84" t="s">
        <v>74</v>
      </c>
      <c r="F84" t="s">
        <v>75</v>
      </c>
      <c r="G84" t="s">
        <v>76</v>
      </c>
      <c r="K84" s="1">
        <v>731.68</v>
      </c>
      <c r="L84" s="1">
        <v>87.8</v>
      </c>
      <c r="M84" s="1">
        <v>819.48</v>
      </c>
    </row>
    <row r="85" spans="1:13" x14ac:dyDescent="0.25">
      <c r="A85" t="s">
        <v>307</v>
      </c>
      <c r="B85" t="s">
        <v>303</v>
      </c>
      <c r="C85" t="s">
        <v>308</v>
      </c>
      <c r="D85" t="s">
        <v>39</v>
      </c>
      <c r="E85" t="s">
        <v>74</v>
      </c>
      <c r="F85" t="s">
        <v>75</v>
      </c>
      <c r="G85" t="s">
        <v>76</v>
      </c>
      <c r="K85" s="1">
        <v>731.68</v>
      </c>
      <c r="L85" s="1">
        <v>87.8</v>
      </c>
      <c r="M85" s="1">
        <v>819.48</v>
      </c>
    </row>
    <row r="86" spans="1:13" x14ac:dyDescent="0.25">
      <c r="A86" t="s">
        <v>309</v>
      </c>
      <c r="B86" t="s">
        <v>303</v>
      </c>
      <c r="C86" t="s">
        <v>310</v>
      </c>
      <c r="D86" t="s">
        <v>39</v>
      </c>
      <c r="E86" t="s">
        <v>74</v>
      </c>
      <c r="F86" t="s">
        <v>75</v>
      </c>
      <c r="G86" t="s">
        <v>76</v>
      </c>
      <c r="K86" s="1">
        <v>731.68</v>
      </c>
      <c r="L86" s="1">
        <v>87.8</v>
      </c>
      <c r="M86" s="1">
        <v>819.48</v>
      </c>
    </row>
    <row r="87" spans="1:13" x14ac:dyDescent="0.25">
      <c r="A87" t="s">
        <v>311</v>
      </c>
      <c r="B87" t="s">
        <v>303</v>
      </c>
      <c r="C87" t="s">
        <v>312</v>
      </c>
      <c r="D87" t="s">
        <v>39</v>
      </c>
      <c r="E87" t="s">
        <v>74</v>
      </c>
      <c r="F87" t="s">
        <v>75</v>
      </c>
      <c r="G87" t="s">
        <v>76</v>
      </c>
      <c r="K87" s="1">
        <v>731.68</v>
      </c>
      <c r="L87" s="1">
        <v>87.8</v>
      </c>
      <c r="M87" s="1">
        <v>819.48</v>
      </c>
    </row>
    <row r="88" spans="1:13" x14ac:dyDescent="0.25">
      <c r="A88" t="s">
        <v>313</v>
      </c>
      <c r="B88" t="s">
        <v>303</v>
      </c>
      <c r="C88" t="s">
        <v>314</v>
      </c>
      <c r="D88" t="s">
        <v>39</v>
      </c>
      <c r="E88" t="s">
        <v>74</v>
      </c>
      <c r="F88" t="s">
        <v>75</v>
      </c>
      <c r="G88" t="s">
        <v>76</v>
      </c>
      <c r="K88" s="1">
        <v>731.68</v>
      </c>
      <c r="L88" s="1">
        <v>87.8</v>
      </c>
      <c r="M88" s="1">
        <v>819.48</v>
      </c>
    </row>
    <row r="89" spans="1:13" x14ac:dyDescent="0.25">
      <c r="A89" t="s">
        <v>315</v>
      </c>
      <c r="B89" t="s">
        <v>316</v>
      </c>
      <c r="C89" t="s">
        <v>317</v>
      </c>
      <c r="D89" t="s">
        <v>122</v>
      </c>
      <c r="E89" t="s">
        <v>70</v>
      </c>
      <c r="F89" t="s">
        <v>71</v>
      </c>
      <c r="G89" t="s">
        <v>31</v>
      </c>
      <c r="K89" s="1">
        <v>483.48</v>
      </c>
      <c r="L89" s="1">
        <v>58.02</v>
      </c>
      <c r="M89" s="1">
        <v>541.5</v>
      </c>
    </row>
    <row r="90" spans="1:13" x14ac:dyDescent="0.25">
      <c r="A90" t="s">
        <v>318</v>
      </c>
      <c r="B90" t="s">
        <v>319</v>
      </c>
      <c r="C90" t="s">
        <v>320</v>
      </c>
      <c r="D90" t="s">
        <v>16</v>
      </c>
      <c r="E90" t="s">
        <v>188</v>
      </c>
      <c r="F90" t="s">
        <v>189</v>
      </c>
      <c r="G90" t="s">
        <v>167</v>
      </c>
      <c r="K90" s="1">
        <v>33423.18</v>
      </c>
      <c r="L90" s="1">
        <v>4010.78</v>
      </c>
      <c r="M90" s="1">
        <v>37433.96</v>
      </c>
    </row>
    <row r="91" spans="1:13" x14ac:dyDescent="0.25">
      <c r="A91" t="s">
        <v>321</v>
      </c>
      <c r="B91" t="s">
        <v>322</v>
      </c>
      <c r="C91" t="s">
        <v>323</v>
      </c>
      <c r="D91" t="s">
        <v>39</v>
      </c>
      <c r="E91" t="s">
        <v>40</v>
      </c>
      <c r="F91" t="s">
        <v>41</v>
      </c>
      <c r="G91" t="s">
        <v>31</v>
      </c>
      <c r="K91" s="1">
        <v>2117.44</v>
      </c>
      <c r="L91" s="1">
        <v>254.09</v>
      </c>
      <c r="M91" s="1">
        <v>2371.5300000000002</v>
      </c>
    </row>
    <row r="92" spans="1:13" x14ac:dyDescent="0.25">
      <c r="A92" s="8">
        <v>250077</v>
      </c>
      <c r="B92" s="9">
        <v>44334</v>
      </c>
      <c r="C92">
        <v>837</v>
      </c>
      <c r="D92" t="s">
        <v>16</v>
      </c>
      <c r="E92">
        <v>37495704</v>
      </c>
      <c r="F92" t="s">
        <v>355</v>
      </c>
      <c r="G92" t="s">
        <v>56</v>
      </c>
      <c r="H92">
        <v>4000</v>
      </c>
      <c r="I92">
        <v>5200</v>
      </c>
      <c r="J92" s="1">
        <v>78200</v>
      </c>
      <c r="K92" s="1">
        <f>Table1[[#This Row],[Total]]/1.12</f>
        <v>65178.57142857142</v>
      </c>
      <c r="L92" s="1">
        <f>Table1[[#This Row],[Precio neto]]*0.12</f>
        <v>7821.4285714285697</v>
      </c>
      <c r="M92" s="1">
        <f>Table1[[#This Row],[Total Factura]]-Table1[[#This Row],[IDP]]</f>
        <v>73000</v>
      </c>
    </row>
    <row r="93" spans="1:13" x14ac:dyDescent="0.25">
      <c r="A93" s="8">
        <v>250078</v>
      </c>
      <c r="B93" s="9">
        <v>44330</v>
      </c>
      <c r="C93">
        <v>825</v>
      </c>
      <c r="D93" t="s">
        <v>16</v>
      </c>
      <c r="E93">
        <v>37495705</v>
      </c>
      <c r="F93" t="s">
        <v>355</v>
      </c>
      <c r="G93" t="s">
        <v>56</v>
      </c>
      <c r="H93">
        <v>3000</v>
      </c>
      <c r="I93">
        <v>3900</v>
      </c>
      <c r="J93" s="1">
        <v>58500</v>
      </c>
      <c r="K93" s="1">
        <f>Table1[[#This Row],[Total]]/1.12</f>
        <v>48749.999999999993</v>
      </c>
      <c r="L93" s="1">
        <f>Table1[[#This Row],[Precio neto]]*0.12</f>
        <v>5849.9999999999991</v>
      </c>
      <c r="M93" s="1">
        <f>Table1[[#This Row],[Total Factura]]-Table1[[#This Row],[IDP]]</f>
        <v>54600</v>
      </c>
    </row>
    <row r="94" spans="1:13" x14ac:dyDescent="0.25">
      <c r="A94" s="8">
        <v>250079</v>
      </c>
      <c r="B94" s="9">
        <v>44319</v>
      </c>
      <c r="C94">
        <v>809</v>
      </c>
      <c r="D94" t="s">
        <v>16</v>
      </c>
      <c r="E94">
        <v>37495706</v>
      </c>
      <c r="F94" t="s">
        <v>355</v>
      </c>
      <c r="G94" t="s">
        <v>56</v>
      </c>
      <c r="H94">
        <v>3500</v>
      </c>
      <c r="I94">
        <v>4550</v>
      </c>
      <c r="J94" s="1">
        <v>66150</v>
      </c>
      <c r="K94" s="1">
        <f>Table1[[#This Row],[Total]]/1.12</f>
        <v>54999.999999999993</v>
      </c>
      <c r="L94" s="1">
        <f>Table1[[#This Row],[Precio neto]]*0.12</f>
        <v>6599.9999999999991</v>
      </c>
      <c r="M94" s="1">
        <f>Table1[[#This Row],[Total Factura]]-Table1[[#This Row],[IDP]]</f>
        <v>61600</v>
      </c>
    </row>
    <row r="95" spans="1:13" x14ac:dyDescent="0.25">
      <c r="A95" s="8">
        <v>250080</v>
      </c>
      <c r="B95" s="9">
        <v>44323</v>
      </c>
      <c r="C95">
        <v>816</v>
      </c>
      <c r="D95" t="s">
        <v>16</v>
      </c>
      <c r="E95">
        <v>37495707</v>
      </c>
      <c r="F95" t="s">
        <v>355</v>
      </c>
      <c r="G95" t="s">
        <v>56</v>
      </c>
      <c r="H95">
        <v>2000</v>
      </c>
      <c r="I95">
        <v>2600</v>
      </c>
      <c r="J95" s="1">
        <v>38000</v>
      </c>
      <c r="K95" s="1">
        <f>Table1[[#This Row],[Total]]/1.12</f>
        <v>31607.142857142855</v>
      </c>
      <c r="L95" s="1">
        <f>Table1[[#This Row],[Precio neto]]*0.12</f>
        <v>3792.8571428571427</v>
      </c>
      <c r="M95" s="1">
        <f>Table1[[#This Row],[Total Factura]]-Table1[[#This Row],[IDP]]</f>
        <v>35400</v>
      </c>
    </row>
    <row r="96" spans="1:13" x14ac:dyDescent="0.25">
      <c r="A96" s="8">
        <v>250081</v>
      </c>
      <c r="B96" s="9">
        <v>44343</v>
      </c>
      <c r="C96">
        <v>839</v>
      </c>
      <c r="D96" t="s">
        <v>16</v>
      </c>
      <c r="E96">
        <v>37495708</v>
      </c>
      <c r="F96" t="s">
        <v>355</v>
      </c>
      <c r="G96" t="s">
        <v>56</v>
      </c>
      <c r="H96">
        <v>3000</v>
      </c>
      <c r="I96">
        <v>3900</v>
      </c>
      <c r="J96" s="1">
        <v>57600</v>
      </c>
      <c r="K96" s="1">
        <f>Table1[[#This Row],[Total]]/1.12</f>
        <v>47946.428571428565</v>
      </c>
      <c r="L96" s="1">
        <f>Table1[[#This Row],[Precio neto]]*0.12</f>
        <v>5753.5714285714275</v>
      </c>
      <c r="M96" s="1">
        <f>Table1[[#This Row],[Total Factura]]-Table1[[#This Row],[IDP]]</f>
        <v>53700</v>
      </c>
    </row>
    <row r="97" spans="1:13" x14ac:dyDescent="0.25">
      <c r="A97" s="8">
        <v>250082</v>
      </c>
      <c r="B97" s="9">
        <v>44317</v>
      </c>
      <c r="C97">
        <v>5987</v>
      </c>
      <c r="D97" t="s">
        <v>16</v>
      </c>
      <c r="E97">
        <v>108350371</v>
      </c>
      <c r="F97" t="s">
        <v>81</v>
      </c>
      <c r="G97" t="s">
        <v>56</v>
      </c>
      <c r="H97">
        <v>43.26</v>
      </c>
      <c r="I97">
        <v>56.24</v>
      </c>
      <c r="J97" s="1">
        <v>960</v>
      </c>
      <c r="K97" s="1">
        <f>Table1[[#This Row],[Total]]/1.12</f>
        <v>806.92857142857133</v>
      </c>
      <c r="L97" s="1">
        <f>Table1[[#This Row],[Precio neto]]*0.12</f>
        <v>96.83142857142856</v>
      </c>
      <c r="M97" s="1">
        <f>Table1[[#This Row],[Total Factura]]-Table1[[#This Row],[IDP]]</f>
        <v>903.76</v>
      </c>
    </row>
    <row r="98" spans="1:13" x14ac:dyDescent="0.25">
      <c r="A98" s="8">
        <v>250083</v>
      </c>
      <c r="B98" s="9">
        <v>44318</v>
      </c>
      <c r="C98">
        <v>6185</v>
      </c>
      <c r="D98" t="s">
        <v>16</v>
      </c>
      <c r="E98">
        <v>108350371</v>
      </c>
      <c r="F98" t="s">
        <v>81</v>
      </c>
      <c r="G98" t="s">
        <v>56</v>
      </c>
      <c r="H98">
        <v>43.71</v>
      </c>
      <c r="I98">
        <v>56.82</v>
      </c>
      <c r="J98" s="1">
        <v>970</v>
      </c>
      <c r="K98" s="1">
        <f>Table1[[#This Row],[Total]]/1.12</f>
        <v>815.33928571428555</v>
      </c>
      <c r="L98" s="1">
        <f>Table1[[#This Row],[Precio neto]]*0.12</f>
        <v>97.840714285714256</v>
      </c>
      <c r="M98" s="1">
        <f>Table1[[#This Row],[Total Factura]]-Table1[[#This Row],[IDP]]</f>
        <v>913.18</v>
      </c>
    </row>
    <row r="99" spans="1:13" x14ac:dyDescent="0.25">
      <c r="A99" s="8">
        <v>250084</v>
      </c>
      <c r="B99" s="9">
        <v>44319</v>
      </c>
      <c r="C99">
        <v>6079</v>
      </c>
      <c r="D99" t="s">
        <v>16</v>
      </c>
      <c r="E99">
        <v>108350371</v>
      </c>
      <c r="F99" t="s">
        <v>81</v>
      </c>
      <c r="G99" t="s">
        <v>56</v>
      </c>
      <c r="H99">
        <v>43.8</v>
      </c>
      <c r="I99">
        <v>56.94</v>
      </c>
      <c r="J99" s="1">
        <v>972</v>
      </c>
      <c r="K99" s="1">
        <f>Table1[[#This Row],[Total]]/1.12</f>
        <v>817.017857142857</v>
      </c>
      <c r="L99" s="1">
        <f>Table1[[#This Row],[Precio neto]]*0.12</f>
        <v>98.042142857142835</v>
      </c>
      <c r="M99" s="1">
        <f>Table1[[#This Row],[Total Factura]]-Table1[[#This Row],[IDP]]</f>
        <v>915.06</v>
      </c>
    </row>
    <row r="100" spans="1:13" x14ac:dyDescent="0.25">
      <c r="A100" s="8">
        <v>250085</v>
      </c>
      <c r="B100" s="9">
        <v>44321</v>
      </c>
      <c r="C100">
        <v>6233</v>
      </c>
      <c r="D100" t="s">
        <v>16</v>
      </c>
      <c r="E100">
        <v>108350371</v>
      </c>
      <c r="F100" t="s">
        <v>81</v>
      </c>
      <c r="G100" t="s">
        <v>56</v>
      </c>
      <c r="H100">
        <v>44.34</v>
      </c>
      <c r="I100">
        <v>57.64</v>
      </c>
      <c r="J100" s="1">
        <v>984</v>
      </c>
      <c r="K100" s="1">
        <f>Table1[[#This Row],[Total]]/1.12</f>
        <v>827.10714285714278</v>
      </c>
      <c r="L100" s="1">
        <f>Table1[[#This Row],[Precio neto]]*0.12</f>
        <v>99.252857142857124</v>
      </c>
      <c r="M100" s="1">
        <f>Table1[[#This Row],[Total Factura]]-Table1[[#This Row],[IDP]]</f>
        <v>926.36</v>
      </c>
    </row>
    <row r="101" spans="1:13" x14ac:dyDescent="0.25">
      <c r="A101" s="8">
        <v>250086</v>
      </c>
      <c r="B101" s="9">
        <v>44323</v>
      </c>
      <c r="C101">
        <v>6138</v>
      </c>
      <c r="D101" t="s">
        <v>16</v>
      </c>
      <c r="E101">
        <v>108350371</v>
      </c>
      <c r="F101" t="s">
        <v>81</v>
      </c>
      <c r="G101" t="s">
        <v>56</v>
      </c>
      <c r="H101">
        <v>44.52</v>
      </c>
      <c r="I101">
        <v>57.88</v>
      </c>
      <c r="J101" s="1">
        <v>988</v>
      </c>
      <c r="K101" s="1">
        <f>Table1[[#This Row],[Total]]/1.12</f>
        <v>830.46428571428567</v>
      </c>
      <c r="L101" s="1">
        <f>Table1[[#This Row],[Precio neto]]*0.12</f>
        <v>99.655714285714282</v>
      </c>
      <c r="M101" s="1">
        <f>Table1[[#This Row],[Total Factura]]-Table1[[#This Row],[IDP]]</f>
        <v>930.12</v>
      </c>
    </row>
    <row r="102" spans="1:13" x14ac:dyDescent="0.25">
      <c r="A102" s="8">
        <v>250087</v>
      </c>
      <c r="B102" s="9">
        <v>44324</v>
      </c>
      <c r="C102">
        <v>6575</v>
      </c>
      <c r="D102" t="s">
        <v>16</v>
      </c>
      <c r="E102">
        <v>108350371</v>
      </c>
      <c r="F102" t="s">
        <v>81</v>
      </c>
      <c r="G102" t="s">
        <v>56</v>
      </c>
      <c r="H102">
        <v>43.48</v>
      </c>
      <c r="I102">
        <v>56.52</v>
      </c>
      <c r="J102" s="1">
        <v>965</v>
      </c>
      <c r="K102" s="1">
        <f>Table1[[#This Row],[Total]]/1.12</f>
        <v>811.14285714285711</v>
      </c>
      <c r="L102" s="1">
        <f>Table1[[#This Row],[Precio neto]]*0.12</f>
        <v>97.337142857142851</v>
      </c>
      <c r="M102" s="1">
        <f>Table1[[#This Row],[Total Factura]]-Table1[[#This Row],[IDP]]</f>
        <v>908.48</v>
      </c>
    </row>
    <row r="103" spans="1:13" x14ac:dyDescent="0.25">
      <c r="A103" s="8">
        <v>250088</v>
      </c>
      <c r="B103" s="9">
        <v>44325</v>
      </c>
      <c r="C103">
        <v>6281</v>
      </c>
      <c r="D103" t="s">
        <v>16</v>
      </c>
      <c r="E103">
        <v>108350371</v>
      </c>
      <c r="F103" t="s">
        <v>81</v>
      </c>
      <c r="G103" t="s">
        <v>56</v>
      </c>
      <c r="H103">
        <v>44.61</v>
      </c>
      <c r="I103">
        <v>57.99</v>
      </c>
      <c r="J103" s="1">
        <v>990</v>
      </c>
      <c r="K103" s="1">
        <f>Table1[[#This Row],[Total]]/1.12</f>
        <v>832.15178571428567</v>
      </c>
      <c r="L103" s="1">
        <f>Table1[[#This Row],[Precio neto]]*0.12</f>
        <v>99.858214285714283</v>
      </c>
      <c r="M103" s="1">
        <f>Table1[[#This Row],[Total Factura]]-Table1[[#This Row],[IDP]]</f>
        <v>932.01</v>
      </c>
    </row>
    <row r="104" spans="1:13" x14ac:dyDescent="0.25">
      <c r="A104" s="8">
        <v>250089</v>
      </c>
      <c r="B104" s="9">
        <v>44326</v>
      </c>
      <c r="C104">
        <v>6627</v>
      </c>
      <c r="D104" t="s">
        <v>16</v>
      </c>
      <c r="E104">
        <v>108350371</v>
      </c>
      <c r="F104" t="s">
        <v>81</v>
      </c>
      <c r="G104" t="s">
        <v>56</v>
      </c>
      <c r="H104">
        <v>45.06</v>
      </c>
      <c r="I104">
        <v>58.58</v>
      </c>
      <c r="J104" s="1">
        <v>1000</v>
      </c>
      <c r="K104" s="1">
        <f>Table1[[#This Row],[Total]]/1.12</f>
        <v>840.55357142857133</v>
      </c>
      <c r="L104" s="1">
        <f>Table1[[#This Row],[Precio neto]]*0.12</f>
        <v>100.86642857142856</v>
      </c>
      <c r="M104" s="1">
        <f>Table1[[#This Row],[Total Factura]]-Table1[[#This Row],[IDP]]</f>
        <v>941.42</v>
      </c>
    </row>
    <row r="105" spans="1:13" x14ac:dyDescent="0.25">
      <c r="A105" s="8">
        <v>250090</v>
      </c>
      <c r="B105" s="9">
        <v>44327</v>
      </c>
      <c r="C105">
        <v>6635</v>
      </c>
      <c r="D105" t="s">
        <v>16</v>
      </c>
      <c r="E105">
        <v>108350371</v>
      </c>
      <c r="F105" t="s">
        <v>81</v>
      </c>
      <c r="G105" t="s">
        <v>56</v>
      </c>
      <c r="H105">
        <v>44.61</v>
      </c>
      <c r="I105">
        <v>57.99</v>
      </c>
      <c r="J105" s="1">
        <v>990</v>
      </c>
      <c r="K105" s="1">
        <f>Table1[[#This Row],[Total]]/1.12</f>
        <v>832.15178571428567</v>
      </c>
      <c r="L105" s="1">
        <f>Table1[[#This Row],[Precio neto]]*0.12</f>
        <v>99.858214285714283</v>
      </c>
      <c r="M105" s="1">
        <f>Table1[[#This Row],[Total Factura]]-Table1[[#This Row],[IDP]]</f>
        <v>932.01</v>
      </c>
    </row>
    <row r="106" spans="1:13" x14ac:dyDescent="0.25">
      <c r="A106" s="8">
        <v>250091</v>
      </c>
      <c r="B106" s="9">
        <v>44328</v>
      </c>
      <c r="C106">
        <v>6353</v>
      </c>
      <c r="D106" t="s">
        <v>16</v>
      </c>
      <c r="E106">
        <v>108350371</v>
      </c>
      <c r="F106" t="s">
        <v>81</v>
      </c>
      <c r="G106" t="s">
        <v>56</v>
      </c>
      <c r="H106">
        <v>44.2</v>
      </c>
      <c r="I106">
        <v>57.46</v>
      </c>
      <c r="J106" s="1">
        <v>981</v>
      </c>
      <c r="K106" s="1">
        <f>Table1[[#This Row],[Total]]/1.12</f>
        <v>824.58928571428555</v>
      </c>
      <c r="L106" s="1">
        <f>Table1[[#This Row],[Precio neto]]*0.12</f>
        <v>98.95071428571427</v>
      </c>
      <c r="M106" s="1">
        <f>Table1[[#This Row],[Total Factura]]-Table1[[#This Row],[IDP]]</f>
        <v>923.54</v>
      </c>
    </row>
    <row r="107" spans="1:13" x14ac:dyDescent="0.25">
      <c r="A107" s="8">
        <v>250092</v>
      </c>
      <c r="B107" s="9">
        <v>44329</v>
      </c>
      <c r="C107">
        <v>6810</v>
      </c>
      <c r="D107" t="s">
        <v>16</v>
      </c>
      <c r="E107">
        <v>108350371</v>
      </c>
      <c r="F107" t="s">
        <v>81</v>
      </c>
      <c r="G107" t="s">
        <v>56</v>
      </c>
      <c r="H107">
        <v>44.81</v>
      </c>
      <c r="I107">
        <v>58.33</v>
      </c>
      <c r="J107" s="1">
        <v>987</v>
      </c>
      <c r="K107" s="1">
        <f>Table1[[#This Row],[Total]]/1.12</f>
        <v>829.16964285714278</v>
      </c>
      <c r="L107" s="1">
        <f>Table1[[#This Row],[Precio neto]]*0.12</f>
        <v>99.500357142857126</v>
      </c>
      <c r="M107" s="1">
        <f>Table1[[#This Row],[Total Factura]]-Table1[[#This Row],[IDP]]</f>
        <v>928.67</v>
      </c>
    </row>
    <row r="108" spans="1:13" x14ac:dyDescent="0.25">
      <c r="A108" s="8">
        <v>250093</v>
      </c>
      <c r="B108" s="9">
        <v>44330</v>
      </c>
      <c r="C108">
        <v>6549</v>
      </c>
      <c r="D108" t="s">
        <v>16</v>
      </c>
      <c r="E108">
        <v>108350371</v>
      </c>
      <c r="F108" t="s">
        <v>81</v>
      </c>
      <c r="G108" t="s">
        <v>56</v>
      </c>
      <c r="H108">
        <v>45.06</v>
      </c>
      <c r="I108">
        <v>58.58</v>
      </c>
      <c r="J108" s="1">
        <v>1000</v>
      </c>
      <c r="K108" s="1">
        <f>Table1[[#This Row],[Total]]/1.12</f>
        <v>840.55357142857133</v>
      </c>
      <c r="L108" s="1">
        <f>Table1[[#This Row],[Precio neto]]*0.12</f>
        <v>100.86642857142856</v>
      </c>
      <c r="M108" s="1">
        <f>Table1[[#This Row],[Total Factura]]-Table1[[#This Row],[IDP]]</f>
        <v>941.42</v>
      </c>
    </row>
    <row r="109" spans="1:13" x14ac:dyDescent="0.25">
      <c r="A109" s="8">
        <v>250094</v>
      </c>
      <c r="B109" s="9">
        <v>44331</v>
      </c>
      <c r="C109">
        <v>6834</v>
      </c>
      <c r="D109" t="s">
        <v>16</v>
      </c>
      <c r="E109">
        <v>108350371</v>
      </c>
      <c r="F109" t="s">
        <v>81</v>
      </c>
      <c r="G109" t="s">
        <v>56</v>
      </c>
      <c r="H109">
        <v>44.47</v>
      </c>
      <c r="I109">
        <v>57.81</v>
      </c>
      <c r="J109" s="1">
        <v>987</v>
      </c>
      <c r="K109" s="1">
        <f>Table1[[#This Row],[Total]]/1.12</f>
        <v>829.63392857142856</v>
      </c>
      <c r="L109" s="1">
        <f>Table1[[#This Row],[Precio neto]]*0.12</f>
        <v>99.556071428571428</v>
      </c>
      <c r="M109" s="1">
        <f>Table1[[#This Row],[Total Factura]]-Table1[[#This Row],[IDP]]</f>
        <v>929.19</v>
      </c>
    </row>
    <row r="110" spans="1:13" x14ac:dyDescent="0.25">
      <c r="A110" s="8">
        <v>250095</v>
      </c>
      <c r="B110" s="9">
        <v>44332</v>
      </c>
      <c r="C110">
        <v>6681</v>
      </c>
      <c r="D110" t="s">
        <v>16</v>
      </c>
      <c r="E110">
        <v>108350371</v>
      </c>
      <c r="F110" t="s">
        <v>81</v>
      </c>
      <c r="G110" t="s">
        <v>56</v>
      </c>
      <c r="H110">
        <v>44.2</v>
      </c>
      <c r="I110">
        <v>57.46</v>
      </c>
      <c r="J110" s="1">
        <v>981</v>
      </c>
      <c r="K110" s="1">
        <f>Table1[[#This Row],[Total]]/1.12</f>
        <v>824.58928571428555</v>
      </c>
      <c r="L110" s="1">
        <f>Table1[[#This Row],[Precio neto]]*0.12</f>
        <v>98.95071428571427</v>
      </c>
      <c r="M110" s="1">
        <f>Table1[[#This Row],[Total Factura]]-Table1[[#This Row],[IDP]]</f>
        <v>923.54</v>
      </c>
    </row>
    <row r="111" spans="1:13" x14ac:dyDescent="0.25">
      <c r="A111" s="8">
        <v>250096</v>
      </c>
      <c r="B111" s="9">
        <v>44333</v>
      </c>
      <c r="C111">
        <v>6849</v>
      </c>
      <c r="D111" t="s">
        <v>16</v>
      </c>
      <c r="E111">
        <v>108350371</v>
      </c>
      <c r="F111" t="s">
        <v>81</v>
      </c>
      <c r="G111" t="s">
        <v>56</v>
      </c>
      <c r="H111">
        <v>44.07</v>
      </c>
      <c r="I111">
        <v>57.29</v>
      </c>
      <c r="J111" s="1">
        <v>978</v>
      </c>
      <c r="K111" s="1">
        <f>Table1[[#This Row],[Total]]/1.12</f>
        <v>822.0625</v>
      </c>
      <c r="L111" s="1">
        <f>Table1[[#This Row],[Precio neto]]*0.12</f>
        <v>98.647499999999994</v>
      </c>
      <c r="M111" s="1">
        <f>Table1[[#This Row],[Total Factura]]-Table1[[#This Row],[IDP]]</f>
        <v>920.71</v>
      </c>
    </row>
    <row r="112" spans="1:13" x14ac:dyDescent="0.25">
      <c r="A112" s="8">
        <v>250097</v>
      </c>
      <c r="B112" s="9">
        <v>44334</v>
      </c>
      <c r="C112">
        <v>6709</v>
      </c>
      <c r="D112" t="s">
        <v>16</v>
      </c>
      <c r="E112">
        <v>108350371</v>
      </c>
      <c r="F112" t="s">
        <v>81</v>
      </c>
      <c r="G112" t="s">
        <v>56</v>
      </c>
      <c r="H112">
        <v>44.84</v>
      </c>
      <c r="I112">
        <v>58.29</v>
      </c>
      <c r="J112" s="1">
        <v>995</v>
      </c>
      <c r="K112" s="1">
        <f>Table1[[#This Row],[Total]]/1.12</f>
        <v>836.34821428571422</v>
      </c>
      <c r="L112" s="1">
        <f>Table1[[#This Row],[Precio neto]]*0.12</f>
        <v>100.3617857142857</v>
      </c>
      <c r="M112" s="1">
        <f>Table1[[#This Row],[Total Factura]]-Table1[[#This Row],[IDP]]</f>
        <v>936.71</v>
      </c>
    </row>
    <row r="113" spans="1:13" x14ac:dyDescent="0.25">
      <c r="A113" s="8">
        <v>250098</v>
      </c>
      <c r="B113" s="9">
        <v>44335</v>
      </c>
      <c r="C113">
        <v>6894</v>
      </c>
      <c r="D113" t="s">
        <v>16</v>
      </c>
      <c r="E113">
        <v>108350371</v>
      </c>
      <c r="F113" t="s">
        <v>81</v>
      </c>
      <c r="G113" t="s">
        <v>56</v>
      </c>
      <c r="H113">
        <v>44.16</v>
      </c>
      <c r="I113">
        <v>57.41</v>
      </c>
      <c r="J113" s="1">
        <v>980</v>
      </c>
      <c r="K113" s="1">
        <f>Table1[[#This Row],[Total]]/1.12</f>
        <v>823.74107142857133</v>
      </c>
      <c r="L113" s="1">
        <f>Table1[[#This Row],[Precio neto]]*0.12</f>
        <v>98.848928571428559</v>
      </c>
      <c r="M113" s="1">
        <f>Table1[[#This Row],[Total Factura]]-Table1[[#This Row],[IDP]]</f>
        <v>922.59</v>
      </c>
    </row>
    <row r="114" spans="1:13" x14ac:dyDescent="0.25">
      <c r="A114" s="8">
        <v>250099</v>
      </c>
      <c r="B114" s="9">
        <v>44336</v>
      </c>
      <c r="C114">
        <v>6865</v>
      </c>
      <c r="D114" t="s">
        <v>16</v>
      </c>
      <c r="E114">
        <v>108350371</v>
      </c>
      <c r="F114" t="s">
        <v>81</v>
      </c>
      <c r="G114" t="s">
        <v>56</v>
      </c>
      <c r="H114">
        <v>44.02</v>
      </c>
      <c r="I114">
        <v>57.22</v>
      </c>
      <c r="J114" s="1">
        <v>988</v>
      </c>
      <c r="K114" s="1">
        <f>Table1[[#This Row],[Total]]/1.12</f>
        <v>831.05357142857133</v>
      </c>
      <c r="L114" s="1">
        <f>Table1[[#This Row],[Precio neto]]*0.12</f>
        <v>99.726428571428556</v>
      </c>
      <c r="M114" s="1">
        <f>Table1[[#This Row],[Total Factura]]-Table1[[#This Row],[IDP]]</f>
        <v>930.78</v>
      </c>
    </row>
    <row r="115" spans="1:13" x14ac:dyDescent="0.25">
      <c r="A115" s="8">
        <v>250100</v>
      </c>
      <c r="B115" s="9">
        <v>44338</v>
      </c>
      <c r="C115">
        <v>7055</v>
      </c>
      <c r="D115" t="s">
        <v>16</v>
      </c>
      <c r="E115">
        <v>108350371</v>
      </c>
      <c r="F115" t="s">
        <v>81</v>
      </c>
      <c r="G115" t="s">
        <v>56</v>
      </c>
      <c r="H115">
        <v>43.8</v>
      </c>
      <c r="I115">
        <v>56.94</v>
      </c>
      <c r="J115" s="1">
        <v>972</v>
      </c>
      <c r="K115" s="1">
        <f>Table1[[#This Row],[Total]]/1.12</f>
        <v>817.017857142857</v>
      </c>
      <c r="L115" s="1">
        <f>Table1[[#This Row],[Precio neto]]*0.12</f>
        <v>98.042142857142835</v>
      </c>
      <c r="M115" s="1">
        <f>Table1[[#This Row],[Total Factura]]-Table1[[#This Row],[IDP]]</f>
        <v>915.06</v>
      </c>
    </row>
    <row r="116" spans="1:13" x14ac:dyDescent="0.25">
      <c r="A116" s="8">
        <v>250101</v>
      </c>
      <c r="B116" s="9">
        <v>44340</v>
      </c>
      <c r="C116">
        <v>6909</v>
      </c>
      <c r="D116" t="s">
        <v>16</v>
      </c>
      <c r="E116">
        <v>108350371</v>
      </c>
      <c r="F116" t="s">
        <v>81</v>
      </c>
      <c r="G116" t="s">
        <v>56</v>
      </c>
      <c r="H116">
        <v>43.71</v>
      </c>
      <c r="I116">
        <v>56.82</v>
      </c>
      <c r="J116" s="1">
        <v>970</v>
      </c>
      <c r="K116" s="1">
        <f>Table1[[#This Row],[Total]]/1.12</f>
        <v>815.33928571428555</v>
      </c>
      <c r="L116" s="1">
        <f>Table1[[#This Row],[Precio neto]]*0.12</f>
        <v>97.840714285714256</v>
      </c>
      <c r="M116" s="1">
        <f>Table1[[#This Row],[Total Factura]]-Table1[[#This Row],[IDP]]</f>
        <v>913.18</v>
      </c>
    </row>
    <row r="117" spans="1:13" x14ac:dyDescent="0.25">
      <c r="A117" s="8">
        <v>250102</v>
      </c>
      <c r="B117" s="9">
        <v>44342</v>
      </c>
      <c r="C117">
        <v>7105</v>
      </c>
      <c r="D117" t="s">
        <v>16</v>
      </c>
      <c r="E117">
        <v>108350371</v>
      </c>
      <c r="F117" t="s">
        <v>81</v>
      </c>
      <c r="G117" t="s">
        <v>56</v>
      </c>
      <c r="H117">
        <v>44.74</v>
      </c>
      <c r="I117">
        <v>58.16</v>
      </c>
      <c r="J117" s="1">
        <v>993</v>
      </c>
      <c r="K117" s="1">
        <f>Table1[[#This Row],[Total]]/1.12</f>
        <v>834.67857142857133</v>
      </c>
      <c r="L117" s="1">
        <f>Table1[[#This Row],[Precio neto]]*0.12</f>
        <v>100.16142857142856</v>
      </c>
      <c r="M117" s="1">
        <f>Table1[[#This Row],[Total Factura]]-Table1[[#This Row],[IDP]]</f>
        <v>934.84</v>
      </c>
    </row>
    <row r="118" spans="1:13" x14ac:dyDescent="0.25">
      <c r="A118" s="8">
        <v>250103</v>
      </c>
      <c r="B118" s="9">
        <v>44344</v>
      </c>
      <c r="C118">
        <v>6947</v>
      </c>
      <c r="D118" t="s">
        <v>16</v>
      </c>
      <c r="E118">
        <v>108350371</v>
      </c>
      <c r="F118" t="s">
        <v>81</v>
      </c>
      <c r="G118" t="s">
        <v>56</v>
      </c>
      <c r="H118">
        <v>43.8</v>
      </c>
      <c r="I118">
        <v>56.94</v>
      </c>
      <c r="J118" s="1">
        <v>972</v>
      </c>
      <c r="K118" s="1">
        <f>Table1[[#This Row],[Total]]/1.12</f>
        <v>817.017857142857</v>
      </c>
      <c r="L118" s="1">
        <f>Table1[[#This Row],[Precio neto]]*0.12</f>
        <v>98.042142857142835</v>
      </c>
      <c r="M118" s="1">
        <f>Table1[[#This Row],[Total Factura]]-Table1[[#This Row],[IDP]]</f>
        <v>915.06</v>
      </c>
    </row>
    <row r="119" spans="1:13" x14ac:dyDescent="0.25">
      <c r="A119" s="8">
        <v>250104</v>
      </c>
      <c r="B119" s="9">
        <v>44345</v>
      </c>
      <c r="C119">
        <v>7065</v>
      </c>
      <c r="D119" t="s">
        <v>16</v>
      </c>
      <c r="E119">
        <v>108350371</v>
      </c>
      <c r="F119" t="s">
        <v>81</v>
      </c>
      <c r="G119" t="s">
        <v>56</v>
      </c>
      <c r="H119">
        <v>44.84</v>
      </c>
      <c r="I119">
        <v>58.29</v>
      </c>
      <c r="J119" s="1">
        <v>995</v>
      </c>
      <c r="K119" s="1">
        <f>Table1[[#This Row],[Total]]/1.12</f>
        <v>836.34821428571422</v>
      </c>
      <c r="L119" s="1">
        <f>Table1[[#This Row],[Precio neto]]*0.12</f>
        <v>100.3617857142857</v>
      </c>
      <c r="M119" s="1">
        <f>Table1[[#This Row],[Total Factura]]-Table1[[#This Row],[IDP]]</f>
        <v>936.71</v>
      </c>
    </row>
    <row r="120" spans="1:13" x14ac:dyDescent="0.25">
      <c r="A120" s="8">
        <v>250105</v>
      </c>
      <c r="B120" s="9">
        <v>44346</v>
      </c>
      <c r="C120">
        <v>7301</v>
      </c>
      <c r="D120" t="s">
        <v>16</v>
      </c>
      <c r="E120">
        <v>108350371</v>
      </c>
      <c r="F120" t="s">
        <v>81</v>
      </c>
      <c r="G120" t="s">
        <v>56</v>
      </c>
      <c r="H120">
        <v>44.47</v>
      </c>
      <c r="I120">
        <v>57.81</v>
      </c>
      <c r="J120" s="1">
        <v>987</v>
      </c>
      <c r="K120" s="1">
        <f>Table1[[#This Row],[Total]]/1.12</f>
        <v>829.63392857142856</v>
      </c>
      <c r="L120" s="1">
        <f>Table1[[#This Row],[Precio neto]]*0.12</f>
        <v>99.556071428571428</v>
      </c>
      <c r="M120" s="1">
        <f>Table1[[#This Row],[Total Factura]]-Table1[[#This Row],[IDP]]</f>
        <v>929.19</v>
      </c>
    </row>
    <row r="121" spans="1:13" x14ac:dyDescent="0.25">
      <c r="A121" s="8">
        <v>250106</v>
      </c>
      <c r="B121" s="9">
        <v>44347</v>
      </c>
      <c r="C121">
        <v>7355</v>
      </c>
      <c r="D121" t="s">
        <v>16</v>
      </c>
      <c r="E121">
        <v>108350371</v>
      </c>
      <c r="F121" t="s">
        <v>81</v>
      </c>
      <c r="G121" t="s">
        <v>56</v>
      </c>
      <c r="H121">
        <v>43.71</v>
      </c>
      <c r="I121">
        <v>56.82</v>
      </c>
      <c r="J121" s="1">
        <v>970</v>
      </c>
      <c r="K121" s="1">
        <f>Table1[[#This Row],[Total]]/1.12</f>
        <v>815.33928571428555</v>
      </c>
      <c r="L121" s="1">
        <f>Table1[[#This Row],[Precio neto]]*0.12</f>
        <v>97.840714285714256</v>
      </c>
      <c r="M121" s="1">
        <f>Table1[[#This Row],[Total Factura]]-Table1[[#This Row],[IDP]]</f>
        <v>913.18</v>
      </c>
    </row>
    <row r="122" spans="1:13" x14ac:dyDescent="0.25">
      <c r="A122" s="8">
        <v>250107</v>
      </c>
      <c r="B122" s="9">
        <v>44347</v>
      </c>
      <c r="C122">
        <v>7355</v>
      </c>
      <c r="D122" t="s">
        <v>16</v>
      </c>
      <c r="E122">
        <v>108350371</v>
      </c>
      <c r="F122" t="s">
        <v>81</v>
      </c>
      <c r="G122" t="s">
        <v>56</v>
      </c>
      <c r="H122">
        <v>44.61</v>
      </c>
      <c r="I122">
        <v>57.99</v>
      </c>
      <c r="J122" s="1">
        <v>990</v>
      </c>
      <c r="K122" s="1">
        <f>Table1[[#This Row],[Total]]/1.12</f>
        <v>832.15178571428567</v>
      </c>
      <c r="L122" s="1">
        <f>Table1[[#This Row],[Precio neto]]*0.12</f>
        <v>99.858214285714283</v>
      </c>
      <c r="M122" s="1">
        <f>Table1[[#This Row],[Total Factura]]-Table1[[#This Row],[IDP]]</f>
        <v>932.01</v>
      </c>
    </row>
    <row r="123" spans="1:13" x14ac:dyDescent="0.25">
      <c r="A123" s="8">
        <v>250108</v>
      </c>
      <c r="B123" s="9">
        <v>44321</v>
      </c>
      <c r="C123">
        <v>32868</v>
      </c>
      <c r="D123" t="s">
        <v>16</v>
      </c>
      <c r="E123">
        <v>91782554</v>
      </c>
      <c r="F123" t="s">
        <v>356</v>
      </c>
      <c r="G123" t="s">
        <v>56</v>
      </c>
      <c r="H123">
        <v>146.46</v>
      </c>
      <c r="I123">
        <v>190.4</v>
      </c>
      <c r="J123" s="1">
        <v>3250</v>
      </c>
      <c r="K123" s="1">
        <f>Table1[[#This Row],[Total]]/1.12</f>
        <v>2731.7857142857138</v>
      </c>
      <c r="L123" s="1">
        <f>Table1[[#This Row],[Precio neto]]*0.12</f>
        <v>327.81428571428563</v>
      </c>
      <c r="M123" s="1">
        <f>Table1[[#This Row],[Total Factura]]-Table1[[#This Row],[IDP]]</f>
        <v>3059.6</v>
      </c>
    </row>
    <row r="124" spans="1:13" x14ac:dyDescent="0.25">
      <c r="A124" s="8">
        <v>250109</v>
      </c>
      <c r="B124" s="9">
        <v>44324</v>
      </c>
      <c r="C124">
        <v>32872</v>
      </c>
      <c r="D124" t="s">
        <v>16</v>
      </c>
      <c r="E124">
        <v>91782554</v>
      </c>
      <c r="F124" t="s">
        <v>356</v>
      </c>
      <c r="G124" t="s">
        <v>56</v>
      </c>
      <c r="H124">
        <v>184.76</v>
      </c>
      <c r="I124">
        <v>240.19</v>
      </c>
      <c r="J124" s="1">
        <v>4100</v>
      </c>
      <c r="K124" s="1">
        <f>Table1[[#This Row],[Total]]/1.12</f>
        <v>3446.258928571428</v>
      </c>
      <c r="L124" s="1">
        <f>Table1[[#This Row],[Precio neto]]*0.12</f>
        <v>413.55107142857133</v>
      </c>
      <c r="M124" s="1">
        <f>Table1[[#This Row],[Total Factura]]-Table1[[#This Row],[IDP]]</f>
        <v>3859.81</v>
      </c>
    </row>
    <row r="125" spans="1:13" x14ac:dyDescent="0.25">
      <c r="A125" s="8">
        <v>250110</v>
      </c>
      <c r="B125" s="9">
        <v>44328</v>
      </c>
      <c r="C125">
        <v>32876</v>
      </c>
      <c r="D125" t="s">
        <v>16</v>
      </c>
      <c r="E125">
        <v>91782554</v>
      </c>
      <c r="F125" t="s">
        <v>356</v>
      </c>
      <c r="G125" t="s">
        <v>56</v>
      </c>
      <c r="H125">
        <v>171.24</v>
      </c>
      <c r="I125">
        <v>222.61</v>
      </c>
      <c r="J125" s="1">
        <v>3800</v>
      </c>
      <c r="K125" s="1">
        <f>Table1[[#This Row],[Total]]/1.12</f>
        <v>3194.0982142857138</v>
      </c>
      <c r="L125" s="1">
        <f>Table1[[#This Row],[Precio neto]]*0.12</f>
        <v>383.29178571428565</v>
      </c>
      <c r="M125" s="1">
        <f>Table1[[#This Row],[Total Factura]]-Table1[[#This Row],[IDP]]</f>
        <v>3577.39</v>
      </c>
    </row>
    <row r="126" spans="1:13" x14ac:dyDescent="0.25">
      <c r="A126" s="8">
        <v>250111</v>
      </c>
      <c r="B126" s="9">
        <v>44331</v>
      </c>
      <c r="C126">
        <v>32880</v>
      </c>
      <c r="D126" t="s">
        <v>16</v>
      </c>
      <c r="E126">
        <v>91782554</v>
      </c>
      <c r="F126" t="s">
        <v>356</v>
      </c>
      <c r="G126" t="s">
        <v>56</v>
      </c>
      <c r="H126">
        <v>184.76</v>
      </c>
      <c r="I126">
        <v>240.19</v>
      </c>
      <c r="J126" s="1">
        <v>4100</v>
      </c>
      <c r="K126" s="1">
        <f>Table1[[#This Row],[Total]]/1.12</f>
        <v>3446.258928571428</v>
      </c>
      <c r="L126" s="1">
        <f>Table1[[#This Row],[Precio neto]]*0.12</f>
        <v>413.55107142857133</v>
      </c>
      <c r="M126" s="1">
        <f>Table1[[#This Row],[Total Factura]]-Table1[[#This Row],[IDP]]</f>
        <v>3859.81</v>
      </c>
    </row>
    <row r="127" spans="1:13" x14ac:dyDescent="0.25">
      <c r="A127" s="8">
        <v>250112</v>
      </c>
      <c r="B127" s="9">
        <v>44333</v>
      </c>
      <c r="C127">
        <v>32885</v>
      </c>
      <c r="D127" t="s">
        <v>16</v>
      </c>
      <c r="E127">
        <v>91782554</v>
      </c>
      <c r="F127" t="s">
        <v>356</v>
      </c>
      <c r="G127" t="s">
        <v>56</v>
      </c>
      <c r="H127">
        <v>180.26</v>
      </c>
      <c r="I127">
        <v>234.34</v>
      </c>
      <c r="J127" s="1">
        <v>4000</v>
      </c>
      <c r="K127" s="1">
        <f>Table1[[#This Row],[Total]]/1.12</f>
        <v>3362.196428571428</v>
      </c>
      <c r="L127" s="1">
        <f>Table1[[#This Row],[Precio neto]]*0.12</f>
        <v>403.46357142857136</v>
      </c>
      <c r="M127" s="1">
        <f>Table1[[#This Row],[Total Factura]]-Table1[[#This Row],[IDP]]</f>
        <v>3765.66</v>
      </c>
    </row>
    <row r="128" spans="1:13" x14ac:dyDescent="0.25">
      <c r="A128" s="8">
        <v>250113</v>
      </c>
      <c r="B128" s="9" t="s">
        <v>357</v>
      </c>
      <c r="C128">
        <v>32888</v>
      </c>
      <c r="D128" t="s">
        <v>16</v>
      </c>
      <c r="E128">
        <v>91782554</v>
      </c>
      <c r="F128" t="s">
        <v>356</v>
      </c>
      <c r="G128" t="s">
        <v>56</v>
      </c>
      <c r="H128">
        <v>175.75</v>
      </c>
      <c r="I128">
        <v>228.48</v>
      </c>
      <c r="J128" s="1">
        <v>3900</v>
      </c>
      <c r="K128" s="1">
        <f>Table1[[#This Row],[Total]]/1.12</f>
        <v>3278.1428571428569</v>
      </c>
      <c r="L128" s="1">
        <f>Table1[[#This Row],[Precio neto]]*0.12</f>
        <v>393.37714285714281</v>
      </c>
      <c r="M128" s="1">
        <f>Table1[[#This Row],[Total Factura]]-Table1[[#This Row],[IDP]]</f>
        <v>3671.52</v>
      </c>
    </row>
    <row r="129" spans="1:13" x14ac:dyDescent="0.25">
      <c r="A129" s="8">
        <v>250114</v>
      </c>
      <c r="B129" s="9">
        <v>44335</v>
      </c>
      <c r="C129">
        <v>32891</v>
      </c>
      <c r="D129" t="s">
        <v>16</v>
      </c>
      <c r="E129">
        <v>91782554</v>
      </c>
      <c r="F129" t="s">
        <v>356</v>
      </c>
      <c r="G129" t="s">
        <v>56</v>
      </c>
      <c r="H129">
        <v>189.27</v>
      </c>
      <c r="I129">
        <v>246.06</v>
      </c>
      <c r="J129" s="1">
        <v>4200</v>
      </c>
      <c r="K129" s="1">
        <f>Table1[[#This Row],[Total]]/1.12</f>
        <v>3530.3035714285711</v>
      </c>
      <c r="L129" s="1">
        <f>Table1[[#This Row],[Precio neto]]*0.12</f>
        <v>423.6364285714285</v>
      </c>
      <c r="M129" s="1">
        <f>Table1[[#This Row],[Total Factura]]-Table1[[#This Row],[IDP]]</f>
        <v>3953.94</v>
      </c>
    </row>
    <row r="130" spans="1:13" x14ac:dyDescent="0.25">
      <c r="A130" s="8">
        <v>250115</v>
      </c>
      <c r="B130" s="9">
        <v>44336</v>
      </c>
      <c r="C130">
        <v>32905</v>
      </c>
      <c r="D130" t="s">
        <v>16</v>
      </c>
      <c r="E130">
        <v>91782554</v>
      </c>
      <c r="F130" t="s">
        <v>356</v>
      </c>
      <c r="G130" t="s">
        <v>56</v>
      </c>
      <c r="H130">
        <v>173.5</v>
      </c>
      <c r="I130">
        <v>225.55</v>
      </c>
      <c r="J130" s="1">
        <v>3850</v>
      </c>
      <c r="K130" s="1">
        <f>Table1[[#This Row],[Total]]/1.12</f>
        <v>3236.1160714285711</v>
      </c>
      <c r="L130" s="1">
        <f>Table1[[#This Row],[Precio neto]]*0.12</f>
        <v>388.33392857142854</v>
      </c>
      <c r="M130" s="1">
        <f>Table1[[#This Row],[Total Factura]]-Table1[[#This Row],[IDP]]</f>
        <v>3624.45</v>
      </c>
    </row>
    <row r="131" spans="1:13" x14ac:dyDescent="0.25">
      <c r="A131" s="8">
        <v>250116</v>
      </c>
      <c r="B131" s="9">
        <v>44337</v>
      </c>
      <c r="C131">
        <v>32908</v>
      </c>
      <c r="D131" t="s">
        <v>16</v>
      </c>
      <c r="E131">
        <v>91782554</v>
      </c>
      <c r="F131" t="s">
        <v>356</v>
      </c>
      <c r="G131" t="s">
        <v>56</v>
      </c>
      <c r="H131">
        <v>168.99</v>
      </c>
      <c r="I131">
        <v>219.69</v>
      </c>
      <c r="J131" s="1">
        <v>3700</v>
      </c>
      <c r="K131" s="1">
        <f>Table1[[#This Row],[Total]]/1.12</f>
        <v>3107.4196428571427</v>
      </c>
      <c r="L131" s="1">
        <f>Table1[[#This Row],[Precio neto]]*0.12</f>
        <v>372.89035714285711</v>
      </c>
      <c r="M131" s="1">
        <f>Table1[[#This Row],[Total Factura]]-Table1[[#This Row],[IDP]]</f>
        <v>3480.31</v>
      </c>
    </row>
    <row r="132" spans="1:13" x14ac:dyDescent="0.25">
      <c r="A132" s="8">
        <v>250117</v>
      </c>
      <c r="B132" s="9">
        <v>44339</v>
      </c>
      <c r="C132">
        <v>32912</v>
      </c>
      <c r="D132" t="s">
        <v>16</v>
      </c>
      <c r="E132">
        <v>91782554</v>
      </c>
      <c r="F132" t="s">
        <v>356</v>
      </c>
      <c r="G132" t="s">
        <v>56</v>
      </c>
      <c r="H132">
        <v>157.72</v>
      </c>
      <c r="I132">
        <v>205.04</v>
      </c>
      <c r="J132" s="1">
        <v>3500</v>
      </c>
      <c r="K132" s="1">
        <f>Table1[[#This Row],[Total]]/1.12</f>
        <v>2941.9285714285711</v>
      </c>
      <c r="L132" s="1">
        <f>Table1[[#This Row],[Precio neto]]*0.12</f>
        <v>353.03142857142853</v>
      </c>
      <c r="M132" s="1">
        <f>Table1[[#This Row],[Total Factura]]-Table1[[#This Row],[IDP]]</f>
        <v>3294.96</v>
      </c>
    </row>
    <row r="133" spans="1:13" x14ac:dyDescent="0.25">
      <c r="A133" s="8">
        <v>250118</v>
      </c>
      <c r="B133" s="9">
        <v>44318</v>
      </c>
      <c r="C133">
        <v>17804</v>
      </c>
      <c r="D133" t="s">
        <v>16</v>
      </c>
      <c r="E133">
        <v>91782554</v>
      </c>
      <c r="F133" t="s">
        <v>358</v>
      </c>
      <c r="G133" t="s">
        <v>56</v>
      </c>
      <c r="H133">
        <v>140.82</v>
      </c>
      <c r="I133">
        <v>183.07</v>
      </c>
      <c r="J133" s="1">
        <v>3125</v>
      </c>
      <c r="K133" s="1">
        <f>Table1[[#This Row],[Total]]/1.12</f>
        <v>2626.7232142857138</v>
      </c>
      <c r="L133" s="1">
        <f>Table1[[#This Row],[Precio neto]]*0.12</f>
        <v>315.20678571428562</v>
      </c>
      <c r="M133" s="1">
        <f>Table1[[#This Row],[Total Factura]]-Table1[[#This Row],[IDP]]</f>
        <v>2941.93</v>
      </c>
    </row>
    <row r="134" spans="1:13" x14ac:dyDescent="0.25">
      <c r="A134" s="8">
        <v>250119</v>
      </c>
      <c r="B134" s="9">
        <v>44319</v>
      </c>
      <c r="C134">
        <v>17807</v>
      </c>
      <c r="D134" t="s">
        <v>16</v>
      </c>
      <c r="E134">
        <v>91782554</v>
      </c>
      <c r="F134" t="s">
        <v>358</v>
      </c>
      <c r="G134" t="s">
        <v>56</v>
      </c>
      <c r="H134">
        <v>142.85</v>
      </c>
      <c r="I134">
        <v>185.71</v>
      </c>
      <c r="J134" s="1">
        <v>3170</v>
      </c>
      <c r="K134" s="1">
        <f>Table1[[#This Row],[Total]]/1.12</f>
        <v>2664.5446428571427</v>
      </c>
      <c r="L134" s="1">
        <f>Table1[[#This Row],[Precio neto]]*0.12</f>
        <v>319.74535714285713</v>
      </c>
      <c r="M134" s="1">
        <f>Table1[[#This Row],[Total Factura]]-Table1[[#This Row],[IDP]]</f>
        <v>2984.29</v>
      </c>
    </row>
    <row r="135" spans="1:13" x14ac:dyDescent="0.25">
      <c r="A135" s="8">
        <v>250120</v>
      </c>
      <c r="B135" s="9">
        <v>44321</v>
      </c>
      <c r="C135">
        <v>17836</v>
      </c>
      <c r="D135" t="s">
        <v>16</v>
      </c>
      <c r="E135">
        <v>91782554</v>
      </c>
      <c r="F135" t="s">
        <v>358</v>
      </c>
      <c r="G135" t="s">
        <v>56</v>
      </c>
      <c r="H135">
        <v>143.35</v>
      </c>
      <c r="I135">
        <v>186.36</v>
      </c>
      <c r="J135" s="1">
        <v>3181</v>
      </c>
      <c r="K135" s="1">
        <f>Table1[[#This Row],[Total]]/1.12</f>
        <v>2673.7857142857138</v>
      </c>
      <c r="L135" s="1">
        <f>Table1[[#This Row],[Precio neto]]*0.12</f>
        <v>320.85428571428565</v>
      </c>
      <c r="M135" s="1">
        <f>Table1[[#This Row],[Total Factura]]-Table1[[#This Row],[IDP]]</f>
        <v>2994.64</v>
      </c>
    </row>
    <row r="136" spans="1:13" x14ac:dyDescent="0.25">
      <c r="A136" s="8">
        <v>250121</v>
      </c>
      <c r="B136" s="9">
        <v>44322</v>
      </c>
      <c r="C136">
        <v>17841</v>
      </c>
      <c r="D136" t="s">
        <v>16</v>
      </c>
      <c r="E136">
        <v>91782554</v>
      </c>
      <c r="F136" t="s">
        <v>358</v>
      </c>
      <c r="G136" t="s">
        <v>56</v>
      </c>
      <c r="H136">
        <v>140.6</v>
      </c>
      <c r="I136">
        <v>182.78</v>
      </c>
      <c r="J136" s="1">
        <v>3120</v>
      </c>
      <c r="K136" s="1">
        <f>Table1[[#This Row],[Total]]/1.12</f>
        <v>2622.5178571428569</v>
      </c>
      <c r="L136" s="1">
        <f>Table1[[#This Row],[Precio neto]]*0.12</f>
        <v>314.7021428571428</v>
      </c>
      <c r="M136" s="1">
        <f>Table1[[#This Row],[Total Factura]]-Table1[[#This Row],[IDP]]</f>
        <v>2937.22</v>
      </c>
    </row>
    <row r="137" spans="1:13" x14ac:dyDescent="0.25">
      <c r="A137" s="8">
        <v>250122</v>
      </c>
      <c r="B137" s="9">
        <v>44324</v>
      </c>
      <c r="C137">
        <v>17879</v>
      </c>
      <c r="D137" t="s">
        <v>16</v>
      </c>
      <c r="E137">
        <v>105043230</v>
      </c>
      <c r="F137" t="s">
        <v>358</v>
      </c>
      <c r="G137" t="s">
        <v>56</v>
      </c>
      <c r="H137">
        <v>141.68</v>
      </c>
      <c r="I137">
        <v>184.18</v>
      </c>
      <c r="J137" s="1">
        <v>3144</v>
      </c>
      <c r="K137" s="1">
        <f>Table1[[#This Row],[Total]]/1.12</f>
        <v>2642.6964285714284</v>
      </c>
      <c r="L137" s="1">
        <f>Table1[[#This Row],[Precio neto]]*0.12</f>
        <v>317.12357142857138</v>
      </c>
      <c r="M137" s="1">
        <f>Table1[[#This Row],[Total Factura]]-Table1[[#This Row],[IDP]]</f>
        <v>2959.82</v>
      </c>
    </row>
    <row r="138" spans="1:13" x14ac:dyDescent="0.25">
      <c r="A138" s="8">
        <v>250123</v>
      </c>
      <c r="B138" s="9">
        <v>44327</v>
      </c>
      <c r="C138">
        <v>17903</v>
      </c>
      <c r="D138" t="s">
        <v>16</v>
      </c>
      <c r="E138">
        <v>105043230</v>
      </c>
      <c r="F138" t="s">
        <v>358</v>
      </c>
      <c r="G138" t="s">
        <v>56</v>
      </c>
      <c r="H138">
        <v>143.30000000000001</v>
      </c>
      <c r="I138">
        <v>186.29</v>
      </c>
      <c r="J138" s="1">
        <v>3180</v>
      </c>
      <c r="K138" s="1">
        <f>Table1[[#This Row],[Total]]/1.12</f>
        <v>2672.9553571428569</v>
      </c>
      <c r="L138" s="1">
        <f>Table1[[#This Row],[Precio neto]]*0.12</f>
        <v>320.75464285714281</v>
      </c>
      <c r="M138" s="1">
        <f>Table1[[#This Row],[Total Factura]]-Table1[[#This Row],[IDP]]</f>
        <v>2993.71</v>
      </c>
    </row>
    <row r="139" spans="1:13" x14ac:dyDescent="0.25">
      <c r="A139" s="8">
        <v>250124</v>
      </c>
      <c r="B139" s="9">
        <v>44331</v>
      </c>
      <c r="C139">
        <v>17289</v>
      </c>
      <c r="D139" t="s">
        <v>16</v>
      </c>
      <c r="E139">
        <v>105043230</v>
      </c>
      <c r="F139" t="s">
        <v>358</v>
      </c>
      <c r="G139" t="s">
        <v>56</v>
      </c>
      <c r="H139">
        <v>135.19</v>
      </c>
      <c r="I139">
        <v>175.75</v>
      </c>
      <c r="J139" s="1">
        <v>3000</v>
      </c>
      <c r="K139" s="1">
        <f>Table1[[#This Row],[Total]]/1.12</f>
        <v>2521.6517857142853</v>
      </c>
      <c r="L139" s="1">
        <f>Table1[[#This Row],[Precio neto]]*0.12</f>
        <v>302.59821428571422</v>
      </c>
      <c r="M139" s="1">
        <f>Table1[[#This Row],[Total Factura]]-Table1[[#This Row],[IDP]]</f>
        <v>2824.25</v>
      </c>
    </row>
    <row r="140" spans="1:13" x14ac:dyDescent="0.25">
      <c r="A140" s="8">
        <v>250125</v>
      </c>
      <c r="B140" s="9">
        <v>44333</v>
      </c>
      <c r="C140">
        <v>17387</v>
      </c>
      <c r="D140" t="s">
        <v>16</v>
      </c>
      <c r="E140">
        <v>105043230</v>
      </c>
      <c r="F140" t="s">
        <v>358</v>
      </c>
      <c r="G140" t="s">
        <v>56</v>
      </c>
      <c r="H140">
        <v>156.19</v>
      </c>
      <c r="I140">
        <v>203.05</v>
      </c>
      <c r="J140" s="1">
        <v>3466</v>
      </c>
      <c r="K140" s="1">
        <f>Table1[[#This Row],[Total]]/1.12</f>
        <v>2913.3482142857138</v>
      </c>
      <c r="L140" s="1">
        <f>Table1[[#This Row],[Precio neto]]*0.12</f>
        <v>349.60178571428565</v>
      </c>
      <c r="M140" s="1">
        <f>Table1[[#This Row],[Total Factura]]-Table1[[#This Row],[IDP]]</f>
        <v>3262.95</v>
      </c>
    </row>
    <row r="141" spans="1:13" x14ac:dyDescent="0.25">
      <c r="A141" s="8">
        <v>250126</v>
      </c>
      <c r="B141" s="9">
        <v>44334</v>
      </c>
      <c r="C141">
        <v>17390</v>
      </c>
      <c r="D141" t="s">
        <v>16</v>
      </c>
      <c r="E141">
        <v>105043230</v>
      </c>
      <c r="F141" t="s">
        <v>358</v>
      </c>
      <c r="G141" t="s">
        <v>56</v>
      </c>
      <c r="H141">
        <v>137.44</v>
      </c>
      <c r="I141">
        <v>178.67</v>
      </c>
      <c r="J141" s="1">
        <v>3050</v>
      </c>
      <c r="K141" s="1">
        <f>Table1[[#This Row],[Total]]/1.12</f>
        <v>2563.6874999999995</v>
      </c>
      <c r="L141" s="1">
        <f>Table1[[#This Row],[Precio neto]]*0.12</f>
        <v>307.64249999999993</v>
      </c>
      <c r="M141" s="1">
        <f>Table1[[#This Row],[Total Factura]]-Table1[[#This Row],[IDP]]</f>
        <v>2871.33</v>
      </c>
    </row>
    <row r="142" spans="1:13" x14ac:dyDescent="0.25">
      <c r="A142" s="8">
        <v>250127</v>
      </c>
      <c r="B142" s="9">
        <v>44336</v>
      </c>
      <c r="C142">
        <v>17403</v>
      </c>
      <c r="D142" t="s">
        <v>16</v>
      </c>
      <c r="E142">
        <v>105043230</v>
      </c>
      <c r="F142" t="s">
        <v>358</v>
      </c>
      <c r="G142" t="s">
        <v>56</v>
      </c>
      <c r="H142">
        <v>136.09</v>
      </c>
      <c r="I142">
        <v>176.92</v>
      </c>
      <c r="J142" s="1">
        <v>3020</v>
      </c>
      <c r="K142" s="1">
        <f>Table1[[#This Row],[Total]]/1.12</f>
        <v>2538.4642857142853</v>
      </c>
      <c r="L142" s="1">
        <f>Table1[[#This Row],[Precio neto]]*0.12</f>
        <v>304.6157142857142</v>
      </c>
      <c r="M142" s="1">
        <f>Table1[[#This Row],[Total Factura]]-Table1[[#This Row],[IDP]]</f>
        <v>2843.08</v>
      </c>
    </row>
    <row r="143" spans="1:13" x14ac:dyDescent="0.25">
      <c r="A143" s="8">
        <v>250128</v>
      </c>
      <c r="B143" s="9">
        <v>44339</v>
      </c>
      <c r="C143">
        <v>17475</v>
      </c>
      <c r="D143" t="s">
        <v>16</v>
      </c>
      <c r="E143">
        <v>105043230</v>
      </c>
      <c r="F143" t="s">
        <v>358</v>
      </c>
      <c r="G143" t="s">
        <v>56</v>
      </c>
      <c r="H143">
        <v>141.94999999999999</v>
      </c>
      <c r="I143">
        <v>184.54</v>
      </c>
      <c r="J143" s="1">
        <v>3150</v>
      </c>
      <c r="K143" s="1">
        <f>Table1[[#This Row],[Total]]/1.12</f>
        <v>2647.7321428571427</v>
      </c>
      <c r="L143" s="1">
        <f>Table1[[#This Row],[Precio neto]]*0.12</f>
        <v>317.72785714285709</v>
      </c>
      <c r="M143" s="1">
        <f>Table1[[#This Row],[Total Factura]]-Table1[[#This Row],[IDP]]</f>
        <v>2965.46</v>
      </c>
    </row>
    <row r="144" spans="1:13" x14ac:dyDescent="0.25">
      <c r="A144" s="8">
        <v>250129</v>
      </c>
      <c r="B144" s="9">
        <v>44340</v>
      </c>
      <c r="C144">
        <v>17481</v>
      </c>
      <c r="D144" t="s">
        <v>16</v>
      </c>
      <c r="E144">
        <v>105043230</v>
      </c>
      <c r="F144" t="s">
        <v>358</v>
      </c>
      <c r="G144" t="s">
        <v>56</v>
      </c>
      <c r="H144">
        <v>134.91999999999999</v>
      </c>
      <c r="I144">
        <v>175.4</v>
      </c>
      <c r="J144" s="1">
        <v>2994</v>
      </c>
      <c r="K144" s="1">
        <f>Table1[[#This Row],[Total]]/1.12</f>
        <v>2516.6071428571427</v>
      </c>
      <c r="L144" s="1">
        <f>Table1[[#This Row],[Precio neto]]*0.12</f>
        <v>301.99285714285713</v>
      </c>
      <c r="M144" s="1">
        <f>Table1[[#This Row],[Total Factura]]-Table1[[#This Row],[IDP]]</f>
        <v>2818.6</v>
      </c>
    </row>
    <row r="145" spans="10:13" x14ac:dyDescent="0.25">
      <c r="J145" s="1">
        <f>SUM(J2:J144)</f>
        <v>401643</v>
      </c>
      <c r="K145" s="1">
        <f>SUM(K2:K144)</f>
        <v>533175.03642857133</v>
      </c>
      <c r="L145" s="1">
        <f>SUM(L2:L144)</f>
        <v>63980.993571428568</v>
      </c>
      <c r="M145" s="1">
        <f>SUM(M2:M144)</f>
        <v>597155.94999999995</v>
      </c>
    </row>
  </sheetData>
  <pageMargins left="0.2" right="0.2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3CEF-2846-473D-B6AD-E7497B0B8479}">
  <dimension ref="A9:K16"/>
  <sheetViews>
    <sheetView workbookViewId="0">
      <selection activeCell="I22" sqref="I22"/>
    </sheetView>
  </sheetViews>
  <sheetFormatPr baseColWidth="10" defaultRowHeight="15" x14ac:dyDescent="0.25"/>
  <cols>
    <col min="2" max="2" width="15.42578125" customWidth="1"/>
    <col min="6" max="6" width="30.28515625" customWidth="1"/>
    <col min="7" max="7" width="23.42578125" customWidth="1"/>
    <col min="8" max="8" width="24.42578125" customWidth="1"/>
    <col min="9" max="9" width="22.5703125" customWidth="1"/>
    <col min="10" max="10" width="19.42578125" customWidth="1"/>
    <col min="11" max="11" width="18.42578125" customWidth="1"/>
  </cols>
  <sheetData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12</v>
      </c>
      <c r="I9" t="s">
        <v>10</v>
      </c>
      <c r="J9" t="s">
        <v>11</v>
      </c>
      <c r="K9" t="s">
        <v>324</v>
      </c>
    </row>
    <row r="10" spans="1:11" x14ac:dyDescent="0.25">
      <c r="A10" t="s">
        <v>325</v>
      </c>
      <c r="B10" t="s">
        <v>326</v>
      </c>
      <c r="C10" t="s">
        <v>327</v>
      </c>
      <c r="D10" t="s">
        <v>16</v>
      </c>
      <c r="E10" s="2">
        <v>29607310</v>
      </c>
      <c r="F10" t="s">
        <v>328</v>
      </c>
      <c r="G10" t="s">
        <v>167</v>
      </c>
      <c r="H10" s="1">
        <v>230593.8</v>
      </c>
      <c r="I10" s="1">
        <v>205887.32</v>
      </c>
      <c r="J10" s="1">
        <v>24706.48</v>
      </c>
      <c r="K10" s="1">
        <v>7411.94</v>
      </c>
    </row>
    <row r="11" spans="1:11" x14ac:dyDescent="0.25">
      <c r="A11" t="s">
        <v>329</v>
      </c>
      <c r="B11" t="s">
        <v>330</v>
      </c>
      <c r="C11" t="s">
        <v>331</v>
      </c>
      <c r="D11" t="s">
        <v>16</v>
      </c>
      <c r="E11" s="2">
        <v>29607310</v>
      </c>
      <c r="F11" t="s">
        <v>328</v>
      </c>
      <c r="G11" t="s">
        <v>167</v>
      </c>
      <c r="H11" s="1">
        <v>229851.3</v>
      </c>
      <c r="I11" s="1">
        <v>205224.38</v>
      </c>
      <c r="J11" s="1">
        <v>24626.93</v>
      </c>
      <c r="K11" s="1">
        <v>7388.08</v>
      </c>
    </row>
    <row r="12" spans="1:11" x14ac:dyDescent="0.25">
      <c r="A12" t="s">
        <v>332</v>
      </c>
      <c r="B12" t="s">
        <v>330</v>
      </c>
      <c r="C12" t="s">
        <v>333</v>
      </c>
      <c r="D12" t="s">
        <v>16</v>
      </c>
      <c r="E12" s="2">
        <v>29607310</v>
      </c>
      <c r="F12" t="s">
        <v>328</v>
      </c>
      <c r="G12" t="s">
        <v>167</v>
      </c>
      <c r="H12" s="1">
        <v>43282.74</v>
      </c>
      <c r="I12" s="1">
        <v>38645.300000000003</v>
      </c>
      <c r="J12" s="1">
        <v>4637.4399999999996</v>
      </c>
      <c r="K12" s="1">
        <v>1391.23</v>
      </c>
    </row>
    <row r="13" spans="1:11" x14ac:dyDescent="0.25">
      <c r="A13" t="s">
        <v>334</v>
      </c>
      <c r="B13" t="s">
        <v>335</v>
      </c>
      <c r="C13" t="s">
        <v>336</v>
      </c>
      <c r="D13" t="s">
        <v>16</v>
      </c>
      <c r="E13" s="2">
        <v>29607310</v>
      </c>
      <c r="F13" t="s">
        <v>328</v>
      </c>
      <c r="G13" t="s">
        <v>167</v>
      </c>
      <c r="H13" s="1">
        <v>122073.49</v>
      </c>
      <c r="I13" s="1">
        <v>108994.19</v>
      </c>
      <c r="J13" s="1">
        <v>13079.3</v>
      </c>
      <c r="K13" s="1">
        <v>3923.79</v>
      </c>
    </row>
    <row r="14" spans="1:11" x14ac:dyDescent="0.25">
      <c r="A14" t="s">
        <v>337</v>
      </c>
      <c r="B14" t="s">
        <v>338</v>
      </c>
      <c r="C14" t="s">
        <v>339</v>
      </c>
      <c r="D14" t="s">
        <v>16</v>
      </c>
      <c r="E14" s="2">
        <v>29607310</v>
      </c>
      <c r="F14" t="s">
        <v>328</v>
      </c>
      <c r="G14" t="s">
        <v>167</v>
      </c>
      <c r="H14" s="1">
        <v>57535.59</v>
      </c>
      <c r="I14" s="1">
        <v>51371.06</v>
      </c>
      <c r="J14" s="1">
        <v>6164.53</v>
      </c>
      <c r="K14" s="1">
        <v>1849.36</v>
      </c>
    </row>
    <row r="15" spans="1:11" x14ac:dyDescent="0.25">
      <c r="A15" t="s">
        <v>340</v>
      </c>
      <c r="B15" t="s">
        <v>341</v>
      </c>
      <c r="C15" t="s">
        <v>342</v>
      </c>
      <c r="D15" t="s">
        <v>16</v>
      </c>
      <c r="E15" s="2">
        <v>29607310</v>
      </c>
      <c r="F15" t="s">
        <v>328</v>
      </c>
      <c r="G15" t="s">
        <v>167</v>
      </c>
      <c r="H15" s="1">
        <v>108853.73</v>
      </c>
      <c r="I15" s="1">
        <v>97190.83</v>
      </c>
      <c r="J15" s="1">
        <v>11662.9</v>
      </c>
      <c r="K15" s="1">
        <v>3498.87</v>
      </c>
    </row>
    <row r="16" spans="1:11" x14ac:dyDescent="0.25">
      <c r="H16" s="1">
        <f>SUM(H10:H15)</f>
        <v>792190.64999999991</v>
      </c>
      <c r="I16" s="1">
        <f>SUM(I10:I15)</f>
        <v>707313.08</v>
      </c>
      <c r="J16" s="1">
        <f>SUM(J10:J15)</f>
        <v>84877.58</v>
      </c>
      <c r="K16" s="1">
        <f>SUM(K10:K15)</f>
        <v>25463.27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5238-361B-4609-8A1E-B17DCD8B71AA}">
  <dimension ref="D21:H31"/>
  <sheetViews>
    <sheetView tabSelected="1" topLeftCell="A13" workbookViewId="0">
      <selection activeCell="F36" sqref="F36"/>
    </sheetView>
  </sheetViews>
  <sheetFormatPr baseColWidth="10" defaultRowHeight="15" x14ac:dyDescent="0.25"/>
  <cols>
    <col min="4" max="4" width="32" customWidth="1"/>
    <col min="5" max="5" width="17.28515625" bestFit="1" customWidth="1"/>
    <col min="6" max="6" width="17.140625" customWidth="1"/>
    <col min="7" max="7" width="17.7109375" customWidth="1"/>
    <col min="8" max="8" width="14.7109375" customWidth="1"/>
    <col min="9" max="9" width="13" bestFit="1" customWidth="1"/>
    <col min="10" max="10" width="12" bestFit="1" customWidth="1"/>
    <col min="11" max="11" width="13" customWidth="1"/>
  </cols>
  <sheetData>
    <row r="21" spans="4:8" ht="21" x14ac:dyDescent="0.35">
      <c r="D21" s="10" t="s">
        <v>343</v>
      </c>
      <c r="E21" s="10"/>
      <c r="F21" s="10"/>
      <c r="G21" s="10"/>
      <c r="H21" s="10"/>
    </row>
    <row r="22" spans="4:8" ht="21" x14ac:dyDescent="0.35">
      <c r="D22" s="10" t="s">
        <v>354</v>
      </c>
      <c r="E22" s="10"/>
      <c r="F22" s="10"/>
      <c r="G22" s="10"/>
      <c r="H22" s="10"/>
    </row>
    <row r="24" spans="4:8" x14ac:dyDescent="0.25">
      <c r="D24" s="5" t="s">
        <v>344</v>
      </c>
      <c r="E24" s="5" t="s">
        <v>345</v>
      </c>
      <c r="F24" s="5" t="s">
        <v>11</v>
      </c>
      <c r="G24" s="5" t="s">
        <v>346</v>
      </c>
      <c r="H24" s="5" t="s">
        <v>347</v>
      </c>
    </row>
    <row r="25" spans="4:8" x14ac:dyDescent="0.25">
      <c r="D25" s="3" t="s">
        <v>348</v>
      </c>
      <c r="E25" s="6">
        <v>707313.08</v>
      </c>
      <c r="F25" s="6">
        <v>84877.58</v>
      </c>
      <c r="G25" s="6">
        <v>792190.65</v>
      </c>
      <c r="H25" s="6">
        <v>25463.27</v>
      </c>
    </row>
    <row r="26" spans="4:8" x14ac:dyDescent="0.25">
      <c r="D26" s="3" t="s">
        <v>349</v>
      </c>
      <c r="E26" s="6">
        <v>533175.04000000004</v>
      </c>
      <c r="F26" s="6">
        <v>63980.99</v>
      </c>
      <c r="G26" s="6">
        <v>597155.94999999995</v>
      </c>
      <c r="H26" s="6"/>
    </row>
    <row r="27" spans="4:8" x14ac:dyDescent="0.25">
      <c r="D27" s="3" t="s">
        <v>350</v>
      </c>
      <c r="E27" s="6">
        <f>E25-E26</f>
        <v>174138.03999999992</v>
      </c>
      <c r="F27" s="6">
        <f>F25-F26</f>
        <v>20896.590000000004</v>
      </c>
      <c r="G27" s="6">
        <f>G25-G26</f>
        <v>195034.70000000007</v>
      </c>
      <c r="H27" s="7"/>
    </row>
    <row r="28" spans="4:8" x14ac:dyDescent="0.25">
      <c r="D28" s="3" t="s">
        <v>351</v>
      </c>
      <c r="E28" s="7"/>
      <c r="F28" s="6"/>
      <c r="G28" s="7"/>
      <c r="H28" s="7"/>
    </row>
    <row r="29" spans="4:8" x14ac:dyDescent="0.25">
      <c r="D29" s="11" t="s">
        <v>359</v>
      </c>
      <c r="E29" s="6"/>
      <c r="F29" s="6">
        <v>4566.68</v>
      </c>
      <c r="G29" s="6"/>
      <c r="H29" s="7"/>
    </row>
    <row r="30" spans="4:8" x14ac:dyDescent="0.25">
      <c r="D30" s="3" t="s">
        <v>352</v>
      </c>
      <c r="E30" s="6"/>
      <c r="F30" s="6"/>
      <c r="G30" s="6"/>
      <c r="H30" s="7"/>
    </row>
    <row r="31" spans="4:8" x14ac:dyDescent="0.25">
      <c r="D31" s="3" t="s">
        <v>353</v>
      </c>
      <c r="E31" s="7"/>
      <c r="F31" s="4"/>
      <c r="G31" s="7"/>
      <c r="H31" s="7"/>
    </row>
  </sheetData>
  <mergeCells count="2">
    <mergeCell ref="D21:H21"/>
    <mergeCell ref="D22:H2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VENTAS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2021-06-05T17:11:09Z</dcterms:created>
  <dcterms:modified xsi:type="dcterms:W3CDTF">2021-06-09T18:01:30Z</dcterms:modified>
</cp:coreProperties>
</file>