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ISPRO_TRANSPORTES\ISPRO_TRANSPORTES\bin\Debug\ReporteCompras\"/>
    </mc:Choice>
  </mc:AlternateContent>
  <xr:revisionPtr revIDLastSave="0" documentId="13_ncr:1_{F4F85E09-4EF4-4FBC-94BD-9CC577547FD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MPRAS SEPTIEMBRE" sheetId="1" r:id="rId1"/>
    <sheet name="VENTAS SEPTIEMBRE" sheetId="2" r:id="rId2"/>
    <sheet name="RESUMEN" sheetId="3" r:id="rId3"/>
  </sheets>
  <calcPr calcId="191029"/>
</workbook>
</file>

<file path=xl/calcChain.xml><?xml version="1.0" encoding="utf-8"?>
<calcChain xmlns="http://schemas.openxmlformats.org/spreadsheetml/2006/main">
  <c r="J26" i="3" l="1"/>
  <c r="J24" i="3" l="1"/>
  <c r="K23" i="3"/>
  <c r="J23" i="3"/>
  <c r="I23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K93" i="1"/>
  <c r="J93" i="1"/>
  <c r="K92" i="1"/>
  <c r="J92" i="1"/>
  <c r="M94" i="1"/>
  <c r="J91" i="1"/>
  <c r="K91" i="1" s="1"/>
  <c r="J90" i="1"/>
  <c r="K90" i="1" s="1"/>
  <c r="H9" i="2" l="1"/>
  <c r="I9" i="2"/>
  <c r="J9" i="2"/>
  <c r="K9" i="2"/>
  <c r="J81" i="1"/>
  <c r="K81" i="1" s="1"/>
  <c r="J66" i="1"/>
  <c r="K66" i="1" s="1"/>
  <c r="J63" i="1"/>
  <c r="K63" i="1" s="1"/>
  <c r="J61" i="1"/>
  <c r="K61" i="1" s="1"/>
  <c r="J45" i="1"/>
  <c r="K45" i="1" s="1"/>
  <c r="J35" i="1"/>
  <c r="K35" i="1" s="1"/>
  <c r="J34" i="1"/>
  <c r="K34" i="1" s="1"/>
  <c r="J33" i="1"/>
  <c r="K33" i="1" s="1"/>
  <c r="J30" i="1"/>
  <c r="K30" i="1" s="1"/>
  <c r="J29" i="1"/>
  <c r="K29" i="1" s="1"/>
  <c r="J28" i="1"/>
  <c r="J94" i="1" l="1"/>
  <c r="K28" i="1"/>
  <c r="K94" i="1" s="1"/>
  <c r="L94" i="1"/>
</calcChain>
</file>

<file path=xl/sharedStrings.xml><?xml version="1.0" encoding="utf-8"?>
<sst xmlns="http://schemas.openxmlformats.org/spreadsheetml/2006/main" count="536" uniqueCount="215">
  <si>
    <t>No.</t>
  </si>
  <si>
    <t>Fecha</t>
  </si>
  <si>
    <t>No. Factura</t>
  </si>
  <si>
    <t>Tipo Documento</t>
  </si>
  <si>
    <t>NIT</t>
  </si>
  <si>
    <t>Proveedor</t>
  </si>
  <si>
    <t>Cuenta Contable</t>
  </si>
  <si>
    <t>Galonaje</t>
  </si>
  <si>
    <t>IDP</t>
  </si>
  <si>
    <t>Total Factura</t>
  </si>
  <si>
    <t>Precio neto</t>
  </si>
  <si>
    <t>IVA</t>
  </si>
  <si>
    <t>Total</t>
  </si>
  <si>
    <t>300248</t>
  </si>
  <si>
    <t>30/09/2021 08:39:27</t>
  </si>
  <si>
    <t>FACTURA</t>
  </si>
  <si>
    <t>CONSTRUMATERIALES FERRETEROS S.A.</t>
  </si>
  <si>
    <t>REPUESTOS ESTRADA S.A.</t>
  </si>
  <si>
    <t>300282</t>
  </si>
  <si>
    <t>DOCUMENTO TRIBUTARIO ELECTRONICO</t>
  </si>
  <si>
    <t>CLUTCHES DE GUATEMALA S.A.</t>
  </si>
  <si>
    <t>REPUESTOS Y ACCESORIOS</t>
  </si>
  <si>
    <t>300283</t>
  </si>
  <si>
    <t>IMPORTADORA REMI S.A.</t>
  </si>
  <si>
    <t>300317</t>
  </si>
  <si>
    <t>ASEGURADORA GENERAL S.A</t>
  </si>
  <si>
    <t>PRIMAS DE SEGURO</t>
  </si>
  <si>
    <t>300318</t>
  </si>
  <si>
    <t>OPERACIONES DE CONSUMO S.A.</t>
  </si>
  <si>
    <t>INTERESES POR DESCUENTO DE CONTRASEÑAS</t>
  </si>
  <si>
    <t>300315</t>
  </si>
  <si>
    <t>29/09/2021 08:39:27</t>
  </si>
  <si>
    <t>ASEGURADORA GENERAL S.A.</t>
  </si>
  <si>
    <t>300316</t>
  </si>
  <si>
    <t>300281</t>
  </si>
  <si>
    <t>ACEROS Y MAS S.A.</t>
  </si>
  <si>
    <t>300280</t>
  </si>
  <si>
    <t>28/09/2021 08:39:27</t>
  </si>
  <si>
    <t>SEGUROS AGROMERCANTIL S.A.</t>
  </si>
  <si>
    <t>POLIZA DE SEGURO</t>
  </si>
  <si>
    <t>300312</t>
  </si>
  <si>
    <t>EPIDAURO S.A</t>
  </si>
  <si>
    <t>300313</t>
  </si>
  <si>
    <t>596198K</t>
  </si>
  <si>
    <t>300314</t>
  </si>
  <si>
    <t>300310</t>
  </si>
  <si>
    <t>27/09/2021 08:39:27</t>
  </si>
  <si>
    <t>DISTRIBUIDORA MACADI S.A.</t>
  </si>
  <si>
    <t>300311</t>
  </si>
  <si>
    <t>300308</t>
  </si>
  <si>
    <t>25/09/2021 08:39:27</t>
  </si>
  <si>
    <t>HOSE DEPOT S.A</t>
  </si>
  <si>
    <t>300309</t>
  </si>
  <si>
    <t>300227</t>
  </si>
  <si>
    <t>23/09/2021 15:58:51</t>
  </si>
  <si>
    <t>A-229</t>
  </si>
  <si>
    <t>KENIA MARISSA SANTIZO ALVARADO</t>
  </si>
  <si>
    <t>SERVICIO DE FLETE</t>
  </si>
  <si>
    <t>300231</t>
  </si>
  <si>
    <t>A-117</t>
  </si>
  <si>
    <t>PASCUAL TEPAZ POCOP</t>
  </si>
  <si>
    <t>300226</t>
  </si>
  <si>
    <t>22/09/2021 15:58:51</t>
  </si>
  <si>
    <t>A-228</t>
  </si>
  <si>
    <t>300305</t>
  </si>
  <si>
    <t>22/09/2021 08:39:27</t>
  </si>
  <si>
    <t>MULTILLANTAS EL PUNTO S.A.</t>
  </si>
  <si>
    <t>300279</t>
  </si>
  <si>
    <t>300230</t>
  </si>
  <si>
    <t>21/09/2021 15:58:51</t>
  </si>
  <si>
    <t>A-118</t>
  </si>
  <si>
    <t>300306</t>
  </si>
  <si>
    <t>21/09/2021 08:39:27</t>
  </si>
  <si>
    <t>300307</t>
  </si>
  <si>
    <t>300247</t>
  </si>
  <si>
    <t>20/09/2021 15:58:51</t>
  </si>
  <si>
    <t>300232</t>
  </si>
  <si>
    <t>WILIAM MOISÉS QUEVEDO BARRERA</t>
  </si>
  <si>
    <t>300253</t>
  </si>
  <si>
    <t>20/09/2021 08:39:27</t>
  </si>
  <si>
    <t>UNO GUATEMALA S.A.</t>
  </si>
  <si>
    <t>LUBRICANTES Y COMBUSTIBLES</t>
  </si>
  <si>
    <t>300254</t>
  </si>
  <si>
    <t>300255</t>
  </si>
  <si>
    <t>19/09/2021 08:39:27</t>
  </si>
  <si>
    <t>300278</t>
  </si>
  <si>
    <t>LUIS FERNANDO SOPON VASQUEZ</t>
  </si>
  <si>
    <t>VIATICOS</t>
  </si>
  <si>
    <t>300234</t>
  </si>
  <si>
    <t>18/09/2021 15:58:51</t>
  </si>
  <si>
    <t>JUAN TZIAN AVILA</t>
  </si>
  <si>
    <t>300256</t>
  </si>
  <si>
    <t>17/09/2021 08:39:27</t>
  </si>
  <si>
    <t>300257</t>
  </si>
  <si>
    <t>300251</t>
  </si>
  <si>
    <t>300275</t>
  </si>
  <si>
    <t>300276</t>
  </si>
  <si>
    <t>HOSE DEPOT S.A.</t>
  </si>
  <si>
    <t>300277</t>
  </si>
  <si>
    <t>SERVICIOS MERCANTILES DE CENTRO AMERICA S.A</t>
  </si>
  <si>
    <t>300273</t>
  </si>
  <si>
    <t>16/09/2021 08:39:27</t>
  </si>
  <si>
    <t>300274</t>
  </si>
  <si>
    <t>REPUESTOS Y  ACCESORIOS</t>
  </si>
  <si>
    <t>300303</t>
  </si>
  <si>
    <t>300304</t>
  </si>
  <si>
    <t>300245</t>
  </si>
  <si>
    <t>14/09/2021 15:58:51</t>
  </si>
  <si>
    <t>300246</t>
  </si>
  <si>
    <t>300238</t>
  </si>
  <si>
    <t>JOSE MIGUEL BARRERA RAMIREZ</t>
  </si>
  <si>
    <t>300229</t>
  </si>
  <si>
    <t>A-116</t>
  </si>
  <si>
    <t>300225</t>
  </si>
  <si>
    <t>A-227</t>
  </si>
  <si>
    <t>300272</t>
  </si>
  <si>
    <t>14/09/2021 08:39:27</t>
  </si>
  <si>
    <t>300235</t>
  </si>
  <si>
    <t>13/09/2021 15:58:51</t>
  </si>
  <si>
    <t>300301</t>
  </si>
  <si>
    <t>13/09/2021 08:39:27</t>
  </si>
  <si>
    <t>300302</t>
  </si>
  <si>
    <t>300298</t>
  </si>
  <si>
    <t>10/09/2021 08:39:27</t>
  </si>
  <si>
    <t>300299</t>
  </si>
  <si>
    <t>300300</t>
  </si>
  <si>
    <t>300269</t>
  </si>
  <si>
    <t>300270</t>
  </si>
  <si>
    <t>GASPRO GUATEMALA S.A.</t>
  </si>
  <si>
    <t>300271</t>
  </si>
  <si>
    <t>300295</t>
  </si>
  <si>
    <t>9/09/2021 08:39:27</t>
  </si>
  <si>
    <t>V.S.R DE GUATEMALA S.A</t>
  </si>
  <si>
    <t>SERVICIO DE GPS</t>
  </si>
  <si>
    <t>300296</t>
  </si>
  <si>
    <t>300297</t>
  </si>
  <si>
    <t>300252</t>
  </si>
  <si>
    <t>300244</t>
  </si>
  <si>
    <t>8/09/2021 15:58:51</t>
  </si>
  <si>
    <t>300249</t>
  </si>
  <si>
    <t>8/09/2021 08:39:27</t>
  </si>
  <si>
    <t>300268</t>
  </si>
  <si>
    <t>300243</t>
  </si>
  <si>
    <t>7/09/2021 15:58:51</t>
  </si>
  <si>
    <t>300250</t>
  </si>
  <si>
    <t>7/09/2021 08:39:27</t>
  </si>
  <si>
    <t>300289</t>
  </si>
  <si>
    <t>300290</t>
  </si>
  <si>
    <t>300291</t>
  </si>
  <si>
    <t>V.S.R DE GUATEMALA S.A.</t>
  </si>
  <si>
    <t>300292</t>
  </si>
  <si>
    <t>300293</t>
  </si>
  <si>
    <t>300294</t>
  </si>
  <si>
    <t>300242</t>
  </si>
  <si>
    <t>6/09/2021 15:58:51</t>
  </si>
  <si>
    <t>300233</t>
  </si>
  <si>
    <t>YESICA LETICIA BATEN LOPEZ</t>
  </si>
  <si>
    <t>300262</t>
  </si>
  <si>
    <t>6/09/2021 08:39:27</t>
  </si>
  <si>
    <t>300263</t>
  </si>
  <si>
    <t>300264</t>
  </si>
  <si>
    <t>300265</t>
  </si>
  <si>
    <t>300266</t>
  </si>
  <si>
    <t>300267</t>
  </si>
  <si>
    <t>300237</t>
  </si>
  <si>
    <t>4/09/2021 15:58:51</t>
  </si>
  <si>
    <t>300240</t>
  </si>
  <si>
    <t>3/09/2021 15:58:51</t>
  </si>
  <si>
    <t>300241</t>
  </si>
  <si>
    <t>300261</t>
  </si>
  <si>
    <t>3/09/2021 08:39:27</t>
  </si>
  <si>
    <t>300224</t>
  </si>
  <si>
    <t>2/09/2021 15:58:51</t>
  </si>
  <si>
    <t>A-226</t>
  </si>
  <si>
    <t>300228</t>
  </si>
  <si>
    <t>A-115</t>
  </si>
  <si>
    <t>PASCUAL TEPAZ PÓCOP</t>
  </si>
  <si>
    <t>300258</t>
  </si>
  <si>
    <t>2/09/2021 08:39:27</t>
  </si>
  <si>
    <t>REPUESTOS ESTRADA S.A</t>
  </si>
  <si>
    <t>300287</t>
  </si>
  <si>
    <t>300239</t>
  </si>
  <si>
    <t>1/09/2021 15:58:51</t>
  </si>
  <si>
    <t>Retención</t>
  </si>
  <si>
    <t>14014</t>
  </si>
  <si>
    <t>B3-375</t>
  </si>
  <si>
    <t>CEMEX GUATEMALA S.A.</t>
  </si>
  <si>
    <t>14015</t>
  </si>
  <si>
    <t>B3-376</t>
  </si>
  <si>
    <t>EDY OMAR LOPEZ CARDONA</t>
  </si>
  <si>
    <t>14016</t>
  </si>
  <si>
    <t>B3-377</t>
  </si>
  <si>
    <t>CEMEX GUATEMALA S.A</t>
  </si>
  <si>
    <t>14017</t>
  </si>
  <si>
    <t>B3-378</t>
  </si>
  <si>
    <t>14018</t>
  </si>
  <si>
    <t>B3-379</t>
  </si>
  <si>
    <t>14019</t>
  </si>
  <si>
    <t>B3-380</t>
  </si>
  <si>
    <t>14020</t>
  </si>
  <si>
    <t>B3-381</t>
  </si>
  <si>
    <t>ASUNTO</t>
  </si>
  <si>
    <t>PRECIO NETO</t>
  </si>
  <si>
    <t>TOTAL</t>
  </si>
  <si>
    <t>RETENCION</t>
  </si>
  <si>
    <t>TOTAL VENTAS</t>
  </si>
  <si>
    <t>TOTAL COMPRAS</t>
  </si>
  <si>
    <t>subtotal de facturas</t>
  </si>
  <si>
    <t>CREDITO ACTUAL</t>
  </si>
  <si>
    <t>CREDITO MES ANTERIOR</t>
  </si>
  <si>
    <t>INFORME DE FACTURAS MES DE SEPTIEMBRE 2021</t>
  </si>
  <si>
    <t>UNOPETROL S.A</t>
  </si>
  <si>
    <t>DESPACHO EXACTO S.A.</t>
  </si>
  <si>
    <t>UNO PETROLEOS S.A.</t>
  </si>
  <si>
    <t>TOTAL IVA FALTANTE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</si>
</sst>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Q&quot;* #,##0.00_-;\-&quot;Q&quot;* #,##0.00_-;_-&quot;Q&quot;* &quot;-&quot;??_-;_-@_-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44" fontId="0" fillId="0" borderId="0" xfId="0" applyNumberFormat="1"/>
    <xf numFmtId="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0" borderId="0" xfId="0" applyFont="1"/>
    <xf numFmtId="44" fontId="0" fillId="0" borderId="0" xfId="0" applyNumberFormat="1" applyAlignment="1">
      <alignment horizontal="right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28"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  <alignment horizontal="right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</dxf>
    <dxf>
      <numFmt numFmtId="34" formatCode="_-&quot;Q&quot;* #,##0.00_-;\-&quot;Q&quot;* #,##0.00_-;_-&quot;Q&quot;* &quot;-&quot;??_-;_-@_-"/>
      <fill>
        <patternFill patternType="none">
          <fgColor indexed="64"/>
          <bgColor indexed="65"/>
        </patternFill>
      </fill>
    </dxf>
    <dxf>
      <numFmt numFmtId="34" formatCode="_-&quot;Q&quot;* #,##0.00_-;\-&quot;Q&quot;* #,##0.00_-;_-&quot;Q&quot;* &quot;-&quot;??_-;_-@_-"/>
      <fill>
        <patternFill patternType="none">
          <fgColor indexed="64"/>
          <bgColor indexed="65"/>
        </patternFill>
      </fill>
    </dxf>
    <dxf>
      <numFmt numFmtId="34" formatCode="_-&quot;Q&quot;* #,##0.00_-;\-&quot;Q&quot;* #,##0.00_-;_-&quot;Q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19" formatCode="d/mm/yyyy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19" formatCode="d/mm/yyyy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  <dxf>
      <numFmt numFmtId="34" formatCode="_-&quot;Q&quot;* #,##0.00_-;\-&quot;Q&quot;* #,##0.00_-;_-&quot;Q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94" totalsRowCount="1">
  <autoFilter ref="A1:M93" xr:uid="{00000000-0009-0000-0100-000001000000}"/>
  <tableColumns count="13">
    <tableColumn id="1" xr3:uid="{00000000-0010-0000-0000-000001000000}" name="No."/>
    <tableColumn id="2" xr3:uid="{00000000-0010-0000-0000-000002000000}" name="Fecha"/>
    <tableColumn id="3" xr3:uid="{00000000-0010-0000-0000-000003000000}" name="No. Factura"/>
    <tableColumn id="4" xr3:uid="{00000000-0010-0000-0000-000004000000}" name="Tipo Documento"/>
    <tableColumn id="5" xr3:uid="{00000000-0010-0000-0000-000005000000}" name="NIT"/>
    <tableColumn id="6" xr3:uid="{00000000-0010-0000-0000-000006000000}" name="Proveedor"/>
    <tableColumn id="7" xr3:uid="{00000000-0010-0000-0000-000007000000}" name="Cuenta Contable"/>
    <tableColumn id="8" xr3:uid="{00000000-0010-0000-0000-000008000000}" name="Galonaje"/>
    <tableColumn id="9" xr3:uid="{00000000-0010-0000-0000-000009000000}" name="IDP"/>
    <tableColumn id="10" xr3:uid="{00000000-0010-0000-0000-00000A000000}" name="Total Factura" totalsRowFunction="custom" dataDxfId="27" totalsRowDxfId="8">
      <totalsRowFormula>SUM(J2:J93)</totalsRowFormula>
    </tableColumn>
    <tableColumn id="11" xr3:uid="{00000000-0010-0000-0000-00000B000000}" name="Precio neto" totalsRowFunction="custom" dataDxfId="26" totalsRowDxfId="7">
      <totalsRowFormula>SUM(K2:K93)</totalsRowFormula>
    </tableColumn>
    <tableColumn id="12" xr3:uid="{00000000-0010-0000-0000-00000C000000}" name="IVA" totalsRowFunction="custom" dataDxfId="4" totalsRowDxfId="6">
      <calculatedColumnFormula>Table1[[#This Row],[Precio neto]]*0.12</calculatedColumnFormula>
      <totalsRowFormula>SUM(L2:L93)</totalsRowFormula>
    </tableColumn>
    <tableColumn id="13" xr3:uid="{00000000-0010-0000-0000-00000D000000}" name="Total" totalsRowFunction="custom" dataDxfId="25" totalsRowDxfId="5">
      <totalsRowFormula>SUM(M2:M93)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3FC88-86E1-4903-9294-795361B8E712}" name="Table13" displayName="Table13" ref="A1:K9" totalsRowCount="1">
  <autoFilter ref="A1:K8" xr:uid="{09E3FC88-86E1-4903-9294-795361B8E712}"/>
  <tableColumns count="11">
    <tableColumn id="1" xr3:uid="{47939AD3-043D-464F-9870-C71B8C7B38FE}" name="No."/>
    <tableColumn id="2" xr3:uid="{405892D2-70F6-44F0-8996-9344238AE02C}" name="Fecha" dataDxfId="24" totalsRowDxfId="19"/>
    <tableColumn id="3" xr3:uid="{90622A02-886B-4A30-9F25-A0D94901E169}" name="No. Factura"/>
    <tableColumn id="4" xr3:uid="{5321B0D7-B7A3-49F6-8C46-0901AFF6E057}" name="Tipo Documento"/>
    <tableColumn id="5" xr3:uid="{1ED210FE-D3F5-42FF-8E11-A8F96A452A60}" name="NIT"/>
    <tableColumn id="6" xr3:uid="{7E96F11D-71A2-48A7-9235-49313363427D}" name="Proveedor"/>
    <tableColumn id="7" xr3:uid="{B54E724B-478C-4B0B-93AD-56571B9F22CE}" name="Cuenta Contable"/>
    <tableColumn id="8" xr3:uid="{4185CCB9-7EB9-45F3-B6A1-428FFE747705}" name="Total" totalsRowFunction="custom" dataDxfId="23" totalsRowDxfId="18">
      <totalsRowFormula>SUM(H2:H8)</totalsRowFormula>
    </tableColumn>
    <tableColumn id="9" xr3:uid="{E935EE84-4199-49E8-9CBE-870B4334086B}" name="Precio neto" totalsRowFunction="custom" dataDxfId="22" totalsRowDxfId="17">
      <totalsRowFormula>SUM(I2:I8)</totalsRowFormula>
    </tableColumn>
    <tableColumn id="10" xr3:uid="{7E4FB3A0-A378-4454-81FD-8936FDF08116}" name="IVA" totalsRowFunction="custom" dataDxfId="21" totalsRowDxfId="16">
      <totalsRowFormula>SUM(J2:J8)</totalsRowFormula>
    </tableColumn>
    <tableColumn id="11" xr3:uid="{76B0DF13-10DA-4F2B-954F-446227961ECB}" name="Retención" totalsRowFunction="custom" dataDxfId="20" totalsRowDxfId="15">
      <totalsRowFormula>SUM(K2:K8)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6FF0FE-E90D-4D72-81E8-6CF4316941DB}" name="Tabla3" displayName="Tabla3" ref="H20:L26" totalsRowCount="1" headerRowDxfId="9" dataDxfId="14">
  <autoFilter ref="H20:L25" xr:uid="{3D6FF0FE-E90D-4D72-81E8-6CF4316941DB}"/>
  <tableColumns count="5">
    <tableColumn id="1" xr3:uid="{A5637003-E7EE-42AA-929A-01F3BA34F0AD}" name="ASUNTO" totalsRowLabel="TOTAL IVA FALTANTE" dataDxfId="13" totalsRowDxfId="3"/>
    <tableColumn id="2" xr3:uid="{BC14DBA2-2B7A-40B8-916C-3E4AAA42C43C}" name="PRECIO NETO" dataDxfId="12" totalsRowDxfId="2"/>
    <tableColumn id="3" xr3:uid="{0D4CD9F5-59E9-4ED8-AEF3-31A62FED5EAA}" name="IVA" totalsRowFunction="custom" dataDxfId="11" totalsRowDxfId="1">
      <totalsRowFormula>J24-J25</totalsRowFormula>
    </tableColumn>
    <tableColumn id="4" xr3:uid="{BC836B90-0BD5-4AD2-BC27-C9391565B87F}" name="TOTAL" dataDxfId="10" totalsRowDxfId="0"/>
    <tableColumn id="5" xr3:uid="{FA19A185-CE65-4576-9D66-939F41F7CF66}" name="RETENC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M94"/>
  <sheetViews>
    <sheetView topLeftCell="A65" workbookViewId="0">
      <selection activeCell="L95" sqref="L95"/>
    </sheetView>
  </sheetViews>
  <sheetFormatPr baseColWidth="10" defaultColWidth="9.140625" defaultRowHeight="15" x14ac:dyDescent="0.25"/>
  <cols>
    <col min="1" max="1" width="10" customWidth="1"/>
    <col min="2" max="2" width="12.5703125" customWidth="1"/>
    <col min="3" max="3" width="12.42578125" customWidth="1"/>
    <col min="4" max="4" width="25" customWidth="1"/>
    <col min="5" max="5" width="10" customWidth="1"/>
    <col min="6" max="6" width="36.42578125" customWidth="1"/>
    <col min="7" max="7" width="30" customWidth="1"/>
    <col min="8" max="9" width="10" customWidth="1"/>
    <col min="10" max="10" width="13.85546875" customWidth="1"/>
    <col min="11" max="11" width="13.7109375" customWidth="1"/>
    <col min="12" max="12" width="12.85546875" customWidth="1"/>
    <col min="13" max="13" width="1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s="1">
        <v>59174</v>
      </c>
      <c r="D2" t="s">
        <v>15</v>
      </c>
      <c r="E2" s="1">
        <v>81675399</v>
      </c>
      <c r="F2" t="s">
        <v>16</v>
      </c>
      <c r="G2" t="s">
        <v>17</v>
      </c>
      <c r="H2" s="1">
        <v>0</v>
      </c>
      <c r="J2" s="2">
        <v>52.5</v>
      </c>
      <c r="K2" s="2">
        <v>46.88</v>
      </c>
      <c r="L2" s="2">
        <f>Table1[[#This Row],[Precio neto]]*0.12</f>
        <v>5.6256000000000004</v>
      </c>
      <c r="M2" s="2">
        <v>0</v>
      </c>
    </row>
    <row r="3" spans="1:13" x14ac:dyDescent="0.25">
      <c r="A3" t="s">
        <v>18</v>
      </c>
      <c r="B3" t="s">
        <v>14</v>
      </c>
      <c r="C3" s="1">
        <v>3537650453</v>
      </c>
      <c r="D3" t="s">
        <v>19</v>
      </c>
      <c r="E3" s="1">
        <v>1536230</v>
      </c>
      <c r="F3" t="s">
        <v>20</v>
      </c>
      <c r="G3" t="s">
        <v>21</v>
      </c>
      <c r="H3" s="1">
        <v>0</v>
      </c>
      <c r="J3" s="2">
        <v>1202.26</v>
      </c>
      <c r="K3" s="2">
        <v>1073.45</v>
      </c>
      <c r="L3" s="2">
        <f>Table1[[#This Row],[Precio neto]]*0.12</f>
        <v>128.81399999999999</v>
      </c>
      <c r="M3" s="2">
        <v>0</v>
      </c>
    </row>
    <row r="4" spans="1:13" x14ac:dyDescent="0.25">
      <c r="A4" t="s">
        <v>22</v>
      </c>
      <c r="B4" t="s">
        <v>14</v>
      </c>
      <c r="C4" s="1">
        <v>1744978605</v>
      </c>
      <c r="D4" t="s">
        <v>19</v>
      </c>
      <c r="E4" s="1">
        <v>79979904</v>
      </c>
      <c r="F4" t="s">
        <v>23</v>
      </c>
      <c r="G4" t="s">
        <v>21</v>
      </c>
      <c r="H4" s="1">
        <v>0</v>
      </c>
      <c r="J4" s="2">
        <v>344.85</v>
      </c>
      <c r="K4" s="2">
        <v>307.89999999999998</v>
      </c>
      <c r="L4" s="2">
        <f>Table1[[#This Row],[Precio neto]]*0.12</f>
        <v>36.947999999999993</v>
      </c>
      <c r="M4" s="2">
        <v>0</v>
      </c>
    </row>
    <row r="5" spans="1:13" x14ac:dyDescent="0.25">
      <c r="A5" t="s">
        <v>24</v>
      </c>
      <c r="B5" t="s">
        <v>14</v>
      </c>
      <c r="C5" s="1">
        <v>167070238</v>
      </c>
      <c r="D5" t="s">
        <v>19</v>
      </c>
      <c r="E5" s="1">
        <v>74457</v>
      </c>
      <c r="F5" t="s">
        <v>25</v>
      </c>
      <c r="G5" t="s">
        <v>26</v>
      </c>
      <c r="H5" s="1">
        <v>0</v>
      </c>
      <c r="J5" s="2">
        <v>5980</v>
      </c>
      <c r="K5" s="2">
        <v>5339.29</v>
      </c>
      <c r="L5" s="2">
        <f>Table1[[#This Row],[Precio neto]]*0.12</f>
        <v>640.71479999999997</v>
      </c>
      <c r="M5" s="2">
        <v>0</v>
      </c>
    </row>
    <row r="6" spans="1:13" x14ac:dyDescent="0.25">
      <c r="A6" t="s">
        <v>27</v>
      </c>
      <c r="B6" t="s">
        <v>14</v>
      </c>
      <c r="C6" s="1">
        <v>2430422303</v>
      </c>
      <c r="D6" t="s">
        <v>19</v>
      </c>
      <c r="E6" s="1">
        <v>42005353</v>
      </c>
      <c r="F6" t="s">
        <v>28</v>
      </c>
      <c r="G6" t="s">
        <v>29</v>
      </c>
      <c r="H6" s="1">
        <v>0</v>
      </c>
      <c r="J6" s="2">
        <v>2280.42</v>
      </c>
      <c r="K6" s="2">
        <v>2036.09</v>
      </c>
      <c r="L6" s="2">
        <f>Table1[[#This Row],[Precio neto]]*0.12</f>
        <v>244.33079999999998</v>
      </c>
      <c r="M6" s="2">
        <v>0</v>
      </c>
    </row>
    <row r="7" spans="1:13" x14ac:dyDescent="0.25">
      <c r="A7" t="s">
        <v>30</v>
      </c>
      <c r="B7" t="s">
        <v>31</v>
      </c>
      <c r="C7" s="1">
        <v>1376734267</v>
      </c>
      <c r="D7" t="s">
        <v>19</v>
      </c>
      <c r="E7" s="1">
        <v>744557</v>
      </c>
      <c r="F7" t="s">
        <v>32</v>
      </c>
      <c r="G7" t="s">
        <v>26</v>
      </c>
      <c r="H7" s="1">
        <v>0</v>
      </c>
      <c r="J7" s="2">
        <v>837.61</v>
      </c>
      <c r="K7" s="2">
        <v>747.87</v>
      </c>
      <c r="L7" s="2">
        <f>Table1[[#This Row],[Precio neto]]*0.12</f>
        <v>89.744399999999999</v>
      </c>
      <c r="M7" s="2">
        <v>0</v>
      </c>
    </row>
    <row r="8" spans="1:13" x14ac:dyDescent="0.25">
      <c r="A8" t="s">
        <v>33</v>
      </c>
      <c r="B8" t="s">
        <v>31</v>
      </c>
      <c r="C8" s="1">
        <v>1700744820</v>
      </c>
      <c r="D8" t="s">
        <v>19</v>
      </c>
      <c r="E8" s="1">
        <v>744557</v>
      </c>
      <c r="F8" t="s">
        <v>32</v>
      </c>
      <c r="G8" t="s">
        <v>26</v>
      </c>
      <c r="H8" s="1">
        <v>0</v>
      </c>
      <c r="J8" s="2">
        <v>821.54</v>
      </c>
      <c r="K8" s="2">
        <v>733.52</v>
      </c>
      <c r="L8" s="2">
        <f>Table1[[#This Row],[Precio neto]]*0.12</f>
        <v>88.02239999999999</v>
      </c>
      <c r="M8" s="2">
        <v>0</v>
      </c>
    </row>
    <row r="9" spans="1:13" x14ac:dyDescent="0.25">
      <c r="A9" t="s">
        <v>34</v>
      </c>
      <c r="B9" t="s">
        <v>31</v>
      </c>
      <c r="C9" s="1">
        <v>4266478920</v>
      </c>
      <c r="D9" t="s">
        <v>19</v>
      </c>
      <c r="E9" s="1">
        <v>94665907</v>
      </c>
      <c r="F9" t="s">
        <v>35</v>
      </c>
      <c r="G9" t="s">
        <v>21</v>
      </c>
      <c r="H9" s="1">
        <v>0</v>
      </c>
      <c r="J9" s="2">
        <v>527</v>
      </c>
      <c r="K9" s="2">
        <v>470.54</v>
      </c>
      <c r="L9" s="2">
        <f>Table1[[#This Row],[Precio neto]]*0.12</f>
        <v>56.464800000000004</v>
      </c>
      <c r="M9" s="2">
        <v>0</v>
      </c>
    </row>
    <row r="10" spans="1:13" x14ac:dyDescent="0.25">
      <c r="A10" t="s">
        <v>36</v>
      </c>
      <c r="B10" t="s">
        <v>37</v>
      </c>
      <c r="C10" s="1">
        <v>104275031</v>
      </c>
      <c r="D10" t="s">
        <v>19</v>
      </c>
      <c r="E10" s="1">
        <v>12455350</v>
      </c>
      <c r="F10" t="s">
        <v>38</v>
      </c>
      <c r="G10" t="s">
        <v>39</v>
      </c>
      <c r="H10" s="1">
        <v>0</v>
      </c>
      <c r="J10" s="2">
        <v>76.36</v>
      </c>
      <c r="K10" s="2">
        <v>68.180000000000007</v>
      </c>
      <c r="L10" s="2">
        <f>Table1[[#This Row],[Precio neto]]*0.12</f>
        <v>8.1816000000000013</v>
      </c>
      <c r="M10" s="2">
        <v>0</v>
      </c>
    </row>
    <row r="11" spans="1:13" x14ac:dyDescent="0.25">
      <c r="A11" t="s">
        <v>40</v>
      </c>
      <c r="B11" t="s">
        <v>37</v>
      </c>
      <c r="C11" s="1">
        <v>484001654</v>
      </c>
      <c r="D11" t="s">
        <v>19</v>
      </c>
      <c r="E11" s="1">
        <v>23750278</v>
      </c>
      <c r="F11" t="s">
        <v>41</v>
      </c>
      <c r="G11" t="s">
        <v>21</v>
      </c>
      <c r="H11" s="1">
        <v>0</v>
      </c>
      <c r="J11" s="2">
        <v>2790</v>
      </c>
      <c r="K11" s="2">
        <v>2491.0700000000002</v>
      </c>
      <c r="L11" s="2">
        <f>Table1[[#This Row],[Precio neto]]*0.12</f>
        <v>298.92840000000001</v>
      </c>
      <c r="M11" s="2">
        <v>0</v>
      </c>
    </row>
    <row r="12" spans="1:13" x14ac:dyDescent="0.25">
      <c r="A12" t="s">
        <v>42</v>
      </c>
      <c r="B12" t="s">
        <v>37</v>
      </c>
      <c r="C12" s="1">
        <v>1934708511</v>
      </c>
      <c r="D12" t="s">
        <v>19</v>
      </c>
      <c r="E12" t="s">
        <v>43</v>
      </c>
      <c r="F12" t="s">
        <v>17</v>
      </c>
      <c r="G12" t="s">
        <v>21</v>
      </c>
      <c r="H12" s="1">
        <v>0</v>
      </c>
      <c r="J12" s="2">
        <v>8960.2900000000009</v>
      </c>
      <c r="K12" s="2">
        <v>8000.26</v>
      </c>
      <c r="L12" s="2">
        <f>Table1[[#This Row],[Precio neto]]*0.12</f>
        <v>960.03120000000001</v>
      </c>
      <c r="M12" s="2">
        <v>0</v>
      </c>
    </row>
    <row r="13" spans="1:13" x14ac:dyDescent="0.25">
      <c r="A13" t="s">
        <v>44</v>
      </c>
      <c r="B13" t="s">
        <v>37</v>
      </c>
      <c r="C13" s="1">
        <v>3869656561</v>
      </c>
      <c r="D13" t="s">
        <v>19</v>
      </c>
      <c r="E13" s="1">
        <v>42005353</v>
      </c>
      <c r="F13" t="s">
        <v>28</v>
      </c>
      <c r="G13" t="s">
        <v>29</v>
      </c>
      <c r="H13" s="1">
        <v>0</v>
      </c>
      <c r="J13" s="2">
        <v>6365.89</v>
      </c>
      <c r="K13" s="2">
        <v>5683.83</v>
      </c>
      <c r="L13" s="2">
        <f>Table1[[#This Row],[Precio neto]]*0.12</f>
        <v>682.05959999999993</v>
      </c>
      <c r="M13" s="2">
        <v>0</v>
      </c>
    </row>
    <row r="14" spans="1:13" x14ac:dyDescent="0.25">
      <c r="A14" t="s">
        <v>45</v>
      </c>
      <c r="B14" t="s">
        <v>46</v>
      </c>
      <c r="C14" s="1">
        <v>3178579645</v>
      </c>
      <c r="D14" t="s">
        <v>19</v>
      </c>
      <c r="E14" s="1">
        <v>99271052</v>
      </c>
      <c r="F14" t="s">
        <v>47</v>
      </c>
      <c r="G14" t="s">
        <v>21</v>
      </c>
      <c r="H14" s="1">
        <v>0</v>
      </c>
      <c r="J14" s="2">
        <v>243</v>
      </c>
      <c r="K14" s="2">
        <v>216.96</v>
      </c>
      <c r="L14" s="2">
        <f>Table1[[#This Row],[Precio neto]]*0.12</f>
        <v>26.0352</v>
      </c>
      <c r="M14" s="2">
        <v>0</v>
      </c>
    </row>
    <row r="15" spans="1:13" x14ac:dyDescent="0.25">
      <c r="A15" t="s">
        <v>48</v>
      </c>
      <c r="B15" t="s">
        <v>46</v>
      </c>
      <c r="C15" s="1">
        <v>5839442710</v>
      </c>
      <c r="D15" t="s">
        <v>19</v>
      </c>
      <c r="E15" s="1">
        <v>99271052</v>
      </c>
      <c r="F15" t="s">
        <v>47</v>
      </c>
      <c r="G15" t="s">
        <v>21</v>
      </c>
      <c r="H15" s="1">
        <v>0</v>
      </c>
      <c r="J15" s="2">
        <v>157.5</v>
      </c>
      <c r="K15" s="2">
        <v>140.63</v>
      </c>
      <c r="L15" s="2">
        <f>Table1[[#This Row],[Precio neto]]*0.12</f>
        <v>16.875599999999999</v>
      </c>
      <c r="M15" s="2">
        <v>0</v>
      </c>
    </row>
    <row r="16" spans="1:13" x14ac:dyDescent="0.25">
      <c r="A16" t="s">
        <v>49</v>
      </c>
      <c r="B16" t="s">
        <v>50</v>
      </c>
      <c r="C16" s="1">
        <v>464866318</v>
      </c>
      <c r="D16" t="s">
        <v>19</v>
      </c>
      <c r="E16" s="1">
        <v>81644787</v>
      </c>
      <c r="F16" t="s">
        <v>51</v>
      </c>
      <c r="G16" t="s">
        <v>21</v>
      </c>
      <c r="H16" s="1">
        <v>0</v>
      </c>
      <c r="J16" s="2">
        <v>150</v>
      </c>
      <c r="K16" s="2">
        <v>133.93</v>
      </c>
      <c r="L16" s="2">
        <f>Table1[[#This Row],[Precio neto]]*0.12</f>
        <v>16.0716</v>
      </c>
      <c r="M16" s="2">
        <v>0</v>
      </c>
    </row>
    <row r="17" spans="1:13" x14ac:dyDescent="0.25">
      <c r="A17" t="s">
        <v>52</v>
      </c>
      <c r="B17" t="s">
        <v>50</v>
      </c>
      <c r="C17" s="1">
        <v>1828472414</v>
      </c>
      <c r="D17" t="s">
        <v>19</v>
      </c>
      <c r="E17" s="1">
        <v>81644787</v>
      </c>
      <c r="F17" t="s">
        <v>51</v>
      </c>
      <c r="G17" t="s">
        <v>21</v>
      </c>
      <c r="H17" s="1">
        <v>0</v>
      </c>
      <c r="J17" s="2">
        <v>150</v>
      </c>
      <c r="K17" s="2">
        <v>133.93</v>
      </c>
      <c r="L17" s="2">
        <f>Table1[[#This Row],[Precio neto]]*0.12</f>
        <v>16.0716</v>
      </c>
      <c r="M17" s="2">
        <v>0</v>
      </c>
    </row>
    <row r="18" spans="1:13" x14ac:dyDescent="0.25">
      <c r="A18" t="s">
        <v>53</v>
      </c>
      <c r="B18" t="s">
        <v>54</v>
      </c>
      <c r="C18" t="s">
        <v>55</v>
      </c>
      <c r="D18" t="s">
        <v>15</v>
      </c>
      <c r="E18" s="1">
        <v>102756104</v>
      </c>
      <c r="F18" t="s">
        <v>56</v>
      </c>
      <c r="G18" t="s">
        <v>57</v>
      </c>
      <c r="H18" s="1">
        <v>0</v>
      </c>
      <c r="J18" s="2">
        <v>24548.28</v>
      </c>
      <c r="K18" s="2">
        <v>21918.11</v>
      </c>
      <c r="L18" s="2">
        <f>Table1[[#This Row],[Precio neto]]*0.12</f>
        <v>2630.1732000000002</v>
      </c>
      <c r="M18" s="2">
        <v>0</v>
      </c>
    </row>
    <row r="19" spans="1:13" x14ac:dyDescent="0.25">
      <c r="A19" t="s">
        <v>58</v>
      </c>
      <c r="B19" t="s">
        <v>54</v>
      </c>
      <c r="C19" t="s">
        <v>59</v>
      </c>
      <c r="D19" t="s">
        <v>15</v>
      </c>
      <c r="E19" s="1">
        <v>33630364</v>
      </c>
      <c r="F19" t="s">
        <v>60</v>
      </c>
      <c r="G19" t="s">
        <v>57</v>
      </c>
      <c r="H19" s="1">
        <v>0</v>
      </c>
      <c r="J19" s="2">
        <v>2867.05</v>
      </c>
      <c r="K19" s="2">
        <v>2559.87</v>
      </c>
      <c r="L19" s="2">
        <f>Table1[[#This Row],[Precio neto]]*0.12</f>
        <v>307.18439999999998</v>
      </c>
      <c r="M19" s="2">
        <v>0</v>
      </c>
    </row>
    <row r="20" spans="1:13" x14ac:dyDescent="0.25">
      <c r="A20" t="s">
        <v>61</v>
      </c>
      <c r="B20" t="s">
        <v>62</v>
      </c>
      <c r="C20" t="s">
        <v>63</v>
      </c>
      <c r="D20" t="s">
        <v>15</v>
      </c>
      <c r="E20" s="1">
        <v>102756104</v>
      </c>
      <c r="F20" t="s">
        <v>56</v>
      </c>
      <c r="G20" t="s">
        <v>57</v>
      </c>
      <c r="H20" s="1">
        <v>0</v>
      </c>
      <c r="J20" s="2">
        <v>35449.21</v>
      </c>
      <c r="K20" s="2">
        <v>31651.08</v>
      </c>
      <c r="L20" s="2">
        <f>Table1[[#This Row],[Precio neto]]*0.12</f>
        <v>3798.1296000000002</v>
      </c>
      <c r="M20" s="2">
        <v>0</v>
      </c>
    </row>
    <row r="21" spans="1:13" x14ac:dyDescent="0.25">
      <c r="A21" t="s">
        <v>64</v>
      </c>
      <c r="B21" t="s">
        <v>65</v>
      </c>
      <c r="C21" s="1">
        <v>1231374985</v>
      </c>
      <c r="D21" t="s">
        <v>19</v>
      </c>
      <c r="E21" s="1">
        <v>84331321</v>
      </c>
      <c r="F21" t="s">
        <v>66</v>
      </c>
      <c r="G21" t="s">
        <v>21</v>
      </c>
      <c r="H21" s="1">
        <v>0</v>
      </c>
      <c r="J21" s="2">
        <v>15200</v>
      </c>
      <c r="K21" s="2">
        <v>13571.43</v>
      </c>
      <c r="L21" s="2">
        <f>Table1[[#This Row],[Precio neto]]*0.12</f>
        <v>1628.5716</v>
      </c>
      <c r="M21" s="2">
        <v>0</v>
      </c>
    </row>
    <row r="22" spans="1:13" x14ac:dyDescent="0.25">
      <c r="A22" t="s">
        <v>67</v>
      </c>
      <c r="B22" t="s">
        <v>65</v>
      </c>
      <c r="C22" s="1">
        <v>3078507932</v>
      </c>
      <c r="D22" t="s">
        <v>19</v>
      </c>
      <c r="E22" s="1">
        <v>1536230</v>
      </c>
      <c r="F22" t="s">
        <v>20</v>
      </c>
      <c r="G22" t="s">
        <v>21</v>
      </c>
      <c r="H22" s="1">
        <v>0</v>
      </c>
      <c r="J22" s="2">
        <v>515.25</v>
      </c>
      <c r="K22" s="2">
        <v>460.04</v>
      </c>
      <c r="L22" s="2">
        <f>Table1[[#This Row],[Precio neto]]*0.12</f>
        <v>55.204799999999999</v>
      </c>
      <c r="M22" s="2">
        <v>0</v>
      </c>
    </row>
    <row r="23" spans="1:13" x14ac:dyDescent="0.25">
      <c r="A23" t="s">
        <v>68</v>
      </c>
      <c r="B23" t="s">
        <v>69</v>
      </c>
      <c r="C23" t="s">
        <v>70</v>
      </c>
      <c r="D23" t="s">
        <v>15</v>
      </c>
      <c r="E23" s="1">
        <v>33630364</v>
      </c>
      <c r="F23" t="s">
        <v>60</v>
      </c>
      <c r="G23" t="s">
        <v>57</v>
      </c>
      <c r="H23" s="1">
        <v>0</v>
      </c>
      <c r="J23" s="2">
        <v>7663</v>
      </c>
      <c r="K23" s="2">
        <v>6841.96</v>
      </c>
      <c r="L23" s="2">
        <f>Table1[[#This Row],[Precio neto]]*0.12</f>
        <v>821.03519999999992</v>
      </c>
      <c r="M23" s="2">
        <v>0</v>
      </c>
    </row>
    <row r="24" spans="1:13" x14ac:dyDescent="0.25">
      <c r="A24" t="s">
        <v>71</v>
      </c>
      <c r="B24" t="s">
        <v>72</v>
      </c>
      <c r="C24" s="1">
        <v>2550943464</v>
      </c>
      <c r="D24" t="s">
        <v>19</v>
      </c>
      <c r="E24" s="1">
        <v>42005353</v>
      </c>
      <c r="F24" t="s">
        <v>28</v>
      </c>
      <c r="G24" t="s">
        <v>29</v>
      </c>
      <c r="H24" s="1">
        <v>0</v>
      </c>
      <c r="J24" s="2">
        <v>10418.31</v>
      </c>
      <c r="K24" s="2">
        <v>9302.06</v>
      </c>
      <c r="L24" s="2">
        <f>Table1[[#This Row],[Precio neto]]*0.12</f>
        <v>1116.2471999999998</v>
      </c>
      <c r="M24" s="2">
        <v>0</v>
      </c>
    </row>
    <row r="25" spans="1:13" x14ac:dyDescent="0.25">
      <c r="A25" t="s">
        <v>73</v>
      </c>
      <c r="B25" t="s">
        <v>72</v>
      </c>
      <c r="C25" s="1">
        <v>1334069062</v>
      </c>
      <c r="D25" t="s">
        <v>19</v>
      </c>
      <c r="E25" s="1">
        <v>744557</v>
      </c>
      <c r="F25" t="s">
        <v>32</v>
      </c>
      <c r="G25" t="s">
        <v>26</v>
      </c>
      <c r="H25" s="1">
        <v>0</v>
      </c>
      <c r="J25" s="2">
        <v>821.53</v>
      </c>
      <c r="K25" s="2">
        <v>733.51</v>
      </c>
      <c r="L25" s="2">
        <f>Table1[[#This Row],[Precio neto]]*0.12</f>
        <v>88.021199999999993</v>
      </c>
      <c r="M25" s="2">
        <v>0</v>
      </c>
    </row>
    <row r="26" spans="1:13" x14ac:dyDescent="0.25">
      <c r="A26" t="s">
        <v>74</v>
      </c>
      <c r="B26" t="s">
        <v>75</v>
      </c>
      <c r="C26" s="1">
        <v>147279261</v>
      </c>
      <c r="D26" t="s">
        <v>19</v>
      </c>
      <c r="E26" s="1">
        <v>79979904</v>
      </c>
      <c r="F26" t="s">
        <v>23</v>
      </c>
      <c r="G26" t="s">
        <v>21</v>
      </c>
      <c r="H26" s="1">
        <v>0</v>
      </c>
      <c r="J26" s="2">
        <v>2469</v>
      </c>
      <c r="K26" s="2">
        <v>2204.46</v>
      </c>
      <c r="L26" s="2">
        <f>Table1[[#This Row],[Precio neto]]*0.12</f>
        <v>264.53519999999997</v>
      </c>
      <c r="M26" s="2">
        <v>0</v>
      </c>
    </row>
    <row r="27" spans="1:13" x14ac:dyDescent="0.25">
      <c r="A27" t="s">
        <v>76</v>
      </c>
      <c r="B27" t="s">
        <v>75</v>
      </c>
      <c r="C27" s="1">
        <v>2894</v>
      </c>
      <c r="D27" t="s">
        <v>15</v>
      </c>
      <c r="E27" s="1">
        <v>55281281</v>
      </c>
      <c r="F27" t="s">
        <v>77</v>
      </c>
      <c r="G27" t="s">
        <v>21</v>
      </c>
      <c r="H27" s="1">
        <v>0</v>
      </c>
      <c r="J27" s="2">
        <v>1440</v>
      </c>
      <c r="K27" s="2">
        <v>1285.71</v>
      </c>
      <c r="L27" s="2">
        <f>Table1[[#This Row],[Precio neto]]*0.12</f>
        <v>154.2852</v>
      </c>
      <c r="M27" s="2">
        <v>0</v>
      </c>
    </row>
    <row r="28" spans="1:13" x14ac:dyDescent="0.25">
      <c r="A28" t="s">
        <v>78</v>
      </c>
      <c r="B28" t="s">
        <v>79</v>
      </c>
      <c r="C28" s="1">
        <v>4239083850</v>
      </c>
      <c r="D28" t="s">
        <v>19</v>
      </c>
      <c r="E28" s="1">
        <v>321052</v>
      </c>
      <c r="F28" t="s">
        <v>80</v>
      </c>
      <c r="G28" t="s">
        <v>81</v>
      </c>
      <c r="H28" s="1">
        <v>50</v>
      </c>
      <c r="I28" s="1">
        <v>65</v>
      </c>
      <c r="J28" s="2">
        <f>Table1[[#This Row],[Total]]-Table1[[#This Row],[IDP]]</f>
        <v>1099.5</v>
      </c>
      <c r="K28" s="2">
        <f>Table1[[#This Row],[Total Factura]]/1.12</f>
        <v>981.69642857142844</v>
      </c>
      <c r="L28" s="2">
        <f>Table1[[#This Row],[Precio neto]]*0.12</f>
        <v>117.8035714285714</v>
      </c>
      <c r="M28" s="2">
        <v>1164.5</v>
      </c>
    </row>
    <row r="29" spans="1:13" x14ac:dyDescent="0.25">
      <c r="A29" t="s">
        <v>82</v>
      </c>
      <c r="B29" t="s">
        <v>79</v>
      </c>
      <c r="C29" s="1">
        <v>4108009783</v>
      </c>
      <c r="D29" t="s">
        <v>19</v>
      </c>
      <c r="E29" s="1">
        <v>321052</v>
      </c>
      <c r="F29" t="s">
        <v>80</v>
      </c>
      <c r="G29" t="s">
        <v>81</v>
      </c>
      <c r="H29" s="1">
        <v>50</v>
      </c>
      <c r="I29" s="1">
        <v>65</v>
      </c>
      <c r="J29" s="2">
        <f>Table1[[#This Row],[Total]]-Table1[[#This Row],[IDP]]</f>
        <v>1099.5</v>
      </c>
      <c r="K29" s="2">
        <f>Table1[[#This Row],[Total Factura]]/1.12</f>
        <v>981.69642857142844</v>
      </c>
      <c r="L29" s="2">
        <f>Table1[[#This Row],[Precio neto]]*0.12</f>
        <v>117.8035714285714</v>
      </c>
      <c r="M29" s="2">
        <v>1164.5</v>
      </c>
    </row>
    <row r="30" spans="1:13" x14ac:dyDescent="0.25">
      <c r="A30" t="s">
        <v>83</v>
      </c>
      <c r="B30" t="s">
        <v>84</v>
      </c>
      <c r="C30" s="1">
        <v>2132952754</v>
      </c>
      <c r="D30" t="s">
        <v>19</v>
      </c>
      <c r="E30" s="1">
        <v>321052</v>
      </c>
      <c r="F30" t="s">
        <v>80</v>
      </c>
      <c r="G30" t="s">
        <v>81</v>
      </c>
      <c r="H30" s="1">
        <v>130</v>
      </c>
      <c r="I30" s="1">
        <v>169</v>
      </c>
      <c r="J30" s="2">
        <f>Table1[[#This Row],[Total]]-Table1[[#This Row],[IDP]]</f>
        <v>2923.7</v>
      </c>
      <c r="K30" s="2">
        <f>Table1[[#This Row],[Total Factura]]/1.12</f>
        <v>2610.446428571428</v>
      </c>
      <c r="L30" s="2">
        <f>Table1[[#This Row],[Precio neto]]*0.12</f>
        <v>313.25357142857132</v>
      </c>
      <c r="M30" s="2">
        <v>3092.7</v>
      </c>
    </row>
    <row r="31" spans="1:13" x14ac:dyDescent="0.25">
      <c r="A31" t="s">
        <v>85</v>
      </c>
      <c r="B31" t="s">
        <v>84</v>
      </c>
      <c r="C31" s="1">
        <v>69880263</v>
      </c>
      <c r="D31" t="s">
        <v>19</v>
      </c>
      <c r="E31" s="1">
        <v>8120161</v>
      </c>
      <c r="F31" t="s">
        <v>86</v>
      </c>
      <c r="G31" t="s">
        <v>87</v>
      </c>
      <c r="H31" s="1">
        <v>0</v>
      </c>
      <c r="J31" s="2">
        <v>583</v>
      </c>
      <c r="K31" s="2">
        <v>520.54</v>
      </c>
      <c r="L31" s="2">
        <f>Table1[[#This Row],[Precio neto]]*0.12</f>
        <v>62.464799999999997</v>
      </c>
      <c r="M31" s="2">
        <v>0</v>
      </c>
    </row>
    <row r="32" spans="1:13" x14ac:dyDescent="0.25">
      <c r="A32" t="s">
        <v>88</v>
      </c>
      <c r="B32" t="s">
        <v>89</v>
      </c>
      <c r="C32" s="1">
        <v>9326</v>
      </c>
      <c r="D32" t="s">
        <v>15</v>
      </c>
      <c r="E32" s="1">
        <v>4792947</v>
      </c>
      <c r="F32" t="s">
        <v>90</v>
      </c>
      <c r="G32" t="s">
        <v>21</v>
      </c>
      <c r="H32" s="1">
        <v>0</v>
      </c>
      <c r="J32" s="2">
        <v>120</v>
      </c>
      <c r="K32" s="2">
        <v>107.14</v>
      </c>
      <c r="L32" s="2">
        <f>Table1[[#This Row],[Precio neto]]*0.12</f>
        <v>12.8568</v>
      </c>
      <c r="M32" s="2">
        <v>0</v>
      </c>
    </row>
    <row r="33" spans="1:13" x14ac:dyDescent="0.25">
      <c r="A33" t="s">
        <v>91</v>
      </c>
      <c r="B33" t="s">
        <v>92</v>
      </c>
      <c r="C33" s="1">
        <v>4177087865</v>
      </c>
      <c r="D33" t="s">
        <v>19</v>
      </c>
      <c r="E33" s="1">
        <v>321052</v>
      </c>
      <c r="F33" t="s">
        <v>80</v>
      </c>
      <c r="G33" t="s">
        <v>81</v>
      </c>
      <c r="H33" s="1">
        <v>72</v>
      </c>
      <c r="I33" s="1">
        <v>93.6</v>
      </c>
      <c r="J33" s="2">
        <f>Table1[[#This Row],[Total]]-Table1[[#This Row],[IDP]]</f>
        <v>1590.4</v>
      </c>
      <c r="K33" s="2">
        <f>Table1[[#This Row],[Total Factura]]/1.12</f>
        <v>1420</v>
      </c>
      <c r="L33" s="2">
        <f>Table1[[#This Row],[Precio neto]]*0.12</f>
        <v>170.4</v>
      </c>
      <c r="M33" s="2">
        <v>1684</v>
      </c>
    </row>
    <row r="34" spans="1:13" x14ac:dyDescent="0.25">
      <c r="A34" t="s">
        <v>93</v>
      </c>
      <c r="B34" t="s">
        <v>92</v>
      </c>
      <c r="C34" s="1">
        <v>2455585062</v>
      </c>
      <c r="D34" t="s">
        <v>19</v>
      </c>
      <c r="E34" s="1">
        <v>321052</v>
      </c>
      <c r="F34" t="s">
        <v>80</v>
      </c>
      <c r="G34" t="s">
        <v>81</v>
      </c>
      <c r="H34" s="1">
        <v>100</v>
      </c>
      <c r="I34" s="1">
        <v>130</v>
      </c>
      <c r="J34" s="2">
        <f>Table1[[#This Row],[Total]]-Table1[[#This Row],[IDP]]</f>
        <v>2209</v>
      </c>
      <c r="K34" s="2">
        <f>Table1[[#This Row],[Total Factura]]/1.12</f>
        <v>1972.3214285714284</v>
      </c>
      <c r="L34" s="2">
        <f>Table1[[#This Row],[Precio neto]]*0.12</f>
        <v>236.67857142857142</v>
      </c>
      <c r="M34" s="2">
        <v>2339</v>
      </c>
    </row>
    <row r="35" spans="1:13" x14ac:dyDescent="0.25">
      <c r="A35" t="s">
        <v>94</v>
      </c>
      <c r="B35" t="s">
        <v>92</v>
      </c>
      <c r="C35" s="1">
        <v>38395755050</v>
      </c>
      <c r="D35" t="s">
        <v>19</v>
      </c>
      <c r="E35" s="1">
        <v>321052</v>
      </c>
      <c r="F35" t="s">
        <v>80</v>
      </c>
      <c r="G35" t="s">
        <v>81</v>
      </c>
      <c r="H35" s="1">
        <v>100</v>
      </c>
      <c r="I35" s="1">
        <v>130</v>
      </c>
      <c r="J35" s="2">
        <f>Table1[[#This Row],[Total]]-Table1[[#This Row],[IDP]]</f>
        <v>2219</v>
      </c>
      <c r="K35" s="2">
        <f>Table1[[#This Row],[Total Factura]]/1.12</f>
        <v>1981.2499999999998</v>
      </c>
      <c r="L35" s="2">
        <f>Table1[[#This Row],[Precio neto]]*0.12</f>
        <v>237.74999999999997</v>
      </c>
      <c r="M35" s="2">
        <v>2349</v>
      </c>
    </row>
    <row r="36" spans="1:13" x14ac:dyDescent="0.25">
      <c r="A36" t="s">
        <v>95</v>
      </c>
      <c r="B36" t="s">
        <v>92</v>
      </c>
      <c r="C36" s="1">
        <v>1390690315</v>
      </c>
      <c r="D36" t="s">
        <v>19</v>
      </c>
      <c r="E36" s="1">
        <v>1536230</v>
      </c>
      <c r="F36" t="s">
        <v>20</v>
      </c>
      <c r="G36" t="s">
        <v>21</v>
      </c>
      <c r="H36" s="1">
        <v>0</v>
      </c>
      <c r="J36" s="2">
        <v>277.97000000000003</v>
      </c>
      <c r="K36" s="2">
        <v>248.19</v>
      </c>
      <c r="L36" s="2">
        <f>Table1[[#This Row],[Precio neto]]*0.12</f>
        <v>29.782799999999998</v>
      </c>
      <c r="M36" s="2">
        <v>0</v>
      </c>
    </row>
    <row r="37" spans="1:13" x14ac:dyDescent="0.25">
      <c r="A37" t="s">
        <v>96</v>
      </c>
      <c r="B37" t="s">
        <v>92</v>
      </c>
      <c r="C37" s="1">
        <v>3185656120</v>
      </c>
      <c r="D37" t="s">
        <v>19</v>
      </c>
      <c r="E37" s="1">
        <v>91644787</v>
      </c>
      <c r="F37" t="s">
        <v>97</v>
      </c>
      <c r="G37" t="s">
        <v>21</v>
      </c>
      <c r="H37" s="1">
        <v>0</v>
      </c>
      <c r="J37" s="2">
        <v>35</v>
      </c>
      <c r="K37" s="2">
        <v>31.25</v>
      </c>
      <c r="L37" s="2">
        <f>Table1[[#This Row],[Precio neto]]*0.12</f>
        <v>3.75</v>
      </c>
      <c r="M37" s="2">
        <v>0</v>
      </c>
    </row>
    <row r="38" spans="1:13" x14ac:dyDescent="0.25">
      <c r="A38" t="s">
        <v>98</v>
      </c>
      <c r="B38" t="s">
        <v>92</v>
      </c>
      <c r="C38" s="1">
        <v>2315930165</v>
      </c>
      <c r="D38" t="s">
        <v>19</v>
      </c>
      <c r="E38" s="1">
        <v>581680</v>
      </c>
      <c r="F38" t="s">
        <v>99</v>
      </c>
      <c r="G38" t="s">
        <v>21</v>
      </c>
      <c r="H38" s="1">
        <v>0</v>
      </c>
      <c r="J38" s="2">
        <v>280</v>
      </c>
      <c r="K38" s="2">
        <v>250</v>
      </c>
      <c r="L38" s="2">
        <f>Table1[[#This Row],[Precio neto]]*0.12</f>
        <v>30</v>
      </c>
      <c r="M38" s="2">
        <v>0</v>
      </c>
    </row>
    <row r="39" spans="1:13" x14ac:dyDescent="0.25">
      <c r="A39" t="s">
        <v>100</v>
      </c>
      <c r="B39" t="s">
        <v>101</v>
      </c>
      <c r="C39" s="1">
        <v>3002549390</v>
      </c>
      <c r="D39" t="s">
        <v>19</v>
      </c>
      <c r="E39" s="1">
        <v>1536230</v>
      </c>
      <c r="F39" t="s">
        <v>20</v>
      </c>
      <c r="G39" t="s">
        <v>21</v>
      </c>
      <c r="H39" s="1">
        <v>0</v>
      </c>
      <c r="J39" s="2">
        <v>714.4</v>
      </c>
      <c r="K39" s="2">
        <v>637.86</v>
      </c>
      <c r="L39" s="2">
        <f>Table1[[#This Row],[Precio neto]]*0.12</f>
        <v>76.543199999999999</v>
      </c>
      <c r="M39" s="2">
        <v>0</v>
      </c>
    </row>
    <row r="40" spans="1:13" x14ac:dyDescent="0.25">
      <c r="A40" t="s">
        <v>102</v>
      </c>
      <c r="B40" t="s">
        <v>101</v>
      </c>
      <c r="C40" s="1">
        <v>3907865170</v>
      </c>
      <c r="D40" t="s">
        <v>19</v>
      </c>
      <c r="E40" s="1">
        <v>1536230</v>
      </c>
      <c r="F40" t="s">
        <v>20</v>
      </c>
      <c r="G40" t="s">
        <v>103</v>
      </c>
      <c r="H40" s="1">
        <v>0</v>
      </c>
      <c r="J40" s="2">
        <v>706.05</v>
      </c>
      <c r="K40" s="2">
        <v>630.4</v>
      </c>
      <c r="L40" s="2">
        <f>Table1[[#This Row],[Precio neto]]*0.12</f>
        <v>75.647999999999996</v>
      </c>
      <c r="M40" s="2">
        <v>0</v>
      </c>
    </row>
    <row r="41" spans="1:13" x14ac:dyDescent="0.25">
      <c r="A41" t="s">
        <v>104</v>
      </c>
      <c r="B41" t="s">
        <v>101</v>
      </c>
      <c r="C41" s="1">
        <v>3258728875</v>
      </c>
      <c r="D41" t="s">
        <v>19</v>
      </c>
      <c r="E41" s="1">
        <v>81644787</v>
      </c>
      <c r="F41" t="s">
        <v>97</v>
      </c>
      <c r="G41" t="s">
        <v>21</v>
      </c>
      <c r="H41" s="1">
        <v>0</v>
      </c>
      <c r="J41" s="2">
        <v>180</v>
      </c>
      <c r="K41" s="2">
        <v>160.71</v>
      </c>
      <c r="L41" s="2">
        <f>Table1[[#This Row],[Precio neto]]*0.12</f>
        <v>19.2852</v>
      </c>
      <c r="M41" s="2">
        <v>0</v>
      </c>
    </row>
    <row r="42" spans="1:13" x14ac:dyDescent="0.25">
      <c r="A42" t="s">
        <v>105</v>
      </c>
      <c r="B42" t="s">
        <v>101</v>
      </c>
      <c r="C42" s="1">
        <v>4050603876</v>
      </c>
      <c r="D42" t="s">
        <v>19</v>
      </c>
      <c r="E42" s="1">
        <v>42005353</v>
      </c>
      <c r="F42" t="s">
        <v>28</v>
      </c>
      <c r="G42" t="s">
        <v>29</v>
      </c>
      <c r="H42" s="1">
        <v>0</v>
      </c>
      <c r="J42" s="2">
        <v>681.3</v>
      </c>
      <c r="K42" s="2">
        <v>608.29999999999995</v>
      </c>
      <c r="L42" s="2">
        <f>Table1[[#This Row],[Precio neto]]*0.12</f>
        <v>72.995999999999995</v>
      </c>
      <c r="M42" s="2">
        <v>0</v>
      </c>
    </row>
    <row r="43" spans="1:13" x14ac:dyDescent="0.25">
      <c r="A43" t="s">
        <v>106</v>
      </c>
      <c r="B43" t="s">
        <v>107</v>
      </c>
      <c r="C43" s="1">
        <v>452807486</v>
      </c>
      <c r="D43" t="s">
        <v>19</v>
      </c>
      <c r="E43" s="1">
        <v>79979904</v>
      </c>
      <c r="F43" t="s">
        <v>23</v>
      </c>
      <c r="G43" t="s">
        <v>21</v>
      </c>
      <c r="H43" s="1">
        <v>0</v>
      </c>
      <c r="J43" s="2">
        <v>1135.25</v>
      </c>
      <c r="K43" s="2">
        <v>1013.62</v>
      </c>
      <c r="L43" s="2">
        <f>Table1[[#This Row],[Precio neto]]*0.12</f>
        <v>121.6344</v>
      </c>
      <c r="M43" s="2">
        <v>0</v>
      </c>
    </row>
    <row r="44" spans="1:13" x14ac:dyDescent="0.25">
      <c r="A44" t="s">
        <v>108</v>
      </c>
      <c r="B44" t="s">
        <v>107</v>
      </c>
      <c r="C44" s="1">
        <v>1380863877</v>
      </c>
      <c r="D44" t="s">
        <v>19</v>
      </c>
      <c r="E44" s="1">
        <v>79979904</v>
      </c>
      <c r="F44" t="s">
        <v>23</v>
      </c>
      <c r="G44" t="s">
        <v>21</v>
      </c>
      <c r="H44" s="1">
        <v>0</v>
      </c>
      <c r="J44" s="2">
        <v>1223.5999999999999</v>
      </c>
      <c r="K44" s="2">
        <v>1092.5</v>
      </c>
      <c r="L44" s="2">
        <f>Table1[[#This Row],[Precio neto]]*0.12</f>
        <v>131.1</v>
      </c>
      <c r="M44" s="2">
        <v>0</v>
      </c>
    </row>
    <row r="45" spans="1:13" x14ac:dyDescent="0.25">
      <c r="A45" t="s">
        <v>109</v>
      </c>
      <c r="B45" t="s">
        <v>107</v>
      </c>
      <c r="C45" s="1">
        <v>1218</v>
      </c>
      <c r="D45" t="s">
        <v>15</v>
      </c>
      <c r="E45" s="1">
        <v>37495704</v>
      </c>
      <c r="F45" t="s">
        <v>110</v>
      </c>
      <c r="G45" t="s">
        <v>81</v>
      </c>
      <c r="H45" s="1">
        <v>7000</v>
      </c>
      <c r="I45" s="3">
        <v>9100</v>
      </c>
      <c r="J45" s="2">
        <f>Table1[[#This Row],[Total]]-Table1[[#This Row],[IDP]]</f>
        <v>138600</v>
      </c>
      <c r="K45" s="2">
        <f>Table1[[#This Row],[Total Factura]]/1.12</f>
        <v>123749.99999999999</v>
      </c>
      <c r="L45" s="2">
        <f>Table1[[#This Row],[Precio neto]]*0.12</f>
        <v>14849.999999999998</v>
      </c>
      <c r="M45" s="2">
        <v>147700</v>
      </c>
    </row>
    <row r="46" spans="1:13" x14ac:dyDescent="0.25">
      <c r="A46" t="s">
        <v>111</v>
      </c>
      <c r="B46" t="s">
        <v>107</v>
      </c>
      <c r="C46" t="s">
        <v>112</v>
      </c>
      <c r="D46" t="s">
        <v>15</v>
      </c>
      <c r="E46" s="1">
        <v>33630364</v>
      </c>
      <c r="F46" t="s">
        <v>60</v>
      </c>
      <c r="G46" t="s">
        <v>57</v>
      </c>
      <c r="H46" s="1">
        <v>0</v>
      </c>
      <c r="J46" s="2">
        <v>14500.74</v>
      </c>
      <c r="K46" s="2">
        <v>12947.09</v>
      </c>
      <c r="L46" s="2">
        <f>Table1[[#This Row],[Precio neto]]*0.12</f>
        <v>1553.6507999999999</v>
      </c>
      <c r="M46" s="2">
        <v>0</v>
      </c>
    </row>
    <row r="47" spans="1:13" x14ac:dyDescent="0.25">
      <c r="A47" t="s">
        <v>113</v>
      </c>
      <c r="B47" t="s">
        <v>107</v>
      </c>
      <c r="C47" t="s">
        <v>114</v>
      </c>
      <c r="D47" t="s">
        <v>15</v>
      </c>
      <c r="E47" s="1">
        <v>102756104</v>
      </c>
      <c r="F47" t="s">
        <v>56</v>
      </c>
      <c r="G47" t="s">
        <v>57</v>
      </c>
      <c r="H47" s="1">
        <v>0</v>
      </c>
      <c r="J47" s="2">
        <v>39428.639999999999</v>
      </c>
      <c r="K47" s="2">
        <v>35204.14</v>
      </c>
      <c r="L47" s="2">
        <f>Table1[[#This Row],[Precio neto]]*0.12</f>
        <v>4224.4967999999999</v>
      </c>
      <c r="M47" s="2">
        <v>0</v>
      </c>
    </row>
    <row r="48" spans="1:13" x14ac:dyDescent="0.25">
      <c r="A48" t="s">
        <v>115</v>
      </c>
      <c r="B48" t="s">
        <v>116</v>
      </c>
      <c r="C48" s="1">
        <v>1527791736</v>
      </c>
      <c r="D48" t="s">
        <v>19</v>
      </c>
      <c r="E48" s="1">
        <v>1536230</v>
      </c>
      <c r="F48" t="s">
        <v>20</v>
      </c>
      <c r="G48" t="s">
        <v>21</v>
      </c>
      <c r="H48" s="1">
        <v>0</v>
      </c>
      <c r="J48" s="2">
        <v>442.83</v>
      </c>
      <c r="K48" s="2">
        <v>395.38</v>
      </c>
      <c r="L48" s="2">
        <f>Table1[[#This Row],[Precio neto]]*0.12</f>
        <v>47.445599999999999</v>
      </c>
      <c r="M48" s="2">
        <v>0</v>
      </c>
    </row>
    <row r="49" spans="1:13" x14ac:dyDescent="0.25">
      <c r="A49" t="s">
        <v>117</v>
      </c>
      <c r="B49" t="s">
        <v>118</v>
      </c>
      <c r="C49" s="1">
        <v>9184</v>
      </c>
      <c r="D49" t="s">
        <v>15</v>
      </c>
      <c r="E49" s="1">
        <v>4792947</v>
      </c>
      <c r="F49" t="s">
        <v>90</v>
      </c>
      <c r="G49" t="s">
        <v>21</v>
      </c>
      <c r="H49" s="1">
        <v>0</v>
      </c>
      <c r="J49" s="2">
        <v>60</v>
      </c>
      <c r="K49" s="2">
        <v>53.57</v>
      </c>
      <c r="L49" s="2">
        <f>Table1[[#This Row],[Precio neto]]*0.12</f>
        <v>6.4283999999999999</v>
      </c>
      <c r="M49" s="2">
        <v>0</v>
      </c>
    </row>
    <row r="50" spans="1:13" x14ac:dyDescent="0.25">
      <c r="A50" t="s">
        <v>119</v>
      </c>
      <c r="B50" t="s">
        <v>120</v>
      </c>
      <c r="C50" s="1">
        <v>184176432</v>
      </c>
      <c r="D50" t="s">
        <v>19</v>
      </c>
      <c r="E50" s="1">
        <v>744557</v>
      </c>
      <c r="F50" t="s">
        <v>25</v>
      </c>
      <c r="G50" t="s">
        <v>26</v>
      </c>
      <c r="H50" s="1">
        <v>0</v>
      </c>
      <c r="J50" s="2">
        <v>819.48</v>
      </c>
      <c r="K50" s="2">
        <v>731.68</v>
      </c>
      <c r="L50" s="2">
        <f>Table1[[#This Row],[Precio neto]]*0.12</f>
        <v>87.801599999999993</v>
      </c>
      <c r="M50" s="2">
        <v>0</v>
      </c>
    </row>
    <row r="51" spans="1:13" x14ac:dyDescent="0.25">
      <c r="A51" t="s">
        <v>121</v>
      </c>
      <c r="B51" t="s">
        <v>120</v>
      </c>
      <c r="C51" s="1">
        <v>2392213535</v>
      </c>
      <c r="D51" t="s">
        <v>19</v>
      </c>
      <c r="E51" s="1">
        <v>744557</v>
      </c>
      <c r="F51" t="s">
        <v>32</v>
      </c>
      <c r="G51" t="s">
        <v>26</v>
      </c>
      <c r="H51" s="1">
        <v>0</v>
      </c>
      <c r="J51" s="2">
        <v>974.88</v>
      </c>
      <c r="K51" s="2">
        <v>870.43</v>
      </c>
      <c r="L51" s="2">
        <f>Table1[[#This Row],[Precio neto]]*0.12</f>
        <v>104.45159999999998</v>
      </c>
      <c r="M51" s="2">
        <v>0</v>
      </c>
    </row>
    <row r="52" spans="1:13" x14ac:dyDescent="0.25">
      <c r="A52" t="s">
        <v>122</v>
      </c>
      <c r="B52" t="s">
        <v>123</v>
      </c>
      <c r="C52" s="1">
        <v>2595900046</v>
      </c>
      <c r="D52" t="s">
        <v>19</v>
      </c>
      <c r="E52" s="1">
        <v>744557</v>
      </c>
      <c r="F52" t="s">
        <v>32</v>
      </c>
      <c r="G52" t="s">
        <v>26</v>
      </c>
      <c r="H52" s="1">
        <v>0</v>
      </c>
      <c r="J52" s="2">
        <v>818.18</v>
      </c>
      <c r="K52" s="2">
        <v>730.52</v>
      </c>
      <c r="L52" s="2">
        <f>Table1[[#This Row],[Precio neto]]*0.12</f>
        <v>87.662399999999991</v>
      </c>
      <c r="M52" s="2">
        <v>0</v>
      </c>
    </row>
    <row r="53" spans="1:13" x14ac:dyDescent="0.25">
      <c r="A53" t="s">
        <v>124</v>
      </c>
      <c r="B53" t="s">
        <v>123</v>
      </c>
      <c r="C53" s="1">
        <v>929908781</v>
      </c>
      <c r="D53" t="s">
        <v>19</v>
      </c>
      <c r="E53" s="1">
        <v>744557</v>
      </c>
      <c r="F53" t="s">
        <v>32</v>
      </c>
      <c r="G53" t="s">
        <v>26</v>
      </c>
      <c r="H53" s="1">
        <v>0</v>
      </c>
      <c r="J53" s="2">
        <v>837.61</v>
      </c>
      <c r="K53" s="2">
        <v>747.87</v>
      </c>
      <c r="L53" s="2">
        <f>Table1[[#This Row],[Precio neto]]*0.12</f>
        <v>89.744399999999999</v>
      </c>
      <c r="M53" s="2">
        <v>0</v>
      </c>
    </row>
    <row r="54" spans="1:13" x14ac:dyDescent="0.25">
      <c r="A54" t="s">
        <v>125</v>
      </c>
      <c r="B54" t="s">
        <v>123</v>
      </c>
      <c r="C54" s="1">
        <v>2936227470</v>
      </c>
      <c r="D54" t="s">
        <v>19</v>
      </c>
      <c r="E54" s="1">
        <v>744557</v>
      </c>
      <c r="F54" t="s">
        <v>32</v>
      </c>
      <c r="G54" t="s">
        <v>26</v>
      </c>
      <c r="H54" s="1">
        <v>0</v>
      </c>
      <c r="J54" s="2">
        <v>819.48</v>
      </c>
      <c r="K54" s="2">
        <v>731.68</v>
      </c>
      <c r="L54" s="2">
        <f>Table1[[#This Row],[Precio neto]]*0.12</f>
        <v>87.801599999999993</v>
      </c>
      <c r="M54" s="2">
        <v>0</v>
      </c>
    </row>
    <row r="55" spans="1:13" x14ac:dyDescent="0.25">
      <c r="A55" t="s">
        <v>126</v>
      </c>
      <c r="B55" t="s">
        <v>123</v>
      </c>
      <c r="C55" s="1">
        <v>3513601744</v>
      </c>
      <c r="D55" t="s">
        <v>19</v>
      </c>
      <c r="E55" s="1">
        <v>94665907</v>
      </c>
      <c r="F55" t="s">
        <v>35</v>
      </c>
      <c r="G55" t="s">
        <v>21</v>
      </c>
      <c r="H55" s="1">
        <v>0</v>
      </c>
      <c r="J55" s="2">
        <v>2075</v>
      </c>
      <c r="K55" s="2">
        <v>1852.68</v>
      </c>
      <c r="L55" s="2">
        <f>Table1[[#This Row],[Precio neto]]*0.12</f>
        <v>222.32159999999999</v>
      </c>
      <c r="M55" s="2">
        <v>0</v>
      </c>
    </row>
    <row r="56" spans="1:13" x14ac:dyDescent="0.25">
      <c r="A56" t="s">
        <v>127</v>
      </c>
      <c r="B56" t="s">
        <v>123</v>
      </c>
      <c r="C56" s="1">
        <v>283591805</v>
      </c>
      <c r="D56" t="s">
        <v>19</v>
      </c>
      <c r="E56" s="1">
        <v>93377088</v>
      </c>
      <c r="F56" t="s">
        <v>128</v>
      </c>
      <c r="G56" t="s">
        <v>81</v>
      </c>
      <c r="H56" s="1">
        <v>0</v>
      </c>
      <c r="J56" s="2">
        <v>570</v>
      </c>
      <c r="K56" s="2">
        <v>508.93</v>
      </c>
      <c r="L56" s="2">
        <f>Table1[[#This Row],[Precio neto]]*0.12</f>
        <v>61.071599999999997</v>
      </c>
      <c r="M56" s="2">
        <v>0</v>
      </c>
    </row>
    <row r="57" spans="1:13" x14ac:dyDescent="0.25">
      <c r="A57" t="s">
        <v>129</v>
      </c>
      <c r="B57" t="s">
        <v>123</v>
      </c>
      <c r="C57" s="1">
        <v>3840757275</v>
      </c>
      <c r="D57" t="s">
        <v>19</v>
      </c>
      <c r="E57" s="1">
        <v>94665907</v>
      </c>
      <c r="F57" t="s">
        <v>35</v>
      </c>
      <c r="G57" t="s">
        <v>21</v>
      </c>
      <c r="H57" s="1">
        <v>0</v>
      </c>
      <c r="J57" s="2">
        <v>422.25</v>
      </c>
      <c r="K57" s="2">
        <v>377.01</v>
      </c>
      <c r="L57" s="2">
        <f>Table1[[#This Row],[Precio neto]]*0.12</f>
        <v>45.241199999999999</v>
      </c>
      <c r="M57" s="2">
        <v>0</v>
      </c>
    </row>
    <row r="58" spans="1:13" x14ac:dyDescent="0.25">
      <c r="A58" t="s">
        <v>130</v>
      </c>
      <c r="B58" t="s">
        <v>131</v>
      </c>
      <c r="C58" s="1">
        <v>455296246</v>
      </c>
      <c r="D58" t="s">
        <v>19</v>
      </c>
      <c r="E58" s="1">
        <v>25600028</v>
      </c>
      <c r="F58" t="s">
        <v>132</v>
      </c>
      <c r="G58" t="s">
        <v>133</v>
      </c>
      <c r="H58" s="1">
        <v>0</v>
      </c>
      <c r="J58" s="2">
        <v>1560</v>
      </c>
      <c r="K58" s="2">
        <v>1392.86</v>
      </c>
      <c r="L58" s="2">
        <f>Table1[[#This Row],[Precio neto]]*0.12</f>
        <v>167.14319999999998</v>
      </c>
      <c r="M58" s="2">
        <v>0</v>
      </c>
    </row>
    <row r="59" spans="1:13" x14ac:dyDescent="0.25">
      <c r="A59" t="s">
        <v>134</v>
      </c>
      <c r="B59" t="s">
        <v>131</v>
      </c>
      <c r="C59" s="1">
        <v>689389840</v>
      </c>
      <c r="D59" t="s">
        <v>19</v>
      </c>
      <c r="E59" t="s">
        <v>43</v>
      </c>
      <c r="F59" t="s">
        <v>17</v>
      </c>
      <c r="G59" t="s">
        <v>21</v>
      </c>
      <c r="H59" s="1">
        <v>0</v>
      </c>
      <c r="J59" s="2">
        <v>13084.28</v>
      </c>
      <c r="K59" s="2">
        <v>11682.39</v>
      </c>
      <c r="L59" s="2">
        <f>Table1[[#This Row],[Precio neto]]*0.12</f>
        <v>1401.8867999999998</v>
      </c>
      <c r="M59" s="2">
        <v>0</v>
      </c>
    </row>
    <row r="60" spans="1:13" x14ac:dyDescent="0.25">
      <c r="A60" t="s">
        <v>135</v>
      </c>
      <c r="B60" t="s">
        <v>131</v>
      </c>
      <c r="C60" s="1">
        <v>4069607107</v>
      </c>
      <c r="D60" t="s">
        <v>19</v>
      </c>
      <c r="E60" s="1">
        <v>42005353</v>
      </c>
      <c r="F60" t="s">
        <v>28</v>
      </c>
      <c r="G60" t="s">
        <v>29</v>
      </c>
      <c r="H60" s="1">
        <v>0</v>
      </c>
      <c r="J60" s="2">
        <v>8968.9</v>
      </c>
      <c r="K60" s="2">
        <v>8007.95</v>
      </c>
      <c r="L60" s="2">
        <f>Table1[[#This Row],[Precio neto]]*0.12</f>
        <v>960.95399999999995</v>
      </c>
      <c r="M60" s="2">
        <v>0</v>
      </c>
    </row>
    <row r="61" spans="1:13" x14ac:dyDescent="0.25">
      <c r="A61" t="s">
        <v>136</v>
      </c>
      <c r="B61" t="s">
        <v>131</v>
      </c>
      <c r="C61" s="1">
        <v>2103001326</v>
      </c>
      <c r="D61" t="s">
        <v>19</v>
      </c>
      <c r="E61" s="1">
        <v>321052</v>
      </c>
      <c r="F61" t="s">
        <v>80</v>
      </c>
      <c r="G61" t="s">
        <v>81</v>
      </c>
      <c r="H61" s="1">
        <v>50</v>
      </c>
      <c r="I61" s="1">
        <v>65</v>
      </c>
      <c r="J61" s="2">
        <f>Table1[[#This Row],[Total]]-Table1[[#This Row],[IDP]]</f>
        <v>1084.5</v>
      </c>
      <c r="K61" s="2">
        <f>Table1[[#This Row],[Total Factura]]/1.12</f>
        <v>968.30357142857133</v>
      </c>
      <c r="L61" s="2">
        <f>Table1[[#This Row],[Precio neto]]*0.12</f>
        <v>116.19642857142856</v>
      </c>
      <c r="M61" s="2">
        <v>1149.5</v>
      </c>
    </row>
    <row r="62" spans="1:13" x14ac:dyDescent="0.25">
      <c r="A62" t="s">
        <v>137</v>
      </c>
      <c r="B62" t="s">
        <v>138</v>
      </c>
      <c r="C62" s="1">
        <v>417679775</v>
      </c>
      <c r="D62" t="s">
        <v>19</v>
      </c>
      <c r="E62" s="1">
        <v>79979904</v>
      </c>
      <c r="F62" t="s">
        <v>23</v>
      </c>
      <c r="G62" t="s">
        <v>21</v>
      </c>
      <c r="H62" s="1">
        <v>0</v>
      </c>
      <c r="J62" s="2">
        <v>405.6</v>
      </c>
      <c r="K62" s="2">
        <v>362.14</v>
      </c>
      <c r="L62" s="2">
        <f>Table1[[#This Row],[Precio neto]]*0.12</f>
        <v>43.456799999999994</v>
      </c>
      <c r="M62" s="2">
        <v>0</v>
      </c>
    </row>
    <row r="63" spans="1:13" x14ac:dyDescent="0.25">
      <c r="A63" t="s">
        <v>139</v>
      </c>
      <c r="B63" t="s">
        <v>140</v>
      </c>
      <c r="C63" s="1">
        <v>2921874970</v>
      </c>
      <c r="D63" t="s">
        <v>19</v>
      </c>
      <c r="E63" s="1">
        <v>321052</v>
      </c>
      <c r="F63" t="s">
        <v>80</v>
      </c>
      <c r="G63" t="s">
        <v>81</v>
      </c>
      <c r="H63" s="1">
        <v>60</v>
      </c>
      <c r="I63" s="1">
        <v>78</v>
      </c>
      <c r="J63" s="2">
        <f>Table1[[#This Row],[Total]]-Table1[[#This Row],[IDP]]</f>
        <v>1331.4</v>
      </c>
      <c r="K63" s="2">
        <f>Table1[[#This Row],[Total Factura]]/1.12</f>
        <v>1188.75</v>
      </c>
      <c r="L63" s="2">
        <f>Table1[[#This Row],[Precio neto]]*0.12</f>
        <v>142.65</v>
      </c>
      <c r="M63" s="2">
        <v>1409.4</v>
      </c>
    </row>
    <row r="64" spans="1:13" x14ac:dyDescent="0.25">
      <c r="A64" t="s">
        <v>141</v>
      </c>
      <c r="B64" t="s">
        <v>140</v>
      </c>
      <c r="C64" s="1">
        <v>3249818374</v>
      </c>
      <c r="D64" t="s">
        <v>19</v>
      </c>
      <c r="E64" s="1">
        <v>1536230</v>
      </c>
      <c r="F64" t="s">
        <v>20</v>
      </c>
      <c r="G64" t="s">
        <v>21</v>
      </c>
      <c r="H64" s="1">
        <v>0</v>
      </c>
      <c r="J64" s="2">
        <v>529.54</v>
      </c>
      <c r="K64" s="2">
        <v>472.8</v>
      </c>
      <c r="L64" s="2">
        <f>Table1[[#This Row],[Precio neto]]*0.12</f>
        <v>56.735999999999997</v>
      </c>
      <c r="M64" s="2">
        <v>0</v>
      </c>
    </row>
    <row r="65" spans="1:13" x14ac:dyDescent="0.25">
      <c r="A65" t="s">
        <v>142</v>
      </c>
      <c r="B65" t="s">
        <v>143</v>
      </c>
      <c r="C65" s="1">
        <v>678774436</v>
      </c>
      <c r="D65" t="s">
        <v>19</v>
      </c>
      <c r="E65" s="1">
        <v>79979904</v>
      </c>
      <c r="F65" t="s">
        <v>23</v>
      </c>
      <c r="G65" t="s">
        <v>21</v>
      </c>
      <c r="H65" s="1">
        <v>0</v>
      </c>
      <c r="J65" s="2">
        <v>1208.49</v>
      </c>
      <c r="K65" s="2">
        <v>1079.01</v>
      </c>
      <c r="L65" s="2">
        <f>Table1[[#This Row],[Precio neto]]*0.12</f>
        <v>129.4812</v>
      </c>
      <c r="M65" s="2">
        <v>0</v>
      </c>
    </row>
    <row r="66" spans="1:13" x14ac:dyDescent="0.25">
      <c r="A66" t="s">
        <v>144</v>
      </c>
      <c r="B66" t="s">
        <v>145</v>
      </c>
      <c r="C66" s="1">
        <v>1534279742</v>
      </c>
      <c r="D66" t="s">
        <v>19</v>
      </c>
      <c r="E66" s="1">
        <v>321052</v>
      </c>
      <c r="F66" t="s">
        <v>80</v>
      </c>
      <c r="G66" t="s">
        <v>81</v>
      </c>
      <c r="H66" s="1">
        <v>180</v>
      </c>
      <c r="I66" s="1">
        <v>234</v>
      </c>
      <c r="J66" s="2">
        <f>Table1[[#This Row],[Total]]-Table1[[#This Row],[IDP]]</f>
        <v>3994.2</v>
      </c>
      <c r="K66" s="2">
        <f>Table1[[#This Row],[Total Factura]]/1.12</f>
        <v>3566.2499999999995</v>
      </c>
      <c r="L66" s="2">
        <f>Table1[[#This Row],[Precio neto]]*0.12</f>
        <v>427.94999999999993</v>
      </c>
      <c r="M66" s="2">
        <v>4228.2</v>
      </c>
    </row>
    <row r="67" spans="1:13" x14ac:dyDescent="0.25">
      <c r="A67" t="s">
        <v>146</v>
      </c>
      <c r="B67" t="s">
        <v>145</v>
      </c>
      <c r="C67" s="1">
        <v>646072615</v>
      </c>
      <c r="D67" t="s">
        <v>19</v>
      </c>
      <c r="E67" s="1">
        <v>81644787</v>
      </c>
      <c r="F67" t="s">
        <v>97</v>
      </c>
      <c r="G67" t="s">
        <v>21</v>
      </c>
      <c r="H67" s="1">
        <v>0</v>
      </c>
      <c r="J67" s="2">
        <v>195</v>
      </c>
      <c r="K67" s="2">
        <v>174.11</v>
      </c>
      <c r="L67" s="2">
        <f>Table1[[#This Row],[Precio neto]]*0.12</f>
        <v>20.8932</v>
      </c>
      <c r="M67" s="2">
        <v>0</v>
      </c>
    </row>
    <row r="68" spans="1:13" x14ac:dyDescent="0.25">
      <c r="A68" t="s">
        <v>147</v>
      </c>
      <c r="B68" t="s">
        <v>145</v>
      </c>
      <c r="C68" s="1">
        <v>3264562048</v>
      </c>
      <c r="D68" t="s">
        <v>19</v>
      </c>
      <c r="E68" s="1">
        <v>81644787</v>
      </c>
      <c r="F68" t="s">
        <v>97</v>
      </c>
      <c r="G68" t="s">
        <v>21</v>
      </c>
      <c r="H68" s="1">
        <v>0</v>
      </c>
      <c r="J68" s="2">
        <v>190</v>
      </c>
      <c r="K68" s="2">
        <v>169.64</v>
      </c>
      <c r="L68" s="2">
        <f>Table1[[#This Row],[Precio neto]]*0.12</f>
        <v>20.356799999999996</v>
      </c>
      <c r="M68" s="2">
        <v>0</v>
      </c>
    </row>
    <row r="69" spans="1:13" x14ac:dyDescent="0.25">
      <c r="A69" t="s">
        <v>148</v>
      </c>
      <c r="B69" t="s">
        <v>145</v>
      </c>
      <c r="C69" s="1">
        <v>4040576440</v>
      </c>
      <c r="D69" t="s">
        <v>19</v>
      </c>
      <c r="E69" s="1">
        <v>25600028</v>
      </c>
      <c r="F69" t="s">
        <v>149</v>
      </c>
      <c r="G69" t="s">
        <v>133</v>
      </c>
      <c r="H69" s="1">
        <v>0</v>
      </c>
      <c r="J69" s="2">
        <v>195</v>
      </c>
      <c r="K69" s="2">
        <v>174.11</v>
      </c>
      <c r="L69" s="2">
        <f>Table1[[#This Row],[Precio neto]]*0.12</f>
        <v>20.8932</v>
      </c>
      <c r="M69" s="2">
        <v>0</v>
      </c>
    </row>
    <row r="70" spans="1:13" x14ac:dyDescent="0.25">
      <c r="A70" t="s">
        <v>150</v>
      </c>
      <c r="B70" t="s">
        <v>145</v>
      </c>
      <c r="C70" s="1">
        <v>2939372699</v>
      </c>
      <c r="D70" t="s">
        <v>19</v>
      </c>
      <c r="E70" t="s">
        <v>43</v>
      </c>
      <c r="F70" t="s">
        <v>17</v>
      </c>
      <c r="G70" t="s">
        <v>21</v>
      </c>
      <c r="H70" s="1">
        <v>0</v>
      </c>
      <c r="J70" s="2">
        <v>872.95</v>
      </c>
      <c r="K70" s="2">
        <v>779.42</v>
      </c>
      <c r="L70" s="2">
        <f>Table1[[#This Row],[Precio neto]]*0.12</f>
        <v>93.530399999999986</v>
      </c>
      <c r="M70" s="2">
        <v>0</v>
      </c>
    </row>
    <row r="71" spans="1:13" x14ac:dyDescent="0.25">
      <c r="A71" t="s">
        <v>151</v>
      </c>
      <c r="B71" t="s">
        <v>145</v>
      </c>
      <c r="C71" s="1">
        <v>3392947345</v>
      </c>
      <c r="D71" t="s">
        <v>19</v>
      </c>
      <c r="E71" s="1">
        <v>81644787</v>
      </c>
      <c r="F71" t="s">
        <v>97</v>
      </c>
      <c r="G71" t="s">
        <v>21</v>
      </c>
      <c r="H71" s="1">
        <v>0</v>
      </c>
      <c r="J71" s="2">
        <v>380</v>
      </c>
      <c r="K71" s="2">
        <v>339.29</v>
      </c>
      <c r="L71" s="2">
        <f>Table1[[#This Row],[Precio neto]]*0.12</f>
        <v>40.714800000000004</v>
      </c>
      <c r="M71" s="2">
        <v>0</v>
      </c>
    </row>
    <row r="72" spans="1:13" x14ac:dyDescent="0.25">
      <c r="A72" t="s">
        <v>152</v>
      </c>
      <c r="B72" t="s">
        <v>145</v>
      </c>
      <c r="C72" s="1">
        <v>4192551611</v>
      </c>
      <c r="D72" t="s">
        <v>19</v>
      </c>
      <c r="E72" s="1">
        <v>25600028</v>
      </c>
      <c r="F72" t="s">
        <v>149</v>
      </c>
      <c r="G72" t="s">
        <v>133</v>
      </c>
      <c r="H72" s="1">
        <v>0</v>
      </c>
      <c r="J72" s="2">
        <v>140.4</v>
      </c>
      <c r="K72" s="2">
        <v>125.36</v>
      </c>
      <c r="L72" s="2">
        <f>Table1[[#This Row],[Precio neto]]*0.12</f>
        <v>15.043199999999999</v>
      </c>
      <c r="M72" s="2">
        <v>0</v>
      </c>
    </row>
    <row r="73" spans="1:13" x14ac:dyDescent="0.25">
      <c r="A73" t="s">
        <v>153</v>
      </c>
      <c r="B73" t="s">
        <v>154</v>
      </c>
      <c r="C73" s="1">
        <v>2027179784</v>
      </c>
      <c r="D73" t="s">
        <v>19</v>
      </c>
      <c r="E73" s="1">
        <v>79979904</v>
      </c>
      <c r="F73" t="s">
        <v>23</v>
      </c>
      <c r="G73" t="s">
        <v>21</v>
      </c>
      <c r="H73" s="1">
        <v>0</v>
      </c>
      <c r="J73" s="2">
        <v>204.25</v>
      </c>
      <c r="K73" s="2">
        <v>182.37</v>
      </c>
      <c r="L73" s="2">
        <f>Table1[[#This Row],[Precio neto]]*0.12</f>
        <v>21.884399999999999</v>
      </c>
      <c r="M73" s="2">
        <v>0</v>
      </c>
    </row>
    <row r="74" spans="1:13" x14ac:dyDescent="0.25">
      <c r="A74" t="s">
        <v>155</v>
      </c>
      <c r="B74" t="s">
        <v>154</v>
      </c>
      <c r="C74" s="1">
        <v>210135</v>
      </c>
      <c r="D74" t="s">
        <v>15</v>
      </c>
      <c r="E74" s="1">
        <v>14198215</v>
      </c>
      <c r="F74" t="s">
        <v>156</v>
      </c>
      <c r="G74" t="s">
        <v>21</v>
      </c>
      <c r="H74" s="1">
        <v>0</v>
      </c>
      <c r="J74" s="2">
        <v>877.5</v>
      </c>
      <c r="K74" s="2">
        <v>783.48</v>
      </c>
      <c r="L74" s="2">
        <f>Table1[[#This Row],[Precio neto]]*0.12</f>
        <v>94.017600000000002</v>
      </c>
      <c r="M74" s="2">
        <v>0</v>
      </c>
    </row>
    <row r="75" spans="1:13" x14ac:dyDescent="0.25">
      <c r="A75" t="s">
        <v>157</v>
      </c>
      <c r="B75" t="s">
        <v>158</v>
      </c>
      <c r="C75" s="1">
        <v>2638431531</v>
      </c>
      <c r="D75" t="s">
        <v>19</v>
      </c>
      <c r="E75" s="1">
        <v>1536230</v>
      </c>
      <c r="F75" t="s">
        <v>20</v>
      </c>
      <c r="G75" t="s">
        <v>21</v>
      </c>
      <c r="H75" s="1">
        <v>0</v>
      </c>
      <c r="J75" s="2">
        <v>642.55999999999995</v>
      </c>
      <c r="K75" s="2">
        <v>573.71</v>
      </c>
      <c r="L75" s="2">
        <f>Table1[[#This Row],[Precio neto]]*0.12</f>
        <v>68.845200000000006</v>
      </c>
      <c r="M75" s="2">
        <v>0</v>
      </c>
    </row>
    <row r="76" spans="1:13" x14ac:dyDescent="0.25">
      <c r="A76" t="s">
        <v>159</v>
      </c>
      <c r="B76" t="s">
        <v>158</v>
      </c>
      <c r="C76" s="1">
        <v>346704149</v>
      </c>
      <c r="D76" t="s">
        <v>19</v>
      </c>
      <c r="E76" s="1">
        <v>1536230</v>
      </c>
      <c r="F76" t="s">
        <v>20</v>
      </c>
      <c r="G76" t="s">
        <v>21</v>
      </c>
      <c r="H76" s="1">
        <v>0</v>
      </c>
      <c r="J76" s="2">
        <v>542.4</v>
      </c>
      <c r="K76" s="2">
        <v>484.29</v>
      </c>
      <c r="L76" s="2">
        <f>Table1[[#This Row],[Precio neto]]*0.12</f>
        <v>58.114800000000002</v>
      </c>
      <c r="M76" s="2">
        <v>0</v>
      </c>
    </row>
    <row r="77" spans="1:13" x14ac:dyDescent="0.25">
      <c r="A77" t="s">
        <v>160</v>
      </c>
      <c r="B77" t="s">
        <v>158</v>
      </c>
      <c r="C77" s="1">
        <v>992431749</v>
      </c>
      <c r="D77" t="s">
        <v>19</v>
      </c>
      <c r="E77" s="1">
        <v>1536230</v>
      </c>
      <c r="F77" t="s">
        <v>20</v>
      </c>
      <c r="G77" t="s">
        <v>21</v>
      </c>
      <c r="H77" s="1">
        <v>0</v>
      </c>
      <c r="J77" s="2">
        <v>353.02</v>
      </c>
      <c r="K77" s="2">
        <v>315.2</v>
      </c>
      <c r="L77" s="2">
        <f>Table1[[#This Row],[Precio neto]]*0.12</f>
        <v>37.823999999999998</v>
      </c>
      <c r="M77" s="2">
        <v>0</v>
      </c>
    </row>
    <row r="78" spans="1:13" x14ac:dyDescent="0.25">
      <c r="A78" t="s">
        <v>161</v>
      </c>
      <c r="B78" t="s">
        <v>158</v>
      </c>
      <c r="C78" s="1">
        <v>1054952967</v>
      </c>
      <c r="D78" t="s">
        <v>19</v>
      </c>
      <c r="E78" t="s">
        <v>43</v>
      </c>
      <c r="F78" t="s">
        <v>17</v>
      </c>
      <c r="G78" t="s">
        <v>21</v>
      </c>
      <c r="H78" s="1">
        <v>0</v>
      </c>
      <c r="J78" s="2">
        <v>160.03</v>
      </c>
      <c r="K78" s="2">
        <v>142.88</v>
      </c>
      <c r="L78" s="2">
        <f>Table1[[#This Row],[Precio neto]]*0.12</f>
        <v>17.145599999999998</v>
      </c>
      <c r="M78" s="2">
        <v>0</v>
      </c>
    </row>
    <row r="79" spans="1:13" x14ac:dyDescent="0.25">
      <c r="A79" t="s">
        <v>162</v>
      </c>
      <c r="B79" t="s">
        <v>158</v>
      </c>
      <c r="C79" s="1">
        <v>1286358303</v>
      </c>
      <c r="D79" t="s">
        <v>19</v>
      </c>
      <c r="E79" s="1">
        <v>84331321</v>
      </c>
      <c r="F79" t="s">
        <v>66</v>
      </c>
      <c r="G79" t="s">
        <v>21</v>
      </c>
      <c r="H79" s="1">
        <v>0</v>
      </c>
      <c r="J79" s="2">
        <v>9900</v>
      </c>
      <c r="K79" s="2">
        <v>8839.2900000000009</v>
      </c>
      <c r="L79" s="2">
        <f>Table1[[#This Row],[Precio neto]]*0.12</f>
        <v>1060.7148</v>
      </c>
      <c r="M79" s="2">
        <v>0</v>
      </c>
    </row>
    <row r="80" spans="1:13" x14ac:dyDescent="0.25">
      <c r="A80" t="s">
        <v>163</v>
      </c>
      <c r="B80" t="s">
        <v>158</v>
      </c>
      <c r="C80" s="1">
        <v>3618063114</v>
      </c>
      <c r="D80" t="s">
        <v>19</v>
      </c>
      <c r="E80" s="1">
        <v>1536230</v>
      </c>
      <c r="F80" t="s">
        <v>20</v>
      </c>
      <c r="G80" t="s">
        <v>21</v>
      </c>
      <c r="H80" s="1">
        <v>0</v>
      </c>
      <c r="J80" s="2">
        <v>420.22</v>
      </c>
      <c r="K80" s="2">
        <v>375.2</v>
      </c>
      <c r="L80" s="2">
        <f>Table1[[#This Row],[Precio neto]]*0.12</f>
        <v>45.023999999999994</v>
      </c>
      <c r="M80" s="2">
        <v>0</v>
      </c>
    </row>
    <row r="81" spans="1:13" x14ac:dyDescent="0.25">
      <c r="A81" t="s">
        <v>164</v>
      </c>
      <c r="B81" t="s">
        <v>165</v>
      </c>
      <c r="C81" s="1">
        <v>1207</v>
      </c>
      <c r="D81" t="s">
        <v>15</v>
      </c>
      <c r="E81" s="1">
        <v>37495704</v>
      </c>
      <c r="F81" t="s">
        <v>110</v>
      </c>
      <c r="G81" t="s">
        <v>81</v>
      </c>
      <c r="H81" s="1">
        <v>3000</v>
      </c>
      <c r="I81" s="3">
        <v>3900</v>
      </c>
      <c r="J81" s="2">
        <f>Table1[[#This Row],[Total]]-Table1[[#This Row],[IDP]]</f>
        <v>60000</v>
      </c>
      <c r="K81" s="2">
        <f>Table1[[#This Row],[Total Factura]]/1.12</f>
        <v>53571.428571428565</v>
      </c>
      <c r="L81" s="2">
        <f>Table1[[#This Row],[Precio neto]]*0.12</f>
        <v>6428.5714285714275</v>
      </c>
      <c r="M81" s="2">
        <v>63900</v>
      </c>
    </row>
    <row r="82" spans="1:13" x14ac:dyDescent="0.25">
      <c r="A82" t="s">
        <v>166</v>
      </c>
      <c r="B82" t="s">
        <v>167</v>
      </c>
      <c r="C82" s="1">
        <v>1601650878</v>
      </c>
      <c r="D82" t="s">
        <v>19</v>
      </c>
      <c r="E82" s="1">
        <v>79979904</v>
      </c>
      <c r="F82" t="s">
        <v>23</v>
      </c>
      <c r="G82" t="s">
        <v>21</v>
      </c>
      <c r="H82" s="1">
        <v>0</v>
      </c>
      <c r="J82" s="2">
        <v>684</v>
      </c>
      <c r="K82" s="2">
        <v>610.71</v>
      </c>
      <c r="L82" s="2">
        <f>Table1[[#This Row],[Precio neto]]*0.12</f>
        <v>73.285200000000003</v>
      </c>
      <c r="M82" s="2">
        <v>0</v>
      </c>
    </row>
    <row r="83" spans="1:13" x14ac:dyDescent="0.25">
      <c r="A83" t="s">
        <v>168</v>
      </c>
      <c r="B83" t="s">
        <v>167</v>
      </c>
      <c r="C83" s="1">
        <v>512707745</v>
      </c>
      <c r="D83" t="s">
        <v>19</v>
      </c>
      <c r="E83" s="1">
        <v>79979904</v>
      </c>
      <c r="F83" t="s">
        <v>23</v>
      </c>
      <c r="G83" t="s">
        <v>21</v>
      </c>
      <c r="H83" s="1">
        <v>0</v>
      </c>
      <c r="J83" s="2">
        <v>1299.5999999999999</v>
      </c>
      <c r="K83" s="2">
        <v>1160.3599999999999</v>
      </c>
      <c r="L83" s="2">
        <f>Table1[[#This Row],[Precio neto]]*0.12</f>
        <v>139.24319999999997</v>
      </c>
      <c r="M83" s="2">
        <v>0</v>
      </c>
    </row>
    <row r="84" spans="1:13" x14ac:dyDescent="0.25">
      <c r="A84" t="s">
        <v>169</v>
      </c>
      <c r="B84" t="s">
        <v>170</v>
      </c>
      <c r="C84" s="1">
        <v>3774500005</v>
      </c>
      <c r="D84" t="s">
        <v>19</v>
      </c>
      <c r="E84" s="1">
        <v>1536230</v>
      </c>
      <c r="F84" t="s">
        <v>20</v>
      </c>
      <c r="G84" t="s">
        <v>21</v>
      </c>
      <c r="H84" s="1">
        <v>0</v>
      </c>
      <c r="J84" s="2">
        <v>353.02</v>
      </c>
      <c r="K84" s="2">
        <v>315.2</v>
      </c>
      <c r="L84" s="2">
        <f>Table1[[#This Row],[Precio neto]]*0.12</f>
        <v>37.823999999999998</v>
      </c>
      <c r="M84" s="2">
        <v>0</v>
      </c>
    </row>
    <row r="85" spans="1:13" x14ac:dyDescent="0.25">
      <c r="A85" t="s">
        <v>171</v>
      </c>
      <c r="B85" t="s">
        <v>172</v>
      </c>
      <c r="C85" t="s">
        <v>173</v>
      </c>
      <c r="D85" t="s">
        <v>15</v>
      </c>
      <c r="E85" s="1">
        <v>102756104</v>
      </c>
      <c r="F85" t="s">
        <v>56</v>
      </c>
      <c r="G85" t="s">
        <v>57</v>
      </c>
      <c r="H85" s="1">
        <v>0</v>
      </c>
      <c r="J85" s="2">
        <v>43909.599999999999</v>
      </c>
      <c r="K85" s="2">
        <v>39205</v>
      </c>
      <c r="L85" s="2">
        <f>Table1[[#This Row],[Precio neto]]*0.12</f>
        <v>4704.5999999999995</v>
      </c>
      <c r="M85" s="2">
        <v>0</v>
      </c>
    </row>
    <row r="86" spans="1:13" x14ac:dyDescent="0.25">
      <c r="A86" t="s">
        <v>174</v>
      </c>
      <c r="B86" t="s">
        <v>172</v>
      </c>
      <c r="C86" t="s">
        <v>175</v>
      </c>
      <c r="D86" t="s">
        <v>15</v>
      </c>
      <c r="E86" s="1">
        <v>33630364</v>
      </c>
      <c r="F86" t="s">
        <v>176</v>
      </c>
      <c r="G86" t="s">
        <v>57</v>
      </c>
      <c r="H86" s="1">
        <v>0</v>
      </c>
      <c r="J86" s="2">
        <v>11009.46</v>
      </c>
      <c r="K86" s="2">
        <v>9829.8799999999992</v>
      </c>
      <c r="L86" s="2">
        <f>Table1[[#This Row],[Precio neto]]*0.12</f>
        <v>1179.5855999999999</v>
      </c>
      <c r="M86" s="2">
        <v>0</v>
      </c>
    </row>
    <row r="87" spans="1:13" x14ac:dyDescent="0.25">
      <c r="A87" t="s">
        <v>177</v>
      </c>
      <c r="B87" t="s">
        <v>178</v>
      </c>
      <c r="C87" s="1">
        <v>1879658230</v>
      </c>
      <c r="D87" t="s">
        <v>19</v>
      </c>
      <c r="E87" t="s">
        <v>43</v>
      </c>
      <c r="F87" t="s">
        <v>17</v>
      </c>
      <c r="G87" t="s">
        <v>179</v>
      </c>
      <c r="H87" s="1">
        <v>0</v>
      </c>
      <c r="J87" s="2">
        <v>27.61</v>
      </c>
      <c r="K87" s="2">
        <v>24.65</v>
      </c>
      <c r="L87" s="2">
        <f>Table1[[#This Row],[Precio neto]]*0.12</f>
        <v>2.9579999999999997</v>
      </c>
      <c r="M87" s="2">
        <v>0</v>
      </c>
    </row>
    <row r="88" spans="1:13" x14ac:dyDescent="0.25">
      <c r="A88" t="s">
        <v>180</v>
      </c>
      <c r="B88" t="s">
        <v>178</v>
      </c>
      <c r="C88" s="1">
        <v>561531476</v>
      </c>
      <c r="D88" t="s">
        <v>19</v>
      </c>
      <c r="E88" s="1">
        <v>744557</v>
      </c>
      <c r="F88" t="s">
        <v>32</v>
      </c>
      <c r="G88" t="s">
        <v>26</v>
      </c>
      <c r="H88" s="1">
        <v>0</v>
      </c>
      <c r="J88" s="2">
        <v>819.48</v>
      </c>
      <c r="K88" s="2">
        <v>731.68</v>
      </c>
      <c r="L88" s="2">
        <f>Table1[[#This Row],[Precio neto]]*0.12</f>
        <v>87.801599999999993</v>
      </c>
      <c r="M88" s="2">
        <v>0</v>
      </c>
    </row>
    <row r="89" spans="1:13" x14ac:dyDescent="0.25">
      <c r="A89" t="s">
        <v>181</v>
      </c>
      <c r="B89" t="s">
        <v>182</v>
      </c>
      <c r="C89" s="1">
        <v>642991743</v>
      </c>
      <c r="D89" t="s">
        <v>19</v>
      </c>
      <c r="E89" s="1">
        <v>79979904</v>
      </c>
      <c r="F89" t="s">
        <v>23</v>
      </c>
      <c r="G89" t="s">
        <v>21</v>
      </c>
      <c r="H89" s="1">
        <v>0</v>
      </c>
      <c r="J89" s="2">
        <v>753.35</v>
      </c>
      <c r="K89" s="2">
        <v>672.63</v>
      </c>
      <c r="L89" s="2">
        <f>Table1[[#This Row],[Precio neto]]*0.12</f>
        <v>80.715599999999995</v>
      </c>
      <c r="M89" s="2">
        <v>0</v>
      </c>
    </row>
    <row r="90" spans="1:13" x14ac:dyDescent="0.25">
      <c r="B90" s="4">
        <v>44468</v>
      </c>
      <c r="C90" s="1">
        <v>4129367534</v>
      </c>
      <c r="D90" t="s">
        <v>19</v>
      </c>
      <c r="E90" s="1">
        <v>34373519</v>
      </c>
      <c r="F90" t="s">
        <v>211</v>
      </c>
      <c r="G90" t="s">
        <v>81</v>
      </c>
      <c r="H90" s="1">
        <v>10</v>
      </c>
      <c r="I90">
        <v>48.47</v>
      </c>
      <c r="J90" s="2">
        <f>Table1[[#This Row],[Total]]-Table1[[#This Row],[IDP]]</f>
        <v>251.53</v>
      </c>
      <c r="K90" s="2">
        <f>Table1[[#This Row],[Total Factura]]/1.12</f>
        <v>224.58035714285711</v>
      </c>
      <c r="L90" s="2">
        <f>Table1[[#This Row],[Precio neto]]*0.12</f>
        <v>26.949642857142852</v>
      </c>
      <c r="M90" s="2">
        <v>300</v>
      </c>
    </row>
    <row r="91" spans="1:13" x14ac:dyDescent="0.25">
      <c r="B91" s="4">
        <v>44454</v>
      </c>
      <c r="C91" s="1">
        <v>664617066</v>
      </c>
      <c r="D91" t="s">
        <v>19</v>
      </c>
      <c r="E91" s="1">
        <v>93564511</v>
      </c>
      <c r="F91" t="s">
        <v>212</v>
      </c>
      <c r="G91" t="s">
        <v>81</v>
      </c>
      <c r="H91" s="1">
        <v>7</v>
      </c>
      <c r="I91">
        <v>32.43</v>
      </c>
      <c r="J91" s="2">
        <f>Table1[[#This Row],[Total]]-Table1[[#This Row],[IDP]]</f>
        <v>167.57</v>
      </c>
      <c r="K91" s="2">
        <f>Table1[[#This Row],[Total Factura]]/1.12</f>
        <v>149.61607142857142</v>
      </c>
      <c r="L91" s="2">
        <f>Table1[[#This Row],[Precio neto]]*0.12</f>
        <v>17.95392857142857</v>
      </c>
      <c r="M91" s="2">
        <v>200</v>
      </c>
    </row>
    <row r="92" spans="1:13" x14ac:dyDescent="0.25">
      <c r="B92" s="4">
        <v>44451</v>
      </c>
      <c r="C92" s="1">
        <v>1368485266</v>
      </c>
      <c r="D92" t="s">
        <v>19</v>
      </c>
      <c r="E92" s="1">
        <v>34373519</v>
      </c>
      <c r="F92" t="s">
        <v>213</v>
      </c>
      <c r="G92" t="s">
        <v>81</v>
      </c>
      <c r="H92" s="1">
        <v>7</v>
      </c>
      <c r="I92">
        <v>32.450000000000003</v>
      </c>
      <c r="J92" s="2">
        <f>Table1[[#This Row],[Total]]-Table1[[#This Row],[IDP]]</f>
        <v>167.55</v>
      </c>
      <c r="K92" s="2">
        <f>Table1[[#This Row],[Total Factura]]/1.12</f>
        <v>149.59821428571428</v>
      </c>
      <c r="L92" s="2">
        <f>Table1[[#This Row],[Precio neto]]*0.12</f>
        <v>17.951785714285712</v>
      </c>
      <c r="M92" s="2">
        <v>200</v>
      </c>
    </row>
    <row r="93" spans="1:13" x14ac:dyDescent="0.25">
      <c r="B93" s="4">
        <v>44440</v>
      </c>
      <c r="C93" s="1">
        <v>3883223107</v>
      </c>
      <c r="D93" t="s">
        <v>19</v>
      </c>
      <c r="E93" s="1">
        <v>34373519</v>
      </c>
      <c r="F93" t="s">
        <v>213</v>
      </c>
      <c r="G93" t="s">
        <v>81</v>
      </c>
      <c r="H93" s="1">
        <v>4</v>
      </c>
      <c r="I93">
        <v>16.21</v>
      </c>
      <c r="J93" s="2">
        <f>Table1[[#This Row],[Total]]-Table1[[#This Row],[IDP]]</f>
        <v>83.789999999999992</v>
      </c>
      <c r="K93" s="2">
        <f>Table1[[#This Row],[Total Factura]]/1.12</f>
        <v>74.812499999999986</v>
      </c>
      <c r="L93" s="2">
        <f>Table1[[#This Row],[Precio neto]]*0.12</f>
        <v>8.9774999999999974</v>
      </c>
      <c r="M93" s="2">
        <v>100</v>
      </c>
    </row>
    <row r="94" spans="1:13" x14ac:dyDescent="0.25">
      <c r="J94" s="2">
        <f>SUM(J2:J93)</f>
        <v>516544.41000000003</v>
      </c>
      <c r="K94" s="2">
        <f>SUM(K2:K93)</f>
        <v>461200.41000000009</v>
      </c>
      <c r="L94" s="2">
        <f>SUM(L2:L93)</f>
        <v>55344.049199999994</v>
      </c>
      <c r="M94" s="2">
        <f>SUM(M2:M93)</f>
        <v>230980.80000000002</v>
      </c>
    </row>
  </sheetData>
  <pageMargins left="0.2" right="0.2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CEB6-E15C-4F01-BE0A-0A3842BF845C}">
  <sheetPr>
    <tabColor rgb="FFFFFF00"/>
  </sheetPr>
  <dimension ref="A1:K9"/>
  <sheetViews>
    <sheetView workbookViewId="0">
      <selection activeCell="G17" sqref="G17"/>
    </sheetView>
  </sheetViews>
  <sheetFormatPr baseColWidth="10" defaultRowHeight="15" x14ac:dyDescent="0.25"/>
  <cols>
    <col min="1" max="1" width="19.28515625" customWidth="1"/>
    <col min="2" max="2" width="14.7109375" bestFit="1" customWidth="1"/>
    <col min="6" max="6" width="29.42578125" customWidth="1"/>
    <col min="7" max="7" width="22.140625" customWidth="1"/>
    <col min="8" max="8" width="18.85546875" customWidth="1"/>
    <col min="9" max="9" width="19.5703125" customWidth="1"/>
    <col min="10" max="10" width="16.28515625" customWidth="1"/>
    <col min="11" max="11" width="14.42578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</v>
      </c>
      <c r="I1" t="s">
        <v>10</v>
      </c>
      <c r="J1" t="s">
        <v>11</v>
      </c>
      <c r="K1" t="s">
        <v>183</v>
      </c>
    </row>
    <row r="2" spans="1:11" x14ac:dyDescent="0.25">
      <c r="A2" t="s">
        <v>184</v>
      </c>
      <c r="B2" s="4">
        <v>44441</v>
      </c>
      <c r="C2" t="s">
        <v>185</v>
      </c>
      <c r="D2" t="s">
        <v>15</v>
      </c>
      <c r="E2" s="1">
        <v>29607310</v>
      </c>
      <c r="F2" t="s">
        <v>186</v>
      </c>
      <c r="G2" t="s">
        <v>57</v>
      </c>
      <c r="H2" s="2">
        <v>278114.08</v>
      </c>
      <c r="I2" s="2">
        <v>248316.14</v>
      </c>
      <c r="J2" s="2">
        <v>29797.94</v>
      </c>
      <c r="K2" s="2">
        <v>8939.3799999999992</v>
      </c>
    </row>
    <row r="3" spans="1:11" x14ac:dyDescent="0.25">
      <c r="A3" t="s">
        <v>187</v>
      </c>
      <c r="B3" s="4">
        <v>44446</v>
      </c>
      <c r="C3" t="s">
        <v>188</v>
      </c>
      <c r="D3" t="s">
        <v>15</v>
      </c>
      <c r="E3" s="1">
        <v>55248500</v>
      </c>
      <c r="F3" t="s">
        <v>189</v>
      </c>
      <c r="G3" t="s">
        <v>57</v>
      </c>
      <c r="H3" s="2">
        <v>3600</v>
      </c>
      <c r="I3" s="2">
        <v>3214.29</v>
      </c>
      <c r="J3" s="2">
        <v>385.71</v>
      </c>
      <c r="K3" s="2">
        <v>0</v>
      </c>
    </row>
    <row r="4" spans="1:11" x14ac:dyDescent="0.25">
      <c r="A4" t="s">
        <v>190</v>
      </c>
      <c r="B4" s="4">
        <v>44446</v>
      </c>
      <c r="C4" t="s">
        <v>191</v>
      </c>
      <c r="D4" t="s">
        <v>15</v>
      </c>
      <c r="E4" s="1">
        <v>29607310</v>
      </c>
      <c r="F4" t="s">
        <v>192</v>
      </c>
      <c r="G4" t="s">
        <v>57</v>
      </c>
      <c r="H4" s="2">
        <v>22446.34</v>
      </c>
      <c r="I4" s="2">
        <v>20041.38</v>
      </c>
      <c r="J4" s="2">
        <v>2404.9699999999998</v>
      </c>
      <c r="K4" s="2">
        <v>721.49</v>
      </c>
    </row>
    <row r="5" spans="1:11" x14ac:dyDescent="0.25">
      <c r="A5" t="s">
        <v>193</v>
      </c>
      <c r="B5" s="4">
        <v>44453</v>
      </c>
      <c r="C5" t="s">
        <v>194</v>
      </c>
      <c r="D5" t="s">
        <v>15</v>
      </c>
      <c r="E5" s="1">
        <v>29607310</v>
      </c>
      <c r="F5" t="s">
        <v>192</v>
      </c>
      <c r="G5" t="s">
        <v>57</v>
      </c>
      <c r="H5" s="2">
        <v>204106.06</v>
      </c>
      <c r="I5" s="2">
        <v>182237.55</v>
      </c>
      <c r="J5" s="2">
        <v>21868.51</v>
      </c>
      <c r="K5" s="2">
        <v>6560.55</v>
      </c>
    </row>
    <row r="6" spans="1:11" x14ac:dyDescent="0.25">
      <c r="A6" t="s">
        <v>195</v>
      </c>
      <c r="B6" s="4">
        <v>44453</v>
      </c>
      <c r="C6" t="s">
        <v>196</v>
      </c>
      <c r="D6" t="s">
        <v>15</v>
      </c>
      <c r="E6" s="1">
        <v>29607310</v>
      </c>
      <c r="F6" t="s">
        <v>192</v>
      </c>
      <c r="G6" t="s">
        <v>57</v>
      </c>
      <c r="H6" s="2">
        <v>111008.11</v>
      </c>
      <c r="I6" s="2">
        <v>99114.38</v>
      </c>
      <c r="J6" s="2">
        <v>11893.73</v>
      </c>
      <c r="K6" s="2">
        <v>3568.12</v>
      </c>
    </row>
    <row r="7" spans="1:11" x14ac:dyDescent="0.25">
      <c r="A7" t="s">
        <v>197</v>
      </c>
      <c r="B7" s="4">
        <v>44460</v>
      </c>
      <c r="C7" t="s">
        <v>198</v>
      </c>
      <c r="D7" t="s">
        <v>15</v>
      </c>
      <c r="E7" s="1">
        <v>29607310</v>
      </c>
      <c r="F7" t="s">
        <v>186</v>
      </c>
      <c r="G7" t="s">
        <v>57</v>
      </c>
      <c r="H7" s="2">
        <v>204264.16</v>
      </c>
      <c r="I7" s="2">
        <v>182378.71</v>
      </c>
      <c r="J7" s="2">
        <v>21885.45</v>
      </c>
      <c r="K7" s="2">
        <v>6565.64</v>
      </c>
    </row>
    <row r="8" spans="1:11" x14ac:dyDescent="0.25">
      <c r="A8" t="s">
        <v>199</v>
      </c>
      <c r="B8" s="4">
        <v>44462</v>
      </c>
      <c r="C8" t="s">
        <v>200</v>
      </c>
      <c r="D8" t="s">
        <v>15</v>
      </c>
      <c r="E8" s="1">
        <v>29607310</v>
      </c>
      <c r="F8" t="s">
        <v>192</v>
      </c>
      <c r="G8" t="s">
        <v>57</v>
      </c>
      <c r="H8" s="2">
        <v>74467.649999999994</v>
      </c>
      <c r="I8" s="2">
        <v>66488.97</v>
      </c>
      <c r="J8" s="2">
        <v>7978.68</v>
      </c>
      <c r="K8" s="2">
        <v>2393.6</v>
      </c>
    </row>
    <row r="9" spans="1:11" x14ac:dyDescent="0.25">
      <c r="B9" s="4"/>
      <c r="H9" s="2">
        <f>SUM(H2:H8)</f>
        <v>898006.40000000014</v>
      </c>
      <c r="I9" s="2">
        <f>SUM(I2:I8)</f>
        <v>801791.41999999993</v>
      </c>
      <c r="J9" s="2">
        <f>SUM(J2:J8)</f>
        <v>96214.989999999991</v>
      </c>
      <c r="K9" s="2">
        <f>SUM(K2:K8)</f>
        <v>28748.779999999995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4C6B-5D4D-4288-8794-4731EB4B5DFF}">
  <sheetPr>
    <tabColor theme="9" tint="-0.249977111117893"/>
  </sheetPr>
  <dimension ref="H17:L26"/>
  <sheetViews>
    <sheetView tabSelected="1" workbookViewId="0">
      <selection activeCell="K21" sqref="K21"/>
    </sheetView>
  </sheetViews>
  <sheetFormatPr baseColWidth="10" defaultRowHeight="15" x14ac:dyDescent="0.25"/>
  <cols>
    <col min="8" max="8" width="24" customWidth="1"/>
    <col min="9" max="9" width="17.7109375" customWidth="1"/>
    <col min="10" max="10" width="21" customWidth="1"/>
    <col min="11" max="11" width="16.42578125" customWidth="1"/>
    <col min="12" max="12" width="16.85546875" customWidth="1"/>
  </cols>
  <sheetData>
    <row r="17" spans="8:12" x14ac:dyDescent="0.25">
      <c r="H17" s="9" t="s">
        <v>210</v>
      </c>
      <c r="I17" s="9"/>
      <c r="J17" s="9"/>
      <c r="K17" s="9"/>
      <c r="L17" s="9"/>
    </row>
    <row r="18" spans="8:12" x14ac:dyDescent="0.25">
      <c r="H18" s="9"/>
      <c r="I18" s="9"/>
      <c r="J18" s="9"/>
      <c r="K18" s="9"/>
      <c r="L18" s="9"/>
    </row>
    <row r="20" spans="8:12" x14ac:dyDescent="0.25">
      <c r="H20" s="8" t="s">
        <v>201</v>
      </c>
      <c r="I20" s="8" t="s">
        <v>202</v>
      </c>
      <c r="J20" s="8" t="s">
        <v>11</v>
      </c>
      <c r="K20" s="8" t="s">
        <v>203</v>
      </c>
      <c r="L20" s="8" t="s">
        <v>204</v>
      </c>
    </row>
    <row r="21" spans="8:12" x14ac:dyDescent="0.25">
      <c r="H21" s="5" t="s">
        <v>205</v>
      </c>
      <c r="I21" s="2">
        <v>801791.42</v>
      </c>
      <c r="J21" s="2">
        <v>96214.99</v>
      </c>
      <c r="K21" s="2">
        <v>898006.4</v>
      </c>
      <c r="L21" s="2">
        <v>28748.78</v>
      </c>
    </row>
    <row r="22" spans="8:12" x14ac:dyDescent="0.25">
      <c r="H22" s="5" t="s">
        <v>206</v>
      </c>
      <c r="I22" s="2">
        <v>461200</v>
      </c>
      <c r="J22" s="2">
        <v>55344.05</v>
      </c>
      <c r="K22" s="2">
        <v>516544.41</v>
      </c>
      <c r="L22" s="2"/>
    </row>
    <row r="23" spans="8:12" x14ac:dyDescent="0.25">
      <c r="H23" s="5" t="s">
        <v>207</v>
      </c>
      <c r="I23" s="2">
        <f>I21-I22</f>
        <v>340591.42000000004</v>
      </c>
      <c r="J23" s="2">
        <f>J21-J22</f>
        <v>40870.94</v>
      </c>
      <c r="K23" s="2">
        <f>K21-K22</f>
        <v>381461.99000000005</v>
      </c>
    </row>
    <row r="24" spans="8:12" x14ac:dyDescent="0.25">
      <c r="H24" s="6" t="s">
        <v>208</v>
      </c>
      <c r="J24" s="2">
        <f>J23-L21</f>
        <v>12122.160000000003</v>
      </c>
    </row>
    <row r="25" spans="8:12" x14ac:dyDescent="0.25">
      <c r="H25" s="6" t="s">
        <v>209</v>
      </c>
      <c r="I25" s="2"/>
      <c r="J25" s="2">
        <v>6374.33</v>
      </c>
      <c r="K25" s="2"/>
    </row>
    <row r="26" spans="8:12" x14ac:dyDescent="0.25">
      <c r="H26" s="5" t="s">
        <v>214</v>
      </c>
      <c r="I26" s="2"/>
      <c r="J26" s="7">
        <f>J24-J25</f>
        <v>5747.8300000000036</v>
      </c>
      <c r="K26" s="2"/>
    </row>
  </sheetData>
  <mergeCells count="1">
    <mergeCell ref="H17:L18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COMPRAS SEPTIEMBRE</vt:lpstr>
      <vt:lpstr>VENTAS SEPTIEMBRE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2021-10-08T18:04:18Z</dcterms:created>
  <dcterms:modified xsi:type="dcterms:W3CDTF">2021-10-08T21:24:42Z</dcterms:modified>
</cp:coreProperties>
</file>