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905" tabRatio="621" firstSheet="2" activeTab="6"/>
  </bookViews>
  <sheets>
    <sheet name="NOTE" sheetId="1" r:id="rId1"/>
    <sheet name="LIST OF FUNCTIONS" sheetId="13" r:id="rId2"/>
    <sheet name="IS FUNCTIONS" sheetId="3" r:id="rId3"/>
    <sheet name="CONDITIONAL" sheetId="4" r:id="rId4"/>
    <sheet name="MATHEMATICAL" sheetId="5" r:id="rId5"/>
    <sheet name="FIND &amp; SEARCH" sheetId="6" r:id="rId6"/>
    <sheet name="LOOKUP" sheetId="7" r:id="rId7"/>
    <sheet name="REFERENCE" sheetId="8" r:id="rId8"/>
    <sheet name="DATE &amp; TIME" sheetId="9" r:id="rId9"/>
    <sheet name="MISC." sheetId="10" r:id="rId10"/>
    <sheet name="RANK" sheetId="11" r:id="rId11"/>
    <sheet name="LOGICAL" sheetId="12" r:id="rId12"/>
  </sheets>
  <definedNames>
    <definedName name="_xlnm._FilterDatabase" localSheetId="1" hidden="1">'LIST OF FUNCTIONS'!$J$1:$J$29</definedName>
    <definedName name="Sales_Data">REFERENCE!$C$92</definedName>
  </definedNames>
  <calcPr calcId="152511"/>
</workbook>
</file>

<file path=xl/calcChain.xml><?xml version="1.0" encoding="utf-8"?>
<calcChain xmlns="http://schemas.openxmlformats.org/spreadsheetml/2006/main">
  <c r="H47" i="12" l="1"/>
  <c r="H48" i="12"/>
  <c r="H41" i="12"/>
  <c r="H40" i="12"/>
  <c r="H39" i="12"/>
  <c r="H25" i="12"/>
  <c r="H22" i="12"/>
  <c r="H23" i="12"/>
  <c r="H24" i="12"/>
  <c r="H8" i="12"/>
  <c r="H7" i="12"/>
  <c r="H6" i="12"/>
  <c r="H45" i="11"/>
  <c r="H44" i="11"/>
  <c r="H43" i="11"/>
  <c r="H42" i="11"/>
  <c r="H29" i="11"/>
  <c r="H28" i="11"/>
  <c r="H27" i="11"/>
  <c r="H10" i="11"/>
  <c r="H9" i="11"/>
  <c r="H8" i="11"/>
  <c r="H7" i="11"/>
  <c r="H99" i="5"/>
  <c r="H98" i="5"/>
  <c r="H97" i="5"/>
  <c r="H96" i="5"/>
  <c r="G81" i="6"/>
  <c r="G80" i="6"/>
  <c r="G79" i="6"/>
  <c r="G78" i="6"/>
  <c r="G76" i="6"/>
  <c r="G75" i="6"/>
  <c r="G74" i="6"/>
  <c r="G77" i="6"/>
  <c r="H256" i="10"/>
  <c r="H255" i="10"/>
  <c r="H238" i="10"/>
  <c r="H237" i="10"/>
  <c r="H236" i="10"/>
  <c r="H239" i="10"/>
  <c r="C226" i="10" a="1"/>
  <c r="C228" i="10" s="1"/>
  <c r="C226" i="10"/>
  <c r="C225" i="10" a="1"/>
  <c r="E225" i="10" s="1"/>
  <c r="H41" i="10"/>
  <c r="H40" i="10"/>
  <c r="H204" i="10"/>
  <c r="H183" i="10"/>
  <c r="G47" i="12"/>
  <c r="F80" i="6"/>
  <c r="G40" i="10"/>
  <c r="G8" i="12"/>
  <c r="G97" i="5"/>
  <c r="B226" i="10"/>
  <c r="G6" i="12"/>
  <c r="G44" i="11"/>
  <c r="G9" i="11"/>
  <c r="B227" i="10"/>
  <c r="G41" i="12"/>
  <c r="G98" i="5"/>
  <c r="G7" i="12"/>
  <c r="G204" i="10"/>
  <c r="G28" i="11"/>
  <c r="F76" i="6"/>
  <c r="G23" i="12"/>
  <c r="G48" i="12"/>
  <c r="G237" i="10"/>
  <c r="G43" i="11"/>
  <c r="G7" i="11"/>
  <c r="F81" i="6"/>
  <c r="G182" i="10"/>
  <c r="B225" i="10"/>
  <c r="G22" i="12"/>
  <c r="G42" i="11"/>
  <c r="G39" i="12"/>
  <c r="G41" i="10"/>
  <c r="G96" i="5"/>
  <c r="G24" i="12"/>
  <c r="G8" i="11"/>
  <c r="G25" i="12"/>
  <c r="G256" i="10"/>
  <c r="G10" i="11"/>
  <c r="G238" i="10"/>
  <c r="G29" i="11"/>
  <c r="G180" i="10"/>
  <c r="F74" i="6"/>
  <c r="G181" i="10"/>
  <c r="F75" i="6"/>
  <c r="G255" i="10"/>
  <c r="G27" i="11"/>
  <c r="G40" i="12"/>
  <c r="F77" i="6"/>
  <c r="G236" i="10"/>
  <c r="G183" i="10"/>
  <c r="F79" i="6"/>
  <c r="B228" i="10"/>
  <c r="G239" i="10"/>
  <c r="G99" i="5"/>
  <c r="F78" i="6"/>
  <c r="D225" i="10" l="1"/>
  <c r="C225" i="10"/>
  <c r="C227" i="10"/>
  <c r="H182" i="10"/>
  <c r="H181" i="10"/>
  <c r="H180" i="10"/>
  <c r="H163" i="10"/>
  <c r="H162" i="10"/>
  <c r="H154" i="10"/>
  <c r="H153" i="10"/>
  <c r="H152" i="10"/>
  <c r="H121" i="10"/>
  <c r="H120" i="10"/>
  <c r="H119" i="10"/>
  <c r="H118" i="10"/>
  <c r="H117" i="10"/>
  <c r="H116" i="10"/>
  <c r="B86" i="10"/>
  <c r="B85" i="10"/>
  <c r="B84" i="10"/>
  <c r="H76" i="10"/>
  <c r="H75" i="10"/>
  <c r="H74" i="10"/>
  <c r="H73" i="10"/>
  <c r="H67" i="10"/>
  <c r="H66" i="10"/>
  <c r="H65" i="10"/>
  <c r="H64" i="10"/>
  <c r="H24" i="10"/>
  <c r="H23" i="10"/>
  <c r="H22" i="10"/>
  <c r="H21" i="10"/>
  <c r="H53" i="10"/>
  <c r="H52" i="10"/>
  <c r="H51" i="10"/>
  <c r="H50" i="10"/>
  <c r="B32" i="10"/>
  <c r="H32" i="10" s="1"/>
  <c r="H14" i="10"/>
  <c r="H15" i="10"/>
  <c r="H6" i="10"/>
  <c r="H7" i="10"/>
  <c r="H8" i="10"/>
  <c r="H139" i="9"/>
  <c r="H138" i="9"/>
  <c r="H154" i="9"/>
  <c r="H153" i="9"/>
  <c r="H123" i="9"/>
  <c r="H122" i="9"/>
  <c r="I100" i="9"/>
  <c r="I99" i="9"/>
  <c r="I84" i="9"/>
  <c r="I83" i="9"/>
  <c r="I82" i="9"/>
  <c r="I81" i="9"/>
  <c r="I80" i="9"/>
  <c r="I79" i="9"/>
  <c r="H72" i="9"/>
  <c r="H71" i="9"/>
  <c r="H55" i="9"/>
  <c r="H56" i="9"/>
  <c r="H41" i="9"/>
  <c r="H42" i="9"/>
  <c r="H28" i="9"/>
  <c r="H27" i="9"/>
  <c r="H26" i="9"/>
  <c r="H19" i="9"/>
  <c r="H18" i="9"/>
  <c r="H17" i="9"/>
  <c r="H7" i="9"/>
  <c r="H8" i="9"/>
  <c r="H6" i="9"/>
  <c r="H103" i="8"/>
  <c r="H102" i="8"/>
  <c r="H101" i="8"/>
  <c r="G102" i="8"/>
  <c r="H79" i="9"/>
  <c r="G66" i="10"/>
  <c r="G22" i="10"/>
  <c r="H84" i="9"/>
  <c r="H86" i="10"/>
  <c r="G21" i="10"/>
  <c r="G14" i="10"/>
  <c r="H83" i="9"/>
  <c r="G52" i="10"/>
  <c r="H100" i="9"/>
  <c r="G23" i="10"/>
  <c r="G116" i="10"/>
  <c r="G27" i="9"/>
  <c r="G122" i="9"/>
  <c r="G19" i="9"/>
  <c r="G18" i="9"/>
  <c r="G64" i="10"/>
  <c r="G65" i="10"/>
  <c r="G75" i="10"/>
  <c r="G74" i="10"/>
  <c r="G42" i="9"/>
  <c r="G86" i="10"/>
  <c r="G117" i="10"/>
  <c r="G67" i="10"/>
  <c r="G153" i="10"/>
  <c r="G6" i="10"/>
  <c r="G8" i="10"/>
  <c r="G138" i="9"/>
  <c r="G121" i="10"/>
  <c r="G103" i="8"/>
  <c r="G154" i="10"/>
  <c r="G56" i="9"/>
  <c r="G41" i="9"/>
  <c r="G55" i="9"/>
  <c r="G53" i="10"/>
  <c r="H84" i="10"/>
  <c r="G154" i="9"/>
  <c r="G162" i="10"/>
  <c r="G118" i="10"/>
  <c r="G101" i="8"/>
  <c r="G24" i="10"/>
  <c r="G84" i="10"/>
  <c r="G153" i="9"/>
  <c r="G119" i="10"/>
  <c r="H80" i="9"/>
  <c r="H82" i="9"/>
  <c r="G7" i="10"/>
  <c r="G28" i="9"/>
  <c r="G120" i="10"/>
  <c r="G17" i="9"/>
  <c r="G15" i="10"/>
  <c r="G7" i="9"/>
  <c r="G32" i="10"/>
  <c r="G139" i="9"/>
  <c r="G85" i="10"/>
  <c r="G26" i="9"/>
  <c r="G123" i="9"/>
  <c r="H81" i="9"/>
  <c r="G8" i="9"/>
  <c r="G152" i="10"/>
  <c r="G50" i="10"/>
  <c r="G163" i="10"/>
  <c r="G6" i="9"/>
  <c r="G51" i="10"/>
  <c r="G76" i="10"/>
  <c r="H99" i="9"/>
  <c r="G73" i="10"/>
  <c r="H85" i="10"/>
  <c r="H66" i="8" l="1"/>
  <c r="H65" i="8"/>
  <c r="H64" i="8"/>
  <c r="H45" i="8" a="1"/>
  <c r="H45" i="8"/>
  <c r="H46" i="8"/>
  <c r="H44" i="8"/>
  <c r="H22" i="8"/>
  <c r="H21" i="8"/>
  <c r="H8" i="8"/>
  <c r="H7" i="8"/>
  <c r="H6" i="8"/>
  <c r="H10" i="8"/>
  <c r="H9" i="8"/>
  <c r="G91" i="8"/>
  <c r="G64" i="8"/>
  <c r="H89" i="8"/>
  <c r="H93" i="8"/>
  <c r="G22" i="8"/>
  <c r="H91" i="8"/>
  <c r="G65" i="8"/>
  <c r="G7" i="8"/>
  <c r="H92" i="8"/>
  <c r="G6" i="8"/>
  <c r="G9" i="8"/>
  <c r="G92" i="8"/>
  <c r="G93" i="8"/>
  <c r="G45" i="8"/>
  <c r="G8" i="8"/>
  <c r="H90" i="8"/>
  <c r="G44" i="8"/>
  <c r="G90" i="8"/>
  <c r="G10" i="8"/>
  <c r="G94" i="8"/>
  <c r="G46" i="8"/>
  <c r="G21" i="8"/>
  <c r="G66" i="8"/>
  <c r="H94" i="8"/>
  <c r="G89" i="8"/>
  <c r="I62" i="7" l="1"/>
  <c r="I61" i="7"/>
  <c r="I60" i="7"/>
  <c r="I59" i="7"/>
  <c r="I44" i="7"/>
  <c r="I43" i="7"/>
  <c r="I42" i="7"/>
  <c r="I25" i="7"/>
  <c r="I24" i="7"/>
  <c r="I23" i="7"/>
  <c r="I22" i="7"/>
  <c r="I15" i="7"/>
  <c r="I14" i="7"/>
  <c r="I13" i="7"/>
  <c r="I12" i="7"/>
  <c r="I11" i="7"/>
  <c r="H60" i="7"/>
  <c r="H14" i="7"/>
  <c r="H61" i="7"/>
  <c r="H62" i="7"/>
  <c r="H22" i="7"/>
  <c r="H23" i="7"/>
  <c r="H11" i="7"/>
  <c r="H13" i="7"/>
  <c r="H59" i="7"/>
  <c r="H24" i="7"/>
  <c r="H44" i="7"/>
  <c r="H43" i="7"/>
  <c r="H12" i="7"/>
  <c r="H25" i="7"/>
  <c r="H42" i="7"/>
  <c r="H15" i="7"/>
  <c r="G66" i="6" l="1"/>
  <c r="G64" i="6"/>
  <c r="G65" i="6"/>
  <c r="G63" i="6"/>
  <c r="G40" i="6"/>
  <c r="G39" i="6"/>
  <c r="G38" i="6"/>
  <c r="G37" i="6"/>
  <c r="G36" i="6"/>
  <c r="G35" i="6"/>
  <c r="G34" i="6"/>
  <c r="G33" i="6"/>
  <c r="G6" i="6"/>
  <c r="G11" i="6"/>
  <c r="G10" i="6"/>
  <c r="G9" i="6"/>
  <c r="G8" i="6"/>
  <c r="G7" i="6"/>
  <c r="F33" i="6"/>
  <c r="F10" i="6"/>
  <c r="F9" i="6"/>
  <c r="F6" i="6"/>
  <c r="F64" i="6"/>
  <c r="F40" i="6"/>
  <c r="F39" i="6"/>
  <c r="F11" i="6"/>
  <c r="F36" i="6"/>
  <c r="F65" i="6"/>
  <c r="F37" i="6"/>
  <c r="F63" i="6"/>
  <c r="F66" i="6"/>
  <c r="F7" i="6"/>
  <c r="F8" i="6"/>
  <c r="F38" i="6"/>
  <c r="F35" i="6"/>
  <c r="F34" i="6"/>
  <c r="H358" i="5" l="1"/>
  <c r="H357" i="5"/>
  <c r="H356" i="5"/>
  <c r="H355" i="5"/>
  <c r="G357" i="5"/>
  <c r="G356" i="5"/>
  <c r="G355" i="5"/>
  <c r="G358" i="5"/>
  <c r="H334" i="5" l="1"/>
  <c r="H333" i="5"/>
  <c r="H332" i="5"/>
  <c r="H331" i="5"/>
  <c r="H323" i="5"/>
  <c r="H324" i="5"/>
  <c r="H322" i="5"/>
  <c r="H320" i="5"/>
  <c r="H321" i="5"/>
  <c r="H319" i="5"/>
  <c r="H305" i="5"/>
  <c r="H308" i="5"/>
  <c r="H307" i="5"/>
  <c r="H306" i="5"/>
  <c r="H277" i="5"/>
  <c r="H276" i="5"/>
  <c r="H275" i="5"/>
  <c r="H274" i="5"/>
  <c r="H242" i="5"/>
  <c r="H241" i="5"/>
  <c r="H240" i="5"/>
  <c r="H239" i="5"/>
  <c r="G308" i="5"/>
  <c r="G323" i="5"/>
  <c r="G319" i="5"/>
  <c r="G276" i="5"/>
  <c r="G274" i="5"/>
  <c r="G334" i="5"/>
  <c r="G275" i="5"/>
  <c r="G333" i="5"/>
  <c r="G241" i="5"/>
  <c r="G239" i="5"/>
  <c r="G240" i="5"/>
  <c r="G332" i="5"/>
  <c r="G277" i="5"/>
  <c r="G306" i="5"/>
  <c r="G320" i="5"/>
  <c r="G242" i="5"/>
  <c r="G331" i="5"/>
  <c r="G324" i="5"/>
  <c r="G322" i="5"/>
  <c r="G305" i="5"/>
  <c r="G321" i="5"/>
  <c r="G307" i="5"/>
  <c r="H222" i="5" l="1"/>
  <c r="H221" i="5"/>
  <c r="H206" i="5"/>
  <c r="H205" i="5"/>
  <c r="H198" i="5"/>
  <c r="H197" i="5"/>
  <c r="H196" i="5"/>
  <c r="H183" i="5"/>
  <c r="H182" i="5"/>
  <c r="H181" i="5"/>
  <c r="H180" i="5"/>
  <c r="H165" i="5"/>
  <c r="H164" i="5"/>
  <c r="H163" i="5"/>
  <c r="H162" i="5"/>
  <c r="H147" i="5"/>
  <c r="H133" i="5"/>
  <c r="H115" i="5"/>
  <c r="H114" i="5"/>
  <c r="G133" i="5"/>
  <c r="G221" i="5"/>
  <c r="G165" i="5"/>
  <c r="G182" i="5"/>
  <c r="G115" i="5"/>
  <c r="G162" i="5"/>
  <c r="G205" i="5"/>
  <c r="G180" i="5"/>
  <c r="G206" i="5"/>
  <c r="G147" i="5"/>
  <c r="G183" i="5"/>
  <c r="G222" i="5"/>
  <c r="G114" i="5"/>
  <c r="G196" i="5"/>
  <c r="G197" i="5"/>
  <c r="G163" i="5"/>
  <c r="G181" i="5"/>
  <c r="G164" i="5"/>
  <c r="G198" i="5"/>
  <c r="H79" i="5" l="1"/>
  <c r="H78" i="5"/>
  <c r="H61" i="5"/>
  <c r="H60" i="5"/>
  <c r="H41" i="5"/>
  <c r="H40" i="5"/>
  <c r="H22" i="5"/>
  <c r="H21" i="5"/>
  <c r="H7" i="5"/>
  <c r="H6" i="5"/>
  <c r="G60" i="5"/>
  <c r="G6" i="5"/>
  <c r="G21" i="5"/>
  <c r="G61" i="5"/>
  <c r="G79" i="5"/>
  <c r="G78" i="5"/>
  <c r="G22" i="5"/>
  <c r="G40" i="5"/>
  <c r="G41" i="5"/>
  <c r="G7" i="5"/>
  <c r="G184" i="4" l="1"/>
  <c r="G175" i="4"/>
  <c r="G174" i="4"/>
  <c r="G173" i="4"/>
  <c r="G164" i="4"/>
  <c r="G163" i="4"/>
  <c r="G144" i="4"/>
  <c r="G143" i="4"/>
  <c r="G142" i="4"/>
  <c r="G121" i="4"/>
  <c r="G120" i="4"/>
  <c r="G119" i="4"/>
  <c r="G98" i="4"/>
  <c r="G97" i="4"/>
  <c r="G96" i="4"/>
  <c r="G71" i="4"/>
  <c r="G70" i="4"/>
  <c r="G69" i="4"/>
  <c r="G68" i="4"/>
  <c r="G67" i="4"/>
  <c r="G66" i="4"/>
  <c r="G43" i="4"/>
  <c r="G42" i="4"/>
  <c r="G41" i="4"/>
  <c r="G40" i="4"/>
  <c r="G39" i="4"/>
  <c r="G38" i="4"/>
  <c r="G37" i="4"/>
  <c r="G36" i="4"/>
  <c r="G13" i="4"/>
  <c r="G12" i="4"/>
  <c r="G11" i="4"/>
  <c r="G10" i="4"/>
  <c r="G9" i="4"/>
  <c r="G8" i="4"/>
  <c r="G7" i="4"/>
  <c r="G6" i="4"/>
  <c r="D142" i="3"/>
  <c r="D143" i="3"/>
  <c r="D144" i="3"/>
  <c r="D141" i="3"/>
  <c r="D131" i="3"/>
  <c r="D132" i="3"/>
  <c r="D133" i="3"/>
  <c r="D130" i="3"/>
  <c r="D119" i="3"/>
  <c r="D120" i="3"/>
  <c r="D118" i="3"/>
  <c r="B110" i="3"/>
  <c r="D110" i="3" s="1"/>
  <c r="D107" i="3"/>
  <c r="D108" i="3"/>
  <c r="D109" i="3"/>
  <c r="D106" i="3"/>
  <c r="D96" i="3"/>
  <c r="D97" i="3"/>
  <c r="D98" i="3"/>
  <c r="D95" i="3"/>
  <c r="D85" i="3"/>
  <c r="D86" i="3"/>
  <c r="D84" i="3"/>
  <c r="B74" i="3"/>
  <c r="B72" i="3"/>
  <c r="D73" i="3"/>
  <c r="D74" i="3"/>
  <c r="D75" i="3"/>
  <c r="D76" i="3"/>
  <c r="D72" i="3"/>
  <c r="D62" i="3"/>
  <c r="D63" i="3"/>
  <c r="D64" i="3"/>
  <c r="D61" i="3"/>
  <c r="D51" i="3"/>
  <c r="D52" i="3"/>
  <c r="D53" i="3"/>
  <c r="D50" i="3"/>
  <c r="D36" i="3"/>
  <c r="D37" i="3"/>
  <c r="D38" i="3"/>
  <c r="D39" i="3"/>
  <c r="D40" i="3"/>
  <c r="D41" i="3"/>
  <c r="D42" i="3"/>
  <c r="D35" i="3"/>
  <c r="D27" i="3"/>
  <c r="D21" i="3"/>
  <c r="D22" i="3"/>
  <c r="D23" i="3"/>
  <c r="D24" i="3"/>
  <c r="D25" i="3"/>
  <c r="D26" i="3"/>
  <c r="D20" i="3"/>
  <c r="D11" i="3"/>
  <c r="D12" i="3"/>
  <c r="D8" i="3"/>
  <c r="D9" i="3"/>
  <c r="D10" i="3"/>
  <c r="D7" i="3"/>
  <c r="F10" i="4"/>
  <c r="F96" i="4"/>
  <c r="F173" i="4"/>
  <c r="C144" i="3"/>
  <c r="C35" i="3"/>
  <c r="C25" i="3"/>
  <c r="F184" i="4"/>
  <c r="C42" i="3"/>
  <c r="C10" i="3"/>
  <c r="C95" i="3"/>
  <c r="F36" i="4"/>
  <c r="C130" i="3"/>
  <c r="C64" i="3"/>
  <c r="C62" i="3"/>
  <c r="C75" i="3"/>
  <c r="F37" i="4"/>
  <c r="C22" i="3"/>
  <c r="C98" i="3"/>
  <c r="F163" i="4"/>
  <c r="C51" i="3"/>
  <c r="F121" i="4"/>
  <c r="C63" i="3"/>
  <c r="F98" i="4"/>
  <c r="C9" i="3"/>
  <c r="F143" i="4"/>
  <c r="C73" i="3"/>
  <c r="C74" i="3"/>
  <c r="C27" i="3"/>
  <c r="C53" i="3"/>
  <c r="F39" i="4"/>
  <c r="C84" i="3"/>
  <c r="F12" i="4"/>
  <c r="C109" i="3"/>
  <c r="F8" i="4"/>
  <c r="C97" i="3"/>
  <c r="F7" i="4"/>
  <c r="F11" i="4"/>
  <c r="F43" i="4"/>
  <c r="F142" i="4"/>
  <c r="C131" i="3"/>
  <c r="C141" i="3"/>
  <c r="C106" i="3"/>
  <c r="C38" i="3"/>
  <c r="F144" i="4"/>
  <c r="C24" i="3"/>
  <c r="C36" i="3"/>
  <c r="F68" i="4"/>
  <c r="F175" i="4"/>
  <c r="C50" i="3"/>
  <c r="C96" i="3"/>
  <c r="C76" i="3"/>
  <c r="F41" i="4"/>
  <c r="F66" i="4"/>
  <c r="F97" i="4"/>
  <c r="F69" i="4"/>
  <c r="C8" i="3"/>
  <c r="F120" i="4"/>
  <c r="C7" i="3"/>
  <c r="C110" i="3"/>
  <c r="C37" i="3"/>
  <c r="F6" i="4"/>
  <c r="F70" i="4"/>
  <c r="F71" i="4"/>
  <c r="C72" i="3"/>
  <c r="C26" i="3"/>
  <c r="C133" i="3"/>
  <c r="C85" i="3"/>
  <c r="C61" i="3"/>
  <c r="C40" i="3"/>
  <c r="C11" i="3"/>
  <c r="C39" i="3"/>
  <c r="C108" i="3"/>
  <c r="F42" i="4"/>
  <c r="C86" i="3"/>
  <c r="C107" i="3"/>
  <c r="F67" i="4"/>
  <c r="F13" i="4"/>
  <c r="C142" i="3"/>
  <c r="C21" i="3"/>
  <c r="C143" i="3"/>
  <c r="F164" i="4"/>
  <c r="C41" i="3"/>
  <c r="F9" i="4"/>
  <c r="F174" i="4"/>
  <c r="C23" i="3"/>
  <c r="C20" i="3"/>
  <c r="C12" i="3"/>
  <c r="C52" i="3"/>
  <c r="F40" i="4"/>
  <c r="F119" i="4"/>
  <c r="C132" i="3"/>
  <c r="F38" i="4"/>
</calcChain>
</file>

<file path=xl/sharedStrings.xml><?xml version="1.0" encoding="utf-8"?>
<sst xmlns="http://schemas.openxmlformats.org/spreadsheetml/2006/main" count="1469" uniqueCount="821">
  <si>
    <t>CONDITIONAL</t>
  </si>
  <si>
    <t>MATHEMATICAL</t>
  </si>
  <si>
    <t>LOOKUP</t>
  </si>
  <si>
    <t>REFERENCE</t>
  </si>
  <si>
    <t>DATE &amp; TIME</t>
  </si>
  <si>
    <t>MISC.</t>
  </si>
  <si>
    <t>RANK</t>
  </si>
  <si>
    <t>LOGICAL</t>
  </si>
  <si>
    <t>ISBLANK</t>
  </si>
  <si>
    <t>IF</t>
  </si>
  <si>
    <t>SUM</t>
  </si>
  <si>
    <t>MATCH</t>
  </si>
  <si>
    <t>CHOOSE</t>
  </si>
  <si>
    <t>DATE</t>
  </si>
  <si>
    <t>AND</t>
  </si>
  <si>
    <t>ISERR</t>
  </si>
  <si>
    <t>EVEN</t>
  </si>
  <si>
    <t>VLOOKUP</t>
  </si>
  <si>
    <t>INDEX</t>
  </si>
  <si>
    <t>DAYS</t>
  </si>
  <si>
    <t>COLUMN</t>
  </si>
  <si>
    <t>MEDIAN</t>
  </si>
  <si>
    <t>ISERROR</t>
  </si>
  <si>
    <t>IFERROR</t>
  </si>
  <si>
    <t>ODD</t>
  </si>
  <si>
    <t>HLOOKUP</t>
  </si>
  <si>
    <t>INDIRECT</t>
  </si>
  <si>
    <t>DATEVALUE</t>
  </si>
  <si>
    <t>ROW</t>
  </si>
  <si>
    <t>RANK.AVG</t>
  </si>
  <si>
    <t>NOT</t>
  </si>
  <si>
    <t>ISEVEN</t>
  </si>
  <si>
    <t>IFNA</t>
  </si>
  <si>
    <t>SUBSTITUTE</t>
  </si>
  <si>
    <t>ADDRESS</t>
  </si>
  <si>
    <t>HOUR</t>
  </si>
  <si>
    <t>TRANSPOSE</t>
  </si>
  <si>
    <t>RANK.EQ</t>
  </si>
  <si>
    <t>OR</t>
  </si>
  <si>
    <t>ISODD</t>
  </si>
  <si>
    <t>SUMIF</t>
  </si>
  <si>
    <t>INT</t>
  </si>
  <si>
    <t>OFFSET</t>
  </si>
  <si>
    <t>MINUTE</t>
  </si>
  <si>
    <t>ISFORMULA</t>
  </si>
  <si>
    <t>SUMIFS</t>
  </si>
  <si>
    <t>MOD</t>
  </si>
  <si>
    <t>MONTH</t>
  </si>
  <si>
    <t>SHEET</t>
  </si>
  <si>
    <t>XOR</t>
  </si>
  <si>
    <t>ISNA</t>
  </si>
  <si>
    <t>AVERAGEIF</t>
  </si>
  <si>
    <t>RAND</t>
  </si>
  <si>
    <t>NETWORKDAYS</t>
  </si>
  <si>
    <t>SHEETS</t>
  </si>
  <si>
    <t>ISNUMBER</t>
  </si>
  <si>
    <t>AVERAGEIFS</t>
  </si>
  <si>
    <t>RANDBETWEEN</t>
  </si>
  <si>
    <t>NOW</t>
  </si>
  <si>
    <t>TYPE</t>
  </si>
  <si>
    <t>ISREF</t>
  </si>
  <si>
    <t>COUNTIF</t>
  </si>
  <si>
    <t>SQRT</t>
  </si>
  <si>
    <t>SECOND</t>
  </si>
  <si>
    <t>FORMULATEXT</t>
  </si>
  <si>
    <t>ISTEXT</t>
  </si>
  <si>
    <t>COUNTIFS</t>
  </si>
  <si>
    <t>SUBTOTAL</t>
  </si>
  <si>
    <t>TIME</t>
  </si>
  <si>
    <t>SUMPRODUCT</t>
  </si>
  <si>
    <t>TIMEVALUE</t>
  </si>
  <si>
    <t>SUMSQ</t>
  </si>
  <si>
    <t>TODAY</t>
  </si>
  <si>
    <t>CHAR</t>
  </si>
  <si>
    <t>AVERAGE</t>
  </si>
  <si>
    <t>WEEKDAY</t>
  </si>
  <si>
    <t>CLEAN</t>
  </si>
  <si>
    <t>AVERAGEA</t>
  </si>
  <si>
    <t>WORKDAY</t>
  </si>
  <si>
    <t>CODE</t>
  </si>
  <si>
    <t>COUNT</t>
  </si>
  <si>
    <t>YEAR</t>
  </si>
  <si>
    <t>COUNTA</t>
  </si>
  <si>
    <t>EXACT</t>
  </si>
  <si>
    <t>COUNTBLANK</t>
  </si>
  <si>
    <t>LARGE</t>
  </si>
  <si>
    <t>SMALL</t>
  </si>
  <si>
    <t>LOWER</t>
  </si>
  <si>
    <t>MAX</t>
  </si>
  <si>
    <t>UPPER</t>
  </si>
  <si>
    <t>MAXA</t>
  </si>
  <si>
    <t>PROPER</t>
  </si>
  <si>
    <t>MIN</t>
  </si>
  <si>
    <t>MINA</t>
  </si>
  <si>
    <t>REPT</t>
  </si>
  <si>
    <t>TRIM</t>
  </si>
  <si>
    <t>VALUE</t>
  </si>
  <si>
    <t>IS FUNCTIONS</t>
  </si>
  <si>
    <t>ISBLANK(value)</t>
  </si>
  <si>
    <t>If a cell is not blank, it returns FALSE.</t>
  </si>
  <si>
    <t>If a cell is blank, it returns TRUE.</t>
  </si>
  <si>
    <t>Values</t>
  </si>
  <si>
    <t>Result</t>
  </si>
  <si>
    <t>Formulas</t>
  </si>
  <si>
    <t>Remarks</t>
  </si>
  <si>
    <t>Orange</t>
  </si>
  <si>
    <t>King Cobra</t>
  </si>
  <si>
    <t xml:space="preserve"> </t>
  </si>
  <si>
    <t>Cell B7 is not blank, so returns FALSE</t>
  </si>
  <si>
    <t>Cell B9 is not blank, so returns FALSE</t>
  </si>
  <si>
    <t>Cell B8 is not blank, so returns FALSE</t>
  </si>
  <si>
    <t>Cell B10 is blank, so returns TRUE</t>
  </si>
  <si>
    <t>Cell B11 is not blank, it has a space character in it; so returns FALSE</t>
  </si>
  <si>
    <t>Cell B12 is not blank, so it returns FALSE</t>
  </si>
  <si>
    <t>ISLOGICAL</t>
  </si>
  <si>
    <t>ISNONTEXT</t>
  </si>
  <si>
    <t>ISERR(value)</t>
  </si>
  <si>
    <t>Checks whether a value is an error (#VALUE!, #REF!, #DIV/0!, #NUM!, #NAME?, or #NULL!) excluding #N/A, and returns TRUE or FALSE</t>
  </si>
  <si>
    <t>Apple</t>
  </si>
  <si>
    <t>Cell B19 has #VALUE! type error, so the formula returns TRUE</t>
  </si>
  <si>
    <t>Cell B20 has #REF! type error, so the formula returns TRUE</t>
  </si>
  <si>
    <t>Cell B22 has #NUM! type error, so the formula returns TRUE</t>
  </si>
  <si>
    <t>Cell B23 has #NAME? type error, so the formula returns TRUE</t>
  </si>
  <si>
    <t>Cell B24 has #NULL! type error, so the formula returns TRUE</t>
  </si>
  <si>
    <t>Cell B21 has #DIV/0!! type error, so the formula returns TRUE</t>
  </si>
  <si>
    <t>Cell B19 has #N/A type error, so the formula returns FALSE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</si>
  <si>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</si>
  <si>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</si>
  <si>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</si>
  <si>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</si>
  <si>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</si>
  <si>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</si>
  <si>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</si>
  <si>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</si>
  <si>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</si>
  <si>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40 has a text, so the formula returns FALSE</t>
  </si>
  <si>
    <t>Cell B39 has #N/A type error, so the formula returns TRUE</t>
  </si>
  <si>
    <t>Back to LIST OF FUNCTIONS</t>
  </si>
  <si>
    <t>ISEVEN(value)</t>
  </si>
  <si>
    <t>Retursn TRUE if the number is even</t>
  </si>
  <si>
    <t>81/9</t>
  </si>
  <si>
    <t>Excel 2013</t>
  </si>
  <si>
    <t>The number is not even, so the formula returns FALSE.</t>
  </si>
  <si>
    <t>The number is even, so the formula returns TRUE.</t>
  </si>
  <si>
    <t>The cell has a text value, so the formula returns the #VALUE! type error.</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</si>
  <si>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</si>
  <si>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</si>
  <si>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</si>
  <si>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</si>
  <si>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</si>
  <si>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</si>
  <si>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Kawser Ahmed</t>
  </si>
  <si>
    <t>Marissa Kawser</t>
  </si>
  <si>
    <t>The cell B73 holds a date value, so the formula returns FALSE.</t>
  </si>
  <si>
    <t>The cell B72 holds formula =TODAY(), so the formula returns TRUE.</t>
  </si>
  <si>
    <t>The cell B74 holds =NOW() formula, so the formula returns TRUE.</t>
  </si>
  <si>
    <t>The cell B75 holds a text, so the formula returns FALSE.</t>
  </si>
  <si>
    <t>The cell B76 holds a text, so the formula returns FALSE.</t>
  </si>
  <si>
    <t>ISLOGICAL(value)</t>
  </si>
  <si>
    <t>Checks whether a values is a logical value (TRUE or FALSE), and returns TRUE or FALSE</t>
  </si>
  <si>
    <t>"TRUE"</t>
  </si>
  <si>
    <t>=ISLOGICAL(B1=B2)</t>
  </si>
  <si>
    <t>The cell B84 holds logical value TRUE, so the formula returns TRUE.</t>
  </si>
  <si>
    <t>The cell B85 holds logical value FALSE, so the formula returns TRUE.</t>
  </si>
  <si>
    <t>The cell B86 holds a text value, so the formula returns FALSE.</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</si>
  <si>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</si>
  <si>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</si>
  <si>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</si>
  <si>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</si>
  <si>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</si>
  <si>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</si>
  <si>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</si>
  <si>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</si>
  <si>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</si>
  <si>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</si>
  <si>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B107 holds value 15, so the formula returns TRUE.</t>
  </si>
  <si>
    <t>Cell B108 holds #VALUE! type error, so the formula returns FALSE.</t>
  </si>
  <si>
    <t>Cell B110 holds a date value and a date is a number in Excel system, so the formula returns TRUE.</t>
  </si>
  <si>
    <t>Cell B109 holds value 89 (though it is formatted as a text value), so the formula returns TRUE.</t>
  </si>
  <si>
    <t>Cell B106 holds a text value, so the formula returns FALSE.</t>
  </si>
  <si>
    <t>ISREF(value)</t>
  </si>
  <si>
    <t>Checks whether a value is a reference, and returns TRUE or FALSE</t>
  </si>
  <si>
    <t>=ISREF(B1)</t>
  </si>
  <si>
    <t>=ISREF(B1: B10)</t>
  </si>
  <si>
    <t>=ISREF(B1: D4 C1: C5)</t>
  </si>
  <si>
    <t>B1 is a cell reference, so the formula returns TRUE.</t>
  </si>
  <si>
    <t>B1: B10 is range reference, so the formula returns TRUE.</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</si>
  <si>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</si>
  <si>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</si>
  <si>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</si>
  <si>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</si>
  <si>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</si>
  <si>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</si>
  <si>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</si>
  <si>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21 Wise Men</t>
  </si>
  <si>
    <t>Cell B130 holds a text value, so the formula returns TRUE.</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</si>
  <si>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</si>
  <si>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</si>
  <si>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</si>
  <si>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</si>
  <si>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</si>
  <si>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Peter</t>
  </si>
  <si>
    <t>Cell B141 holds a non-text value, so the formula returns TRUE.</t>
  </si>
  <si>
    <t>Cell B142 holds a text value, so the formula returns FALSE.</t>
  </si>
  <si>
    <t>Cell B143 holds a non-text value, so the formula returns TRUE.</t>
  </si>
  <si>
    <t>Cell B144 holds a non-text value, so the formula returns TRUE.</t>
  </si>
  <si>
    <t>=AVERAGEIF(range, criteria, [average_range])</t>
  </si>
  <si>
    <t>Region</t>
  </si>
  <si>
    <t>Sales</t>
  </si>
  <si>
    <t>East</t>
  </si>
  <si>
    <t>West</t>
  </si>
  <si>
    <t>North</t>
  </si>
  <si>
    <t>South</t>
  </si>
  <si>
    <t>Mid West</t>
  </si>
  <si>
    <t>Formula</t>
  </si>
  <si>
    <t>Average of all the Sales for East region.</t>
  </si>
  <si>
    <t>Average of all the Sales for North region.</t>
  </si>
  <si>
    <t>Average of all the Sales for North region (including North (New Office) region).</t>
  </si>
  <si>
    <t>South New Office</t>
  </si>
  <si>
    <t>North New Office</t>
  </si>
  <si>
    <t>Average of all the Sales for the New Offices.</t>
  </si>
  <si>
    <t>Average of all the Sales for the values greater than or equal to 4.</t>
  </si>
  <si>
    <t>Average of all the Sales for the values equal to 5.</t>
  </si>
  <si>
    <t>Average of all the Sales for the values equal to TRUE statement.</t>
  </si>
  <si>
    <t>Average of all the Sales for the values equal to FALSE statement.</t>
  </si>
  <si>
    <t>Finds average (arithmetic mean) for the cells specified by a given set of conditions or criteria</t>
  </si>
  <si>
    <t>Finds average (arithmetic mean) for the cells specified by a given condition or criteria</t>
  </si>
  <si>
    <t>=SUMIF(range, criteria, [sum_range])</t>
  </si>
  <si>
    <t>Adds the cells specified by a given condition or criteria</t>
  </si>
  <si>
    <t>Sum of all the Sales for East region.</t>
  </si>
  <si>
    <t>Sum of all the Sales for North region.</t>
  </si>
  <si>
    <t>Sum of all the Sales for North region (including North (New Office) region).</t>
  </si>
  <si>
    <t>Sum of all the Sales for the New Offices.</t>
  </si>
  <si>
    <t>Sum of all the Sales for the values greater than or equal to 4.</t>
  </si>
  <si>
    <t>Sum of all the Sales for the values equal to 5.</t>
  </si>
  <si>
    <t>Sum of all the Sales for the values equal to TRUE statement.</t>
  </si>
  <si>
    <t>Sum of all the Sales for the values equal to FALSE statement.</t>
  </si>
  <si>
    <t>COUNTIF(range, criteria)</t>
  </si>
  <si>
    <t>Counts the number of cells within a range that meet the given condition</t>
  </si>
  <si>
    <t>Count the number of cells with East in cells B66 through B87.</t>
  </si>
  <si>
    <t>Count the number of cells with North in cells B66 through B87.</t>
  </si>
  <si>
    <t>Count the number of cells with values greater than and equal to 100.</t>
  </si>
  <si>
    <t>Count the number of cells with values less than and equal to the value of cell C68.</t>
  </si>
  <si>
    <t>Count the number of cells with values that start with "No" characters.</t>
  </si>
  <si>
    <t>Count the number of cells with values that start with "Ea" characters and then have any two characters.</t>
  </si>
  <si>
    <t>AVERAGEIFS(average_range, criteria_range1, criteria1, [criteria_range2, criteria2], [criteria_range3, criteria3], …)</t>
  </si>
  <si>
    <t>Product</t>
  </si>
  <si>
    <t>Sales Person</t>
  </si>
  <si>
    <t>Quantity Sold</t>
  </si>
  <si>
    <t>Carrot</t>
  </si>
  <si>
    <t>Banana</t>
  </si>
  <si>
    <t>Tom</t>
  </si>
  <si>
    <t>Jon</t>
  </si>
  <si>
    <t>Marissa</t>
  </si>
  <si>
    <t>Kawser</t>
  </si>
  <si>
    <t>Khan</t>
  </si>
  <si>
    <t>Average Quantity Sold of Apple product by Sales Person Tom.</t>
  </si>
  <si>
    <t>Average Quantity Sold of Banana product by Sales Person Marissa. Marissa didn't sell Banana. So #DIV/0! error is showing in the cell.</t>
  </si>
  <si>
    <t>Average Quantity Sold of Carrot product by Sales Person Marissa.</t>
  </si>
  <si>
    <t>SUMIFS(sum_range, criteria_range1, criteria1, [criteria_range2, criteria2], [criteria_range3, criteria3], …)</t>
  </si>
  <si>
    <t>Adds the cells specified by a given set of conditions or criteria</t>
  </si>
  <si>
    <t>Sums the Quantity Sold of Apple product by Sales Person Tom.</t>
  </si>
  <si>
    <t>Sums the Quantity Sold of Banana product by Sales Person Marissa. Marissa didn't sell Banana. So #DIV/0! error is showing in the cell.</t>
  </si>
  <si>
    <t>Sums the Quantity Sold of Carrot product by Sales Person Marissa.</t>
  </si>
  <si>
    <t>COUNTIFS(criteria_range1, criteria1, [criteria_range2, criteria2], [criteria_range3, criteria3], …)</t>
  </si>
  <si>
    <t>Counts the number of cells specified by a given set of conditions or criteria</t>
  </si>
  <si>
    <t>Count the number of cells in the range D142: D154 that have values greater than or equal to 10, and less than or equal to 25.</t>
  </si>
  <si>
    <t>Count the number of rows from the ranges B142: B154 and C142: C154 that have Apple and Tom values in them respectively.</t>
  </si>
  <si>
    <t>Count the number of rows from the ranges D142: D154 and C142: C154 that have a value greater than or equal to cell D142 and a value Marissa respectively.</t>
  </si>
  <si>
    <t>IF(logical_test, [value_if_true], [value_if_false]</t>
  </si>
  <si>
    <t>Checks whether a condition is met, and returns one value if TRUE, and another value is FALSE</t>
  </si>
  <si>
    <t>Actual Expense</t>
  </si>
  <si>
    <t>Predicted Expense</t>
  </si>
  <si>
    <t>Simple IF formula.</t>
  </si>
  <si>
    <t>Nested IF Formula. At first calculate the return value of the deepest IF function. Deepest IF function means that IF function that does not have no more function inside it.</t>
  </si>
  <si>
    <t>IFERROR(value, value_if_error)</t>
  </si>
  <si>
    <t>Returns value_if_error if expression is an error and the value of the expression itself otherwise</t>
  </si>
  <si>
    <t>Quota</t>
  </si>
  <si>
    <t>Units Sold</t>
  </si>
  <si>
    <t>Returns 6 as the value argument does not return any error.</t>
  </si>
  <si>
    <t>Returns the value_if_error argument as the value argument returns an error.</t>
  </si>
  <si>
    <t>Though the cell B175 has nothing in it, but Excel treats nothing as Zero value, so the formula returns 0.</t>
  </si>
  <si>
    <t>IFNA(value, value_if_na)</t>
  </si>
  <si>
    <t>Returns the value you specify if the expression resolves to #N/A, otherwise returns the result of the expression</t>
  </si>
  <si>
    <t>Post Box</t>
  </si>
  <si>
    <t>Code</t>
  </si>
  <si>
    <t>Rampura</t>
  </si>
  <si>
    <t>Gulshan</t>
  </si>
  <si>
    <t>Dhamrai</t>
  </si>
  <si>
    <t>Motijheel</t>
  </si>
  <si>
    <t>Khilgaon</t>
  </si>
  <si>
    <t>VLOOKUP function returns #N/A error when it does not find value. When #N/A is returned, IFNA function returns the value of the value_if_na expression.</t>
  </si>
  <si>
    <t>SUM(number1, [number2], [number3], [number4], …)</t>
  </si>
  <si>
    <t>Adds all the numbers in a range of cells</t>
  </si>
  <si>
    <t>5</t>
  </si>
  <si>
    <t>When you take a range as the SUM function's argument, it neglects Text values, and TRUE or FALSE statements.</t>
  </si>
  <si>
    <t xml:space="preserve">In this formula, "5" is first translated into a number, TRUE is translated into 1, and FALSE is translated into 0. </t>
  </si>
  <si>
    <t>AVERAGE(number1, [number2], [number3], [number4], …)</t>
  </si>
  <si>
    <t>Returns the average (arithmetic means) of its arguments, which can be numbers or names, arrays, or references that contain numbers</t>
  </si>
  <si>
    <t>When you take a range as the AVERAGE function's argument, it neglects Text values, and TRUE or FALSE statements.</t>
  </si>
  <si>
    <t>In this formula, "5" is first translated into a number, TRUE is translated into 1, and FALSE is translated into 0. Total 46 is divided by 6.</t>
  </si>
  <si>
    <t>AVERAGEA(value1, [value2], [value3], [value4], …)</t>
  </si>
  <si>
    <t>Returns the average (arithmetic means) of its arguments, evaluating text and FALSE in arguments as 0;  TRUE evaluates as 1. Arguments can be numbers, names, arrays, or references.</t>
  </si>
  <si>
    <t xml:space="preserve">In AVERAGEA function when you use a range as the arguments, text and FALSE in the range are evaluated as 0, TRUE is evaluated as 1. </t>
  </si>
  <si>
    <t>But, in this formula, "5" is first translated into a number, TRUE is translated into 1, and FALSE is translated into 0. Total is 46 and when divided by 6 results in like AVERAGE function.</t>
  </si>
  <si>
    <t>COUNT(value1, [value2], [value3], …)</t>
  </si>
  <si>
    <t>Counts the number of cells in a range that contain numbers</t>
  </si>
  <si>
    <t>When you pass a whole range as the argument of the COUNT function, it only counts the cells that have numbers.</t>
  </si>
  <si>
    <t>But, in this formula, text value "5", TRUE and FALSE statements are also counted as numbers. So showing total 6 numbers.</t>
  </si>
  <si>
    <t>COUNTA(value1, [value2], [value3], …)</t>
  </si>
  <si>
    <t>Counts the number of cells in a range that are not empty</t>
  </si>
  <si>
    <t>There are total 6 number of cells that are not empty.</t>
  </si>
  <si>
    <t>SUMPRODUCT(array1, [array2], [array3], …)</t>
  </si>
  <si>
    <t>Retursn the sum of the products of corresponding ranges or arrays</t>
  </si>
  <si>
    <t>Products</t>
  </si>
  <si>
    <t>Dipa</t>
  </si>
  <si>
    <t>Neri</t>
  </si>
  <si>
    <t>4*10 + 5*20 + 6*10 = 200</t>
  </si>
  <si>
    <t>Finds the total Sales by Sales Person Jon in the West Region.</t>
  </si>
  <si>
    <t>SUMSQ(number1, [number2], [number3], …)</t>
  </si>
  <si>
    <t>Returns the sum of the squares of the arguments. The arguments can be numbers, arrays, names, or references to cells that contain numbers</t>
  </si>
  <si>
    <t xml:space="preserve">3^2 + 4^2 + 5^2 = 50 </t>
  </si>
  <si>
    <t>COUNTBLANK(range)</t>
  </si>
  <si>
    <t>Counts the number of empty cells in a range</t>
  </si>
  <si>
    <t>Cell B134 holds a space character, so only one blank cell is available in the range.</t>
  </si>
  <si>
    <t>EVEN(number)</t>
  </si>
  <si>
    <t>Rounds a positive number up and negative number down to the nearest even integer</t>
  </si>
  <si>
    <t>Less than -1 and nearest even integer is -2</t>
  </si>
  <si>
    <t>ODD(number)</t>
  </si>
  <si>
    <t>Rounds a positive number up and negative number down to the nearest odd integer.</t>
  </si>
  <si>
    <t>Greater than 1.5 and nearest odd number is 2</t>
  </si>
  <si>
    <t>Greater than 1.5 and nearest even number  is 2</t>
  </si>
  <si>
    <t>Greater than 3 and nearest even number is 4</t>
  </si>
  <si>
    <t>Rounds 2 to the nearest even integer</t>
  </si>
  <si>
    <t>Rounds 3 to the nearest odd number</t>
  </si>
  <si>
    <t>Greater than 2 and nearest odd number is 3.</t>
  </si>
  <si>
    <t>Nearest odd number of number -1</t>
  </si>
  <si>
    <t>INT(number)</t>
  </si>
  <si>
    <t>Rounds a number down to the nearest integer</t>
  </si>
  <si>
    <t>Rounds 8.9 down to the nearest integer</t>
  </si>
  <si>
    <t>Rounds -8.9 down to the nearest integer</t>
  </si>
  <si>
    <t>Rounds 19.5 down to the nearest integer</t>
  </si>
  <si>
    <t>LARGE(array, k)</t>
  </si>
  <si>
    <t>Returns the k-th largest value in a data set. For example, the fifth largest number</t>
  </si>
  <si>
    <t>If we arrange the numbers in the range, we get: 10, 7, 7, 6, 5, 5, 5, 4, 3, 3. 5-th largest value in this data set is 5.</t>
  </si>
  <si>
    <t>In the above data set, the 8-th largest value is 4.</t>
  </si>
  <si>
    <t>SMALL(array, k)</t>
  </si>
  <si>
    <t>Returns the k-th smallest value in a data set. For example, the fifth smallest number</t>
  </si>
  <si>
    <t>If we arrange the numbers in the range, we get: 3, 3, 4, 5, 5, 5, 6, 7, 7, 10. The 5-th smallest value in this data set is 5.</t>
  </si>
  <si>
    <t>In the above data set, the 8-th smallest value is 7.</t>
  </si>
  <si>
    <t>MAX(number1, [number2], [number3], [number4], …)</t>
  </si>
  <si>
    <t>Returns the largest value in a set of values. Ignores logical values and text</t>
  </si>
  <si>
    <t>MAXA(value1, [value2], [value3], [value4], …)</t>
  </si>
  <si>
    <t>Returns the larget value in a set of values. Does not ignore logical values and text. MAXA function evaluates TRUE as 1, FALSE as 0 and any Text value as 0. Empty cells are ignored</t>
  </si>
  <si>
    <t>In the same range C221: C228, MAXA function returns 1. It evaluates TRUE statement as 1 and it is the highest value in the range.</t>
  </si>
  <si>
    <t>In the range B221: C228, highest value is 15.</t>
  </si>
  <si>
    <t>MIN(number1, [number2], [number3], [number4], …)</t>
  </si>
  <si>
    <t>MINA(value1, [value2], [value3], [value4], …)</t>
  </si>
  <si>
    <t>Returns the smallest value in a set of values. Does not ignore logical values and text. MAXA function evaluates TRUE as 1, FALSE as 0 and any Text value as 0. Empty cells are ignored</t>
  </si>
  <si>
    <t>Returns the smallest number in a set of values. Ignores logical values and text</t>
  </si>
  <si>
    <t>In the range C256: C263, MIN function returns 0.25. It ignores the TRUE, FALSE and Text values.</t>
  </si>
  <si>
    <t>In the range C221: C228, MAX function returns 0.95. It ignores the TRUE, FALSE and Text values.</t>
  </si>
  <si>
    <t>In the same range C256: C263, MINA function returns 0. It evaluates FALSE or TEXT values as 0, and it is the smallest value in the range.</t>
  </si>
  <si>
    <t>In the range B256: C263, the smallest value is -2.</t>
  </si>
  <si>
    <t>MOD(number, divisor)</t>
  </si>
  <si>
    <t>Returns the remainder after a number is divided by a divisor</t>
  </si>
  <si>
    <t>The remainder will be greater than or equal to 0 and less than 8.</t>
  </si>
  <si>
    <t>The remainder will be less than or equal to 0 and greater than -8.</t>
  </si>
  <si>
    <t xml:space="preserve">The remainer will be less than or equal to 0 and less than 8. </t>
  </si>
  <si>
    <t>RAND()</t>
  </si>
  <si>
    <t>Retursn a random number greater than or equal to 0 and less than 1, evenly distributed (changes on recalculation)</t>
  </si>
  <si>
    <t>RANDBETWEEN(bottom, top)</t>
  </si>
  <si>
    <t>Return a random number between the numbers you specify</t>
  </si>
  <si>
    <t>The formula returns a random number between 0 and 1.</t>
  </si>
  <si>
    <t>The formula returns a random number between 100 and 200.</t>
  </si>
  <si>
    <t>SQRT(number)</t>
  </si>
  <si>
    <t>Returns the square root of a number</t>
  </si>
  <si>
    <t>Returns the square root of number 625</t>
  </si>
  <si>
    <t>Returns the square root of number 50</t>
  </si>
  <si>
    <t>Returns the square root of number 49</t>
  </si>
  <si>
    <t>Returns #NUM! type error as you cannot find out the square root of a negative number.</t>
  </si>
  <si>
    <t>SUBTOTAL(function_num, ref1, [ref2], [ref3], …)</t>
  </si>
  <si>
    <t>Returns a subtotal in a list or database</t>
  </si>
  <si>
    <t>function</t>
  </si>
  <si>
    <t>PRODUCT</t>
  </si>
  <si>
    <t>STDEV</t>
  </si>
  <si>
    <t>STDEVP</t>
  </si>
  <si>
    <t>VAR</t>
  </si>
  <si>
    <t>VARP</t>
  </si>
  <si>
    <t>function_num
(Includes Hidden
Values)</t>
  </si>
  <si>
    <t>function_num
(Ignores Hidden Values)</t>
  </si>
  <si>
    <t>This formula ignores the hidden values (row 344 and 345 are hidden) and calculates the sum of the visible rows.</t>
  </si>
  <si>
    <t>This formula includes the hidden values (row 344 abd 345 are hidden) and calculates the sum of all the values in the range.</t>
  </si>
  <si>
    <t>Ignores the hidden values when calculating the average of range B337: B348.</t>
  </si>
  <si>
    <t>Includes the hidden values when calculating the average of range B337: B348.</t>
  </si>
  <si>
    <t>FIND</t>
  </si>
  <si>
    <t>SEARCH</t>
  </si>
  <si>
    <t>FIND(find_text, within_text, [start_num])</t>
  </si>
  <si>
    <t>Returns the starting position of one text string within another text string. FIND is case-sensitive</t>
  </si>
  <si>
    <t>Data</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</si>
  <si>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</si>
  <si>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</si>
  <si>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</si>
  <si>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</si>
  <si>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</si>
  <si>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</si>
  <si>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SEARCH(find_text, within_text, [start_num])</t>
  </si>
  <si>
    <t>Returns the number of the character at which a specific character or text string is first found, reading left to right (not case-sensitive)</t>
  </si>
  <si>
    <t>Returns the position of the first "R" counting from position 1. "R" and "r" are same here. As SEARCH is not case-sensitive.</t>
  </si>
  <si>
    <t>"Jon" come here</t>
  </si>
  <si>
    <t>The "boss" is here</t>
  </si>
  <si>
    <t>Position of the first double quotes in the cell B35.</t>
  </si>
  <si>
    <t>Position of the first space in the cell B34.</t>
  </si>
  <si>
    <t>FIND &amp; SEARCH</t>
  </si>
  <si>
    <t>SUBSTITUTE(text, old_text, new_text, [instance_num])</t>
  </si>
  <si>
    <t>Replaces existing text with new text in a text string</t>
  </si>
  <si>
    <t>Year 2008</t>
  </si>
  <si>
    <t>Year 2009</t>
  </si>
  <si>
    <t>Quantity Sold Sold</t>
  </si>
  <si>
    <t>"Sold" text is replaced by "Bought" text in every instance.</t>
  </si>
  <si>
    <t>"Sold" text is replaced by "Bought" text for the first instance.</t>
  </si>
  <si>
    <t>"Sold" text is replaced by "Bought" text for the second stance.</t>
  </si>
  <si>
    <t>"08" text is replaced by "13" text.</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</si>
  <si>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</si>
  <si>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</si>
  <si>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</si>
  <si>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</si>
  <si>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</si>
  <si>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</si>
  <si>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</si>
  <si>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</si>
  <si>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Pears</t>
  </si>
  <si>
    <t>Count1
(Ascending)</t>
  </si>
  <si>
    <t>Count2
(Descending)</t>
  </si>
  <si>
    <t>The array is in ascending order. And match_type is 1. The formula returns 3 as there is no value as 41 in the array. Largest value less than or equal to 41 is at position 3.</t>
  </si>
  <si>
    <t>There is no exact match of value 41 in the range C11: C14.</t>
  </si>
  <si>
    <t>The array is in descending order. So you cannot apply match_type -1 for this array.</t>
  </si>
  <si>
    <t>The array is in descending order. And match_type is -1. The formula returns 1 as there is no value as 41 in the array. So the smallest value greater than or equal to 41 is at position 1.</t>
  </si>
  <si>
    <t>Count3
(No Order)</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</si>
  <si>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</si>
  <si>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</si>
  <si>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</si>
  <si>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</si>
  <si>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Part Price</t>
  </si>
  <si>
    <t>Status</t>
  </si>
  <si>
    <t>In Stock</t>
  </si>
  <si>
    <t>A001</t>
  </si>
  <si>
    <t>A002</t>
  </si>
  <si>
    <t>A003</t>
  </si>
  <si>
    <t>A004</t>
  </si>
  <si>
    <t>A005</t>
  </si>
  <si>
    <t>A006</t>
  </si>
  <si>
    <t>Serial</t>
  </si>
  <si>
    <t>Looking up value A003 in the range B22: B27 and then showing result from range D22: D27.</t>
  </si>
  <si>
    <t>Looking up value 20 in the range C22: C27 and then showing result from range D22: D27.</t>
  </si>
  <si>
    <t>Looking up value 5 in the range C22: C27. No value 5. The function tries to match the nearest smaller values; it does not find. So the formula shows error.</t>
  </si>
  <si>
    <t>Looking up value 25 in the range C22: C27. No value 25. The function matches the nearest smaller values; it is 20. So the formula returns 500 as the result.</t>
  </si>
  <si>
    <t>HLOOKUP(lookup_value, table_array, row_index_num, [range_lookup])</t>
  </si>
  <si>
    <t>Looks for a value in the top row of a table or array of values and return the value in the same column from a row you specify</t>
  </si>
  <si>
    <t>Axles</t>
  </si>
  <si>
    <t>Bearings</t>
  </si>
  <si>
    <t>Bolts</t>
  </si>
  <si>
    <t>Jan</t>
  </si>
  <si>
    <t>Feb</t>
  </si>
  <si>
    <t>Mar</t>
  </si>
  <si>
    <t>Month</t>
  </si>
  <si>
    <t>Looks up "Axles" in row 1, and returns the value from row 2 that's in the same column (column C).</t>
  </si>
  <si>
    <t>Looks up "Bearings" in row 1, and returns the value from row 3 that's in the same column (column D).</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</si>
  <si>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</si>
  <si>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</si>
  <si>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</si>
  <si>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</si>
  <si>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</si>
  <si>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</si>
  <si>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</si>
  <si>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</si>
  <si>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</si>
  <si>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</si>
  <si>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</si>
  <si>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Fontana</t>
  </si>
  <si>
    <t>Olivier</t>
  </si>
  <si>
    <t>V.P. of Sales</t>
  </si>
  <si>
    <t>Leal</t>
  </si>
  <si>
    <t>Karina</t>
  </si>
  <si>
    <t>Patten</t>
  </si>
  <si>
    <t>Michael</t>
  </si>
  <si>
    <t>Burke</t>
  </si>
  <si>
    <t>Brian</t>
  </si>
  <si>
    <t>Sales Mgr.</t>
  </si>
  <si>
    <t>Sousa</t>
  </si>
  <si>
    <t>Luis</t>
  </si>
  <si>
    <t>Manager</t>
  </si>
  <si>
    <t>In the range C59: F64, the formula looks up "Leal" in the first column, when found it shows the Title of Leal at 3rd column in the same row. FALSE returns an exact match.</t>
  </si>
  <si>
    <t>In the range B59: F64, the formula looks up value 111 in the frist column, when found it shows the Birth Date at 5th column in the same row. FALSE returns an exact match.</t>
  </si>
  <si>
    <t>There is no ID as 110 in the first column of range B59: F64 and the VLOOKUP function will return an exact match. So the function returns #N/A.</t>
  </si>
  <si>
    <t>There is no ID as 114 in the first column of range B59: F64, but the VLOOKUP function will return an appropriate match, VLOOKUP function returns the Title of ID 111. 111 is the nearest value of 114 and less than 114.</t>
  </si>
  <si>
    <t>ADDRESS(row_num, column_num, [abs_num], [a1], [sheet_text])</t>
  </si>
  <si>
    <t>Creates a cell reference as text, given specified row and column numbers</t>
  </si>
  <si>
    <t>abs_num</t>
  </si>
  <si>
    <t>Returns this type of reference</t>
  </si>
  <si>
    <t>Absolute</t>
  </si>
  <si>
    <t>Absolute Row/ Relative Column</t>
  </si>
  <si>
    <t>Relative Row/ Absolute Column</t>
  </si>
  <si>
    <t>Relative</t>
  </si>
  <si>
    <t>a1</t>
  </si>
  <si>
    <t>Reference Style</t>
  </si>
  <si>
    <t>TRUE or Omitted</t>
  </si>
  <si>
    <t>R1C1 Style</t>
  </si>
  <si>
    <t>A1 Style</t>
  </si>
  <si>
    <t>Absolute and A1-style reference</t>
  </si>
  <si>
    <t>1 or Omitted</t>
  </si>
  <si>
    <t>Absolute Row, Relative Column and A1-style cell reference.</t>
  </si>
  <si>
    <t>Absolute Row, Relative Column and R1C1 style cell reference.</t>
  </si>
  <si>
    <t>Absolute and R1C1 style cell reference with workbook and sheet name.</t>
  </si>
  <si>
    <t>Relative and R1C1 style cell referecne with Worksheet name.</t>
  </si>
  <si>
    <t>CHOOSE(index_num, value1, [value2], [value3], …)</t>
  </si>
  <si>
    <t>Chooses a value or action to perform from a list of values, based on an index number</t>
  </si>
  <si>
    <t>Excel</t>
  </si>
  <si>
    <t>Excel BI</t>
  </si>
  <si>
    <t>Power Query</t>
  </si>
  <si>
    <t>Power Pivot</t>
  </si>
  <si>
    <t>Power Map</t>
  </si>
  <si>
    <t>Value of the 3rd list argument (value of cell B23)</t>
  </si>
  <si>
    <t>Value of the 5th list argument (value of cell B25)</t>
  </si>
  <si>
    <t>INDEX(array, row_num, [column_num])</t>
  </si>
  <si>
    <t>Array Form:</t>
  </si>
  <si>
    <t>Reference Form:</t>
  </si>
  <si>
    <t>INDEX(reference, row_num, [column_num], [area_num])</t>
  </si>
  <si>
    <t>Return the value of a specified cell or array of cells</t>
  </si>
  <si>
    <t>Returns a reference to specified cells</t>
  </si>
  <si>
    <t>Apples</t>
  </si>
  <si>
    <t>Bananas</t>
  </si>
  <si>
    <t>Lemons</t>
  </si>
  <si>
    <t xml:space="preserve">INDEX function in Array format. </t>
  </si>
  <si>
    <t>INDEX function in Array format and entered as Array formula. Returns the entire 1st column of the range.</t>
  </si>
  <si>
    <t>Array Form Example</t>
  </si>
  <si>
    <t>Reference Form Example</t>
  </si>
  <si>
    <t>Oranges</t>
  </si>
  <si>
    <t>Almonds</t>
  </si>
  <si>
    <t>Cashews</t>
  </si>
  <si>
    <t>Peanuts</t>
  </si>
  <si>
    <t>Walnuts</t>
  </si>
  <si>
    <t>Price</t>
  </si>
  <si>
    <t>Count</t>
  </si>
  <si>
    <t>Fruit 1</t>
  </si>
  <si>
    <t>Fruit 2</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</si>
  <si>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</si>
  <si>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</si>
  <si>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</si>
  <si>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INDIRECT(ref_text, [a1])</t>
  </si>
  <si>
    <t>Returns the reference specified by a text string</t>
  </si>
  <si>
    <t>C89</t>
  </si>
  <si>
    <t>C90</t>
  </si>
  <si>
    <t>C91</t>
  </si>
  <si>
    <t>Sales_Data</t>
  </si>
  <si>
    <t>In cell B89, there is a cell reference C89. C89 holds data Marissa. So the formula returns Marissa.</t>
  </si>
  <si>
    <t>INDIRECT function is directly referring to cell C90.</t>
  </si>
  <si>
    <t>Same as the first formula.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</si>
  <si>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</si>
  <si>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</si>
  <si>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</si>
  <si>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</si>
  <si>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</si>
  <si>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Sum of all the cells in the range B101: D108</t>
  </si>
  <si>
    <t>Sum of the cells of the range C103: D104</t>
  </si>
  <si>
    <t>Reference point is cell B104. Then goes 2 cells up and reach cell B102, then go 2 cells right and reach cell D102, the height and width is 1 and 1. So the formula returns 7</t>
  </si>
  <si>
    <t>Date Format I am using here is UK based. So some of the date values might show as text in your computer. Better to use this workbook at the environment of UK based region system.</t>
  </si>
  <si>
    <t>DATE(year, month, day)</t>
  </si>
  <si>
    <t>Returns the number that represents the date in Microsoft Excel date-time code</t>
  </si>
  <si>
    <t>Year</t>
  </si>
  <si>
    <t>Day</t>
  </si>
  <si>
    <t>The formula returns the date in DDMMYY format that I am using. In your PC, the result might be MMDDYY</t>
  </si>
  <si>
    <t>Shows irrelavent result as Excel date-time system only counts dates from Jan 01, 1900.</t>
  </si>
  <si>
    <t>DATEVALUE(date_text)</t>
  </si>
  <si>
    <t>Converts a date in the form of text to a number that represents the date in the Microsoft Excel date-time code</t>
  </si>
  <si>
    <t>Converts the date 22 May, 2015 into the Excel Date-Time system equivalent number.</t>
  </si>
  <si>
    <t>Converts the date 25/ 10 / 2015 into the Excel Date-Time system equivalent number</t>
  </si>
  <si>
    <t>Converts the date 22-May-2015 into the Excel Date-Time system equivalent number.</t>
  </si>
  <si>
    <t>TIME(hour, minute, second)</t>
  </si>
  <si>
    <t>Converts hours, minutes, and seconds given as numbers to an Excel serial number, formatted with a time format</t>
  </si>
  <si>
    <t>Hour</t>
  </si>
  <si>
    <t>Minute</t>
  </si>
  <si>
    <t>Second</t>
  </si>
  <si>
    <t>The formula returns the time in Excel Date-Time system. You can see the time by changing its format to Time.</t>
  </si>
  <si>
    <t>The formula returns the time in Excel Date-Time system. The cell is formatted as Time.</t>
  </si>
  <si>
    <t>TIMEVALUE(time_text)</t>
  </si>
  <si>
    <t>Converts a text time to an Excel serial number for a time, a number from 0 (12:00:00 AM) to 0.999988424 (11:59:59 PM). Format the number with a time format after entering the formula</t>
  </si>
  <si>
    <t>Converting the time in text format into Excel Date-Time format. The cell is formatted into Time format.</t>
  </si>
  <si>
    <t>This formula only extracts the time part from the text and converts it into Excel Date-Time format. The cell is formatted as General.</t>
  </si>
  <si>
    <t>NOW()</t>
  </si>
  <si>
    <t>Returns the current date and time formatted as a date and time</t>
  </si>
  <si>
    <t>Shows the current date and time.</t>
  </si>
  <si>
    <t>Returns the date and time 7 days in the future.</t>
  </si>
  <si>
    <t>TODAY()</t>
  </si>
  <si>
    <t>Returns the current date formatted as a date</t>
  </si>
  <si>
    <t>Returns the current date.</t>
  </si>
  <si>
    <t>Returns the current date plus 5 days.</t>
  </si>
  <si>
    <t>DAY</t>
  </si>
  <si>
    <t>YEAR, MONTH, DAY, HOUR, MINUTE and SECOND Functions</t>
  </si>
  <si>
    <t>All of these functions take one argument: serial_number</t>
  </si>
  <si>
    <t>Function Name</t>
  </si>
  <si>
    <t>What it does</t>
  </si>
  <si>
    <t>Returns the year of a date, an integer in the range 1900-9999</t>
  </si>
  <si>
    <t>YEAR(…)</t>
  </si>
  <si>
    <t>MONTH(…)</t>
  </si>
  <si>
    <t>Returns the month, a number from 1 (January) to 12 (December)</t>
  </si>
  <si>
    <t>DAY(…)</t>
  </si>
  <si>
    <t>Returns the day of the month, a number from 1 to 31</t>
  </si>
  <si>
    <t>HOUR(…)</t>
  </si>
  <si>
    <t>Returns the hour as a number from 0 (12:00 A. M.) to 23(11: 00 P. M.)</t>
  </si>
  <si>
    <t>MINUTE(…)</t>
  </si>
  <si>
    <t>Returns the minute, a number from 0 to 59</t>
  </si>
  <si>
    <t>SECOND(…)</t>
  </si>
  <si>
    <t>Returns the second, a number from 0 to 59</t>
  </si>
  <si>
    <t>WEEKDAY(serial_number, [return_type])</t>
  </si>
  <si>
    <t>Returns a number from 1 to 7 identifying the day of the week from a date</t>
  </si>
  <si>
    <t>return_type</t>
  </si>
  <si>
    <t>Number returned</t>
  </si>
  <si>
    <t>Numbers 1 (Sunday) through 7 (Saturday). Behaves like previous versions of Microsoft Excel.</t>
  </si>
  <si>
    <t>Numbers 1 (Monday) through 7 (Sunday).</t>
  </si>
  <si>
    <t>Numbers 0 (Monday) through 6 (Sunday).</t>
  </si>
  <si>
    <t>Numbers 1 (Tuesday) through 7 (Monday).</t>
  </si>
  <si>
    <t>Numbers 1 (Wednesday) through 7 (Tuesday).</t>
  </si>
  <si>
    <t>Numbers 1 (Thursday) through 7 (Wednesday).</t>
  </si>
  <si>
    <t>Numbers 1 (Friday) through 7 (Thursday).</t>
  </si>
  <si>
    <t>Numbers 1 (Saturday) through 7 (Friday).</t>
  </si>
  <si>
    <t>Numbers 1 (Sunday) through 7 (Saturday).</t>
  </si>
  <si>
    <t>No return type is passed. So it evaluates Sunday as 1, Monday as 2 and so on.</t>
  </si>
  <si>
    <t>Return type is 16, so the function evaluates Saturday as 1, Sunday as 2 and so on.</t>
  </si>
  <si>
    <t>DAYS(end_date, start_date)</t>
  </si>
  <si>
    <t>Returns the number of days between the two dates</t>
  </si>
  <si>
    <t>End Date</t>
  </si>
  <si>
    <t>Start Date</t>
  </si>
  <si>
    <t>WORKDAY(start_date, days, [holidays])</t>
  </si>
  <si>
    <t>Returns the serial number of the date before or after a specified number of workdays</t>
  </si>
  <si>
    <t>Days to Complete the work</t>
  </si>
  <si>
    <t>Holidays</t>
  </si>
  <si>
    <t>The finishing date of the work is 7 August, 2015 if you don't consider the holidays.</t>
  </si>
  <si>
    <t>The finishing date of the work is 10 August, 2015 if you consider the holidays.</t>
  </si>
  <si>
    <t>NETWORKDAYS(start_date, end_date, [holidays])</t>
  </si>
  <si>
    <t>Returns the number of whole workdays between two dates</t>
  </si>
  <si>
    <t>Date</t>
  </si>
  <si>
    <t>Description</t>
  </si>
  <si>
    <t>Start date of project</t>
  </si>
  <si>
    <t>End date of project</t>
  </si>
  <si>
    <t>Holiday</t>
  </si>
  <si>
    <t>Returns the difference between two dates in days.</t>
  </si>
  <si>
    <t>The total days you will get to finish the project without considering the holidays.</t>
  </si>
  <si>
    <t>The total days you will get to finish the project considering the holidays.</t>
  </si>
  <si>
    <t>AREAS(reference)</t>
  </si>
  <si>
    <t>AREAS</t>
  </si>
  <si>
    <t>LEFT</t>
  </si>
  <si>
    <t>RIGHT</t>
  </si>
  <si>
    <t>MID</t>
  </si>
  <si>
    <t>REPLACE</t>
  </si>
  <si>
    <t>LEN</t>
  </si>
  <si>
    <t>Returns the number of areas in a reference. An area is range of contiguous cells or a single cell</t>
  </si>
  <si>
    <t>Number of areas in the range</t>
  </si>
  <si>
    <t>CELL(info_type, [reference])</t>
  </si>
  <si>
    <t>Returns information about the formatting, location, or contents of the first cell, according to sheet's reading order, in a reference</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</si>
  <si>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</si>
  <si>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</si>
  <si>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</si>
  <si>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</si>
  <si>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CLEAN(text)</t>
  </si>
  <si>
    <t>Removes all non-printable characters from text</t>
  </si>
  <si>
    <t>Examples of Non-Printable Characters are: Tab, New Line characters. Their codes are 9 and 10</t>
  </si>
  <si>
    <t>This formula cleans up the TAB and NEW LINE non-printable characters from the text.</t>
  </si>
  <si>
    <t>LEN(text)</t>
  </si>
  <si>
    <t>Returns the number of characters in a text string</t>
  </si>
  <si>
    <t>Microsoft Excel</t>
  </si>
  <si>
    <t>One</t>
  </si>
  <si>
    <t xml:space="preserve">   Marissa</t>
  </si>
  <si>
    <t xml:space="preserve">    </t>
  </si>
  <si>
    <t>Total 15 characters in the cell B30</t>
  </si>
  <si>
    <t>No characters in the cell B31</t>
  </si>
  <si>
    <t>4 Space characters in the cell B32</t>
  </si>
  <si>
    <t>Before Marissa there are 3 space characters.</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</si>
  <si>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</si>
  <si>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</si>
  <si>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</si>
  <si>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</si>
  <si>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</si>
  <si>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</si>
  <si>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</si>
  <si>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</si>
  <si>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</si>
  <si>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</si>
  <si>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</si>
  <si>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</si>
  <si>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</si>
  <si>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</si>
  <si>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</si>
  <si>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</si>
  <si>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</si>
  <si>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</si>
  <si>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</si>
  <si>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eXcel</t>
  </si>
  <si>
    <t xml:space="preserve">Excel </t>
  </si>
  <si>
    <t>Not exactly same.</t>
  </si>
  <si>
    <t>Looks exactly same. But second string has a space character in it.</t>
  </si>
  <si>
    <t>They are exactly same.</t>
  </si>
  <si>
    <t>FORMULATEXT(reference)</t>
  </si>
  <si>
    <t>Returns a formula as a string</t>
  </si>
  <si>
    <t>The formula returns the formula in cell B74 as a text string</t>
  </si>
  <si>
    <t>The formula returns the formula in cell B75 as a text string</t>
  </si>
  <si>
    <t>The formula returns the formula in cell B76 as a text string</t>
  </si>
  <si>
    <t>LEFT(text, [num_chars])</t>
  </si>
  <si>
    <t>MID(text, start_num, num_chars)</t>
  </si>
  <si>
    <t>Returns the characters from the middle of a text string, given a starting position and length</t>
  </si>
  <si>
    <t>RIGHT(text, [num_chars])</t>
  </si>
  <si>
    <t>Returns the specified number of characters from the start of a text string</t>
  </si>
  <si>
    <t>Returns the specified number of characters from the end of a text string</t>
  </si>
  <si>
    <t>Excel Dashboard</t>
  </si>
  <si>
    <t>Excel BI Tools</t>
  </si>
  <si>
    <t>Results</t>
  </si>
  <si>
    <t xml:space="preserve">Shows nothing as start_num 50 is not for the cell B106. </t>
  </si>
  <si>
    <t>Shows only the Dashboard part of cell B106.</t>
  </si>
  <si>
    <t>Shows the first 5 characters from the cell B106.</t>
  </si>
  <si>
    <t>Shows all the characters from the cell B106.</t>
  </si>
  <si>
    <t>Shows the Tools part from the string in the cell B108.</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</si>
  <si>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</si>
  <si>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</si>
  <si>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</si>
  <si>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</si>
  <si>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</si>
  <si>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</si>
  <si>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marissa kawser</t>
  </si>
  <si>
    <t>Converts all letters to lowercase.</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</si>
  <si>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</si>
  <si>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</si>
  <si>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</si>
  <si>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</si>
  <si>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</si>
  <si>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</si>
  <si>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SHEET([value])</t>
  </si>
  <si>
    <t>Returns the sheet number of the referenced sheet</t>
  </si>
  <si>
    <t>Sheet</t>
  </si>
  <si>
    <t>LIST OF FUNCTIONS</t>
  </si>
  <si>
    <t>List of Functions</t>
  </si>
  <si>
    <t>Showing the Sheet number of "LIST OF FUNCTIONS" worksheet.</t>
  </si>
  <si>
    <t>Showing the Sheet number of the current worksheet.</t>
  </si>
  <si>
    <t>Showing the Sheet number where the Sales_Data named range available.</t>
  </si>
  <si>
    <t>Showing the Sheet number of DATE &amp; TIME worksheet.</t>
  </si>
  <si>
    <t>The SHEET function syntax has the following arguments.</t>
  </si>
  <si>
    <t>SHEETS([reference])</t>
  </si>
  <si>
    <t>Returns the number of sheets in a reference</t>
  </si>
  <si>
    <t>The SHEETS function syntax has the following arguments.</t>
  </si>
  <si>
    <r>
      <rPr>
        <sz val="10"/>
        <color theme="1"/>
        <rFont val="Wingdings"/>
        <charset val="2"/>
      </rPr>
      <t>n</t>
    </r>
    <r>
      <rPr>
        <sz val="10"/>
        <color theme="1"/>
        <rFont val="Calibri"/>
        <family val="2"/>
      </rPr>
      <t xml:space="preserve"> </t>
    </r>
    <r>
      <rPr>
        <b/>
        <sz val="10"/>
        <color theme="1"/>
        <rFont val="Calibri"/>
        <family val="2"/>
        <scheme val="minor"/>
      </rPr>
      <t>Reference</t>
    </r>
    <r>
      <rPr>
        <sz val="10"/>
        <color theme="1"/>
        <rFont val="Calibri"/>
        <family val="2"/>
        <scheme val="minor"/>
      </rPr>
      <t>    Optional. Reference is a reference for which you want to know the number of sheets it contains. If Reference is omitted, SHEETS returns the number of sheets in the workbook that contains the function.</t>
    </r>
  </si>
  <si>
    <r>
      <rPr>
        <sz val="10"/>
        <color theme="1"/>
        <rFont val="Wingdings"/>
        <charset val="2"/>
      </rPr>
      <t>n</t>
    </r>
    <r>
      <rPr>
        <sz val="10"/>
        <color theme="1"/>
        <rFont val="Calibri"/>
        <family val="2"/>
      </rPr>
      <t xml:space="preserve"> </t>
    </r>
    <r>
      <rPr>
        <b/>
        <sz val="10"/>
        <color theme="1"/>
        <rFont val="Calibri"/>
        <family val="2"/>
        <scheme val="minor"/>
      </rPr>
      <t>Value</t>
    </r>
    <r>
      <rPr>
        <sz val="10"/>
        <color theme="1"/>
        <rFont val="Calibri"/>
        <family val="2"/>
        <scheme val="minor"/>
      </rPr>
      <t>    Optional. Value is the name of a sheet or a reference for which you want the sheet number. If value is omitted, SHEET returns the number of the sheet that contains the function.</t>
    </r>
  </si>
  <si>
    <t>The formula returns the total number of worksheets in this workbook.</t>
  </si>
  <si>
    <t>TRIM(text)</t>
  </si>
  <si>
    <t>Removes all spaces from a text string except for single spaces between words</t>
  </si>
  <si>
    <t xml:space="preserve">    Excel      Dashboard</t>
  </si>
  <si>
    <t xml:space="preserve">         Titas        Gas</t>
  </si>
  <si>
    <t>Removes all the spaces except for single spaces between words</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</si>
  <si>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</si>
  <si>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</si>
  <si>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</si>
  <si>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</si>
  <si>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</si>
  <si>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</si>
  <si>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</si>
  <si>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</si>
  <si>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Returns the type of an array constant, which is 64.</t>
  </si>
  <si>
    <t>Returns the type of the value in B236. The Text type is indicated by 2.</t>
  </si>
  <si>
    <t>Returns the type of "Mrs. Marissa", which is a Text.</t>
  </si>
  <si>
    <t>100/0 returns an error value. So the formula returns 16.</t>
  </si>
  <si>
    <t>VALUE(text)</t>
  </si>
  <si>
    <t>Converts a text string that represents a number to a number</t>
  </si>
  <si>
    <t>Converts the value in cell B255 into a number.</t>
  </si>
  <si>
    <t>Converts the value in cell B256 into a number.</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</si>
  <si>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</si>
  <si>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</si>
  <si>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</si>
  <si>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</si>
  <si>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</si>
  <si>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</si>
  <si>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</si>
  <si>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</si>
  <si>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MEDIAN(number1, [number2], [number3], …)</t>
  </si>
  <si>
    <t>Returns the median, or the number in the middle of the set of given numbers</t>
  </si>
  <si>
    <t>Data 2</t>
  </si>
  <si>
    <t>Data 1</t>
  </si>
  <si>
    <t>From number 1 to 7, median is 4.</t>
  </si>
  <si>
    <t>From number 1 to 8, median is (4+5)/2 = 4.5</t>
  </si>
  <si>
    <t>For this data set median is 12. Arrange the data set in ascending order, you will get the median.</t>
  </si>
  <si>
    <t>RANK(number, ref, [order])</t>
  </si>
  <si>
    <t>This function is available for compatibility with Excel 2007 and other.</t>
  </si>
  <si>
    <t>Returns the rank of a number in a list of numbers: its size relative to other values in the list</t>
  </si>
  <si>
    <t>Order is 0 or omitted, the values are arranged in descending order.</t>
  </si>
  <si>
    <t>Order is 1, the values are arranged in ascending order.</t>
  </si>
  <si>
    <t>RANK function gives duplicate numbers same rank.</t>
  </si>
  <si>
    <t>RANK.AVG(number, ref, [order])</t>
  </si>
  <si>
    <t>Returns the rank of a number in a list of numbers: its size relative to other values in the list; if more than one value has the same rank, the average rank is returned</t>
  </si>
  <si>
    <t>Numbers are arranged in descending order and 90 ranks 4.</t>
  </si>
  <si>
    <t>You get the average rank of number 85 when the numbers are in ascending order.</t>
  </si>
  <si>
    <t>You get the average rank of number 98 when the numbers are in ascending order.</t>
  </si>
  <si>
    <t>RANK.EQ(number, ref, [order])</t>
  </si>
  <si>
    <t>Returns the rank of a number in a list of numbers: its size relative to other values in the list; if more than one value has the same rnak, the top rank of that set of values is returned</t>
  </si>
  <si>
    <t>You get the top rank of number 85 when the numbers are in ascending order.</t>
  </si>
  <si>
    <t>You get the top rank of number 98 when the numbers are in ascending order.</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</si>
  <si>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</si>
  <si>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</si>
  <si>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</si>
  <si>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</si>
  <si>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</si>
  <si>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</si>
  <si>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</si>
  <si>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</si>
  <si>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</si>
  <si>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</si>
  <si>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</si>
  <si>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</si>
  <si>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</si>
  <si>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</si>
  <si>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</si>
  <si>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</si>
  <si>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</si>
  <si>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</si>
  <si>
    <t>Courtesy: ExcelDemy.com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</si>
</sst>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409]* #,##0.00_ ;_-[$$-409]* \-#,##0.00\ ;_-[$$-409]* &quot;-&quot;??_ ;_-@_ "/>
    <numFmt numFmtId="165" formatCode="[$-F400]h:mm:ss\ AM/PM"/>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8"/>
      <color theme="3"/>
      <name val="Cambria"/>
      <family val="2"/>
      <scheme val="major"/>
    </font>
    <font>
      <sz val="12"/>
      <color theme="0"/>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0"/>
      <color theme="0" tint="-0.499984740745262"/>
      <name val="Calibri"/>
      <family val="2"/>
      <scheme val="minor"/>
    </font>
    <font>
      <sz val="10"/>
      <color theme="0"/>
      <name val="Calibri"/>
      <family val="2"/>
      <scheme val="minor"/>
    </font>
    <font>
      <u/>
      <sz val="10"/>
      <color theme="10"/>
      <name val="Calibri"/>
      <family val="2"/>
      <scheme val="minor"/>
    </font>
    <font>
      <sz val="14"/>
      <color theme="8"/>
      <name val="Cambria"/>
      <family val="2"/>
      <scheme val="major"/>
    </font>
    <font>
      <sz val="12"/>
      <color theme="5"/>
      <name val="Calibri"/>
      <family val="2"/>
      <scheme val="minor"/>
    </font>
    <font>
      <sz val="10"/>
      <color theme="1"/>
      <name val="Wingdings"/>
      <charset val="2"/>
    </font>
    <font>
      <sz val="10"/>
      <color theme="1"/>
      <name val="Calibri"/>
      <family val="2"/>
    </font>
    <font>
      <i/>
      <sz val="12"/>
      <color rgb="FF7F7F7F"/>
      <name val="Calibri"/>
      <family val="2"/>
      <scheme val="minor"/>
    </font>
    <font>
      <b/>
      <sz val="13"/>
      <color theme="0"/>
      <name val="Calibri"/>
      <family val="2"/>
      <scheme val="minor"/>
    </font>
  </fonts>
  <fills count="6">
    <fill>
      <patternFill patternType="none"/>
    </fill>
    <fill>
      <patternFill patternType="gray125"/>
    </fill>
    <fill>
      <patternFill patternType="solid">
        <fgColor theme="4"/>
      </patternFill>
    </fill>
    <fill>
      <patternFill patternType="solid">
        <fgColor theme="5" tint="0.59999389629810485"/>
        <bgColor indexed="65"/>
      </patternFill>
    </fill>
    <fill>
      <patternFill patternType="solid">
        <fgColor theme="8" tint="0.59999389629810485"/>
        <bgColor indexed="65"/>
      </patternFill>
    </fill>
    <fill>
      <patternFill patternType="solid">
        <fgColor theme="8"/>
        <bgColor theme="1"/>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3" fillId="0" borderId="0" applyNumberFormat="0" applyFill="0" applyBorder="0" applyAlignment="0" applyProtection="0"/>
    <xf numFmtId="0" fontId="4" fillId="2" borderId="0" applyNumberFormat="0" applyBorder="0" applyAlignment="0" applyProtection="0"/>
    <xf numFmtId="0" fontId="6"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xf numFmtId="0" fontId="15" fillId="0" borderId="0" applyNumberFormat="0" applyFill="0" applyBorder="0" applyAlignment="0" applyProtection="0"/>
  </cellStyleXfs>
  <cellXfs count="122">
    <xf numFmtId="0" fontId="0" fillId="0" borderId="0" xfId="0"/>
    <xf numFmtId="0" fontId="5" fillId="0" borderId="0" xfId="0" applyFont="1"/>
    <xf numFmtId="0" fontId="0" fillId="0" borderId="0" xfId="0" quotePrefix="1"/>
    <xf numFmtId="0" fontId="5" fillId="0" borderId="11" xfId="0" applyFont="1" applyBorder="1"/>
    <xf numFmtId="0" fontId="5" fillId="0" borderId="12" xfId="0" applyFont="1" applyBorder="1"/>
    <xf numFmtId="0" fontId="8" fillId="0" borderId="10" xfId="0" applyFont="1" applyBorder="1"/>
    <xf numFmtId="0" fontId="8" fillId="0" borderId="11" xfId="0" applyFont="1" applyBorder="1"/>
    <xf numFmtId="0" fontId="8" fillId="0" borderId="12" xfId="0" applyFont="1" applyBorder="1"/>
    <xf numFmtId="0" fontId="8" fillId="0" borderId="5" xfId="0" applyFont="1" applyBorder="1"/>
    <xf numFmtId="0" fontId="8" fillId="0" borderId="0" xfId="0" applyFont="1" applyBorder="1"/>
    <xf numFmtId="0" fontId="8" fillId="0" borderId="6" xfId="0" applyFont="1" applyBorder="1"/>
    <xf numFmtId="0" fontId="8" fillId="0" borderId="7" xfId="0" applyFont="1" applyBorder="1"/>
    <xf numFmtId="0" fontId="8" fillId="0" borderId="8" xfId="0" applyFont="1" applyBorder="1"/>
    <xf numFmtId="0" fontId="8" fillId="0" borderId="9" xfId="0" applyFont="1" applyBorder="1"/>
    <xf numFmtId="0" fontId="9" fillId="2" borderId="1" xfId="2" applyFont="1" applyBorder="1"/>
    <xf numFmtId="0" fontId="5" fillId="0" borderId="1" xfId="0" applyFont="1" applyBorder="1"/>
    <xf numFmtId="0" fontId="7" fillId="0" borderId="0" xfId="0" applyFont="1" applyBorder="1"/>
    <xf numFmtId="0" fontId="5" fillId="0" borderId="0" xfId="0" applyFont="1" applyBorder="1"/>
    <xf numFmtId="14" fontId="5" fillId="0" borderId="1" xfId="0" applyNumberFormat="1" applyFont="1" applyBorder="1"/>
    <xf numFmtId="22" fontId="5" fillId="0" borderId="1" xfId="0" applyNumberFormat="1" applyFont="1" applyBorder="1"/>
    <xf numFmtId="0" fontId="5" fillId="0" borderId="0" xfId="0" quotePrefix="1" applyFont="1"/>
    <xf numFmtId="0" fontId="5" fillId="0" borderId="1" xfId="0" applyNumberFormat="1" applyFont="1" applyBorder="1"/>
    <xf numFmtId="0" fontId="5" fillId="0" borderId="3" xfId="0" applyFont="1" applyBorder="1"/>
    <xf numFmtId="0" fontId="7" fillId="0" borderId="3" xfId="0" applyFont="1" applyBorder="1"/>
    <xf numFmtId="0" fontId="5" fillId="0" borderId="4" xfId="0" applyFont="1" applyBorder="1"/>
    <xf numFmtId="0" fontId="5" fillId="0" borderId="0" xfId="0" applyFont="1" applyAlignment="1"/>
    <xf numFmtId="0" fontId="5" fillId="0" borderId="1" xfId="0" quotePrefix="1" applyFont="1" applyBorder="1"/>
    <xf numFmtId="0" fontId="3" fillId="0" borderId="10" xfId="1" applyBorder="1"/>
    <xf numFmtId="0" fontId="3" fillId="0" borderId="2" xfId="1" applyBorder="1"/>
    <xf numFmtId="0" fontId="5" fillId="0" borderId="1" xfId="0" applyFont="1" applyBorder="1" applyAlignment="1">
      <alignment wrapText="1"/>
    </xf>
    <xf numFmtId="0" fontId="5" fillId="0" borderId="1" xfId="0" applyFont="1" applyBorder="1" applyAlignment="1"/>
    <xf numFmtId="0" fontId="0" fillId="0" borderId="1" xfId="0" applyBorder="1" applyAlignment="1">
      <alignment wrapText="1"/>
    </xf>
    <xf numFmtId="0" fontId="10" fillId="0" borderId="0" xfId="3" applyFont="1" applyAlignment="1">
      <alignment horizontal="center"/>
    </xf>
    <xf numFmtId="0" fontId="10" fillId="0" borderId="0" xfId="3" applyFont="1" applyAlignment="1"/>
    <xf numFmtId="0" fontId="9" fillId="2" borderId="1" xfId="2" applyFont="1" applyBorder="1" applyAlignment="1">
      <alignment wrapText="1"/>
    </xf>
    <xf numFmtId="0" fontId="0" fillId="0" borderId="0" xfId="0" applyBorder="1"/>
    <xf numFmtId="0" fontId="9" fillId="2" borderId="0" xfId="2" applyFont="1" applyBorder="1" applyAlignment="1">
      <alignment horizontal="center"/>
    </xf>
    <xf numFmtId="0" fontId="5" fillId="0" borderId="1" xfId="0" applyFont="1" applyBorder="1" applyAlignment="1">
      <alignment horizontal="center" vertical="center"/>
    </xf>
    <xf numFmtId="0" fontId="5" fillId="0" borderId="0" xfId="0" applyFont="1" applyBorder="1" applyAlignment="1">
      <alignment horizontal="left" vertical="center" wrapText="1"/>
    </xf>
    <xf numFmtId="0" fontId="7" fillId="0" borderId="4" xfId="0" applyFont="1" applyBorder="1"/>
    <xf numFmtId="14" fontId="0" fillId="0" borderId="0" xfId="0" applyNumberFormat="1"/>
    <xf numFmtId="0" fontId="5" fillId="0" borderId="10" xfId="0" applyFont="1" applyBorder="1"/>
    <xf numFmtId="0" fontId="9" fillId="2" borderId="13" xfId="2" applyFont="1" applyBorder="1"/>
    <xf numFmtId="0" fontId="9" fillId="2" borderId="13" xfId="2" applyFont="1" applyBorder="1" applyAlignment="1">
      <alignment wrapText="1"/>
    </xf>
    <xf numFmtId="0" fontId="5" fillId="0" borderId="14" xfId="0" applyFont="1" applyBorder="1"/>
    <xf numFmtId="0" fontId="5" fillId="0" borderId="7" xfId="0" applyFont="1" applyBorder="1"/>
    <xf numFmtId="0" fontId="5" fillId="0" borderId="8" xfId="0" applyFont="1" applyBorder="1"/>
    <xf numFmtId="0" fontId="5" fillId="0" borderId="9" xfId="0" applyFont="1" applyBorder="1"/>
    <xf numFmtId="0" fontId="9" fillId="2" borderId="12" xfId="2" applyFont="1" applyBorder="1" applyAlignment="1">
      <alignment wrapText="1"/>
    </xf>
    <xf numFmtId="0" fontId="9" fillId="2" borderId="10" xfId="2" applyFont="1" applyBorder="1" applyAlignment="1"/>
    <xf numFmtId="0" fontId="5" fillId="0" borderId="10" xfId="0" applyFont="1" applyBorder="1" applyAlignment="1">
      <alignment horizontal="center"/>
    </xf>
    <xf numFmtId="0" fontId="5" fillId="0" borderId="10" xfId="0" applyFont="1" applyBorder="1" applyAlignment="1">
      <alignment horizontal="centerContinuous"/>
    </xf>
    <xf numFmtId="0" fontId="5" fillId="0" borderId="12" xfId="0" applyFont="1" applyBorder="1" applyAlignment="1">
      <alignment horizontal="centerContinuous"/>
    </xf>
    <xf numFmtId="0" fontId="9" fillId="2" borderId="10" xfId="2" applyFont="1" applyBorder="1" applyAlignment="1">
      <alignment horizontal="centerContinuous"/>
    </xf>
    <xf numFmtId="0" fontId="9" fillId="2" borderId="11" xfId="2" applyFont="1" applyBorder="1" applyAlignment="1">
      <alignment horizontal="centerContinuous"/>
    </xf>
    <xf numFmtId="0" fontId="9" fillId="2" borderId="1" xfId="2" applyFont="1" applyBorder="1" applyAlignment="1">
      <alignment horizontal="center"/>
    </xf>
    <xf numFmtId="0" fontId="3" fillId="0" borderId="3" xfId="1" applyBorder="1"/>
    <xf numFmtId="0" fontId="3" fillId="0" borderId="4" xfId="1" applyBorder="1"/>
    <xf numFmtId="0" fontId="3" fillId="0" borderId="12" xfId="1" applyBorder="1"/>
    <xf numFmtId="0" fontId="11" fillId="0" borderId="1" xfId="1" applyFont="1" applyBorder="1"/>
    <xf numFmtId="164" fontId="5" fillId="0" borderId="1" xfId="0" applyNumberFormat="1" applyFont="1" applyBorder="1"/>
    <xf numFmtId="0" fontId="5" fillId="0" borderId="1" xfId="0" applyFont="1" applyBorder="1" applyAlignment="1">
      <alignment horizontal="left"/>
    </xf>
    <xf numFmtId="164" fontId="5" fillId="0" borderId="1" xfId="0" applyNumberFormat="1" applyFont="1" applyBorder="1" applyAlignment="1">
      <alignment horizontal="right"/>
    </xf>
    <xf numFmtId="0" fontId="5" fillId="0" borderId="1" xfId="0" applyNumberFormat="1" applyFont="1" applyBorder="1" applyAlignment="1">
      <alignment horizontal="right"/>
    </xf>
    <xf numFmtId="0" fontId="0" fillId="0" borderId="0" xfId="0" applyNumberFormat="1"/>
    <xf numFmtId="165" fontId="5" fillId="0" borderId="1" xfId="0" applyNumberFormat="1" applyFont="1" applyBorder="1"/>
    <xf numFmtId="0" fontId="0" fillId="0" borderId="3" xfId="0" applyBorder="1"/>
    <xf numFmtId="0" fontId="0" fillId="0" borderId="4" xfId="0" applyBorder="1"/>
    <xf numFmtId="0" fontId="0" fillId="0" borderId="11" xfId="0" applyBorder="1"/>
    <xf numFmtId="0" fontId="0" fillId="0" borderId="12" xfId="0" applyBorder="1"/>
    <xf numFmtId="0" fontId="3" fillId="0" borderId="11" xfId="1" applyBorder="1"/>
    <xf numFmtId="14" fontId="5" fillId="0" borderId="1" xfId="0" applyNumberFormat="1" applyFont="1" applyBorder="1" applyAlignment="1">
      <alignment wrapText="1"/>
    </xf>
    <xf numFmtId="0" fontId="5" fillId="0" borderId="1" xfId="0" applyFont="1" applyBorder="1" applyAlignment="1">
      <alignment horizontal="center"/>
    </xf>
    <xf numFmtId="0" fontId="9" fillId="2" borderId="1" xfId="2" applyFont="1" applyBorder="1" applyAlignment="1"/>
    <xf numFmtId="0" fontId="0" fillId="0" borderId="0" xfId="0"/>
    <xf numFmtId="0" fontId="9" fillId="2" borderId="10" xfId="2" applyFont="1" applyBorder="1"/>
    <xf numFmtId="0" fontId="9" fillId="2" borderId="12" xfId="2" applyFont="1" applyBorder="1"/>
    <xf numFmtId="14" fontId="5" fillId="0" borderId="10" xfId="0" applyNumberFormat="1" applyFont="1" applyBorder="1"/>
    <xf numFmtId="0" fontId="5" fillId="0" borderId="12" xfId="0" applyFont="1" applyBorder="1" applyAlignment="1">
      <alignment wrapText="1"/>
    </xf>
    <xf numFmtId="0" fontId="12" fillId="0" borderId="10" xfId="0" applyFont="1" applyBorder="1"/>
    <xf numFmtId="0" fontId="12" fillId="0" borderId="11" xfId="0" applyFont="1" applyBorder="1"/>
    <xf numFmtId="0" fontId="12" fillId="0" borderId="12" xfId="0" applyFont="1" applyBorder="1"/>
    <xf numFmtId="0" fontId="5" fillId="0" borderId="4" xfId="0" applyFont="1" applyBorder="1" applyAlignment="1">
      <alignment wrapText="1"/>
    </xf>
    <xf numFmtId="0" fontId="5" fillId="0" borderId="5" xfId="0" applyFont="1" applyBorder="1" applyAlignment="1">
      <alignment wrapText="1"/>
    </xf>
    <xf numFmtId="0" fontId="2" fillId="3" borderId="1" xfId="4" applyBorder="1"/>
    <xf numFmtId="0" fontId="2" fillId="4" borderId="1" xfId="5" applyBorder="1"/>
    <xf numFmtId="0" fontId="2" fillId="4" borderId="1" xfId="5" applyBorder="1" applyAlignment="1">
      <alignment wrapText="1"/>
    </xf>
    <xf numFmtId="164" fontId="5" fillId="0" borderId="0" xfId="0" applyNumberFormat="1" applyFont="1"/>
    <xf numFmtId="0" fontId="1" fillId="0" borderId="0" xfId="0" applyFont="1"/>
    <xf numFmtId="0" fontId="0" fillId="0" borderId="0" xfId="0"/>
    <xf numFmtId="0" fontId="15" fillId="0" borderId="1" xfId="6" applyBorder="1" applyAlignment="1">
      <alignment wrapText="1"/>
    </xf>
    <xf numFmtId="0" fontId="16" fillId="5" borderId="1" xfId="0" applyFont="1" applyFill="1" applyBorder="1"/>
    <xf numFmtId="0" fontId="10" fillId="0" borderId="1" xfId="3" applyFont="1" applyBorder="1"/>
    <xf numFmtId="0" fontId="6" fillId="0" borderId="1" xfId="3" applyBorder="1"/>
    <xf numFmtId="0" fontId="6" fillId="0" borderId="1" xfId="3" applyBorder="1" applyAlignment="1">
      <alignment horizontal="left"/>
    </xf>
    <xf numFmtId="0" fontId="6" fillId="0" borderId="0" xfId="3"/>
    <xf numFmtId="0" fontId="6" fillId="0" borderId="0" xfId="3" applyAlignment="1">
      <alignment horizontal="center"/>
    </xf>
    <xf numFmtId="0" fontId="10" fillId="0" borderId="0" xfId="3" applyFont="1" applyAlignment="1">
      <alignment horizontal="center"/>
    </xf>
    <xf numFmtId="0" fontId="9" fillId="2" borderId="5" xfId="2" applyFont="1" applyBorder="1" applyAlignment="1">
      <alignment horizontal="center"/>
    </xf>
    <xf numFmtId="0" fontId="9" fillId="2" borderId="0" xfId="2" applyFont="1" applyBorder="1" applyAlignment="1">
      <alignment horizontal="center"/>
    </xf>
    <xf numFmtId="0" fontId="5" fillId="0" borderId="1" xfId="0" applyFont="1" applyBorder="1" applyAlignment="1">
      <alignment horizontal="left" vertical="center" wrapText="1"/>
    </xf>
    <xf numFmtId="0" fontId="0" fillId="0" borderId="0" xfId="0"/>
    <xf numFmtId="14" fontId="5" fillId="0" borderId="10" xfId="0" applyNumberFormat="1" applyFont="1" applyBorder="1" applyAlignment="1">
      <alignment horizontal="center"/>
    </xf>
    <xf numFmtId="14" fontId="5" fillId="0" borderId="12" xfId="0" applyNumberFormat="1" applyFont="1" applyBorder="1" applyAlignment="1">
      <alignment horizontal="center"/>
    </xf>
    <xf numFmtId="0" fontId="9" fillId="2" borderId="10" xfId="2" applyFont="1" applyBorder="1" applyAlignment="1">
      <alignment horizontal="center"/>
    </xf>
    <xf numFmtId="0" fontId="9" fillId="2" borderId="11" xfId="2" applyFont="1" applyBorder="1" applyAlignment="1">
      <alignment horizontal="center"/>
    </xf>
    <xf numFmtId="0" fontId="9" fillId="2" borderId="12" xfId="2" applyFont="1" applyBorder="1" applyAlignment="1">
      <alignment horizontal="center"/>
    </xf>
    <xf numFmtId="14" fontId="5" fillId="0" borderId="10" xfId="0" applyNumberFormat="1" applyFont="1" applyBorder="1" applyAlignment="1">
      <alignment horizontal="left" wrapText="1"/>
    </xf>
    <xf numFmtId="14" fontId="5" fillId="0" borderId="11" xfId="0" applyNumberFormat="1" applyFont="1" applyBorder="1" applyAlignment="1">
      <alignment horizontal="left" wrapText="1"/>
    </xf>
    <xf numFmtId="14" fontId="5" fillId="0" borderId="12" xfId="0" applyNumberFormat="1" applyFont="1" applyBorder="1" applyAlignment="1">
      <alignment horizontal="left" wrapText="1"/>
    </xf>
    <xf numFmtId="0" fontId="5" fillId="0" borderId="10" xfId="0" applyNumberFormat="1" applyFont="1" applyBorder="1" applyAlignment="1">
      <alignment horizontal="left" wrapText="1"/>
    </xf>
    <xf numFmtId="0" fontId="5" fillId="0" borderId="11" xfId="0" applyNumberFormat="1" applyFont="1" applyBorder="1" applyAlignment="1">
      <alignment horizontal="left" wrapText="1"/>
    </xf>
    <xf numFmtId="0" fontId="5" fillId="0" borderId="12" xfId="0" applyNumberFormat="1" applyFont="1" applyBorder="1" applyAlignment="1">
      <alignment horizontal="left" wrapText="1"/>
    </xf>
    <xf numFmtId="0" fontId="5" fillId="0" borderId="10" xfId="0" applyNumberFormat="1" applyFont="1" applyBorder="1" applyAlignment="1">
      <alignment horizontal="center" wrapText="1"/>
    </xf>
    <xf numFmtId="0" fontId="5" fillId="0" borderId="11" xfId="0" applyNumberFormat="1" applyFont="1" applyBorder="1" applyAlignment="1">
      <alignment horizontal="center" wrapText="1"/>
    </xf>
    <xf numFmtId="0" fontId="5" fillId="0" borderId="12" xfId="0" applyNumberFormat="1" applyFont="1" applyBorder="1" applyAlignment="1">
      <alignment horizontal="center" wrapText="1"/>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0" borderId="10" xfId="0" applyFont="1" applyBorder="1" applyAlignment="1">
      <alignment horizontal="left" wrapText="1"/>
    </xf>
    <xf numFmtId="0" fontId="5" fillId="0" borderId="11" xfId="0" applyFont="1" applyBorder="1" applyAlignment="1">
      <alignment horizontal="left" wrapText="1"/>
    </xf>
    <xf numFmtId="0" fontId="5" fillId="0" borderId="12" xfId="0" applyFont="1" applyBorder="1" applyAlignment="1">
      <alignment horizontal="left" wrapText="1"/>
    </xf>
  </cellXfs>
  <cellStyles count="7">
    <cellStyle name="40% - Accent2" xfId="4" builtinId="35"/>
    <cellStyle name="40% - Accent5" xfId="5" builtinId="47"/>
    <cellStyle name="Accent1" xfId="2" builtinId="29"/>
    <cellStyle name="Explanatory Text" xfId="6" builtinId="53"/>
    <cellStyle name="Hyperlink" xfId="3" builtinId="8"/>
    <cellStyle name="Normal" xfId="0" builtinId="0"/>
    <cellStyle name="Title" xfId="1"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9524</xdr:colOff>
      <xdr:row>13</xdr:row>
      <xdr:rowOff>123825</xdr:rowOff>
    </xdr:from>
    <xdr:to>
      <xdr:col>8</xdr:col>
      <xdr:colOff>142875</xdr:colOff>
      <xdr:row>27</xdr:row>
      <xdr:rowOff>104775</xdr:rowOff>
    </xdr:to>
    <xdr:sp macro="" textlink="">
      <xdr:nvSpPr>
        <xdr:cNvPr id="3" name="TextBox 2"/>
        <xdr:cNvSpPr txBox="1"/>
      </xdr:nvSpPr>
      <xdr:spPr>
        <a:xfrm>
          <a:off x="2562224" y="2286000"/>
          <a:ext cx="7315201" cy="22479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or FALSE are ignored.</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average_range is an empty cell, AVERAGEIF ignores it.</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 is a blank or text value,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criteria is empty, AVERAGEIF treats it as a 0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no cells in the range meet the criteria,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does not have to be the same size and shape as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 The actual cells that are averaged are determined by using the top, left cell in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as the beginning cell, and then including cells that correspond in size and shape to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a:t>
          </a:r>
          <a:endParaRPr lang="en-GB" sz="1100"/>
        </a:p>
      </xdr:txBody>
    </xdr:sp>
    <xdr:clientData/>
  </xdr:twoCellAnchor>
  <xdr:twoCellAnchor>
    <xdr:from>
      <xdr:col>5</xdr:col>
      <xdr:colOff>9524</xdr:colOff>
      <xdr:row>43</xdr:row>
      <xdr:rowOff>123825</xdr:rowOff>
    </xdr:from>
    <xdr:to>
      <xdr:col>8</xdr:col>
      <xdr:colOff>135674</xdr:colOff>
      <xdr:row>52</xdr:row>
      <xdr:rowOff>106500</xdr:rowOff>
    </xdr:to>
    <xdr:sp macro="" textlink="">
      <xdr:nvSpPr>
        <xdr:cNvPr id="4" name="TextBox 3"/>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SUMIF function returns incorrect results when you use it to match strings longer than 255 characters or to the string #VALUE!.</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does not have to be the same size and shape as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 The actual cells that are added are determined by using the upper leftmost cell in 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as the beginning cell, and then including cells that correspond in size and shape to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a:t>
          </a:r>
        </a:p>
        <a:p>
          <a:endParaRPr lang="en-GB" sz="1100"/>
        </a:p>
      </xdr:txBody>
    </xdr:sp>
    <xdr:clientData/>
  </xdr:twoCellAnchor>
  <xdr:twoCellAnchor>
    <xdr:from>
      <xdr:col>5</xdr:col>
      <xdr:colOff>9524</xdr:colOff>
      <xdr:row>73</xdr:row>
      <xdr:rowOff>123825</xdr:rowOff>
    </xdr:from>
    <xdr:to>
      <xdr:col>8</xdr:col>
      <xdr:colOff>135674</xdr:colOff>
      <xdr:row>82</xdr:row>
      <xdr:rowOff>106500</xdr:rowOff>
    </xdr:to>
    <xdr:sp macro="" textlink="">
      <xdr:nvSpPr>
        <xdr:cNvPr id="5" name="TextBox 4"/>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COUNTIF function returns incorrect results when you use it to match strings longer than 255 characters. </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Be sure to enclose the </a:t>
          </a:r>
          <a:r>
            <a:rPr lang="en-GB" sz="1100" b="1" i="1">
              <a:solidFill>
                <a:schemeClr val="dk1"/>
              </a:solidFill>
              <a:effectLst/>
              <a:latin typeface="+mn-lt"/>
              <a:ea typeface="+mn-ea"/>
              <a:cs typeface="+mn-cs"/>
            </a:rPr>
            <a:t>criteria</a:t>
          </a:r>
          <a:r>
            <a:rPr lang="en-GB" sz="1100" b="0" i="0">
              <a:solidFill>
                <a:schemeClr val="dk1"/>
              </a:solidFill>
              <a:effectLst/>
              <a:latin typeface="+mn-lt"/>
              <a:ea typeface="+mn-ea"/>
              <a:cs typeface="+mn-cs"/>
            </a:rPr>
            <a:t> argument in quotes.</a:t>
          </a:r>
          <a:endParaRPr lang="en-GB" sz="1100"/>
        </a:p>
      </xdr:txBody>
    </xdr:sp>
    <xdr:clientData/>
  </xdr:twoCellAnchor>
  <xdr:twoCellAnchor>
    <xdr:from>
      <xdr:col>5</xdr:col>
      <xdr:colOff>10584</xdr:colOff>
      <xdr:row>99</xdr:row>
      <xdr:rowOff>84666</xdr:rowOff>
    </xdr:from>
    <xdr:to>
      <xdr:col>8</xdr:col>
      <xdr:colOff>137284</xdr:colOff>
      <xdr:row>112</xdr:row>
      <xdr:rowOff>127000</xdr:rowOff>
    </xdr:to>
    <xdr:sp macro="" textlink="">
      <xdr:nvSpPr>
        <xdr:cNvPr id="7" name="TextBox 6"/>
        <xdr:cNvSpPr txBox="1"/>
      </xdr:nvSpPr>
      <xdr:spPr>
        <a:xfrm>
          <a:off x="2995084" y="17113249"/>
          <a:ext cx="8953200" cy="2169584"/>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average_range is a blank or text value,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 criteria range is empty, AVERAGEIFS treats it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evaluate as 1; cells in range that contain FALSE evaluate as 0 (zero).</a:t>
          </a:r>
          <a:r>
            <a:rPr lang="en-GB" sz="1100" b="0" i="0" baseline="0">
              <a:solidFill>
                <a:srgbClr val="FF0000"/>
              </a:solidFill>
              <a:effectLst/>
              <a:latin typeface="+mn-lt"/>
              <a:ea typeface="+mn-ea"/>
              <a:cs typeface="+mn-cs"/>
            </a:rPr>
            <a:t> *Remember in AVERAGEIF() function TRUE or FALSE statements were neglected.</a:t>
          </a:r>
          <a:r>
            <a:rPr lang="en-GB" sz="1100" b="0" i="0" baseline="0">
              <a:solidFill>
                <a:schemeClr val="dk1"/>
              </a:solidFill>
              <a:effectLst/>
              <a:latin typeface="+mn-lt"/>
              <a:ea typeface="+mn-ea"/>
              <a:cs typeface="+mn-cs"/>
            </a:rPr>
            <a:t> </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cell in average_range is used in the average calculation only if all of the corresponding criteria specified are true for that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Unlike the range and criteria arguments in the AVERAGEIF function, in AVERAGEIFS each criteria_range must be the same size and shape as sum_range.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cells in average_range cannot be translated into numbers,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no cells that meet all the criteria,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endParaRPr lang="en-GB" sz="1100"/>
        </a:p>
      </xdr:txBody>
    </xdr:sp>
    <xdr:clientData/>
  </xdr:twoCellAnchor>
  <xdr:twoCellAnchor>
    <xdr:from>
      <xdr:col>5</xdr:col>
      <xdr:colOff>10584</xdr:colOff>
      <xdr:row>145</xdr:row>
      <xdr:rowOff>84666</xdr:rowOff>
    </xdr:from>
    <xdr:to>
      <xdr:col>8</xdr:col>
      <xdr:colOff>137284</xdr:colOff>
      <xdr:row>154</xdr:row>
      <xdr:rowOff>59916</xdr:rowOff>
    </xdr:to>
    <xdr:sp macro="" textlink="">
      <xdr:nvSpPr>
        <xdr:cNvPr id="10" name="TextBox 9"/>
        <xdr:cNvSpPr txBox="1"/>
      </xdr:nvSpPr>
      <xdr:spPr>
        <a:xfrm>
          <a:off x="2995084" y="25696333"/>
          <a:ext cx="9757533"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range's criteria is applied one cell at a time. If all of the first cells meet their associated criteria, the count increases by 1. If all of the second cells meet their associated criteria, the count increases by 1 again, and so on until all of the cells are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criteria argument is a reference to an empty cell,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 treats the empty cell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the question mark (?) and asterisk (*) — in criteria. A question mark matches any single character, and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endParaRPr lang="en-GB" sz="1100"/>
        </a:p>
      </xdr:txBody>
    </xdr:sp>
    <xdr:clientData/>
  </xdr:twoCellAnchor>
  <xdr:twoCellAnchor>
    <xdr:from>
      <xdr:col>4</xdr:col>
      <xdr:colOff>127000</xdr:colOff>
      <xdr:row>185</xdr:row>
      <xdr:rowOff>31750</xdr:rowOff>
    </xdr:from>
    <xdr:to>
      <xdr:col>8</xdr:col>
      <xdr:colOff>116117</xdr:colOff>
      <xdr:row>190</xdr:row>
      <xdr:rowOff>102000</xdr:rowOff>
    </xdr:to>
    <xdr:sp macro="" textlink="">
      <xdr:nvSpPr>
        <xdr:cNvPr id="11" name="TextBox 10"/>
        <xdr:cNvSpPr txBox="1"/>
      </xdr:nvSpPr>
      <xdr:spPr>
        <a:xfrm>
          <a:off x="2973917" y="33326917"/>
          <a:ext cx="9757533" cy="8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or Value_if_na is an empty cell, IFNA treats it as an empty string value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is an array formula, IFNA returns an array of results for each cell in the range specified in value.</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8</xdr:row>
      <xdr:rowOff>57150</xdr:rowOff>
    </xdr:from>
    <xdr:to>
      <xdr:col>9</xdr:col>
      <xdr:colOff>20400</xdr:colOff>
      <xdr:row>13</xdr:row>
      <xdr:rowOff>40650</xdr:rowOff>
    </xdr:to>
    <xdr:sp macro="" textlink="">
      <xdr:nvSpPr>
        <xdr:cNvPr id="2" name="TextBox 1"/>
        <xdr:cNvSpPr txBox="1"/>
      </xdr:nvSpPr>
      <xdr:spPr>
        <a:xfrm>
          <a:off x="3248025" y="1962150"/>
          <a:ext cx="7488000" cy="93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 cell range or reference, only numeric values in the reference or range can be added. Empty cells, logical values like TRUE, or text are ignored.</a:t>
          </a:r>
          <a:endParaRPr lang="en-GB" sz="1100"/>
        </a:p>
        <a:p>
          <a:endParaRPr lang="en-GB" sz="1100"/>
        </a:p>
      </xdr:txBody>
    </xdr:sp>
    <xdr:clientData/>
  </xdr:twoCellAnchor>
  <xdr:twoCellAnchor>
    <xdr:from>
      <xdr:col>6</xdr:col>
      <xdr:colOff>0</xdr:colOff>
      <xdr:row>23</xdr:row>
      <xdr:rowOff>19050</xdr:rowOff>
    </xdr:from>
    <xdr:to>
      <xdr:col>9</xdr:col>
      <xdr:colOff>20400</xdr:colOff>
      <xdr:row>33</xdr:row>
      <xdr:rowOff>58050</xdr:rowOff>
    </xdr:to>
    <xdr:sp macro="" textlink="">
      <xdr:nvSpPr>
        <xdr:cNvPr id="3" name="TextBox 2"/>
        <xdr:cNvSpPr txBox="1"/>
      </xdr:nvSpPr>
      <xdr:spPr>
        <a:xfrm>
          <a:off x="3248025" y="5162550"/>
          <a:ext cx="7488000" cy="194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ranges, or cell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range or cell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a:t>
          </a:r>
          <a:r>
            <a:rPr lang="en-GB" sz="1100" b="1" i="0">
              <a:solidFill>
                <a:schemeClr val="dk1"/>
              </a:solidFill>
              <a:effectLst/>
              <a:latin typeface="+mn-lt"/>
              <a:ea typeface="+mn-ea"/>
              <a:cs typeface="+mn-cs"/>
            </a:rPr>
            <a:t>AVERAGEA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calculate the average of only the values that meet certain criteria, use the </a:t>
          </a:r>
          <a:r>
            <a:rPr lang="en-GB" sz="1100" b="1" i="0">
              <a:solidFill>
                <a:schemeClr val="dk1"/>
              </a:solidFill>
              <a:effectLst/>
              <a:latin typeface="+mn-lt"/>
              <a:ea typeface="+mn-ea"/>
              <a:cs typeface="+mn-cs"/>
            </a:rPr>
            <a:t>AVERAGEIF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AVERAGEIFS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6</xdr:col>
      <xdr:colOff>0</xdr:colOff>
      <xdr:row>42</xdr:row>
      <xdr:rowOff>38100</xdr:rowOff>
    </xdr:from>
    <xdr:to>
      <xdr:col>9</xdr:col>
      <xdr:colOff>20400</xdr:colOff>
      <xdr:row>53</xdr:row>
      <xdr:rowOff>30600</xdr:rowOff>
    </xdr:to>
    <xdr:sp macro="" textlink="">
      <xdr:nvSpPr>
        <xdr:cNvPr id="4" name="TextBox 3"/>
        <xdr:cNvSpPr txBox="1"/>
      </xdr:nvSpPr>
      <xdr:spPr>
        <a:xfrm>
          <a:off x="3248025" y="9344025"/>
          <a:ext cx="7488000" cy="208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Array or reference arguments that contain text evaluate as 0 (zero). Empty text ("") evaluates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AVERAGE function.</a:t>
          </a:r>
        </a:p>
        <a:p>
          <a:endParaRPr lang="en-GB" sz="1100"/>
        </a:p>
      </xdr:txBody>
    </xdr:sp>
    <xdr:clientData/>
  </xdr:twoCellAnchor>
  <xdr:twoCellAnchor>
    <xdr:from>
      <xdr:col>6</xdr:col>
      <xdr:colOff>0</xdr:colOff>
      <xdr:row>62</xdr:row>
      <xdr:rowOff>38100</xdr:rowOff>
    </xdr:from>
    <xdr:to>
      <xdr:col>9</xdr:col>
      <xdr:colOff>20400</xdr:colOff>
      <xdr:row>71</xdr:row>
      <xdr:rowOff>123600</xdr:rowOff>
    </xdr:to>
    <xdr:sp macro="" textlink="">
      <xdr:nvSpPr>
        <xdr:cNvPr id="5" name="TextBox 4"/>
        <xdr:cNvSpPr txBox="1"/>
      </xdr:nvSpPr>
      <xdr:spPr>
        <a:xfrm>
          <a:off x="3248025" y="13535025"/>
          <a:ext cx="7488000" cy="180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numbers, dates, or a text representation of numbers (for example, a number enclosed in quotation marks, such as "1")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logical values, text, or error values, use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numbers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function.</a:t>
          </a:r>
        </a:p>
        <a:p>
          <a:endParaRPr lang="en-GB" sz="1100"/>
        </a:p>
      </xdr:txBody>
    </xdr:sp>
    <xdr:clientData/>
  </xdr:twoCellAnchor>
  <xdr:twoCellAnchor>
    <xdr:from>
      <xdr:col>6</xdr:col>
      <xdr:colOff>0</xdr:colOff>
      <xdr:row>80</xdr:row>
      <xdr:rowOff>38100</xdr:rowOff>
    </xdr:from>
    <xdr:to>
      <xdr:col>9</xdr:col>
      <xdr:colOff>20400</xdr:colOff>
      <xdr:row>87</xdr:row>
      <xdr:rowOff>36600</xdr:rowOff>
    </xdr:to>
    <xdr:sp macro="" textlink="">
      <xdr:nvSpPr>
        <xdr:cNvPr id="6" name="TextBox 5"/>
        <xdr:cNvSpPr txBox="1"/>
      </xdr:nvSpPr>
      <xdr:spPr>
        <a:xfrm>
          <a:off x="3302000" y="16939683"/>
          <a:ext cx="9640650"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cells containing any type of information, including error values and empty text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For example, if the range contains a formula that returns an empty string,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that value.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does not count empty cells.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need to count logical values, text, or error values (in other words, if you want to count only cells that contain numbers), use the </a:t>
          </a:r>
          <a:r>
            <a:rPr lang="en-GB" sz="1100" b="1" i="0">
              <a:solidFill>
                <a:schemeClr val="dk1"/>
              </a:solidFill>
              <a:effectLst/>
              <a:latin typeface="+mn-lt"/>
              <a:ea typeface="+mn-ea"/>
              <a:cs typeface="+mn-cs"/>
            </a:rPr>
            <a:t>COUNT</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cells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5</xdr:col>
      <xdr:colOff>369358</xdr:colOff>
      <xdr:row>116</xdr:row>
      <xdr:rowOff>104768</xdr:rowOff>
    </xdr:from>
    <xdr:to>
      <xdr:col>9</xdr:col>
      <xdr:colOff>13775</xdr:colOff>
      <xdr:row>123</xdr:row>
      <xdr:rowOff>175268</xdr:rowOff>
    </xdr:to>
    <xdr:sp macro="" textlink="">
      <xdr:nvSpPr>
        <xdr:cNvPr id="7" name="TextBox 6"/>
        <xdr:cNvSpPr txBox="1"/>
      </xdr:nvSpPr>
      <xdr:spPr>
        <a:xfrm>
          <a:off x="3248025" y="20689351"/>
          <a:ext cx="918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array arguments must have the same dimensions. If they do not, SUMPRODUCT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SUMPRODUCT treats array entries that are not numeric as if they were zeros.</a:t>
          </a:r>
        </a:p>
        <a:p>
          <a:endParaRPr lang="en-GB" sz="1100"/>
        </a:p>
      </xdr:txBody>
    </xdr:sp>
    <xdr:clientData/>
  </xdr:twoCellAnchor>
  <xdr:twoCellAnchor>
    <xdr:from>
      <xdr:col>6</xdr:col>
      <xdr:colOff>3177</xdr:colOff>
      <xdr:row>134</xdr:row>
      <xdr:rowOff>56079</xdr:rowOff>
    </xdr:from>
    <xdr:to>
      <xdr:col>9</xdr:col>
      <xdr:colOff>18010</xdr:colOff>
      <xdr:row>141</xdr:row>
      <xdr:rowOff>18579</xdr:rowOff>
    </xdr:to>
    <xdr:sp macro="" textlink="">
      <xdr:nvSpPr>
        <xdr:cNvPr id="8" name="TextBox 7"/>
        <xdr:cNvSpPr txBox="1"/>
      </xdr:nvSpPr>
      <xdr:spPr>
        <a:xfrm>
          <a:off x="3252260" y="24164912"/>
          <a:ext cx="918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twoCellAnchor>
    <xdr:from>
      <xdr:col>5</xdr:col>
      <xdr:colOff>367245</xdr:colOff>
      <xdr:row>148</xdr:row>
      <xdr:rowOff>92062</xdr:rowOff>
    </xdr:from>
    <xdr:to>
      <xdr:col>9</xdr:col>
      <xdr:colOff>11662</xdr:colOff>
      <xdr:row>154</xdr:row>
      <xdr:rowOff>173062</xdr:rowOff>
    </xdr:to>
    <xdr:sp macro="" textlink="">
      <xdr:nvSpPr>
        <xdr:cNvPr id="9" name="TextBox 8"/>
        <xdr:cNvSpPr txBox="1"/>
      </xdr:nvSpPr>
      <xdr:spPr>
        <a:xfrm>
          <a:off x="3245912" y="26963145"/>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with formulas that return "" (empty text) are also counted. Cells with zero values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run this formula, you need to turn off iterative calculation. Here's how:</a:t>
          </a:r>
        </a:p>
        <a:p>
          <a:r>
            <a:rPr lang="en-GB" sz="1100" b="0" i="0">
              <a:solidFill>
                <a:schemeClr val="dk1"/>
              </a:solidFill>
              <a:effectLst/>
              <a:latin typeface="+mn-lt"/>
              <a:ea typeface="+mn-ea"/>
              <a:cs typeface="+mn-cs"/>
            </a:rPr>
            <a:t>	1) Click the </a:t>
          </a:r>
          <a:r>
            <a:rPr lang="en-GB" sz="1100" b="1" i="0">
              <a:solidFill>
                <a:schemeClr val="dk1"/>
              </a:solidFill>
              <a:effectLst/>
              <a:latin typeface="+mn-lt"/>
              <a:ea typeface="+mn-ea"/>
              <a:cs typeface="+mn-cs"/>
            </a:rPr>
            <a:t>File</a:t>
          </a:r>
          <a:r>
            <a:rPr lang="en-GB" sz="1100" b="0" i="0">
              <a:solidFill>
                <a:schemeClr val="dk1"/>
              </a:solidFill>
              <a:effectLst/>
              <a:latin typeface="+mn-lt"/>
              <a:ea typeface="+mn-ea"/>
              <a:cs typeface="+mn-cs"/>
            </a:rPr>
            <a:t> tab, and then click </a:t>
          </a:r>
          <a:r>
            <a:rPr lang="en-GB" sz="1100" b="1" i="0">
              <a:solidFill>
                <a:schemeClr val="dk1"/>
              </a:solidFill>
              <a:effectLst/>
              <a:latin typeface="+mn-lt"/>
              <a:ea typeface="+mn-ea"/>
              <a:cs typeface="+mn-cs"/>
            </a:rPr>
            <a:t>Options</a:t>
          </a:r>
          <a:r>
            <a:rPr lang="en-GB" sz="1100" b="0" i="0">
              <a:solidFill>
                <a:schemeClr val="dk1"/>
              </a:solidFill>
              <a:effectLst/>
              <a:latin typeface="+mn-lt"/>
              <a:ea typeface="+mn-ea"/>
              <a:cs typeface="+mn-cs"/>
            </a:rPr>
            <a:t>.</a:t>
          </a:r>
        </a:p>
        <a:p>
          <a:r>
            <a:rPr lang="en-GB" sz="1100" b="0" i="0">
              <a:solidFill>
                <a:schemeClr val="dk1"/>
              </a:solidFill>
              <a:effectLst/>
              <a:latin typeface="+mn-lt"/>
              <a:ea typeface="+mn-ea"/>
              <a:cs typeface="+mn-cs"/>
            </a:rPr>
            <a:t>	2) Click </a:t>
          </a:r>
          <a:r>
            <a:rPr lang="en-GB" sz="1100" b="1" i="0">
              <a:solidFill>
                <a:schemeClr val="dk1"/>
              </a:solidFill>
              <a:effectLst/>
              <a:latin typeface="+mn-lt"/>
              <a:ea typeface="+mn-ea"/>
              <a:cs typeface="+mn-cs"/>
            </a:rPr>
            <a:t>Formulas</a:t>
          </a:r>
          <a:r>
            <a:rPr lang="en-GB" sz="1100" b="0" i="0">
              <a:solidFill>
                <a:schemeClr val="dk1"/>
              </a:solidFill>
              <a:effectLst/>
              <a:latin typeface="+mn-lt"/>
              <a:ea typeface="+mn-ea"/>
              <a:cs typeface="+mn-cs"/>
            </a:rPr>
            <a:t>, and under </a:t>
          </a:r>
          <a:r>
            <a:rPr lang="en-GB" sz="1100" b="1" i="0">
              <a:solidFill>
                <a:schemeClr val="dk1"/>
              </a:solidFill>
              <a:effectLst/>
              <a:latin typeface="+mn-lt"/>
              <a:ea typeface="+mn-ea"/>
              <a:cs typeface="+mn-cs"/>
            </a:rPr>
            <a:t>Calculation options</a:t>
          </a:r>
          <a:r>
            <a:rPr lang="en-GB" sz="1100" b="0" i="0">
              <a:solidFill>
                <a:schemeClr val="dk1"/>
              </a:solidFill>
              <a:effectLst/>
              <a:latin typeface="+mn-lt"/>
              <a:ea typeface="+mn-ea"/>
              <a:cs typeface="+mn-cs"/>
            </a:rPr>
            <a:t>, clear the </a:t>
          </a:r>
          <a:r>
            <a:rPr lang="en-GB" sz="1100" b="1" i="0">
              <a:solidFill>
                <a:schemeClr val="dk1"/>
              </a:solidFill>
              <a:effectLst/>
              <a:latin typeface="+mn-lt"/>
              <a:ea typeface="+mn-ea"/>
              <a:cs typeface="+mn-cs"/>
            </a:rPr>
            <a:t>Enable iterative calculation</a:t>
          </a:r>
          <a:r>
            <a:rPr lang="en-GB" sz="1100" b="0" i="0">
              <a:solidFill>
                <a:schemeClr val="dk1"/>
              </a:solidFill>
              <a:effectLst/>
              <a:latin typeface="+mn-lt"/>
              <a:ea typeface="+mn-ea"/>
              <a:cs typeface="+mn-cs"/>
            </a:rPr>
            <a:t> check box, then click</a:t>
          </a:r>
          <a:r>
            <a:rPr lang="en-GB" sz="1100" b="1" i="0">
              <a:solidFill>
                <a:schemeClr val="dk1"/>
              </a:solidFill>
              <a:effectLst/>
              <a:latin typeface="+mn-lt"/>
              <a:ea typeface="+mn-ea"/>
              <a:cs typeface="+mn-cs"/>
            </a:rPr>
            <a:t>OK</a:t>
          </a:r>
          <a:r>
            <a:rPr lang="en-GB" sz="1100" b="0" i="0">
              <a:solidFill>
                <a:schemeClr val="dk1"/>
              </a:solidFill>
              <a:effectLst/>
              <a:latin typeface="+mn-lt"/>
              <a:ea typeface="+mn-ea"/>
              <a:cs typeface="+mn-cs"/>
            </a:rPr>
            <a:t>.</a:t>
          </a:r>
        </a:p>
        <a:p>
          <a:endParaRPr lang="en-GB" sz="1100"/>
        </a:p>
      </xdr:txBody>
    </xdr:sp>
    <xdr:clientData/>
  </xdr:twoCellAnchor>
  <xdr:twoCellAnchor>
    <xdr:from>
      <xdr:col>6</xdr:col>
      <xdr:colOff>1067</xdr:colOff>
      <xdr:row>183</xdr:row>
      <xdr:rowOff>128027</xdr:rowOff>
    </xdr:from>
    <xdr:to>
      <xdr:col>9</xdr:col>
      <xdr:colOff>15900</xdr:colOff>
      <xdr:row>190</xdr:row>
      <xdr:rowOff>18527</xdr:rowOff>
    </xdr:to>
    <xdr:sp macro="" textlink="">
      <xdr:nvSpPr>
        <xdr:cNvPr id="10" name="TextBox 9"/>
        <xdr:cNvSpPr txBox="1"/>
      </xdr:nvSpPr>
      <xdr:spPr>
        <a:xfrm>
          <a:off x="3250150" y="32237860"/>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ODD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odd integer, no rounding occurs.</a:t>
          </a:r>
          <a:endParaRPr lang="en-GB" sz="1100"/>
        </a:p>
      </xdr:txBody>
    </xdr:sp>
    <xdr:clientData/>
  </xdr:twoCellAnchor>
  <xdr:twoCellAnchor>
    <xdr:from>
      <xdr:col>5</xdr:col>
      <xdr:colOff>354548</xdr:colOff>
      <xdr:row>166</xdr:row>
      <xdr:rowOff>121685</xdr:rowOff>
    </xdr:from>
    <xdr:to>
      <xdr:col>8</xdr:col>
      <xdr:colOff>5216548</xdr:colOff>
      <xdr:row>173</xdr:row>
      <xdr:rowOff>12185</xdr:rowOff>
    </xdr:to>
    <xdr:sp macro="" textlink="">
      <xdr:nvSpPr>
        <xdr:cNvPr id="11" name="TextBox 10"/>
        <xdr:cNvSpPr txBox="1"/>
      </xdr:nvSpPr>
      <xdr:spPr>
        <a:xfrm>
          <a:off x="3233215" y="30517018"/>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EVEN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even integer, no rounding occurs.</a:t>
          </a:r>
        </a:p>
        <a:p>
          <a:endParaRPr lang="en-GB" sz="1100"/>
        </a:p>
      </xdr:txBody>
    </xdr:sp>
    <xdr:clientData/>
  </xdr:twoCellAnchor>
  <xdr:twoCellAnchor>
    <xdr:from>
      <xdr:col>6</xdr:col>
      <xdr:colOff>1067</xdr:colOff>
      <xdr:row>207</xdr:row>
      <xdr:rowOff>32761</xdr:rowOff>
    </xdr:from>
    <xdr:to>
      <xdr:col>9</xdr:col>
      <xdr:colOff>15900</xdr:colOff>
      <xdr:row>213</xdr:row>
      <xdr:rowOff>41761</xdr:rowOff>
    </xdr:to>
    <xdr:sp macro="" textlink="">
      <xdr:nvSpPr>
        <xdr:cNvPr id="12" name="TextBox 11"/>
        <xdr:cNvSpPr txBox="1"/>
      </xdr:nvSpPr>
      <xdr:spPr>
        <a:xfrm>
          <a:off x="3250150" y="38672511"/>
          <a:ext cx="9688000"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is greater than the number of data points,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 range, then LARGE(array,1) returns the largest value, and LARGE(array,n) returns the smallest value.</a:t>
          </a:r>
        </a:p>
        <a:p>
          <a:endParaRPr lang="en-GB" sz="1100"/>
        </a:p>
      </xdr:txBody>
    </xdr:sp>
    <xdr:clientData/>
  </xdr:twoCellAnchor>
  <xdr:twoCellAnchor>
    <xdr:from>
      <xdr:col>6</xdr:col>
      <xdr:colOff>11650</xdr:colOff>
      <xdr:row>223</xdr:row>
      <xdr:rowOff>85677</xdr:rowOff>
    </xdr:from>
    <xdr:to>
      <xdr:col>9</xdr:col>
      <xdr:colOff>26483</xdr:colOff>
      <xdr:row>229</xdr:row>
      <xdr:rowOff>94677</xdr:rowOff>
    </xdr:to>
    <xdr:sp macro="" textlink="">
      <xdr:nvSpPr>
        <xdr:cNvPr id="13" name="TextBox 12"/>
        <xdr:cNvSpPr txBox="1"/>
      </xdr:nvSpPr>
      <xdr:spPr>
        <a:xfrm>
          <a:off x="3260733" y="41858094"/>
          <a:ext cx="9635083"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exceeds the number of data points,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array, SMALL(array,1) equals the smallest value, and SMALL(array,n) equals the largest value.</a:t>
          </a:r>
        </a:p>
        <a:p>
          <a:endParaRPr lang="en-GB" sz="1100"/>
        </a:p>
      </xdr:txBody>
    </xdr:sp>
    <xdr:clientData/>
  </xdr:twoCellAnchor>
  <xdr:twoCellAnchor>
    <xdr:from>
      <xdr:col>6</xdr:col>
      <xdr:colOff>5300</xdr:colOff>
      <xdr:row>243</xdr:row>
      <xdr:rowOff>15816</xdr:rowOff>
    </xdr:from>
    <xdr:to>
      <xdr:col>9</xdr:col>
      <xdr:colOff>20133</xdr:colOff>
      <xdr:row>251</xdr:row>
      <xdr:rowOff>111816</xdr:rowOff>
    </xdr:to>
    <xdr:sp macro="" textlink="">
      <xdr:nvSpPr>
        <xdr:cNvPr id="16" name="TextBox 15"/>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MAX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MAXA function.</a:t>
          </a:r>
        </a:p>
        <a:p>
          <a:endParaRPr lang="en-GB" sz="1100"/>
        </a:p>
      </xdr:txBody>
    </xdr:sp>
    <xdr:clientData/>
  </xdr:twoCellAnchor>
  <xdr:twoCellAnchor>
    <xdr:from>
      <xdr:col>6</xdr:col>
      <xdr:colOff>9535</xdr:colOff>
      <xdr:row>252</xdr:row>
      <xdr:rowOff>136464</xdr:rowOff>
    </xdr:from>
    <xdr:to>
      <xdr:col>9</xdr:col>
      <xdr:colOff>24368</xdr:colOff>
      <xdr:row>262</xdr:row>
      <xdr:rowOff>103464</xdr:rowOff>
    </xdr:to>
    <xdr:sp macro="" textlink="">
      <xdr:nvSpPr>
        <xdr:cNvPr id="17" name="TextBox 16"/>
        <xdr:cNvSpPr txBox="1"/>
      </xdr:nvSpPr>
      <xdr:spPr>
        <a:xfrm>
          <a:off x="3258618" y="47920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MAXA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MAX function.</a:t>
          </a:r>
        </a:p>
        <a:p>
          <a:endParaRPr lang="en-GB" sz="1100"/>
        </a:p>
      </xdr:txBody>
    </xdr:sp>
    <xdr:clientData/>
  </xdr:twoCellAnchor>
  <xdr:twoCellAnchor>
    <xdr:from>
      <xdr:col>6</xdr:col>
      <xdr:colOff>5300</xdr:colOff>
      <xdr:row>278</xdr:row>
      <xdr:rowOff>15816</xdr:rowOff>
    </xdr:from>
    <xdr:to>
      <xdr:col>9</xdr:col>
      <xdr:colOff>20133</xdr:colOff>
      <xdr:row>286</xdr:row>
      <xdr:rowOff>111816</xdr:rowOff>
    </xdr:to>
    <xdr:sp macro="" textlink="">
      <xdr:nvSpPr>
        <xdr:cNvPr id="18" name="TextBox 17"/>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MIN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MINA function.</a:t>
          </a:r>
        </a:p>
        <a:p>
          <a:endParaRPr lang="en-GB" sz="1100"/>
        </a:p>
      </xdr:txBody>
    </xdr:sp>
    <xdr:clientData/>
  </xdr:twoCellAnchor>
  <xdr:twoCellAnchor>
    <xdr:from>
      <xdr:col>6</xdr:col>
      <xdr:colOff>9535</xdr:colOff>
      <xdr:row>287</xdr:row>
      <xdr:rowOff>136464</xdr:rowOff>
    </xdr:from>
    <xdr:to>
      <xdr:col>9</xdr:col>
      <xdr:colOff>24368</xdr:colOff>
      <xdr:row>297</xdr:row>
      <xdr:rowOff>103464</xdr:rowOff>
    </xdr:to>
    <xdr:sp macro="" textlink="">
      <xdr:nvSpPr>
        <xdr:cNvPr id="19" name="TextBox 18"/>
        <xdr:cNvSpPr txBox="1"/>
      </xdr:nvSpPr>
      <xdr:spPr>
        <a:xfrm>
          <a:off x="3258618" y="55159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MINA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MIN function.</a:t>
          </a:r>
        </a:p>
        <a:p>
          <a:endParaRPr lang="en-GB" sz="1100"/>
        </a:p>
      </xdr:txBody>
    </xdr:sp>
    <xdr:clientData/>
  </xdr:twoCellAnchor>
  <xdr:twoCellAnchor>
    <xdr:from>
      <xdr:col>5</xdr:col>
      <xdr:colOff>363020</xdr:colOff>
      <xdr:row>339</xdr:row>
      <xdr:rowOff>45421</xdr:rowOff>
    </xdr:from>
    <xdr:to>
      <xdr:col>9</xdr:col>
      <xdr:colOff>7436</xdr:colOff>
      <xdr:row>350</xdr:row>
      <xdr:rowOff>181921</xdr:rowOff>
    </xdr:to>
    <xdr:sp macro="" textlink="">
      <xdr:nvSpPr>
        <xdr:cNvPr id="20" name="TextBox 19"/>
        <xdr:cNvSpPr txBox="1"/>
      </xdr:nvSpPr>
      <xdr:spPr>
        <a:xfrm>
          <a:off x="3294603" y="65450421"/>
          <a:ext cx="9635083" cy="22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other subtotals within ref1, ref2,… (or nested subtotals), these nested subtotals are ignored to avoid double counting.</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For the function_num constants from 1 to 11, the SUBTOTAL function includes the values of rows hidden by the</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under the </a:t>
          </a:r>
          <a:r>
            <a:rPr lang="en-GB" sz="1100" b="1" i="0">
              <a:solidFill>
                <a:schemeClr val="dk1"/>
              </a:solidFill>
              <a:effectLst/>
              <a:latin typeface="+mn-lt"/>
              <a:ea typeface="+mn-ea"/>
              <a:cs typeface="+mn-cs"/>
            </a:rPr>
            <a:t>Hide &amp; Unhide</a:t>
          </a:r>
          <a:r>
            <a:rPr lang="en-GB" sz="1100" b="0" i="0">
              <a:solidFill>
                <a:schemeClr val="dk1"/>
              </a:solidFill>
              <a:effectLst/>
              <a:latin typeface="+mn-lt"/>
              <a:ea typeface="+mn-ea"/>
              <a:cs typeface="+mn-cs"/>
            </a:rPr>
            <a:t> submenu of the </a:t>
          </a:r>
          <a:r>
            <a:rPr lang="en-GB" sz="1100" b="1" i="0">
              <a:solidFill>
                <a:schemeClr val="dk1"/>
              </a:solidFill>
              <a:effectLst/>
              <a:latin typeface="+mn-lt"/>
              <a:ea typeface="+mn-ea"/>
              <a:cs typeface="+mn-cs"/>
            </a:rPr>
            <a:t>Format</a:t>
          </a:r>
          <a:r>
            <a:rPr lang="en-GB" sz="1100" b="0" i="0">
              <a:solidFill>
                <a:schemeClr val="dk1"/>
              </a:solidFill>
              <a:effectLst/>
              <a:latin typeface="+mn-lt"/>
              <a:ea typeface="+mn-ea"/>
              <a:cs typeface="+mn-cs"/>
            </a:rPr>
            <a:t> command in the </a:t>
          </a:r>
          <a:r>
            <a:rPr lang="en-GB" sz="1100" b="1" i="0">
              <a:solidFill>
                <a:schemeClr val="dk1"/>
              </a:solidFill>
              <a:effectLst/>
              <a:latin typeface="+mn-lt"/>
              <a:ea typeface="+mn-ea"/>
              <a:cs typeface="+mn-cs"/>
            </a:rPr>
            <a:t>Cells</a:t>
          </a:r>
          <a:r>
            <a:rPr lang="en-GB" sz="1100" b="0" i="0">
              <a:solidFill>
                <a:schemeClr val="dk1"/>
              </a:solidFill>
              <a:effectLst/>
              <a:latin typeface="+mn-lt"/>
              <a:ea typeface="+mn-ea"/>
              <a:cs typeface="+mn-cs"/>
            </a:rPr>
            <a:t> group on the</a:t>
          </a:r>
          <a:r>
            <a:rPr lang="en-GB" sz="1100" b="1" i="0">
              <a:solidFill>
                <a:schemeClr val="dk1"/>
              </a:solidFill>
              <a:effectLst/>
              <a:latin typeface="+mn-lt"/>
              <a:ea typeface="+mn-ea"/>
              <a:cs typeface="+mn-cs"/>
            </a:rPr>
            <a:t>Home</a:t>
          </a:r>
          <a:r>
            <a:rPr lang="en-GB" sz="1100" b="0" i="0">
              <a:solidFill>
                <a:schemeClr val="dk1"/>
              </a:solidFill>
              <a:effectLst/>
              <a:latin typeface="+mn-lt"/>
              <a:ea typeface="+mn-ea"/>
              <a:cs typeface="+mn-cs"/>
            </a:rPr>
            <a:t> tab in the Excel desktop application. Use these constants when you want to subtotal hidden and nonhidden numbers in a list. For the function_Num constants from 101 to 111, the SUBTOTAL function ignores values of rows hidden by the </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Use these constants when you want to subtotal only nonhidden numbers in a list.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ignores any rows that are not included in the result of a filter, no matter which function_num value you use.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is designed for columns of data, or vertical ranges. It is not designed for rows of data, or horizontal ranges. For example, when you subtotal a horizontal range using a function_num of 101 or greater, such as SUBTOTAL(109,B2:G2), hiding a column does not affect the subtotal. But, hiding a row in a subtotal of a vertical range does affect the subtotal.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of the references are 3-D references, SUBTOTAL returns the #VALUE! error value.</a:t>
          </a:r>
        </a:p>
        <a:p>
          <a:endParaRPr lang="en-GB" sz="1100"/>
        </a:p>
      </xdr:txBody>
    </xdr:sp>
    <xdr:clientData/>
  </xdr:twoCellAnchor>
  <xdr:twoCellAnchor>
    <xdr:from>
      <xdr:col>6</xdr:col>
      <xdr:colOff>0</xdr:colOff>
      <xdr:row>100</xdr:row>
      <xdr:rowOff>0</xdr:rowOff>
    </xdr:from>
    <xdr:to>
      <xdr:col>9</xdr:col>
      <xdr:colOff>20400</xdr:colOff>
      <xdr:row>107</xdr:row>
      <xdr:rowOff>142500</xdr:rowOff>
    </xdr:to>
    <xdr:sp macro="" textlink="">
      <xdr:nvSpPr>
        <xdr:cNvPr id="21" name="TextBox 20"/>
        <xdr:cNvSpPr txBox="1"/>
      </xdr:nvSpPr>
      <xdr:spPr>
        <a:xfrm>
          <a:off x="3302000" y="21007917"/>
          <a:ext cx="964065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is an even number of numbers in the set, then MEDIAN calculates the average of the two numbers in the middle. See the second formula in the example.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12</xdr:row>
      <xdr:rowOff>0</xdr:rowOff>
    </xdr:from>
    <xdr:to>
      <xdr:col>10</xdr:col>
      <xdr:colOff>193425</xdr:colOff>
      <xdr:row>25</xdr:row>
      <xdr:rowOff>115500</xdr:rowOff>
    </xdr:to>
    <xdr:sp macro="" textlink="">
      <xdr:nvSpPr>
        <xdr:cNvPr id="2" name="TextBox 1"/>
        <xdr:cNvSpPr txBox="1"/>
      </xdr:nvSpPr>
      <xdr:spPr>
        <a:xfrm>
          <a:off x="1914525" y="2381250"/>
          <a:ext cx="8604000" cy="259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FIND is case sensitive and don't allow wildcard characters. If you don't want to do a case sensitive search or use wildcard characters, you can use SEARCH.</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is "" (empty text), FIND matches the first character in the search string (that is, the character numbered start_num or 1).</a:t>
          </a:r>
        </a:p>
        <a:p>
          <a:r>
            <a:rPr lang="en-GB" sz="1100" b="0" i="0">
              <a:solidFill>
                <a:schemeClr val="dk1"/>
              </a:solidFill>
              <a:effectLst/>
              <a:latin typeface="+mn-lt"/>
              <a:ea typeface="+mn-ea"/>
              <a:cs typeface="+mn-cs"/>
            </a:rPr>
            <a:t>Find_text cannot contain any wildcard characters.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does not appear in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not greater than zero,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p>
        <a:p>
          <a:endParaRPr lang="en-GB" sz="1100"/>
        </a:p>
      </xdr:txBody>
    </xdr:sp>
    <xdr:clientData/>
  </xdr:twoCellAnchor>
  <xdr:twoCellAnchor>
    <xdr:from>
      <xdr:col>5</xdr:col>
      <xdr:colOff>0</xdr:colOff>
      <xdr:row>41</xdr:row>
      <xdr:rowOff>9525</xdr:rowOff>
    </xdr:from>
    <xdr:to>
      <xdr:col>10</xdr:col>
      <xdr:colOff>193425</xdr:colOff>
      <xdr:row>55</xdr:row>
      <xdr:rowOff>114525</xdr:rowOff>
    </xdr:to>
    <xdr:sp macro="" textlink="">
      <xdr:nvSpPr>
        <xdr:cNvPr id="3" name="TextBox 2"/>
        <xdr:cNvSpPr txBox="1"/>
      </xdr:nvSpPr>
      <xdr:spPr>
        <a:xfrm>
          <a:off x="1914525" y="8153400"/>
          <a:ext cx="8604000" cy="27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functions is not case sensitive. If you want to do a case sensitive search, you can use </a:t>
          </a:r>
          <a:r>
            <a:rPr lang="en-GB" sz="1100" b="1" i="0">
              <a:solidFill>
                <a:schemeClr val="dk1"/>
              </a:solidFill>
              <a:effectLst/>
              <a:latin typeface="+mn-lt"/>
              <a:ea typeface="+mn-ea"/>
              <a:cs typeface="+mn-cs"/>
            </a:rPr>
            <a:t>FIND.</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 the question mark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and asterisk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 question mark matches any single character;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of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is not found,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omitted, it is assumed to be 1.</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is not greater than 0 (zero) or is greater than the length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 argument,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to skip a specified number of characters. Using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as an example, suppose you are working with the text string "AYF0093.YoungMensApparel". To find the position of the first "Y" in the descriptive part of the text string, set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equal to 8 so that the serial number portion of the text (in this case, "AYF0093") is not searched.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starts the search operation at the eighth character position, finds the character that is specified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at the next position, and returns the number 9.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always returns the number of characters from the start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argument, counting the characters you skip 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greater than 1.</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28</xdr:row>
      <xdr:rowOff>0</xdr:rowOff>
    </xdr:from>
    <xdr:to>
      <xdr:col>11</xdr:col>
      <xdr:colOff>24667</xdr:colOff>
      <xdr:row>34</xdr:row>
      <xdr:rowOff>153000</xdr:rowOff>
    </xdr:to>
    <xdr:sp macro="" textlink="">
      <xdr:nvSpPr>
        <xdr:cNvPr id="2" name="TextBox 1"/>
        <xdr:cNvSpPr txBox="1"/>
      </xdr:nvSpPr>
      <xdr:spPr>
        <a:xfrm>
          <a:off x="4508500" y="9958917"/>
          <a:ext cx="756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function can't find the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the function matches the largest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that is less than or equal to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is smaller than the smallest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returns the #N/A error value.</a:t>
          </a:r>
        </a:p>
        <a:p>
          <a:endParaRPr lang="en-GB" sz="1100"/>
        </a:p>
      </xdr:txBody>
    </xdr:sp>
    <xdr:clientData/>
  </xdr:twoCellAnchor>
  <xdr:twoCellAnchor>
    <xdr:from>
      <xdr:col>6</xdr:col>
      <xdr:colOff>221184</xdr:colOff>
      <xdr:row>45</xdr:row>
      <xdr:rowOff>137577</xdr:rowOff>
    </xdr:from>
    <xdr:to>
      <xdr:col>11</xdr:col>
      <xdr:colOff>23601</xdr:colOff>
      <xdr:row>52</xdr:row>
      <xdr:rowOff>172077</xdr:rowOff>
    </xdr:to>
    <xdr:sp macro="" textlink="">
      <xdr:nvSpPr>
        <xdr:cNvPr id="3" name="TextBox 2"/>
        <xdr:cNvSpPr txBox="1"/>
      </xdr:nvSpPr>
      <xdr:spPr>
        <a:xfrm>
          <a:off x="4507434" y="14192244"/>
          <a:ext cx="7560000" cy="136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HLOOKUP can't find lookup_value, and range_lookup is TRUE, it uses the largest value that is less than lookup_value.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lookup_value is smaller than the smallest value in the first row of table_array, HLOOKUP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24</xdr:row>
      <xdr:rowOff>0</xdr:rowOff>
    </xdr:from>
    <xdr:to>
      <xdr:col>10</xdr:col>
      <xdr:colOff>530550</xdr:colOff>
      <xdr:row>33</xdr:row>
      <xdr:rowOff>90675</xdr:rowOff>
    </xdr:to>
    <xdr:sp macro="" textlink="">
      <xdr:nvSpPr>
        <xdr:cNvPr id="16" name="TextBox 15"/>
        <xdr:cNvSpPr txBox="1"/>
      </xdr:nvSpPr>
      <xdr:spPr>
        <a:xfrm>
          <a:off x="3695700" y="4533900"/>
          <a:ext cx="7560000" cy="15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index_num is an array, every value is evaluated when CHOOSE is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value arguments to CHOOSE can be range references as well as single values.</a:t>
          </a:r>
        </a:p>
        <a:p>
          <a:r>
            <a:rPr lang="en-GB" sz="1100" b="0" i="0">
              <a:solidFill>
                <a:schemeClr val="dk1"/>
              </a:solidFill>
              <a:effectLst/>
              <a:latin typeface="+mn-lt"/>
              <a:ea typeface="+mn-ea"/>
              <a:cs typeface="+mn-cs"/>
            </a:rPr>
            <a:t>For example, the formula:</a:t>
          </a:r>
        </a:p>
        <a:p>
          <a:r>
            <a:rPr lang="en-GB" sz="1100" b="0" i="0">
              <a:solidFill>
                <a:schemeClr val="dk1"/>
              </a:solidFill>
              <a:effectLst/>
              <a:latin typeface="+mn-lt"/>
              <a:ea typeface="+mn-ea"/>
              <a:cs typeface="+mn-cs"/>
            </a:rPr>
            <a:t>=SUM(CHOOSE(2,A1:A10,B1:B10,C1:C10))</a:t>
          </a:r>
        </a:p>
        <a:p>
          <a:r>
            <a:rPr lang="en-GB" sz="1100" b="0" i="0">
              <a:solidFill>
                <a:schemeClr val="dk1"/>
              </a:solidFill>
              <a:effectLst/>
              <a:latin typeface="+mn-lt"/>
              <a:ea typeface="+mn-ea"/>
              <a:cs typeface="+mn-cs"/>
            </a:rPr>
            <a:t>evaluates to:</a:t>
          </a:r>
        </a:p>
        <a:p>
          <a:r>
            <a:rPr lang="en-GB" sz="1100" b="0" i="0">
              <a:solidFill>
                <a:schemeClr val="dk1"/>
              </a:solidFill>
              <a:effectLst/>
              <a:latin typeface="+mn-lt"/>
              <a:ea typeface="+mn-ea"/>
              <a:cs typeface="+mn-cs"/>
            </a:rPr>
            <a:t>=SUM(B1:B10)</a:t>
          </a:r>
        </a:p>
        <a:p>
          <a:endParaRPr lang="en-GB" sz="1100"/>
        </a:p>
      </xdr:txBody>
    </xdr:sp>
    <xdr:clientData/>
  </xdr:twoCellAnchor>
  <xdr:twoCellAnchor>
    <xdr:from>
      <xdr:col>6</xdr:col>
      <xdr:colOff>0</xdr:colOff>
      <xdr:row>47</xdr:row>
      <xdr:rowOff>0</xdr:rowOff>
    </xdr:from>
    <xdr:to>
      <xdr:col>10</xdr:col>
      <xdr:colOff>530550</xdr:colOff>
      <xdr:row>57</xdr:row>
      <xdr:rowOff>108750</xdr:rowOff>
    </xdr:to>
    <xdr:sp macro="" textlink="">
      <xdr:nvSpPr>
        <xdr:cNvPr id="17" name="TextBox 16"/>
        <xdr:cNvSpPr txBox="1"/>
      </xdr:nvSpPr>
      <xdr:spPr>
        <a:xfrm>
          <a:off x="4819650" y="9525000"/>
          <a:ext cx="7560000" cy="172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(Array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the Row_num and Column_num arguments are used, INDEX returns the value in the cell at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array of values for the entire column or row, respectively.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use values returned as an array, enter the INDEX function as an array formula in a horizontal range of cells for a row, and in a vertical range of cells for a column. To enter an array formula, press CTRL+SHIFT+ENTER.</a:t>
          </a:r>
        </a:p>
        <a:p>
          <a:r>
            <a:rPr lang="en-GB" sz="1100" b="0" i="0" cap="all">
              <a:solidFill>
                <a:schemeClr val="dk1"/>
              </a:solidFill>
              <a:effectLst/>
              <a:latin typeface="+mn-lt"/>
              <a:ea typeface="+mn-ea"/>
              <a:cs typeface="+mn-cs"/>
            </a:rPr>
            <a:t>          </a:t>
          </a:r>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In Excel Web App, you cannot create array formulas.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and Column_num must point to a cell within array; otherwise, INDEX returns the #REF! error value.</a:t>
          </a:r>
        </a:p>
        <a:p>
          <a:endParaRPr lang="en-GB" sz="1100"/>
        </a:p>
      </xdr:txBody>
    </xdr:sp>
    <xdr:clientData/>
  </xdr:twoCellAnchor>
  <xdr:twoCellAnchor>
    <xdr:from>
      <xdr:col>6</xdr:col>
      <xdr:colOff>0</xdr:colOff>
      <xdr:row>68</xdr:row>
      <xdr:rowOff>0</xdr:rowOff>
    </xdr:from>
    <xdr:to>
      <xdr:col>10</xdr:col>
      <xdr:colOff>530550</xdr:colOff>
      <xdr:row>82</xdr:row>
      <xdr:rowOff>152475</xdr:rowOff>
    </xdr:to>
    <xdr:sp macro="" textlink="">
      <xdr:nvSpPr>
        <xdr:cNvPr id="18" name="TextBox 17"/>
        <xdr:cNvSpPr txBox="1"/>
      </xdr:nvSpPr>
      <xdr:spPr>
        <a:xfrm>
          <a:off x="4819650" y="14287500"/>
          <a:ext cx="7560000" cy="24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(Reference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After Reference and Area_num have selected a particular range, Row_num and Column_num select a particular cell: Row_num 1 is the first row in the range, Column_num 1 is the first column, and so on. The reference returned by INDEX is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reference for the entire column or row, respectively.</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Column_num, and Area_num must point to a cell within reference; otherwise, INDEX returns the #REF! error value. If Row_num and Column_num are omitted, INDEX returns the area in reference specified by Area_num.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p>
        <a:p>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The CELL function is not available in Excel Web App.</a:t>
          </a:r>
        </a:p>
        <a:p>
          <a:endParaRPr lang="en-GB" sz="1100"/>
        </a:p>
      </xdr:txBody>
    </xdr:sp>
    <xdr:clientData/>
  </xdr:twoCellAnchor>
  <xdr:twoCellAnchor>
    <xdr:from>
      <xdr:col>6</xdr:col>
      <xdr:colOff>0</xdr:colOff>
      <xdr:row>104</xdr:row>
      <xdr:rowOff>0</xdr:rowOff>
    </xdr:from>
    <xdr:to>
      <xdr:col>10</xdr:col>
      <xdr:colOff>530550</xdr:colOff>
      <xdr:row>112</xdr:row>
      <xdr:rowOff>108600</xdr:rowOff>
    </xdr:to>
    <xdr:sp macro="" textlink="">
      <xdr:nvSpPr>
        <xdr:cNvPr id="5" name="TextBox 4"/>
        <xdr:cNvSpPr txBox="1"/>
      </xdr:nvSpPr>
      <xdr:spPr>
        <a:xfrm>
          <a:off x="4581525" y="22012275"/>
          <a:ext cx="756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rows and cols offset reference over the edge of the worksheet, OFFSET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height or width is omitted, it is assumed to be the same height or width as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29</xdr:row>
      <xdr:rowOff>0</xdr:rowOff>
    </xdr:from>
    <xdr:to>
      <xdr:col>11</xdr:col>
      <xdr:colOff>385275</xdr:colOff>
      <xdr:row>34</xdr:row>
      <xdr:rowOff>19500</xdr:rowOff>
    </xdr:to>
    <xdr:sp macro="" textlink="">
      <xdr:nvSpPr>
        <xdr:cNvPr id="2" name="TextBox 1"/>
        <xdr:cNvSpPr txBox="1"/>
      </xdr:nvSpPr>
      <xdr:spPr>
        <a:xfrm>
          <a:off x="3705225" y="7581900"/>
          <a:ext cx="6948000" cy="9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endParaRPr lang="en-GB" sz="1100"/>
        </a:p>
      </xdr:txBody>
    </xdr:sp>
    <xdr:clientData/>
  </xdr:twoCellAnchor>
  <xdr:twoCellAnchor>
    <xdr:from>
      <xdr:col>6</xdr:col>
      <xdr:colOff>0</xdr:colOff>
      <xdr:row>43</xdr:row>
      <xdr:rowOff>0</xdr:rowOff>
    </xdr:from>
    <xdr:to>
      <xdr:col>11</xdr:col>
      <xdr:colOff>385275</xdr:colOff>
      <xdr:row>48</xdr:row>
      <xdr:rowOff>163500</xdr:rowOff>
    </xdr:to>
    <xdr:sp macro="" textlink="">
      <xdr:nvSpPr>
        <xdr:cNvPr id="3" name="TextBox 2"/>
        <xdr:cNvSpPr txBox="1"/>
      </xdr:nvSpPr>
      <xdr:spPr>
        <a:xfrm>
          <a:off x="3038475" y="11296650"/>
          <a:ext cx="75957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Date information in time_text is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p>
        <a:p>
          <a:endParaRPr lang="en-GB" sz="1100"/>
        </a:p>
      </xdr:txBody>
    </xdr:sp>
    <xdr:clientData/>
  </xdr:twoCellAnchor>
  <xdr:twoCellAnchor>
    <xdr:from>
      <xdr:col>6</xdr:col>
      <xdr:colOff>0</xdr:colOff>
      <xdr:row>57</xdr:row>
      <xdr:rowOff>0</xdr:rowOff>
    </xdr:from>
    <xdr:to>
      <xdr:col>11</xdr:col>
      <xdr:colOff>385275</xdr:colOff>
      <xdr:row>65</xdr:row>
      <xdr:rowOff>60000</xdr:rowOff>
    </xdr:to>
    <xdr:sp macro="" textlink="">
      <xdr:nvSpPr>
        <xdr:cNvPr id="4" name="TextBox 3"/>
        <xdr:cNvSpPr txBox="1"/>
      </xdr:nvSpPr>
      <xdr:spPr>
        <a:xfrm>
          <a:off x="3038475" y="137160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Excel stores dates as sequential serial numbers so that they can be used in calculations. By default, January 1, 1900 is serial number 1, and January 1, 2008 is serial number 39448 because it is 39,447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to the right of the decimal point in the serial number represent the time; numbers to the left represent the date. For example, the serial number 0.5 represents the time 12:00 noon.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results of the </a:t>
          </a:r>
          <a:r>
            <a:rPr lang="en-GB" sz="1100" b="1" i="0">
              <a:solidFill>
                <a:schemeClr val="dk1"/>
              </a:solidFill>
              <a:effectLst/>
              <a:latin typeface="+mn-lt"/>
              <a:ea typeface="+mn-ea"/>
              <a:cs typeface="+mn-cs"/>
            </a:rPr>
            <a:t>NOW</a:t>
          </a:r>
          <a:r>
            <a:rPr lang="en-GB" sz="1100" b="0" i="0">
              <a:solidFill>
                <a:schemeClr val="dk1"/>
              </a:solidFill>
              <a:effectLst/>
              <a:latin typeface="+mn-lt"/>
              <a:ea typeface="+mn-ea"/>
              <a:cs typeface="+mn-cs"/>
            </a:rPr>
            <a:t> function change only when the worksheet is calculated or when a macro that contains the function is run. It is not updated continuously.</a:t>
          </a:r>
        </a:p>
        <a:p>
          <a:endParaRPr lang="en-GB" sz="1100"/>
        </a:p>
      </xdr:txBody>
    </xdr:sp>
    <xdr:clientData/>
  </xdr:twoCellAnchor>
  <xdr:twoCellAnchor>
    <xdr:from>
      <xdr:col>6</xdr:col>
      <xdr:colOff>0</xdr:colOff>
      <xdr:row>85</xdr:row>
      <xdr:rowOff>0</xdr:rowOff>
    </xdr:from>
    <xdr:to>
      <xdr:col>11</xdr:col>
      <xdr:colOff>385275</xdr:colOff>
      <xdr:row>93</xdr:row>
      <xdr:rowOff>60000</xdr:rowOff>
    </xdr:to>
    <xdr:sp macro="" textlink="">
      <xdr:nvSpPr>
        <xdr:cNvPr id="5" name="TextBox 4"/>
        <xdr:cNvSpPr txBox="1"/>
      </xdr:nvSpPr>
      <xdr:spPr>
        <a:xfrm>
          <a:off x="3543300" y="192405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p>
        <a:p>
          <a:endParaRPr lang="en-GB" sz="1100"/>
        </a:p>
      </xdr:txBody>
    </xdr:sp>
    <xdr:clientData/>
  </xdr:twoCellAnchor>
  <xdr:twoCellAnchor>
    <xdr:from>
      <xdr:col>6</xdr:col>
      <xdr:colOff>0</xdr:colOff>
      <xdr:row>109</xdr:row>
      <xdr:rowOff>0</xdr:rowOff>
    </xdr:from>
    <xdr:to>
      <xdr:col>11</xdr:col>
      <xdr:colOff>385275</xdr:colOff>
      <xdr:row>115</xdr:row>
      <xdr:rowOff>189000</xdr:rowOff>
    </xdr:to>
    <xdr:sp macro="" textlink="">
      <xdr:nvSpPr>
        <xdr:cNvPr id="6" name="TextBox 5"/>
        <xdr:cNvSpPr txBox="1"/>
      </xdr:nvSpPr>
      <xdr:spPr>
        <a:xfrm>
          <a:off x="3543300" y="24212550"/>
          <a:ext cx="7738575"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serial_number is out of range for the current date base value, a #NUM! error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return_type is out of the range specified in the table above, a #NUM! error is returned.</a:t>
          </a:r>
        </a:p>
        <a:p>
          <a:endParaRPr lang="en-GB" sz="1100"/>
        </a:p>
      </xdr:txBody>
    </xdr:sp>
    <xdr:clientData/>
  </xdr:twoCellAnchor>
  <xdr:twoCellAnchor>
    <xdr:from>
      <xdr:col>6</xdr:col>
      <xdr:colOff>0</xdr:colOff>
      <xdr:row>124</xdr:row>
      <xdr:rowOff>0</xdr:rowOff>
    </xdr:from>
    <xdr:to>
      <xdr:col>11</xdr:col>
      <xdr:colOff>385275</xdr:colOff>
      <xdr:row>131</xdr:row>
      <xdr:rowOff>178500</xdr:rowOff>
    </xdr:to>
    <xdr:sp macro="" textlink="">
      <xdr:nvSpPr>
        <xdr:cNvPr id="7" name="TextBox 6"/>
        <xdr:cNvSpPr txBox="1"/>
      </xdr:nvSpPr>
      <xdr:spPr>
        <a:xfrm>
          <a:off x="3543300" y="2716530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date arguments are numbers, DAYS uses EndDate–StartDate to calculate the number of days in between both dates.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either one of the date arguments is text, that argument is treated as DATEVALUE(date_text) and returns an integer date instead of a time component.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numeric values that fall outside the range of valid dates, DAYS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strings that cannot be parsed as valid dates, DAYS returns the #VALUE! error value.</a:t>
          </a:r>
        </a:p>
        <a:p>
          <a:endParaRPr lang="en-GB" sz="1100"/>
        </a:p>
      </xdr:txBody>
    </xdr:sp>
    <xdr:clientData/>
  </xdr:twoCellAnchor>
  <xdr:twoCellAnchor>
    <xdr:from>
      <xdr:col>6</xdr:col>
      <xdr:colOff>0</xdr:colOff>
      <xdr:row>155</xdr:row>
      <xdr:rowOff>0</xdr:rowOff>
    </xdr:from>
    <xdr:to>
      <xdr:col>11</xdr:col>
      <xdr:colOff>385275</xdr:colOff>
      <xdr:row>162</xdr:row>
      <xdr:rowOff>178500</xdr:rowOff>
    </xdr:to>
    <xdr:sp macro="" textlink="">
      <xdr:nvSpPr>
        <xdr:cNvPr id="8" name="TextBox 7"/>
        <xdr:cNvSpPr txBox="1"/>
      </xdr:nvSpPr>
      <xdr:spPr>
        <a:xfrm>
          <a:off x="4191000" y="3049905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WORKDAY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start_date plus days yields an invalid date, WORKDAY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days is not an integer, it is truncated.</a:t>
          </a:r>
        </a:p>
        <a:p>
          <a:endParaRPr lang="en-GB" sz="1100"/>
        </a:p>
      </xdr:txBody>
    </xdr:sp>
    <xdr:clientData/>
  </xdr:twoCellAnchor>
  <xdr:twoCellAnchor>
    <xdr:from>
      <xdr:col>6</xdr:col>
      <xdr:colOff>0</xdr:colOff>
      <xdr:row>140</xdr:row>
      <xdr:rowOff>0</xdr:rowOff>
    </xdr:from>
    <xdr:to>
      <xdr:col>11</xdr:col>
      <xdr:colOff>386700</xdr:colOff>
      <xdr:row>145</xdr:row>
      <xdr:rowOff>127500</xdr:rowOff>
    </xdr:to>
    <xdr:sp macro="" textlink="">
      <xdr:nvSpPr>
        <xdr:cNvPr id="9" name="TextBox 8"/>
        <xdr:cNvSpPr txBox="1"/>
      </xdr:nvSpPr>
      <xdr:spPr>
        <a:xfrm>
          <a:off x="4191000" y="30594300"/>
          <a:ext cx="7740000" cy="10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2012 is serial number 40909 because it is 40,909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NETWORKDAYS returns the #VALUE! error value.</a:t>
          </a:r>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87</xdr:row>
      <xdr:rowOff>0</xdr:rowOff>
    </xdr:from>
    <xdr:to>
      <xdr:col>12</xdr:col>
      <xdr:colOff>208650</xdr:colOff>
      <xdr:row>104</xdr:row>
      <xdr:rowOff>127275</xdr:rowOff>
    </xdr:to>
    <xdr:sp macro="" textlink="">
      <xdr:nvSpPr>
        <xdr:cNvPr id="2" name="TextBox 1"/>
        <xdr:cNvSpPr txBox="1"/>
      </xdr:nvSpPr>
      <xdr:spPr>
        <a:xfrm>
          <a:off x="4038600" y="15363825"/>
          <a:ext cx="7200000" cy="28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FORMULATEXT function returns what is displayed in the formula bar if you select the referenced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Reference argument can be to another worksheet or workbook.</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another workbook that is not open, FORMULATEXT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 entire row or column, or to a range or defined name containing more than one cell, FORMULATEXT returns the value in the upper leftmost cell of the row, column, or 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 the following cases, FORMULATEXT returns the #N/A error value:</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cell used as the Reference argument does not contain a formula.</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in the cell is longer than 8192 characters.</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can't be displayed in the worksheet; for example, due to worksheet protection.</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An external workbook that contains the formula is not open in Excel.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Invalid data types used as inputs will produce a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Entering a reference to the cell in which you are entering the function as the argument won't result in a circular reference warning. FORMULATEXT will successfully return the formula as text in the cell.</a:t>
          </a:r>
        </a:p>
        <a:p>
          <a:endParaRPr lang="en-GB" sz="1100"/>
        </a:p>
      </xdr:txBody>
    </xdr:sp>
    <xdr:clientData/>
  </xdr:twoCellAnchor>
  <xdr:twoCellAnchor>
    <xdr:from>
      <xdr:col>6</xdr:col>
      <xdr:colOff>0</xdr:colOff>
      <xdr:row>122</xdr:row>
      <xdr:rowOff>0</xdr:rowOff>
    </xdr:from>
    <xdr:to>
      <xdr:col>12</xdr:col>
      <xdr:colOff>208650</xdr:colOff>
      <xdr:row>132</xdr:row>
      <xdr:rowOff>36750</xdr:rowOff>
    </xdr:to>
    <xdr:sp macro="" textlink="">
      <xdr:nvSpPr>
        <xdr:cNvPr id="3" name="TextBox 2"/>
        <xdr:cNvSpPr txBox="1"/>
      </xdr:nvSpPr>
      <xdr:spPr>
        <a:xfrm>
          <a:off x="4038600" y="21726525"/>
          <a:ext cx="7200000" cy="165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(MID)</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text, MID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the length of text, but start_num plus num_chars exceeds the length of text, MID returns the characters up to the end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1,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negative,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num_bytes is negative, MIDB returns the #VALUE! error value.</a:t>
          </a:r>
        </a:p>
        <a:p>
          <a:endParaRPr lang="en-GB" sz="1100"/>
        </a:p>
      </xdr:txBody>
    </xdr:sp>
    <xdr:clientData/>
  </xdr:twoCellAnchor>
  <xdr:twoCellAnchor>
    <xdr:from>
      <xdr:col>6</xdr:col>
      <xdr:colOff>0</xdr:colOff>
      <xdr:row>133</xdr:row>
      <xdr:rowOff>114300</xdr:rowOff>
    </xdr:from>
    <xdr:to>
      <xdr:col>12</xdr:col>
      <xdr:colOff>208650</xdr:colOff>
      <xdr:row>140</xdr:row>
      <xdr:rowOff>96825</xdr:rowOff>
    </xdr:to>
    <xdr:sp macro="" textlink="">
      <xdr:nvSpPr>
        <xdr:cNvPr id="4" name="TextBox 3"/>
        <xdr:cNvSpPr txBox="1"/>
      </xdr:nvSpPr>
      <xdr:spPr>
        <a:xfrm>
          <a:off x="4038600" y="236220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(RIGHT)</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Num_chars must be greater than or equal to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greater than the length of text, RIGHT returns all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omitted, it is assumed to be 1.</a:t>
          </a:r>
        </a:p>
        <a:p>
          <a:endParaRPr lang="en-GB" sz="1100"/>
        </a:p>
      </xdr:txBody>
    </xdr:sp>
    <xdr:clientData/>
  </xdr:twoCellAnchor>
  <xdr:twoCellAnchor>
    <xdr:from>
      <xdr:col>6</xdr:col>
      <xdr:colOff>0</xdr:colOff>
      <xdr:row>164</xdr:row>
      <xdr:rowOff>0</xdr:rowOff>
    </xdr:from>
    <xdr:to>
      <xdr:col>12</xdr:col>
      <xdr:colOff>208650</xdr:colOff>
      <xdr:row>170</xdr:row>
      <xdr:rowOff>144450</xdr:rowOff>
    </xdr:to>
    <xdr:sp macro="" textlink="">
      <xdr:nvSpPr>
        <xdr:cNvPr id="5" name="TextBox 4"/>
        <xdr:cNvSpPr txBox="1"/>
      </xdr:nvSpPr>
      <xdr:spPr>
        <a:xfrm>
          <a:off x="4038600" y="292227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0 (zero), REPT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not an integer, it is truncated.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REPT function cannot be longer than 32,767 characters, or REPT returns #VALUE!.</a:t>
          </a:r>
        </a:p>
        <a:p>
          <a:endParaRPr lang="en-GB" sz="1100"/>
        </a:p>
      </xdr:txBody>
    </xdr:sp>
    <xdr:clientData/>
  </xdr:twoCellAnchor>
  <xdr:twoCellAnchor>
    <xdr:from>
      <xdr:col>6</xdr:col>
      <xdr:colOff>0</xdr:colOff>
      <xdr:row>184</xdr:row>
      <xdr:rowOff>0</xdr:rowOff>
    </xdr:from>
    <xdr:to>
      <xdr:col>12</xdr:col>
      <xdr:colOff>208650</xdr:colOff>
      <xdr:row>194</xdr:row>
      <xdr:rowOff>144750</xdr:rowOff>
    </xdr:to>
    <xdr:sp macro="" textlink="">
      <xdr:nvSpPr>
        <xdr:cNvPr id="6" name="TextBox 5"/>
        <xdr:cNvSpPr txBox="1"/>
      </xdr:nvSpPr>
      <xdr:spPr>
        <a:xfrm>
          <a:off x="3438525" y="33585150"/>
          <a:ext cx="7466700" cy="17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not a valid value, SHEET returns the #REF! error value. For example, =SHEET(Sheet1!#REF) will return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a sheet name that is not valid, SHEET returns the #NA error value. For example =SHEET(“badSheetName”) will return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is not available in the Object Model (OM) because the Object Model already includes similar functionality.</a:t>
          </a:r>
        </a:p>
        <a:p>
          <a:endParaRPr lang="en-GB" sz="1100"/>
        </a:p>
      </xdr:txBody>
    </xdr:sp>
    <xdr:clientData/>
  </xdr:twoCellAnchor>
  <xdr:twoCellAnchor>
    <xdr:from>
      <xdr:col>6</xdr:col>
      <xdr:colOff>0</xdr:colOff>
      <xdr:row>205</xdr:row>
      <xdr:rowOff>0</xdr:rowOff>
    </xdr:from>
    <xdr:to>
      <xdr:col>12</xdr:col>
      <xdr:colOff>208650</xdr:colOff>
      <xdr:row>212</xdr:row>
      <xdr:rowOff>126525</xdr:rowOff>
    </xdr:to>
    <xdr:sp macro="" textlink="">
      <xdr:nvSpPr>
        <xdr:cNvPr id="7" name="TextBox 6"/>
        <xdr:cNvSpPr txBox="1"/>
      </xdr:nvSpPr>
      <xdr:spPr>
        <a:xfrm>
          <a:off x="3438525" y="37328475"/>
          <a:ext cx="7466700" cy="126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reference is not a valid value, SHEETS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is not available in the Object Model (OM) because the Object Model already includes similar functionality.</a:t>
          </a:r>
        </a:p>
        <a:p>
          <a:endParaRPr lang="en-GB" sz="1100"/>
        </a:p>
      </xdr:txBody>
    </xdr:sp>
    <xdr:clientData/>
  </xdr:twoCellAnchor>
  <xdr:twoCellAnchor>
    <xdr:from>
      <xdr:col>6</xdr:col>
      <xdr:colOff>0</xdr:colOff>
      <xdr:row>240</xdr:row>
      <xdr:rowOff>0</xdr:rowOff>
    </xdr:from>
    <xdr:to>
      <xdr:col>12</xdr:col>
      <xdr:colOff>208650</xdr:colOff>
      <xdr:row>248</xdr:row>
      <xdr:rowOff>108600</xdr:rowOff>
    </xdr:to>
    <xdr:sp macro="" textlink="">
      <xdr:nvSpPr>
        <xdr:cNvPr id="8" name="TextBox 7"/>
        <xdr:cNvSpPr txBox="1"/>
      </xdr:nvSpPr>
      <xdr:spPr>
        <a:xfrm>
          <a:off x="3933825" y="46882050"/>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TYPE is most useful when you are using functions that can accept different types of data, such as ARGUMENT and INPUT. Use TYPE to find out what type of data is returned by a function or formula.</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cannot use TYPE to determine whether a cell contains a formula. TYPE only determines the type of the resulting, or displayed, value. If value is a cell reference to a cell that contains a formula, TYPE returns the type of the formula's resulting value.</a:t>
          </a:r>
        </a:p>
        <a:p>
          <a:endParaRPr lang="en-GB" sz="1100"/>
        </a:p>
      </xdr:txBody>
    </xdr:sp>
    <xdr:clientData/>
  </xdr:twoCellAnchor>
  <xdr:twoCellAnchor>
    <xdr:from>
      <xdr:col>6</xdr:col>
      <xdr:colOff>0</xdr:colOff>
      <xdr:row>257</xdr:row>
      <xdr:rowOff>0</xdr:rowOff>
    </xdr:from>
    <xdr:to>
      <xdr:col>12</xdr:col>
      <xdr:colOff>208650</xdr:colOff>
      <xdr:row>265</xdr:row>
      <xdr:rowOff>108600</xdr:rowOff>
    </xdr:to>
    <xdr:sp macro="" textlink="">
      <xdr:nvSpPr>
        <xdr:cNvPr id="9" name="TextBox 8"/>
        <xdr:cNvSpPr txBox="1"/>
      </xdr:nvSpPr>
      <xdr:spPr>
        <a:xfrm>
          <a:off x="4038600" y="49882425"/>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Text can be in any of the constant number, date, or time formats recognized by Microsoft Excel. If text is not in one of these formats, VALUE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do not generally need to use the VALUE function in a formula because Excel automatically converts text to numbers as necessary. This function is provided for compatibility with other spreadsheet programs.</a:t>
          </a:r>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12</xdr:row>
      <xdr:rowOff>19050</xdr:rowOff>
    </xdr:from>
    <xdr:to>
      <xdr:col>11</xdr:col>
      <xdr:colOff>75300</xdr:colOff>
      <xdr:row>20</xdr:row>
      <xdr:rowOff>30150</xdr:rowOff>
    </xdr:to>
    <xdr:sp macro="" textlink="">
      <xdr:nvSpPr>
        <xdr:cNvPr id="2" name="TextBox 1"/>
        <xdr:cNvSpPr txBox="1"/>
      </xdr:nvSpPr>
      <xdr:spPr>
        <a:xfrm>
          <a:off x="3857625" y="279082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lang="en-GB" sz="1100"/>
        </a:p>
      </xdr:txBody>
    </xdr:sp>
    <xdr:clientData/>
  </xdr:twoCellAnchor>
  <xdr:twoCellAnchor>
    <xdr:from>
      <xdr:col>6</xdr:col>
      <xdr:colOff>0</xdr:colOff>
      <xdr:row>30</xdr:row>
      <xdr:rowOff>0</xdr:rowOff>
    </xdr:from>
    <xdr:to>
      <xdr:col>11</xdr:col>
      <xdr:colOff>75300</xdr:colOff>
      <xdr:row>36</xdr:row>
      <xdr:rowOff>36450</xdr:rowOff>
    </xdr:to>
    <xdr:sp macro="" textlink="">
      <xdr:nvSpPr>
        <xdr:cNvPr id="3" name="TextBox 2"/>
        <xdr:cNvSpPr txBox="1"/>
      </xdr:nvSpPr>
      <xdr:spPr>
        <a:xfrm>
          <a:off x="3857625" y="6296025"/>
          <a:ext cx="7200000" cy="100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endParaRPr lang="en-GB" sz="1100"/>
        </a:p>
      </xdr:txBody>
    </xdr:sp>
    <xdr:clientData/>
  </xdr:twoCellAnchor>
  <xdr:twoCellAnchor>
    <xdr:from>
      <xdr:col>6</xdr:col>
      <xdr:colOff>0</xdr:colOff>
      <xdr:row>46</xdr:row>
      <xdr:rowOff>0</xdr:rowOff>
    </xdr:from>
    <xdr:to>
      <xdr:col>11</xdr:col>
      <xdr:colOff>75300</xdr:colOff>
      <xdr:row>55</xdr:row>
      <xdr:rowOff>18675</xdr:rowOff>
    </xdr:to>
    <xdr:sp macro="" textlink="">
      <xdr:nvSpPr>
        <xdr:cNvPr id="4" name="TextBox 3"/>
        <xdr:cNvSpPr txBox="1"/>
      </xdr:nvSpPr>
      <xdr:spPr>
        <a:xfrm>
          <a:off x="3857625" y="9686925"/>
          <a:ext cx="720000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RANK.EQ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p>
        <a:p>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9</xdr:row>
      <xdr:rowOff>0</xdr:rowOff>
    </xdr:from>
    <xdr:to>
      <xdr:col>12</xdr:col>
      <xdr:colOff>227700</xdr:colOff>
      <xdr:row>15</xdr:row>
      <xdr:rowOff>163500</xdr:rowOff>
    </xdr:to>
    <xdr:sp macro="" textlink="">
      <xdr:nvSpPr>
        <xdr:cNvPr id="2" name="TextBox 1"/>
        <xdr:cNvSpPr txBox="1"/>
      </xdr:nvSpPr>
      <xdr:spPr>
        <a:xfrm>
          <a:off x="2714625" y="223837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the arguments must be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the </a:t>
          </a:r>
          <a:r>
            <a:rPr lang="en-GB" sz="1100" b="1" i="0">
              <a:solidFill>
                <a:schemeClr val="dk1"/>
              </a:solidFill>
              <a:effectLst/>
              <a:latin typeface="+mn-lt"/>
              <a:ea typeface="+mn-ea"/>
              <a:cs typeface="+mn-cs"/>
            </a:rPr>
            <a:t>AND</a:t>
          </a:r>
          <a:r>
            <a:rPr lang="en-GB" sz="1100" b="0" i="0">
              <a:solidFill>
                <a:schemeClr val="dk1"/>
              </a:solidFill>
              <a:effectLst/>
              <a:latin typeface="+mn-lt"/>
              <a:ea typeface="+mn-ea"/>
              <a:cs typeface="+mn-cs"/>
            </a:rPr>
            <a:t> function returns the #VALUE! error value.</a:t>
          </a:r>
        </a:p>
        <a:p>
          <a:endParaRPr lang="en-GB" sz="1100"/>
        </a:p>
      </xdr:txBody>
    </xdr:sp>
    <xdr:clientData/>
  </xdr:twoCellAnchor>
  <xdr:twoCellAnchor>
    <xdr:from>
      <xdr:col>6</xdr:col>
      <xdr:colOff>0</xdr:colOff>
      <xdr:row>26</xdr:row>
      <xdr:rowOff>0</xdr:rowOff>
    </xdr:from>
    <xdr:to>
      <xdr:col>12</xdr:col>
      <xdr:colOff>227700</xdr:colOff>
      <xdr:row>32</xdr:row>
      <xdr:rowOff>163500</xdr:rowOff>
    </xdr:to>
    <xdr:sp macro="" textlink="">
      <xdr:nvSpPr>
        <xdr:cNvPr id="3" name="TextBox 2"/>
        <xdr:cNvSpPr txBox="1"/>
      </xdr:nvSpPr>
      <xdr:spPr>
        <a:xfrm>
          <a:off x="3009900" y="5476875"/>
          <a:ext cx="809535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OR array formula to see if a value occurs in an array. To enter an array formula, press CTRL+SHIFT+ENTER.</a:t>
          </a:r>
        </a:p>
        <a:p>
          <a:endParaRPr lang="en-GB" sz="1100"/>
        </a:p>
      </xdr:txBody>
    </xdr:sp>
    <xdr:clientData/>
  </xdr:twoCellAnchor>
  <xdr:twoCellAnchor>
    <xdr:from>
      <xdr:col>6</xdr:col>
      <xdr:colOff>0</xdr:colOff>
      <xdr:row>49</xdr:row>
      <xdr:rowOff>0</xdr:rowOff>
    </xdr:from>
    <xdr:to>
      <xdr:col>12</xdr:col>
      <xdr:colOff>227700</xdr:colOff>
      <xdr:row>56</xdr:row>
      <xdr:rowOff>106500</xdr:rowOff>
    </xdr:to>
    <xdr:sp macro="" textlink="">
      <xdr:nvSpPr>
        <xdr:cNvPr id="4" name="TextBox 3"/>
        <xdr:cNvSpPr txBox="1"/>
      </xdr:nvSpPr>
      <xdr:spPr>
        <a:xfrm>
          <a:off x="3009900" y="10915650"/>
          <a:ext cx="809535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XOR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XOR array formula to see if a value occurs in an array. To enter an array formula, press Ctrl+Shift+Enter.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XOR is TRUE when the number of TRUE inputs is odd and FALSE when the number of TRUE inputs is even.</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xceldemy.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xceldemy.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exceldemy.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xceldemy.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xceldemy.com/"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exceldemy.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xceldemy.com/"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xceldemy.com/"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hyperlink" Target="http://www.exceldemy.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xceldemy.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xceldemy.com/"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xcelde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showGridLines="0" workbookViewId="0">
      <selection activeCell="B6" sqref="B6"/>
    </sheetView>
  </sheetViews>
  <sheetFormatPr defaultRowHeight="12.75" x14ac:dyDescent="0.2"/>
  <cols>
    <col min="1" max="1" width="4" style="1" customWidth="1"/>
    <col min="2" max="2" width="74.42578125" style="1" customWidth="1"/>
    <col min="3" max="16384" width="9.140625" style="1"/>
  </cols>
  <sheetData>
    <row r="2" spans="2:3" ht="47.25" x14ac:dyDescent="0.25">
      <c r="B2" s="90" t="s">
        <v>566</v>
      </c>
    </row>
    <row r="4" spans="2:3" ht="15" x14ac:dyDescent="0.25">
      <c r="B4" s="96" t="s">
        <v>820</v>
      </c>
      <c r="C4" s="96"/>
    </row>
  </sheetData>
  <mergeCells count="1">
    <mergeCell ref="B4:C4"/>
  </mergeCells>
  <hyperlinks>
    <hyperlink ref="B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zoomScale="90" zoomScaleNormal="90" workbookViewId="0">
      <selection activeCell="E5" sqref="E5"/>
    </sheetView>
  </sheetViews>
  <sheetFormatPr defaultRowHeight="12.75" x14ac:dyDescent="0.2"/>
  <cols>
    <col min="1" max="1" width="16.140625" style="1" bestFit="1" customWidth="1"/>
    <col min="2" max="2" width="16.28515625" style="1" bestFit="1" customWidth="1"/>
    <col min="3" max="3" width="18.85546875" style="1" bestFit="1" customWidth="1"/>
    <col min="4" max="4" width="17.7109375" style="1" bestFit="1" customWidth="1"/>
    <col min="5" max="5" width="10.140625" style="1" bestFit="1" customWidth="1"/>
    <col min="6" max="6" width="13.140625" style="1" bestFit="1" customWidth="1"/>
    <col min="7" max="7" width="15.42578125" style="1" bestFit="1" customWidth="1"/>
    <col min="8" max="8" width="14" style="1" bestFit="1" customWidth="1"/>
    <col min="9" max="9" width="10.42578125" style="1" bestFit="1" customWidth="1"/>
    <col min="10" max="10" width="10.140625" style="1" bestFit="1" customWidth="1"/>
    <col min="11" max="11" width="9.140625" style="1"/>
    <col min="12" max="12" width="24.28515625" style="1" bestFit="1" customWidth="1"/>
    <col min="13" max="16384" width="9.140625" style="1"/>
  </cols>
  <sheetData>
    <row r="1" spans="1:13" s="88" customFormat="1" ht="17.25" x14ac:dyDescent="0.3">
      <c r="A1" s="91" t="s">
        <v>97</v>
      </c>
      <c r="B1" s="91" t="s">
        <v>0</v>
      </c>
      <c r="C1" s="91" t="s">
        <v>1</v>
      </c>
      <c r="D1" s="91" t="s">
        <v>413</v>
      </c>
      <c r="E1" s="91" t="s">
        <v>2</v>
      </c>
      <c r="F1" s="91" t="s">
        <v>3</v>
      </c>
      <c r="G1" s="91" t="s">
        <v>4</v>
      </c>
      <c r="H1" s="91" t="s">
        <v>5</v>
      </c>
      <c r="I1" s="91" t="s">
        <v>6</v>
      </c>
      <c r="J1" s="91" t="s">
        <v>7</v>
      </c>
    </row>
    <row r="2" spans="1:13" ht="15" x14ac:dyDescent="0.25">
      <c r="A2" s="92" t="s">
        <v>8</v>
      </c>
      <c r="B2" s="93" t="s">
        <v>51</v>
      </c>
      <c r="C2" s="93" t="s">
        <v>10</v>
      </c>
      <c r="D2" s="93" t="s">
        <v>395</v>
      </c>
      <c r="E2" s="93" t="s">
        <v>11</v>
      </c>
      <c r="F2" s="93" t="s">
        <v>34</v>
      </c>
      <c r="G2" s="93" t="s">
        <v>13</v>
      </c>
      <c r="H2" s="93" t="s">
        <v>650</v>
      </c>
      <c r="I2" s="93" t="s">
        <v>6</v>
      </c>
      <c r="J2" s="93" t="s">
        <v>14</v>
      </c>
      <c r="M2" s="89"/>
    </row>
    <row r="3" spans="1:13" ht="15" x14ac:dyDescent="0.25">
      <c r="A3" s="92" t="s">
        <v>15</v>
      </c>
      <c r="B3" s="93" t="s">
        <v>40</v>
      </c>
      <c r="C3" s="93" t="s">
        <v>74</v>
      </c>
      <c r="D3" s="93" t="s">
        <v>396</v>
      </c>
      <c r="E3" s="93" t="s">
        <v>2</v>
      </c>
      <c r="F3" s="93" t="s">
        <v>12</v>
      </c>
      <c r="G3" s="93" t="s">
        <v>27</v>
      </c>
      <c r="H3" s="93" t="s">
        <v>73</v>
      </c>
      <c r="I3" s="93" t="s">
        <v>29</v>
      </c>
      <c r="J3" s="94" t="s">
        <v>30</v>
      </c>
    </row>
    <row r="4" spans="1:13" ht="15" x14ac:dyDescent="0.25">
      <c r="A4" s="92" t="s">
        <v>22</v>
      </c>
      <c r="B4" s="93" t="s">
        <v>61</v>
      </c>
      <c r="C4" s="93" t="s">
        <v>77</v>
      </c>
      <c r="D4" s="93" t="s">
        <v>33</v>
      </c>
      <c r="E4" s="93" t="s">
        <v>25</v>
      </c>
      <c r="F4" s="93" t="s">
        <v>18</v>
      </c>
      <c r="G4" s="93" t="s">
        <v>68</v>
      </c>
      <c r="H4" s="93" t="s">
        <v>79</v>
      </c>
      <c r="I4" s="93" t="s">
        <v>37</v>
      </c>
      <c r="J4" s="94" t="s">
        <v>38</v>
      </c>
    </row>
    <row r="5" spans="1:13" ht="15" x14ac:dyDescent="0.25">
      <c r="A5" s="92" t="s">
        <v>31</v>
      </c>
      <c r="B5" s="93" t="s">
        <v>56</v>
      </c>
      <c r="C5" s="93" t="s">
        <v>80</v>
      </c>
      <c r="D5" s="93" t="s">
        <v>654</v>
      </c>
      <c r="E5" s="93" t="s">
        <v>17</v>
      </c>
      <c r="F5" s="93" t="s">
        <v>26</v>
      </c>
      <c r="G5" s="93" t="s">
        <v>70</v>
      </c>
      <c r="H5" s="93" t="s">
        <v>76</v>
      </c>
      <c r="I5" s="15"/>
      <c r="J5" s="93" t="s">
        <v>49</v>
      </c>
    </row>
    <row r="6" spans="1:13" ht="15" x14ac:dyDescent="0.25">
      <c r="A6" s="92" t="s">
        <v>39</v>
      </c>
      <c r="B6" s="93" t="s">
        <v>45</v>
      </c>
      <c r="C6" s="93" t="s">
        <v>82</v>
      </c>
      <c r="D6" s="15"/>
      <c r="E6" s="15"/>
      <c r="F6" s="93" t="s">
        <v>42</v>
      </c>
      <c r="G6" s="93" t="s">
        <v>58</v>
      </c>
      <c r="H6" s="93" t="s">
        <v>95</v>
      </c>
      <c r="I6" s="15"/>
      <c r="J6" s="61"/>
    </row>
    <row r="7" spans="1:13" ht="15" x14ac:dyDescent="0.25">
      <c r="A7" s="92" t="s">
        <v>44</v>
      </c>
      <c r="B7" s="93" t="s">
        <v>66</v>
      </c>
      <c r="C7" s="93" t="s">
        <v>21</v>
      </c>
      <c r="D7" s="15"/>
      <c r="E7" s="15"/>
      <c r="F7" s="15"/>
      <c r="G7" s="93" t="s">
        <v>72</v>
      </c>
      <c r="H7" s="93" t="s">
        <v>655</v>
      </c>
      <c r="I7" s="15"/>
      <c r="J7" s="61"/>
    </row>
    <row r="8" spans="1:13" ht="15" x14ac:dyDescent="0.25">
      <c r="A8" s="92" t="s">
        <v>114</v>
      </c>
      <c r="B8" s="93" t="s">
        <v>9</v>
      </c>
      <c r="C8" s="93" t="s">
        <v>69</v>
      </c>
      <c r="D8" s="15"/>
      <c r="E8" s="15"/>
      <c r="F8" s="15"/>
      <c r="G8" s="93" t="s">
        <v>81</v>
      </c>
      <c r="H8" s="93" t="s">
        <v>20</v>
      </c>
      <c r="I8" s="15"/>
      <c r="J8" s="15"/>
    </row>
    <row r="9" spans="1:13" ht="15" x14ac:dyDescent="0.25">
      <c r="A9" s="93" t="s">
        <v>50</v>
      </c>
      <c r="B9" s="93" t="s">
        <v>23</v>
      </c>
      <c r="C9" s="93" t="s">
        <v>71</v>
      </c>
      <c r="D9" s="15"/>
      <c r="E9" s="15"/>
      <c r="F9" s="15"/>
      <c r="G9" s="93" t="s">
        <v>47</v>
      </c>
      <c r="H9" s="93" t="s">
        <v>28</v>
      </c>
      <c r="I9" s="15"/>
      <c r="J9" s="15"/>
    </row>
    <row r="10" spans="1:13" ht="15" x14ac:dyDescent="0.25">
      <c r="A10" s="92" t="s">
        <v>55</v>
      </c>
      <c r="B10" s="93" t="s">
        <v>32</v>
      </c>
      <c r="C10" s="93" t="s">
        <v>84</v>
      </c>
      <c r="D10" s="15"/>
      <c r="E10" s="15"/>
      <c r="F10" s="15"/>
      <c r="G10" s="93" t="s">
        <v>597</v>
      </c>
      <c r="H10" s="93" t="s">
        <v>83</v>
      </c>
      <c r="I10" s="15"/>
      <c r="J10" s="15"/>
    </row>
    <row r="11" spans="1:13" ht="15" x14ac:dyDescent="0.25">
      <c r="A11" s="92" t="s">
        <v>60</v>
      </c>
      <c r="B11" s="15"/>
      <c r="C11" s="93" t="s">
        <v>16</v>
      </c>
      <c r="D11" s="15"/>
      <c r="E11" s="15"/>
      <c r="F11" s="15"/>
      <c r="G11" s="93" t="s">
        <v>35</v>
      </c>
      <c r="H11" s="93" t="s">
        <v>64</v>
      </c>
      <c r="I11" s="15"/>
      <c r="J11" s="15"/>
    </row>
    <row r="12" spans="1:13" ht="15" x14ac:dyDescent="0.25">
      <c r="A12" s="92" t="s">
        <v>65</v>
      </c>
      <c r="B12" s="15"/>
      <c r="C12" s="93" t="s">
        <v>24</v>
      </c>
      <c r="D12" s="15"/>
      <c r="E12" s="15"/>
      <c r="F12" s="15"/>
      <c r="G12" s="93" t="s">
        <v>43</v>
      </c>
      <c r="H12" s="93" t="s">
        <v>651</v>
      </c>
      <c r="I12" s="15"/>
      <c r="J12" s="15"/>
    </row>
    <row r="13" spans="1:13" ht="15" x14ac:dyDescent="0.25">
      <c r="A13" s="92" t="s">
        <v>115</v>
      </c>
      <c r="B13" s="15"/>
      <c r="C13" s="93" t="s">
        <v>41</v>
      </c>
      <c r="D13" s="15"/>
      <c r="E13" s="15"/>
      <c r="F13" s="15"/>
      <c r="G13" s="93" t="s">
        <v>63</v>
      </c>
      <c r="H13" s="93" t="s">
        <v>652</v>
      </c>
      <c r="I13" s="15"/>
      <c r="J13" s="15"/>
    </row>
    <row r="14" spans="1:13" ht="15" x14ac:dyDescent="0.25">
      <c r="A14" s="15"/>
      <c r="B14" s="15"/>
      <c r="C14" s="93" t="s">
        <v>85</v>
      </c>
      <c r="D14" s="15"/>
      <c r="E14" s="15"/>
      <c r="F14" s="15"/>
      <c r="G14" s="93" t="s">
        <v>75</v>
      </c>
      <c r="H14" s="93" t="s">
        <v>653</v>
      </c>
      <c r="I14" s="15"/>
      <c r="J14" s="15"/>
    </row>
    <row r="15" spans="1:13" ht="15" x14ac:dyDescent="0.25">
      <c r="A15" s="15"/>
      <c r="B15" s="15"/>
      <c r="C15" s="93" t="s">
        <v>86</v>
      </c>
      <c r="D15" s="15"/>
      <c r="E15" s="15"/>
      <c r="F15" s="15"/>
      <c r="G15" s="93" t="s">
        <v>19</v>
      </c>
      <c r="H15" s="93" t="s">
        <v>87</v>
      </c>
      <c r="I15" s="15"/>
      <c r="J15" s="15"/>
    </row>
    <row r="16" spans="1:13" ht="15" x14ac:dyDescent="0.25">
      <c r="A16" s="15"/>
      <c r="B16" s="15"/>
      <c r="C16" s="93" t="s">
        <v>88</v>
      </c>
      <c r="D16" s="15"/>
      <c r="E16" s="15"/>
      <c r="F16" s="15"/>
      <c r="G16" s="93" t="s">
        <v>53</v>
      </c>
      <c r="H16" s="93" t="s">
        <v>91</v>
      </c>
      <c r="I16" s="15"/>
      <c r="J16" s="15"/>
    </row>
    <row r="17" spans="1:10" ht="15" x14ac:dyDescent="0.25">
      <c r="A17" s="15"/>
      <c r="B17" s="15"/>
      <c r="C17" s="93" t="s">
        <v>90</v>
      </c>
      <c r="D17" s="15"/>
      <c r="E17" s="15"/>
      <c r="F17" s="15"/>
      <c r="G17" s="93" t="s">
        <v>78</v>
      </c>
      <c r="H17" s="93" t="s">
        <v>89</v>
      </c>
      <c r="I17" s="15"/>
      <c r="J17" s="15"/>
    </row>
    <row r="18" spans="1:10" ht="15" x14ac:dyDescent="0.25">
      <c r="A18" s="15"/>
      <c r="B18" s="15"/>
      <c r="C18" s="93" t="s">
        <v>92</v>
      </c>
      <c r="D18" s="15"/>
      <c r="E18" s="15"/>
      <c r="F18" s="15"/>
      <c r="G18" s="15"/>
      <c r="H18" s="93" t="s">
        <v>94</v>
      </c>
      <c r="I18" s="15"/>
      <c r="J18" s="15"/>
    </row>
    <row r="19" spans="1:10" ht="15" x14ac:dyDescent="0.25">
      <c r="A19" s="15"/>
      <c r="B19" s="15"/>
      <c r="C19" s="93" t="s">
        <v>93</v>
      </c>
      <c r="D19" s="15"/>
      <c r="E19" s="15"/>
      <c r="F19" s="15"/>
      <c r="G19" s="15"/>
      <c r="H19" s="93" t="s">
        <v>48</v>
      </c>
      <c r="I19" s="15"/>
      <c r="J19" s="15"/>
    </row>
    <row r="20" spans="1:10" ht="15" x14ac:dyDescent="0.25">
      <c r="A20" s="15"/>
      <c r="B20" s="15"/>
      <c r="C20" s="93" t="s">
        <v>46</v>
      </c>
      <c r="D20" s="15"/>
      <c r="E20" s="15"/>
      <c r="F20" s="15"/>
      <c r="G20" s="15"/>
      <c r="H20" s="93" t="s">
        <v>54</v>
      </c>
      <c r="I20" s="15"/>
      <c r="J20" s="15"/>
    </row>
    <row r="21" spans="1:10" ht="15" x14ac:dyDescent="0.25">
      <c r="A21" s="15"/>
      <c r="B21" s="15"/>
      <c r="C21" s="93" t="s">
        <v>52</v>
      </c>
      <c r="D21" s="15"/>
      <c r="E21" s="15"/>
      <c r="F21" s="15"/>
      <c r="G21" s="15"/>
      <c r="H21" s="93" t="s">
        <v>36</v>
      </c>
      <c r="I21" s="15"/>
      <c r="J21" s="15"/>
    </row>
    <row r="22" spans="1:10" ht="15" x14ac:dyDescent="0.25">
      <c r="A22" s="15"/>
      <c r="B22" s="15"/>
      <c r="C22" s="93" t="s">
        <v>57</v>
      </c>
      <c r="D22" s="15"/>
      <c r="E22" s="15"/>
      <c r="F22" s="15"/>
      <c r="G22" s="15"/>
      <c r="H22" s="93" t="s">
        <v>59</v>
      </c>
      <c r="I22" s="15"/>
      <c r="J22" s="15"/>
    </row>
    <row r="23" spans="1:10" ht="15" x14ac:dyDescent="0.25">
      <c r="A23" s="15"/>
      <c r="B23" s="15"/>
      <c r="C23" s="93" t="s">
        <v>62</v>
      </c>
      <c r="D23" s="15"/>
      <c r="E23" s="15"/>
      <c r="F23" s="15"/>
      <c r="G23" s="15"/>
      <c r="H23" s="93" t="s">
        <v>96</v>
      </c>
      <c r="I23" s="15"/>
      <c r="J23" s="15"/>
    </row>
    <row r="24" spans="1:10" ht="15" x14ac:dyDescent="0.25">
      <c r="A24" s="15"/>
      <c r="B24" s="15"/>
      <c r="C24" s="93" t="s">
        <v>67</v>
      </c>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ht="15" x14ac:dyDescent="0.25">
      <c r="A30"/>
      <c r="B30"/>
      <c r="C30"/>
      <c r="D30"/>
      <c r="E30"/>
      <c r="F30"/>
      <c r="G30"/>
      <c r="H30" s="17"/>
      <c r="I30"/>
      <c r="J30"/>
    </row>
    <row r="31" spans="1:10" ht="15" x14ac:dyDescent="0.25">
      <c r="E31" s="96" t="s">
        <v>820</v>
      </c>
      <c r="F31" s="96"/>
    </row>
  </sheetData>
  <mergeCells count="1">
    <mergeCell ref="E31:F31"/>
  </mergeCells>
  <hyperlinks>
    <hyperlink ref="A2" location="'IS FUNCTIONS'!B2" display="ISBLANK"/>
    <hyperlink ref="A3" location="'IS FUNCTIONS'!B16" display="ISERR"/>
    <hyperlink ref="A4" location="'IS FUNCTIONS'!B31" display="ISERROR"/>
    <hyperlink ref="A5" location="'IS FUNCTIONS'!B46" display="ISEVEN"/>
    <hyperlink ref="A6" location="'IS FUNCTIONS'!B57" display="ISODD"/>
    <hyperlink ref="A13" location="'IS FUNCTIONS'!B137" display="ISNONTEXT"/>
    <hyperlink ref="A12" location="'IS FUNCTIONS'!B126" display="ISTEXT"/>
    <hyperlink ref="A11" location="'IS FUNCTIONS'!B114" display="ISREF"/>
    <hyperlink ref="A10" location="'IS FUNCTIONS'!B102" display="ISNUMBER"/>
    <hyperlink ref="A9" location="'IS FUNCTIONS'!B91" display="ISNA"/>
    <hyperlink ref="A8" location="'IS FUNCTIONS'!B80" display="ISLOGICAL"/>
    <hyperlink ref="A7" location="'IS FUNCTIONS'!B68" display="ISFORMULA"/>
    <hyperlink ref="B2" location="CONDITIONAL!B2" display="AVERAGEIF"/>
    <hyperlink ref="B3" location="CONDITIONAL!B32" display="SUMIF"/>
    <hyperlink ref="B4" location="CONDITIONAL!B62" display="COUNTIF"/>
    <hyperlink ref="B5" location="CONDITIONAL!B92" display="AVERAGEIFS"/>
    <hyperlink ref="B6" location="CONDITIONAL!B115" display="SUMIFS"/>
    <hyperlink ref="B7" location="CONDITIONAL!B138" display="COUNTIFS"/>
    <hyperlink ref="B8" location="CONDITIONAL!B159" display="IF"/>
    <hyperlink ref="B9" location="CONDITIONAL!B169" display="IFERROR"/>
    <hyperlink ref="B10" location="CONDITIONAL!B180" display="IFNA"/>
    <hyperlink ref="C2" location="MATHEMATICAL!B2" display="SUM"/>
    <hyperlink ref="C3" location="MATHEMATICAL!B17" display="AVERAGE"/>
    <hyperlink ref="C4" location="MATHEMATICAL!B36" display="AVERAGEA"/>
    <hyperlink ref="C5" location="MATHEMATICAL!B56" display="COUNT"/>
    <hyperlink ref="C6" location="MATHEMATICAL!B74" display="COUNTA"/>
    <hyperlink ref="C7" location="MATHEMATICAL!B92" display="MEDIAN"/>
    <hyperlink ref="C8" location="MATHEMATICAL!B110" display="SUMPRODUCT"/>
    <hyperlink ref="C9" location="MATHEMATICAL!B129" display="SUMSQ"/>
    <hyperlink ref="C10" location="MATHEMATICAL!B143" display="COUNTBLANK"/>
    <hyperlink ref="C11" location="MATHEMATICAL!B158" display="EVEN"/>
    <hyperlink ref="C12" location="MATHEMATICAL!B176" display="ODD"/>
    <hyperlink ref="C13" location="MATHEMATICAL!B192" display="INT"/>
    <hyperlink ref="C14" location="MATHEMATICAL!B201" display="LARGE"/>
    <hyperlink ref="C15" location="MATHEMATICAL!B217" display="SMALL"/>
    <hyperlink ref="C16" location="MATHEMATICAL!B232" display="MAX"/>
    <hyperlink ref="C17" location="MATHEMATICAL!B235" display="MAXA"/>
    <hyperlink ref="C18" location="MATHEMATICAL!B267" display="MIN"/>
    <hyperlink ref="C19" location="MATHEMATICAL!B270" display="MINA"/>
    <hyperlink ref="C20" location="MATHEMATICAL!B301" display="MOD"/>
    <hyperlink ref="C21" location="MATHEMATICAL!B312" display="RAND"/>
    <hyperlink ref="C22" location="MATHEMATICAL!B315" display="RANDBETWEEN"/>
    <hyperlink ref="C23" location="MATHEMATICAL!B327" display="SQRT"/>
    <hyperlink ref="C24" location="MATHEMATICAL!B337" display="SUBTOTAL"/>
    <hyperlink ref="D2" location="'FIND &amp; SEARCH'!B2" display="FIND"/>
    <hyperlink ref="D3" location="'FIND &amp; SEARCH'!B29" display="SEARCH"/>
    <hyperlink ref="D4" location="'FIND &amp; SEARCH'!B59" display="SUBSTITUTE"/>
    <hyperlink ref="D5" location="'FIND &amp; SEARCH'!B70" display="REPLACE"/>
    <hyperlink ref="E2" location="LOOKUP!B2" display="MATCH"/>
    <hyperlink ref="E3" location="LOOKUP!B18" display="LOOKUP"/>
    <hyperlink ref="E4" location="LOOKUP!B38" display="HLOOKUP"/>
    <hyperlink ref="E5" location="LOOKUP!B55" display="VLOOKUP"/>
    <hyperlink ref="F2" location="REFERENCE!B2" display="ADDRESS"/>
    <hyperlink ref="F3" location="REFERENCE!B17" display="CHOOSE"/>
    <hyperlink ref="F4" location="REFERENCE!B36" display="INDEX"/>
    <hyperlink ref="F5" location="REFERENCE!B85" display="INDIRECT"/>
    <hyperlink ref="F6" location="REFERENCE!B97" display="OFFSET"/>
    <hyperlink ref="G2" location="'DATE &amp; TIME'!B2" display="DATE"/>
    <hyperlink ref="G3" location="'DATE &amp; TIME'!B13" display="DATEVALUE"/>
    <hyperlink ref="G4" location="'DATE &amp; TIME'!B22" display="TIME"/>
    <hyperlink ref="G5" location="'DATE &amp; TIME'!B37" display="TIMEVALUE"/>
    <hyperlink ref="G6" location="'DATE &amp; TIME'!B51" display="NOW"/>
    <hyperlink ref="G7" location="'DATE &amp; TIME'!B67" display="TODAY"/>
    <hyperlink ref="G8" location="'DATE &amp; TIME'!B75" display="YEAR"/>
    <hyperlink ref="G9:G13" location="'DATE &amp; TIME'!B75" display="MONTH"/>
    <hyperlink ref="G14" location="'DATE &amp; TIME'!B95" display="WEEKDAY"/>
    <hyperlink ref="G15" location="'DATE &amp; TIME'!B118" display="DAYS"/>
    <hyperlink ref="G16" location="'DATE &amp; TIME'!B134" display="NETWORKDAYS"/>
    <hyperlink ref="G17" location="'DATE &amp; TIME'!B149" display="WORKDAY"/>
    <hyperlink ref="H2" location="MISC.!B2" display="AREAS"/>
    <hyperlink ref="H3" location="MISC.!B10" display="CHAR"/>
    <hyperlink ref="H4" location="MISC.!B17" display="CODE"/>
    <hyperlink ref="H5" location="MISC.!B27" display="CLEAN"/>
    <hyperlink ref="H6" location="MISC.!B36" display="TRIM"/>
    <hyperlink ref="H7" location="MISC.!B46" display="LEN"/>
    <hyperlink ref="H8" location="MISC.!B58" display="COLUMN"/>
    <hyperlink ref="H9" location="MISC.!B60" display="ROW"/>
    <hyperlink ref="H10" location="MISC.!B69" display="EXACT"/>
    <hyperlink ref="H11" location="MISC.!B80" display="FORMULATEXT"/>
    <hyperlink ref="H12" location="MISC.!B107" display="LEFT"/>
    <hyperlink ref="H13" location="MISC.!B109" display="RIGHT"/>
    <hyperlink ref="H14" location="MISC.!B111" display="MID"/>
    <hyperlink ref="H15" location="MISC.!B144" display="LOWER"/>
    <hyperlink ref="H16" location="MISC.!B146" display="PROPER"/>
    <hyperlink ref="H17" location="MISC.!B148" display="UPPER"/>
    <hyperlink ref="H18" location="MISC.!B158" display="REPT"/>
    <hyperlink ref="H19" location="MISC.!B173" display="SHEET"/>
    <hyperlink ref="H20" location="MISC.!B197" display="SHEETS"/>
    <hyperlink ref="H21" location="MISC.!B214" display="TRANSPOSE"/>
    <hyperlink ref="H22" location="MISC.!B232" display="TYPE"/>
    <hyperlink ref="H23" location="MISC.!B251" display="VALUE"/>
    <hyperlink ref="I2" location="RANK!B2" display="RANK"/>
    <hyperlink ref="I3" location="RANK!B23" display="RANK.AVG"/>
    <hyperlink ref="I4" location="RANK!B38" display="RANK.EQ"/>
    <hyperlink ref="J2" location="LOGICAL!B2" display="AND"/>
    <hyperlink ref="J3" location="LOGICAL!B35" display="NOT"/>
    <hyperlink ref="J4" location="LOGICAL!B18" display="OR"/>
    <hyperlink ref="J5" location="LOGICAL!B43" display="XOR"/>
    <hyperlink ref="E31" r:id="rId1"/>
  </hyperlinks>
  <pageMargins left="0.7" right="0.7" top="0.75" bottom="0.75" header="0.3" footer="0.3"/>
  <pageSetup paperSize="10" orientation="landscape"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6"/>
  <sheetViews>
    <sheetView showGridLines="0" zoomScale="90" zoomScaleNormal="90" workbookViewId="0">
      <selection activeCell="G20" sqref="G20"/>
    </sheetView>
  </sheetViews>
  <sheetFormatPr defaultRowHeight="12.75" x14ac:dyDescent="0.2"/>
  <cols>
    <col min="1" max="1" width="3.28515625" style="1" customWidth="1"/>
    <col min="2" max="2" width="30.7109375" style="1" customWidth="1"/>
    <col min="3" max="3" width="23.7109375" style="1" bestFit="1" customWidth="1"/>
    <col min="4" max="4" width="11.7109375" style="1" customWidth="1"/>
    <col min="5" max="5" width="88.42578125" style="1" bestFit="1" customWidth="1"/>
    <col min="6" max="6" width="9.140625" style="1"/>
    <col min="7" max="7" width="11.85546875" style="1" customWidth="1"/>
    <col min="8" max="16384" width="9.140625" style="1"/>
  </cols>
  <sheetData>
    <row r="1" spans="2:7" ht="15" x14ac:dyDescent="0.25">
      <c r="E1" s="95" t="s">
        <v>820</v>
      </c>
    </row>
    <row r="2" spans="2:7" ht="22.5" x14ac:dyDescent="0.3">
      <c r="B2" s="27" t="s">
        <v>98</v>
      </c>
      <c r="C2" s="3"/>
      <c r="D2" s="3"/>
      <c r="E2" s="4"/>
      <c r="G2" s="95"/>
    </row>
    <row r="3" spans="2:7" x14ac:dyDescent="0.2">
      <c r="B3" s="8" t="s">
        <v>100</v>
      </c>
      <c r="C3" s="9"/>
      <c r="D3" s="9"/>
      <c r="E3" s="10"/>
    </row>
    <row r="4" spans="2:7" x14ac:dyDescent="0.2">
      <c r="B4" s="11" t="s">
        <v>99</v>
      </c>
      <c r="C4" s="12"/>
      <c r="D4" s="12"/>
      <c r="E4" s="13"/>
    </row>
    <row r="6" spans="2:7" x14ac:dyDescent="0.2">
      <c r="B6" s="14" t="s">
        <v>101</v>
      </c>
      <c r="C6" s="14" t="s">
        <v>103</v>
      </c>
      <c r="D6" s="14" t="s">
        <v>102</v>
      </c>
      <c r="E6" s="14" t="s">
        <v>104</v>
      </c>
    </row>
    <row r="7" spans="2:7" x14ac:dyDescent="0.2">
      <c r="B7" s="15" t="s">
        <v>105</v>
      </c>
      <c r="C7" s="15" t="str">
        <f t="shared" ref="C7:C12" ca="1" si="0">_xlfn.FORMULATEXT(D7)</f>
        <v>=ISBLANK(B7)</v>
      </c>
      <c r="D7" s="15" t="b">
        <f t="shared" ref="D7:D12" si="1">ISBLANK(B7)</f>
        <v>0</v>
      </c>
      <c r="E7" s="15" t="s">
        <v>108</v>
      </c>
    </row>
    <row r="8" spans="2:7" x14ac:dyDescent="0.2">
      <c r="B8" s="15" t="b">
        <v>1</v>
      </c>
      <c r="C8" s="15" t="str">
        <f t="shared" ca="1" si="0"/>
        <v>=ISBLANK(B8)</v>
      </c>
      <c r="D8" s="15" t="b">
        <f t="shared" si="1"/>
        <v>0</v>
      </c>
      <c r="E8" s="15" t="s">
        <v>110</v>
      </c>
    </row>
    <row r="9" spans="2:7" x14ac:dyDescent="0.2">
      <c r="B9" s="15" t="b">
        <v>0</v>
      </c>
      <c r="C9" s="15" t="str">
        <f t="shared" ca="1" si="0"/>
        <v>=ISBLANK(B9)</v>
      </c>
      <c r="D9" s="15" t="b">
        <f t="shared" si="1"/>
        <v>0</v>
      </c>
      <c r="E9" s="15" t="s">
        <v>109</v>
      </c>
    </row>
    <row r="10" spans="2:7" x14ac:dyDescent="0.2">
      <c r="B10" s="15"/>
      <c r="C10" s="15" t="str">
        <f t="shared" ca="1" si="0"/>
        <v>=ISBLANK(B10)</v>
      </c>
      <c r="D10" s="15" t="b">
        <f t="shared" si="1"/>
        <v>1</v>
      </c>
      <c r="E10" s="15" t="s">
        <v>111</v>
      </c>
    </row>
    <row r="11" spans="2:7" x14ac:dyDescent="0.2">
      <c r="B11" s="15" t="s">
        <v>107</v>
      </c>
      <c r="C11" s="15" t="str">
        <f t="shared" ca="1" si="0"/>
        <v>=ISBLANK(B11)</v>
      </c>
      <c r="D11" s="15" t="b">
        <f t="shared" si="1"/>
        <v>0</v>
      </c>
      <c r="E11" s="15" t="s">
        <v>112</v>
      </c>
    </row>
    <row r="12" spans="2:7" x14ac:dyDescent="0.2">
      <c r="B12" s="15" t="s">
        <v>106</v>
      </c>
      <c r="C12" s="15" t="str">
        <f t="shared" ca="1" si="0"/>
        <v>=ISBLANK(B12)</v>
      </c>
      <c r="D12" s="15" t="b">
        <f t="shared" si="1"/>
        <v>0</v>
      </c>
      <c r="E12" s="15" t="s">
        <v>113</v>
      </c>
    </row>
    <row r="14" spans="2:7" x14ac:dyDescent="0.2">
      <c r="B14" s="33" t="s">
        <v>137</v>
      </c>
      <c r="D14" s="33"/>
    </row>
    <row r="16" spans="2:7" ht="22.5" x14ac:dyDescent="0.3">
      <c r="B16" s="27" t="s">
        <v>116</v>
      </c>
      <c r="C16" s="3"/>
      <c r="D16" s="3"/>
      <c r="E16" s="4"/>
      <c r="F16" s="16"/>
      <c r="G16" s="17"/>
    </row>
    <row r="17" spans="2:7" x14ac:dyDescent="0.2">
      <c r="B17" s="5" t="s">
        <v>117</v>
      </c>
      <c r="C17" s="6"/>
      <c r="D17" s="6"/>
      <c r="E17" s="7"/>
      <c r="F17" s="9"/>
      <c r="G17" s="9"/>
    </row>
    <row r="19" spans="2:7" x14ac:dyDescent="0.2">
      <c r="B19" s="14" t="s">
        <v>101</v>
      </c>
      <c r="C19" s="14" t="s">
        <v>103</v>
      </c>
      <c r="D19" s="14" t="s">
        <v>102</v>
      </c>
      <c r="E19" s="14" t="s">
        <v>104</v>
      </c>
    </row>
    <row r="20" spans="2:7" x14ac:dyDescent="0.2">
      <c r="B20" s="15" t="e">
        <v>#VALUE!</v>
      </c>
      <c r="C20" s="15" t="str">
        <f t="shared" ref="C20:C27" ca="1" si="2">_xlfn.FORMULATEXT(D20)</f>
        <v>=ISERR(B20)</v>
      </c>
      <c r="D20" s="15" t="b">
        <f t="shared" ref="D20:D27" si="3">ISERR(B20)</f>
        <v>1</v>
      </c>
      <c r="E20" s="15" t="s">
        <v>119</v>
      </c>
    </row>
    <row r="21" spans="2:7" x14ac:dyDescent="0.2">
      <c r="B21" s="15" t="e">
        <v>#REF!</v>
      </c>
      <c r="C21" s="15" t="str">
        <f t="shared" ca="1" si="2"/>
        <v>=ISERR(B21)</v>
      </c>
      <c r="D21" s="15" t="b">
        <f t="shared" si="3"/>
        <v>1</v>
      </c>
      <c r="E21" s="15" t="s">
        <v>120</v>
      </c>
    </row>
    <row r="22" spans="2:7" x14ac:dyDescent="0.2">
      <c r="B22" s="15" t="e">
        <v>#DIV/0!</v>
      </c>
      <c r="C22" s="15" t="str">
        <f t="shared" ca="1" si="2"/>
        <v>=ISERR(B22)</v>
      </c>
      <c r="D22" s="15" t="b">
        <f t="shared" si="3"/>
        <v>1</v>
      </c>
      <c r="E22" s="15" t="s">
        <v>124</v>
      </c>
    </row>
    <row r="23" spans="2:7" x14ac:dyDescent="0.2">
      <c r="B23" s="15" t="e">
        <v>#NUM!</v>
      </c>
      <c r="C23" s="15" t="str">
        <f t="shared" ca="1" si="2"/>
        <v>=ISERR(B23)</v>
      </c>
      <c r="D23" s="15" t="b">
        <f t="shared" si="3"/>
        <v>1</v>
      </c>
      <c r="E23" s="15" t="s">
        <v>121</v>
      </c>
    </row>
    <row r="24" spans="2:7" x14ac:dyDescent="0.2">
      <c r="B24" s="15" t="e">
        <v>#NAME?</v>
      </c>
      <c r="C24" s="15" t="str">
        <f t="shared" ca="1" si="2"/>
        <v>=ISERR(B24)</v>
      </c>
      <c r="D24" s="15" t="b">
        <f t="shared" si="3"/>
        <v>1</v>
      </c>
      <c r="E24" s="15" t="s">
        <v>122</v>
      </c>
    </row>
    <row r="25" spans="2:7" x14ac:dyDescent="0.2">
      <c r="B25" s="15" t="e">
        <v>#NULL!</v>
      </c>
      <c r="C25" s="15" t="str">
        <f t="shared" ca="1" si="2"/>
        <v>=ISERR(B25)</v>
      </c>
      <c r="D25" s="15" t="b">
        <f t="shared" si="3"/>
        <v>1</v>
      </c>
      <c r="E25" s="15" t="s">
        <v>123</v>
      </c>
    </row>
    <row r="26" spans="2:7" x14ac:dyDescent="0.2">
      <c r="B26" s="15" t="e">
        <v>#N/A</v>
      </c>
      <c r="C26" s="15" t="str">
        <f t="shared" ca="1" si="2"/>
        <v>=ISERR(B26)</v>
      </c>
      <c r="D26" s="15" t="b">
        <f t="shared" si="3"/>
        <v>0</v>
      </c>
      <c r="E26" s="15" t="s">
        <v>125</v>
      </c>
    </row>
    <row r="27" spans="2:7" x14ac:dyDescent="0.2">
      <c r="B27" s="15" t="s">
        <v>118</v>
      </c>
      <c r="C27" s="15" t="str">
        <f t="shared" ca="1" si="2"/>
        <v>=ISERR(B27)</v>
      </c>
      <c r="D27" s="15" t="b">
        <f t="shared" si="3"/>
        <v>0</v>
      </c>
      <c r="E27" s="15" t="s">
        <v>126</v>
      </c>
    </row>
    <row r="29" spans="2:7" x14ac:dyDescent="0.2">
      <c r="B29" s="33" t="s">
        <v>137</v>
      </c>
      <c r="D29" s="33"/>
    </row>
    <row r="31" spans="2:7" ht="22.5" x14ac:dyDescent="0.3">
      <c r="B31" s="27" t="s">
        <v>127</v>
      </c>
      <c r="C31" s="3"/>
      <c r="D31" s="3"/>
      <c r="E31" s="4"/>
    </row>
    <row r="32" spans="2:7" x14ac:dyDescent="0.2">
      <c r="B32" s="5" t="s">
        <v>128</v>
      </c>
      <c r="C32" s="6"/>
      <c r="D32" s="6"/>
      <c r="E32" s="7"/>
    </row>
    <row r="34" spans="2:5" x14ac:dyDescent="0.2">
      <c r="B34" s="14" t="s">
        <v>101</v>
      </c>
      <c r="C34" s="14" t="s">
        <v>103</v>
      </c>
      <c r="D34" s="14" t="s">
        <v>102</v>
      </c>
      <c r="E34" s="14" t="s">
        <v>104</v>
      </c>
    </row>
    <row r="35" spans="2:5" x14ac:dyDescent="0.2">
      <c r="B35" s="15" t="e">
        <v>#VALUE!</v>
      </c>
      <c r="C35" s="15" t="str">
        <f t="shared" ref="C35:C42" ca="1" si="4">_xlfn.FORMULATEXT(D35)</f>
        <v>=ISERROR(B35)</v>
      </c>
      <c r="D35" s="15" t="b">
        <f t="shared" ref="D35:D42" si="5">ISERROR(B35)</f>
        <v>1</v>
      </c>
      <c r="E35" s="15" t="s">
        <v>129</v>
      </c>
    </row>
    <row r="36" spans="2:5" x14ac:dyDescent="0.2">
      <c r="B36" s="15" t="e">
        <v>#REF!</v>
      </c>
      <c r="C36" s="15" t="str">
        <f t="shared" ca="1" si="4"/>
        <v>=ISERROR(B36)</v>
      </c>
      <c r="D36" s="15" t="b">
        <f t="shared" si="5"/>
        <v>1</v>
      </c>
      <c r="E36" s="15" t="s">
        <v>130</v>
      </c>
    </row>
    <row r="37" spans="2:5" x14ac:dyDescent="0.2">
      <c r="B37" s="15" t="e">
        <v>#DIV/0!</v>
      </c>
      <c r="C37" s="15" t="str">
        <f t="shared" ca="1" si="4"/>
        <v>=ISERROR(B37)</v>
      </c>
      <c r="D37" s="15" t="b">
        <f t="shared" si="5"/>
        <v>1</v>
      </c>
      <c r="E37" s="15" t="s">
        <v>131</v>
      </c>
    </row>
    <row r="38" spans="2:5" x14ac:dyDescent="0.2">
      <c r="B38" s="15" t="e">
        <v>#NUM!</v>
      </c>
      <c r="C38" s="15" t="str">
        <f t="shared" ca="1" si="4"/>
        <v>=ISERROR(B38)</v>
      </c>
      <c r="D38" s="15" t="b">
        <f t="shared" si="5"/>
        <v>1</v>
      </c>
      <c r="E38" s="15" t="s">
        <v>132</v>
      </c>
    </row>
    <row r="39" spans="2:5" x14ac:dyDescent="0.2">
      <c r="B39" s="15" t="e">
        <v>#NAME?</v>
      </c>
      <c r="C39" s="15" t="str">
        <f t="shared" ca="1" si="4"/>
        <v>=ISERROR(B39)</v>
      </c>
      <c r="D39" s="15" t="b">
        <f t="shared" si="5"/>
        <v>1</v>
      </c>
      <c r="E39" s="15" t="s">
        <v>133</v>
      </c>
    </row>
    <row r="40" spans="2:5" x14ac:dyDescent="0.2">
      <c r="B40" s="15" t="e">
        <v>#NULL!</v>
      </c>
      <c r="C40" s="15" t="str">
        <f t="shared" ca="1" si="4"/>
        <v>=ISERROR(B40)</v>
      </c>
      <c r="D40" s="15" t="b">
        <f t="shared" si="5"/>
        <v>1</v>
      </c>
      <c r="E40" s="15" t="s">
        <v>134</v>
      </c>
    </row>
    <row r="41" spans="2:5" x14ac:dyDescent="0.2">
      <c r="B41" s="15" t="e">
        <v>#N/A</v>
      </c>
      <c r="C41" s="15" t="str">
        <f t="shared" ca="1" si="4"/>
        <v>=ISERROR(B41)</v>
      </c>
      <c r="D41" s="15" t="b">
        <f t="shared" si="5"/>
        <v>1</v>
      </c>
      <c r="E41" s="15" t="s">
        <v>136</v>
      </c>
    </row>
    <row r="42" spans="2:5" x14ac:dyDescent="0.2">
      <c r="B42" s="15" t="s">
        <v>118</v>
      </c>
      <c r="C42" s="15" t="str">
        <f t="shared" ca="1" si="4"/>
        <v>=ISERROR(B42)</v>
      </c>
      <c r="D42" s="15" t="b">
        <f t="shared" si="5"/>
        <v>0</v>
      </c>
      <c r="E42" s="15" t="s">
        <v>135</v>
      </c>
    </row>
    <row r="44" spans="2:5" x14ac:dyDescent="0.2">
      <c r="B44" s="33" t="s">
        <v>137</v>
      </c>
      <c r="D44" s="33"/>
    </row>
    <row r="46" spans="2:5" ht="22.5" x14ac:dyDescent="0.3">
      <c r="B46" s="27" t="s">
        <v>138</v>
      </c>
      <c r="C46" s="3"/>
      <c r="D46" s="3"/>
      <c r="E46" s="4"/>
    </row>
    <row r="47" spans="2:5" x14ac:dyDescent="0.2">
      <c r="B47" s="5" t="s">
        <v>139</v>
      </c>
      <c r="C47" s="6"/>
      <c r="D47" s="6"/>
      <c r="E47" s="7"/>
    </row>
    <row r="49" spans="2:5" x14ac:dyDescent="0.2">
      <c r="B49" s="14" t="s">
        <v>101</v>
      </c>
      <c r="C49" s="14" t="s">
        <v>103</v>
      </c>
      <c r="D49" s="14" t="s">
        <v>102</v>
      </c>
      <c r="E49" s="14" t="s">
        <v>104</v>
      </c>
    </row>
    <row r="50" spans="2:5" x14ac:dyDescent="0.2">
      <c r="B50" s="15">
        <v>5</v>
      </c>
      <c r="C50" s="15" t="str">
        <f ca="1">_xlfn.FORMULATEXT(D50)</f>
        <v>=ISEVEN(B50)</v>
      </c>
      <c r="D50" s="15" t="b">
        <f>ISEVEN(B50)</f>
        <v>0</v>
      </c>
      <c r="E50" s="15" t="s">
        <v>142</v>
      </c>
    </row>
    <row r="51" spans="2:5" x14ac:dyDescent="0.2">
      <c r="B51" s="15">
        <v>10</v>
      </c>
      <c r="C51" s="15" t="str">
        <f ca="1">_xlfn.FORMULATEXT(D51)</f>
        <v>=ISEVEN(B51)</v>
      </c>
      <c r="D51" s="15" t="b">
        <f>ISEVEN(B51)</f>
        <v>1</v>
      </c>
      <c r="E51" s="15" t="s">
        <v>143</v>
      </c>
    </row>
    <row r="52" spans="2:5" x14ac:dyDescent="0.2">
      <c r="B52" s="15" t="s">
        <v>140</v>
      </c>
      <c r="C52" s="15" t="str">
        <f ca="1">_xlfn.FORMULATEXT(D52)</f>
        <v>=ISEVEN(B52)</v>
      </c>
      <c r="D52" s="15" t="e">
        <f>ISEVEN(B52)</f>
        <v>#VALUE!</v>
      </c>
      <c r="E52" s="15" t="s">
        <v>144</v>
      </c>
    </row>
    <row r="53" spans="2:5" x14ac:dyDescent="0.2">
      <c r="B53" s="15" t="s">
        <v>141</v>
      </c>
      <c r="C53" s="15" t="str">
        <f ca="1">_xlfn.FORMULATEXT(D53)</f>
        <v>=ISEVEN(B53)</v>
      </c>
      <c r="D53" s="15" t="e">
        <f>ISEVEN(B53)</f>
        <v>#VALUE!</v>
      </c>
      <c r="E53" s="15" t="s">
        <v>144</v>
      </c>
    </row>
    <row r="55" spans="2:5" x14ac:dyDescent="0.2">
      <c r="B55" s="33" t="s">
        <v>137</v>
      </c>
      <c r="D55" s="33"/>
    </row>
    <row r="57" spans="2:5" ht="22.5" x14ac:dyDescent="0.3">
      <c r="B57" s="27" t="s">
        <v>145</v>
      </c>
      <c r="C57" s="3"/>
      <c r="D57" s="3"/>
      <c r="E57" s="4"/>
    </row>
    <row r="58" spans="2:5" x14ac:dyDescent="0.2">
      <c r="B58" s="5" t="s">
        <v>146</v>
      </c>
      <c r="C58" s="6"/>
      <c r="D58" s="6"/>
      <c r="E58" s="7"/>
    </row>
    <row r="60" spans="2:5" x14ac:dyDescent="0.2">
      <c r="B60" s="14" t="s">
        <v>101</v>
      </c>
      <c r="C60" s="14" t="s">
        <v>103</v>
      </c>
      <c r="D60" s="14" t="s">
        <v>102</v>
      </c>
      <c r="E60" s="14" t="s">
        <v>104</v>
      </c>
    </row>
    <row r="61" spans="2:5" x14ac:dyDescent="0.2">
      <c r="B61" s="15">
        <v>5</v>
      </c>
      <c r="C61" s="15" t="str">
        <f ca="1">_xlfn.FORMULATEXT(D61)</f>
        <v>=ISODD(B61)</v>
      </c>
      <c r="D61" s="15" t="b">
        <f>ISODD(B61)</f>
        <v>1</v>
      </c>
      <c r="E61" s="15" t="s">
        <v>147</v>
      </c>
    </row>
    <row r="62" spans="2:5" x14ac:dyDescent="0.2">
      <c r="B62" s="15">
        <v>10</v>
      </c>
      <c r="C62" s="15" t="str">
        <f ca="1">_xlfn.FORMULATEXT(D62)</f>
        <v>=ISODD(B62)</v>
      </c>
      <c r="D62" s="15" t="b">
        <f>ISODD(B62)</f>
        <v>0</v>
      </c>
      <c r="E62" s="15" t="s">
        <v>148</v>
      </c>
    </row>
    <row r="63" spans="2:5" x14ac:dyDescent="0.2">
      <c r="B63" s="15" t="s">
        <v>140</v>
      </c>
      <c r="C63" s="15" t="str">
        <f ca="1">_xlfn.FORMULATEXT(D63)</f>
        <v>=ISODD(B63)</v>
      </c>
      <c r="D63" s="15" t="e">
        <f>ISODD(B63)</f>
        <v>#VALUE!</v>
      </c>
      <c r="E63" s="15" t="s">
        <v>144</v>
      </c>
    </row>
    <row r="64" spans="2:5" x14ac:dyDescent="0.2">
      <c r="B64" s="15" t="s">
        <v>141</v>
      </c>
      <c r="C64" s="15" t="str">
        <f ca="1">_xlfn.FORMULATEXT(D64)</f>
        <v>=ISODD(B64)</v>
      </c>
      <c r="D64" s="15" t="e">
        <f>ISODD(B64)</f>
        <v>#VALUE!</v>
      </c>
      <c r="E64" s="15" t="s">
        <v>144</v>
      </c>
    </row>
    <row r="66" spans="2:5" x14ac:dyDescent="0.2">
      <c r="B66" s="33" t="s">
        <v>137</v>
      </c>
      <c r="D66" s="33"/>
    </row>
    <row r="68" spans="2:5" ht="22.5" x14ac:dyDescent="0.3">
      <c r="B68" s="27" t="s">
        <v>149</v>
      </c>
      <c r="C68" s="3"/>
      <c r="D68" s="3"/>
      <c r="E68" s="4"/>
    </row>
    <row r="69" spans="2:5" x14ac:dyDescent="0.2">
      <c r="B69" s="5" t="s">
        <v>150</v>
      </c>
      <c r="C69" s="6"/>
      <c r="D69" s="6"/>
      <c r="E69" s="7"/>
    </row>
    <row r="71" spans="2:5" x14ac:dyDescent="0.2">
      <c r="B71" s="14" t="s">
        <v>101</v>
      </c>
      <c r="C71" s="14" t="s">
        <v>103</v>
      </c>
      <c r="D71" s="14" t="s">
        <v>102</v>
      </c>
      <c r="E71" s="14" t="s">
        <v>104</v>
      </c>
    </row>
    <row r="72" spans="2:5" x14ac:dyDescent="0.2">
      <c r="B72" s="18">
        <f ca="1">TODAY()</f>
        <v>42450</v>
      </c>
      <c r="C72" s="15" t="str">
        <f ca="1">_xlfn.FORMULATEXT(D72)</f>
        <v>=ISFORMULA(B72)</v>
      </c>
      <c r="D72" s="15" t="b">
        <f>_xlfn.ISFORMULA(B72)</f>
        <v>1</v>
      </c>
      <c r="E72" s="15" t="s">
        <v>154</v>
      </c>
    </row>
    <row r="73" spans="2:5" x14ac:dyDescent="0.2">
      <c r="B73" s="18">
        <v>42308</v>
      </c>
      <c r="C73" s="15" t="str">
        <f ca="1">_xlfn.FORMULATEXT(D73)</f>
        <v>=ISFORMULA(B73)</v>
      </c>
      <c r="D73" s="15" t="b">
        <f>_xlfn.ISFORMULA(B73)</f>
        <v>0</v>
      </c>
      <c r="E73" s="15" t="s">
        <v>153</v>
      </c>
    </row>
    <row r="74" spans="2:5" x14ac:dyDescent="0.2">
      <c r="B74" s="19">
        <f ca="1">NOW()</f>
        <v>42450.179604861114</v>
      </c>
      <c r="C74" s="15" t="str">
        <f ca="1">_xlfn.FORMULATEXT(D74)</f>
        <v>=ISFORMULA(B74)</v>
      </c>
      <c r="D74" s="15" t="b">
        <f>_xlfn.ISFORMULA(B74)</f>
        <v>1</v>
      </c>
      <c r="E74" s="15" t="s">
        <v>155</v>
      </c>
    </row>
    <row r="75" spans="2:5" x14ac:dyDescent="0.2">
      <c r="B75" s="15" t="s">
        <v>151</v>
      </c>
      <c r="C75" s="15" t="str">
        <f ca="1">_xlfn.FORMULATEXT(D75)</f>
        <v>=ISFORMULA(B75)</v>
      </c>
      <c r="D75" s="15" t="b">
        <f>_xlfn.ISFORMULA(B75)</f>
        <v>0</v>
      </c>
      <c r="E75" s="15" t="s">
        <v>156</v>
      </c>
    </row>
    <row r="76" spans="2:5" x14ac:dyDescent="0.2">
      <c r="B76" s="15" t="s">
        <v>152</v>
      </c>
      <c r="C76" s="15" t="str">
        <f ca="1">_xlfn.FORMULATEXT(D76)</f>
        <v>=ISFORMULA(B76)</v>
      </c>
      <c r="D76" s="15" t="b">
        <f>_xlfn.ISFORMULA(B76)</f>
        <v>0</v>
      </c>
      <c r="E76" s="15" t="s">
        <v>157</v>
      </c>
    </row>
    <row r="78" spans="2:5" x14ac:dyDescent="0.2">
      <c r="B78" s="33" t="s">
        <v>137</v>
      </c>
      <c r="D78" s="33"/>
    </row>
    <row r="80" spans="2:5" ht="22.5" x14ac:dyDescent="0.3">
      <c r="B80" s="27" t="s">
        <v>158</v>
      </c>
      <c r="C80" s="3"/>
      <c r="D80" s="3"/>
      <c r="E80" s="4"/>
    </row>
    <row r="81" spans="2:5" x14ac:dyDescent="0.2">
      <c r="B81" s="5" t="s">
        <v>159</v>
      </c>
      <c r="C81" s="6"/>
      <c r="D81" s="6"/>
      <c r="E81" s="7"/>
    </row>
    <row r="83" spans="2:5" x14ac:dyDescent="0.2">
      <c r="B83" s="14" t="s">
        <v>101</v>
      </c>
      <c r="C83" s="14" t="s">
        <v>103</v>
      </c>
      <c r="D83" s="14" t="s">
        <v>102</v>
      </c>
      <c r="E83" s="14" t="s">
        <v>104</v>
      </c>
    </row>
    <row r="84" spans="2:5" x14ac:dyDescent="0.2">
      <c r="B84" s="18" t="b">
        <v>1</v>
      </c>
      <c r="C84" s="15" t="str">
        <f ca="1">_xlfn.FORMULATEXT(D84)</f>
        <v>=ISLOGICAL(B84)</v>
      </c>
      <c r="D84" s="15" t="b">
        <f>ISLOGICAL(B84)</f>
        <v>1</v>
      </c>
      <c r="E84" s="15" t="s">
        <v>162</v>
      </c>
    </row>
    <row r="85" spans="2:5" x14ac:dyDescent="0.2">
      <c r="B85" s="18" t="b">
        <v>0</v>
      </c>
      <c r="C85" s="15" t="str">
        <f ca="1">_xlfn.FORMULATEXT(D85)</f>
        <v>=ISLOGICAL(B85)</v>
      </c>
      <c r="D85" s="15" t="b">
        <f>ISLOGICAL(B85)</f>
        <v>1</v>
      </c>
      <c r="E85" s="15" t="s">
        <v>163</v>
      </c>
    </row>
    <row r="86" spans="2:5" x14ac:dyDescent="0.2">
      <c r="B86" s="19" t="s">
        <v>160</v>
      </c>
      <c r="C86" s="15" t="str">
        <f ca="1">_xlfn.FORMULATEXT(D86)</f>
        <v>=ISLOGICAL(B86)</v>
      </c>
      <c r="D86" s="15" t="b">
        <f>ISLOGICAL(B86)</f>
        <v>0</v>
      </c>
      <c r="E86" s="15" t="s">
        <v>164</v>
      </c>
    </row>
    <row r="87" spans="2:5" x14ac:dyDescent="0.2">
      <c r="B87" s="15"/>
      <c r="C87" s="15" t="s">
        <v>161</v>
      </c>
      <c r="D87" s="15"/>
      <c r="E87" s="15" t="s">
        <v>165</v>
      </c>
    </row>
    <row r="88" spans="2:5" x14ac:dyDescent="0.2">
      <c r="B88" s="20"/>
    </row>
    <row r="89" spans="2:5" x14ac:dyDescent="0.2">
      <c r="B89" s="33" t="s">
        <v>137</v>
      </c>
      <c r="D89" s="33"/>
    </row>
    <row r="91" spans="2:5" ht="22.5" x14ac:dyDescent="0.3">
      <c r="B91" s="27" t="s">
        <v>166</v>
      </c>
      <c r="C91" s="3"/>
      <c r="D91" s="3"/>
      <c r="E91" s="4"/>
    </row>
    <row r="92" spans="2:5" x14ac:dyDescent="0.2">
      <c r="B92" s="5" t="s">
        <v>167</v>
      </c>
      <c r="C92" s="6"/>
      <c r="D92" s="6"/>
      <c r="E92" s="7"/>
    </row>
    <row r="94" spans="2:5" x14ac:dyDescent="0.2">
      <c r="B94" s="14" t="s">
        <v>101</v>
      </c>
      <c r="C94" s="14" t="s">
        <v>103</v>
      </c>
      <c r="D94" s="14" t="s">
        <v>102</v>
      </c>
      <c r="E94" s="14" t="s">
        <v>104</v>
      </c>
    </row>
    <row r="95" spans="2:5" x14ac:dyDescent="0.2">
      <c r="B95" s="18" t="e">
        <v>#VALUE!</v>
      </c>
      <c r="C95" s="15" t="str">
        <f ca="1">_xlfn.FORMULATEXT(D95)</f>
        <v>=ISNA(B95)</v>
      </c>
      <c r="D95" s="15" t="b">
        <f>ISNA(B95)</f>
        <v>0</v>
      </c>
      <c r="E95" s="15" t="s">
        <v>168</v>
      </c>
    </row>
    <row r="96" spans="2:5" x14ac:dyDescent="0.2">
      <c r="B96" s="18" t="e">
        <v>#REF!</v>
      </c>
      <c r="C96" s="15" t="str">
        <f ca="1">_xlfn.FORMULATEXT(D96)</f>
        <v>=ISNA(B96)</v>
      </c>
      <c r="D96" s="15" t="b">
        <f>ISNA(B96)</f>
        <v>0</v>
      </c>
      <c r="E96" s="15" t="s">
        <v>169</v>
      </c>
    </row>
    <row r="97" spans="2:5" x14ac:dyDescent="0.2">
      <c r="B97" s="19" t="e">
        <v>#NAME?</v>
      </c>
      <c r="C97" s="15" t="str">
        <f ca="1">_xlfn.FORMULATEXT(D97)</f>
        <v>=ISNA(B97)</v>
      </c>
      <c r="D97" s="15" t="b">
        <f>ISNA(B97)</f>
        <v>0</v>
      </c>
      <c r="E97" s="15" t="s">
        <v>170</v>
      </c>
    </row>
    <row r="98" spans="2:5" x14ac:dyDescent="0.2">
      <c r="B98" s="15" t="e">
        <v>#N/A</v>
      </c>
      <c r="C98" s="15" t="str">
        <f ca="1">_xlfn.FORMULATEXT(D98)</f>
        <v>=ISNA(B98)</v>
      </c>
      <c r="D98" s="15" t="b">
        <f>ISNA(B98)</f>
        <v>1</v>
      </c>
      <c r="E98" s="15" t="s">
        <v>171</v>
      </c>
    </row>
    <row r="100" spans="2:5" x14ac:dyDescent="0.2">
      <c r="B100" s="33" t="s">
        <v>137</v>
      </c>
      <c r="D100" s="33"/>
    </row>
    <row r="102" spans="2:5" ht="22.5" x14ac:dyDescent="0.3">
      <c r="B102" s="27" t="s">
        <v>172</v>
      </c>
      <c r="C102" s="3"/>
      <c r="D102" s="3"/>
      <c r="E102" s="4"/>
    </row>
    <row r="103" spans="2:5" x14ac:dyDescent="0.2">
      <c r="B103" s="5" t="s">
        <v>173</v>
      </c>
      <c r="C103" s="6"/>
      <c r="D103" s="6"/>
      <c r="E103" s="7"/>
    </row>
    <row r="105" spans="2:5" x14ac:dyDescent="0.2">
      <c r="B105" s="14" t="s">
        <v>101</v>
      </c>
      <c r="C105" s="14" t="s">
        <v>103</v>
      </c>
      <c r="D105" s="14" t="s">
        <v>102</v>
      </c>
      <c r="E105" s="14" t="s">
        <v>104</v>
      </c>
    </row>
    <row r="106" spans="2:5" x14ac:dyDescent="0.2">
      <c r="B106" s="18" t="s">
        <v>174</v>
      </c>
      <c r="C106" s="15" t="str">
        <f ca="1">_xlfn.FORMULATEXT(D106)</f>
        <v>=ISNUMBER(B106)</v>
      </c>
      <c r="D106" s="15" t="b">
        <f>ISNUMBER(B106)</f>
        <v>0</v>
      </c>
      <c r="E106" s="15" t="s">
        <v>179</v>
      </c>
    </row>
    <row r="107" spans="2:5" x14ac:dyDescent="0.2">
      <c r="B107" s="21">
        <v>15</v>
      </c>
      <c r="C107" s="15" t="str">
        <f ca="1">_xlfn.FORMULATEXT(D107)</f>
        <v>=ISNUMBER(B107)</v>
      </c>
      <c r="D107" s="15" t="b">
        <f>ISNUMBER(B107)</f>
        <v>1</v>
      </c>
      <c r="E107" s="15" t="s">
        <v>175</v>
      </c>
    </row>
    <row r="108" spans="2:5" x14ac:dyDescent="0.2">
      <c r="B108" s="19" t="e">
        <v>#VALUE!</v>
      </c>
      <c r="C108" s="15" t="str">
        <f ca="1">_xlfn.FORMULATEXT(D108)</f>
        <v>=ISNUMBER(B108)</v>
      </c>
      <c r="D108" s="15" t="b">
        <f>ISNUMBER(B108)</f>
        <v>0</v>
      </c>
      <c r="E108" s="15" t="s">
        <v>176</v>
      </c>
    </row>
    <row r="109" spans="2:5" x14ac:dyDescent="0.2">
      <c r="B109" s="15">
        <v>89</v>
      </c>
      <c r="C109" s="15" t="str">
        <f ca="1">_xlfn.FORMULATEXT(D109)</f>
        <v>=ISNUMBER(B109)</v>
      </c>
      <c r="D109" s="15" t="b">
        <f>ISNUMBER(B109)</f>
        <v>1</v>
      </c>
      <c r="E109" s="15" t="s">
        <v>178</v>
      </c>
    </row>
    <row r="110" spans="2:5" x14ac:dyDescent="0.2">
      <c r="B110" s="18">
        <f ca="1">TODAY()</f>
        <v>42450</v>
      </c>
      <c r="C110" s="15" t="str">
        <f ca="1">_xlfn.FORMULATEXT(D110)</f>
        <v>=ISNUMBER(B110)</v>
      </c>
      <c r="D110" s="15" t="b">
        <f ca="1">ISNUMBER(B110)</f>
        <v>1</v>
      </c>
      <c r="E110" s="15" t="s">
        <v>177</v>
      </c>
    </row>
    <row r="112" spans="2:5" x14ac:dyDescent="0.2">
      <c r="B112" s="33" t="s">
        <v>137</v>
      </c>
      <c r="D112" s="33"/>
    </row>
    <row r="114" spans="2:5" ht="22.5" x14ac:dyDescent="0.3">
      <c r="B114" s="27" t="s">
        <v>180</v>
      </c>
      <c r="C114" s="3"/>
      <c r="D114" s="3"/>
      <c r="E114" s="4"/>
    </row>
    <row r="115" spans="2:5" x14ac:dyDescent="0.2">
      <c r="B115" s="5" t="s">
        <v>181</v>
      </c>
      <c r="C115" s="6"/>
      <c r="D115" s="6"/>
      <c r="E115" s="7"/>
    </row>
    <row r="117" spans="2:5" x14ac:dyDescent="0.2">
      <c r="B117" s="14" t="s">
        <v>101</v>
      </c>
      <c r="C117" s="14" t="s">
        <v>103</v>
      </c>
      <c r="D117" s="14" t="s">
        <v>102</v>
      </c>
      <c r="E117" s="14" t="s">
        <v>104</v>
      </c>
    </row>
    <row r="118" spans="2:5" x14ac:dyDescent="0.2">
      <c r="B118" s="18"/>
      <c r="C118" s="15" t="s">
        <v>182</v>
      </c>
      <c r="D118" s="15" t="b">
        <f>ISREF(B118)</f>
        <v>1</v>
      </c>
      <c r="E118" s="15" t="s">
        <v>185</v>
      </c>
    </row>
    <row r="119" spans="2:5" x14ac:dyDescent="0.2">
      <c r="B119" s="21"/>
      <c r="C119" s="15" t="s">
        <v>183</v>
      </c>
      <c r="D119" s="15" t="b">
        <f>ISREF(B119)</f>
        <v>1</v>
      </c>
      <c r="E119" s="15" t="s">
        <v>186</v>
      </c>
    </row>
    <row r="120" spans="2:5" x14ac:dyDescent="0.2">
      <c r="B120" s="19"/>
      <c r="C120" s="15" t="s">
        <v>184</v>
      </c>
      <c r="D120" s="15" t="b">
        <f>ISREF(B120)</f>
        <v>1</v>
      </c>
      <c r="E120" s="15" t="s">
        <v>187</v>
      </c>
    </row>
    <row r="121" spans="2:5" x14ac:dyDescent="0.2">
      <c r="B121" s="15"/>
      <c r="C121" s="15" t="s">
        <v>188</v>
      </c>
      <c r="D121" s="15" t="b">
        <v>0</v>
      </c>
      <c r="E121" s="15" t="s">
        <v>189</v>
      </c>
    </row>
    <row r="122" spans="2:5" x14ac:dyDescent="0.2">
      <c r="B122" s="18"/>
      <c r="C122" s="15" t="s">
        <v>190</v>
      </c>
      <c r="D122" s="15" t="b">
        <v>1</v>
      </c>
      <c r="E122" s="15" t="s">
        <v>191</v>
      </c>
    </row>
    <row r="124" spans="2:5" x14ac:dyDescent="0.2">
      <c r="B124" s="33" t="s">
        <v>137</v>
      </c>
      <c r="D124" s="33"/>
    </row>
    <row r="126" spans="2:5" ht="22.5" x14ac:dyDescent="0.3">
      <c r="B126" s="27" t="s">
        <v>192</v>
      </c>
      <c r="C126" s="3"/>
      <c r="D126" s="3"/>
      <c r="E126" s="4"/>
    </row>
    <row r="127" spans="2:5" x14ac:dyDescent="0.2">
      <c r="B127" s="5" t="s">
        <v>193</v>
      </c>
      <c r="C127" s="6"/>
      <c r="D127" s="6"/>
      <c r="E127" s="7"/>
    </row>
    <row r="129" spans="2:5" x14ac:dyDescent="0.2">
      <c r="B129" s="14" t="s">
        <v>101</v>
      </c>
      <c r="C129" s="14" t="s">
        <v>103</v>
      </c>
      <c r="D129" s="14" t="s">
        <v>102</v>
      </c>
      <c r="E129" s="14" t="s">
        <v>104</v>
      </c>
    </row>
    <row r="130" spans="2:5" x14ac:dyDescent="0.2">
      <c r="B130" s="18" t="s">
        <v>141</v>
      </c>
      <c r="C130" s="15" t="str">
        <f ca="1">_xlfn.FORMULATEXT(D130)</f>
        <v>=ISTEXT(B130)</v>
      </c>
      <c r="D130" s="15" t="b">
        <f>ISTEXT(B130)</f>
        <v>1</v>
      </c>
      <c r="E130" s="15" t="s">
        <v>195</v>
      </c>
    </row>
    <row r="131" spans="2:5" x14ac:dyDescent="0.2">
      <c r="B131" s="21" t="s">
        <v>194</v>
      </c>
      <c r="C131" s="15" t="str">
        <f ca="1">_xlfn.FORMULATEXT(D131)</f>
        <v>=ISTEXT(B131)</v>
      </c>
      <c r="D131" s="15" t="b">
        <f>ISTEXT(B131)</f>
        <v>1</v>
      </c>
      <c r="E131" s="15" t="s">
        <v>196</v>
      </c>
    </row>
    <row r="132" spans="2:5" x14ac:dyDescent="0.2">
      <c r="B132" s="19" t="e">
        <v>#VALUE!</v>
      </c>
      <c r="C132" s="15" t="str">
        <f ca="1">_xlfn.FORMULATEXT(D132)</f>
        <v>=ISTEXT(B132)</v>
      </c>
      <c r="D132" s="15" t="b">
        <f>ISTEXT(B132)</f>
        <v>0</v>
      </c>
      <c r="E132" s="15" t="s">
        <v>197</v>
      </c>
    </row>
    <row r="133" spans="2:5" x14ac:dyDescent="0.2">
      <c r="B133" s="15">
        <v>45</v>
      </c>
      <c r="C133" s="15" t="str">
        <f ca="1">_xlfn.FORMULATEXT(D133)</f>
        <v>=ISTEXT(B133)</v>
      </c>
      <c r="D133" s="15" t="b">
        <f>ISTEXT(B133)</f>
        <v>0</v>
      </c>
      <c r="E133" s="15" t="s">
        <v>198</v>
      </c>
    </row>
    <row r="135" spans="2:5" x14ac:dyDescent="0.2">
      <c r="B135" s="33" t="s">
        <v>137</v>
      </c>
      <c r="D135" s="33"/>
    </row>
    <row r="137" spans="2:5" ht="22.5" x14ac:dyDescent="0.3">
      <c r="B137" s="27" t="s">
        <v>199</v>
      </c>
      <c r="C137" s="3"/>
      <c r="D137" s="3"/>
      <c r="E137" s="4"/>
    </row>
    <row r="138" spans="2:5" x14ac:dyDescent="0.2">
      <c r="B138" s="5" t="s">
        <v>200</v>
      </c>
      <c r="C138" s="6"/>
      <c r="D138" s="6"/>
      <c r="E138" s="7"/>
    </row>
    <row r="140" spans="2:5" x14ac:dyDescent="0.2">
      <c r="B140" s="14" t="s">
        <v>101</v>
      </c>
      <c r="C140" s="14" t="s">
        <v>103</v>
      </c>
      <c r="D140" s="14" t="s">
        <v>102</v>
      </c>
      <c r="E140" s="14" t="s">
        <v>104</v>
      </c>
    </row>
    <row r="141" spans="2:5" x14ac:dyDescent="0.2">
      <c r="B141" s="18" t="b">
        <v>1</v>
      </c>
      <c r="C141" s="15" t="str">
        <f ca="1">_xlfn.FORMULATEXT(D141)</f>
        <v>=ISNONTEXT(B141)</v>
      </c>
      <c r="D141" s="15" t="b">
        <f>ISNONTEXT(B141)</f>
        <v>1</v>
      </c>
      <c r="E141" s="15" t="s">
        <v>202</v>
      </c>
    </row>
    <row r="142" spans="2:5" x14ac:dyDescent="0.2">
      <c r="B142" s="21" t="s">
        <v>201</v>
      </c>
      <c r="C142" s="15" t="str">
        <f ca="1">_xlfn.FORMULATEXT(D142)</f>
        <v>=ISNONTEXT(B142)</v>
      </c>
      <c r="D142" s="15" t="b">
        <f>ISNONTEXT(B142)</f>
        <v>0</v>
      </c>
      <c r="E142" s="15" t="s">
        <v>203</v>
      </c>
    </row>
    <row r="143" spans="2:5" x14ac:dyDescent="0.2">
      <c r="B143" s="19">
        <v>55</v>
      </c>
      <c r="C143" s="15" t="str">
        <f ca="1">_xlfn.FORMULATEXT(D143)</f>
        <v>=ISNONTEXT(B143)</v>
      </c>
      <c r="D143" s="15" t="b">
        <f>ISNONTEXT(B143)</f>
        <v>1</v>
      </c>
      <c r="E143" s="15" t="s">
        <v>204</v>
      </c>
    </row>
    <row r="144" spans="2:5" x14ac:dyDescent="0.2">
      <c r="B144" s="15" t="e">
        <v>#VALUE!</v>
      </c>
      <c r="C144" s="15" t="str">
        <f ca="1">_xlfn.FORMULATEXT(D144)</f>
        <v>=ISNONTEXT(B144)</v>
      </c>
      <c r="D144" s="15" t="b">
        <f>ISNONTEXT(B144)</f>
        <v>1</v>
      </c>
      <c r="E144" s="15" t="s">
        <v>205</v>
      </c>
    </row>
    <row r="146" spans="2:4" x14ac:dyDescent="0.2">
      <c r="B146" s="33" t="s">
        <v>137</v>
      </c>
      <c r="D146" s="33"/>
    </row>
  </sheetData>
  <hyperlinks>
    <hyperlink ref="B29" location="'LIST OF FUNCTIONS'!A1" display="Back to LIST OF FUNCTIONS"/>
    <hyperlink ref="B44" location="'LIST OF FUNCTIONS'!A1" display="Back to LIST OF FUNCTIONS"/>
    <hyperlink ref="B14" location="'LIST OF FUNCTIONS'!A1" display="Back to LIST OF FUNCTIONS"/>
    <hyperlink ref="B55" location="'LIST OF FUNCTIONS'!A1" display="Back to LIST OF FUNCTIONS"/>
    <hyperlink ref="B66" location="'LIST OF FUNCTIONS'!A1" display="Back to LIST OF FUNCTIONS"/>
    <hyperlink ref="B78" location="'LIST OF FUNCTIONS'!A1" display="Back to LIST OF FUNCTIONS"/>
    <hyperlink ref="B89" location="'LIST OF FUNCTIONS'!A1" display="Back to LIST OF FUNCTIONS"/>
    <hyperlink ref="B100" location="'LIST OF FUNCTIONS'!A1" display="Back to LIST OF FUNCTIONS"/>
    <hyperlink ref="B112" location="'LIST OF FUNCTIONS'!A1" display="Back to LIST OF FUNCTIONS"/>
    <hyperlink ref="B124" location="'LIST OF FUNCTIONS'!A1" display="Back to LIST OF FUNCTIONS"/>
    <hyperlink ref="B135" location="'LIST OF FUNCTIONS'!A1" display="Back to LIST OF FUNCTIONS"/>
    <hyperlink ref="B146" location="'LIST OF FUNCTIONS'!A1" display="Back to LIST OF FUNCTIONS"/>
    <hyperlink ref="E1" r:id="rId1"/>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88"/>
  <sheetViews>
    <sheetView showGridLines="0" zoomScale="90" zoomScaleNormal="90" workbookViewId="0">
      <selection activeCell="J16" sqref="J16"/>
    </sheetView>
  </sheetViews>
  <sheetFormatPr defaultRowHeight="12.75" x14ac:dyDescent="0.2"/>
  <cols>
    <col min="1" max="1" width="1.85546875" style="1" customWidth="1"/>
    <col min="2" max="2" width="15.85546875" style="1" customWidth="1"/>
    <col min="3" max="3" width="12.140625" style="1" bestFit="1" customWidth="1"/>
    <col min="4" max="4" width="12.7109375" style="1" bestFit="1" customWidth="1"/>
    <col min="5" max="5" width="2" style="1" customWidth="1"/>
    <col min="6" max="6" width="61" style="1" bestFit="1" customWidth="1"/>
    <col min="7" max="7" width="19.85546875" style="1" bestFit="1" customWidth="1"/>
    <col min="8" max="8" width="63.7109375" style="1" customWidth="1"/>
    <col min="9" max="16384" width="9.140625" style="1"/>
  </cols>
  <sheetData>
    <row r="1" spans="2:13" ht="15" x14ac:dyDescent="0.25">
      <c r="F1" s="95" t="s">
        <v>820</v>
      </c>
    </row>
    <row r="2" spans="2:13" ht="22.5" x14ac:dyDescent="0.3">
      <c r="B2" s="28" t="s">
        <v>206</v>
      </c>
      <c r="C2" s="22"/>
      <c r="D2" s="22"/>
      <c r="E2" s="22"/>
      <c r="F2" s="22"/>
      <c r="G2" s="23"/>
      <c r="H2" s="24"/>
      <c r="I2"/>
      <c r="J2"/>
      <c r="K2"/>
      <c r="L2"/>
      <c r="M2"/>
    </row>
    <row r="3" spans="2:13" ht="15" x14ac:dyDescent="0.25">
      <c r="B3" s="5" t="s">
        <v>226</v>
      </c>
      <c r="C3" s="6"/>
      <c r="D3" s="6"/>
      <c r="E3" s="6"/>
      <c r="F3" s="6"/>
      <c r="G3" s="6"/>
      <c r="H3" s="7"/>
      <c r="I3"/>
      <c r="J3"/>
      <c r="K3"/>
      <c r="L3"/>
      <c r="M3"/>
    </row>
    <row r="5" spans="2:13" x14ac:dyDescent="0.2">
      <c r="B5" s="14" t="s">
        <v>207</v>
      </c>
      <c r="C5" s="14" t="s">
        <v>208</v>
      </c>
      <c r="F5" s="14" t="s">
        <v>214</v>
      </c>
      <c r="G5" s="14" t="s">
        <v>102</v>
      </c>
      <c r="H5" s="14" t="s">
        <v>104</v>
      </c>
    </row>
    <row r="6" spans="2:13" x14ac:dyDescent="0.2">
      <c r="B6" s="15" t="s">
        <v>209</v>
      </c>
      <c r="C6" s="15">
        <v>500</v>
      </c>
      <c r="F6" s="15" t="str">
        <f ca="1">_xlfn.FORMULATEXT(G6)</f>
        <v>=AVERAGEIF(B6:B27, "East", C6:C27)</v>
      </c>
      <c r="G6" s="15">
        <f>AVERAGEIF(B6:B27, "East", C6:C27)</f>
        <v>267.5</v>
      </c>
      <c r="H6" s="15" t="s">
        <v>215</v>
      </c>
    </row>
    <row r="7" spans="2:13" x14ac:dyDescent="0.2">
      <c r="B7" s="15" t="s">
        <v>210</v>
      </c>
      <c r="C7" s="15">
        <v>50</v>
      </c>
      <c r="F7" s="15" t="str">
        <f t="shared" ref="F7:F13" ca="1" si="0">_xlfn.FORMULATEXT(G7)</f>
        <v>=AVERAGEIF(B6:B27, "North", C6:C27)</v>
      </c>
      <c r="G7" s="15">
        <f>AVERAGEIF(B6:B27, "North", C6:C27)</f>
        <v>62.5</v>
      </c>
      <c r="H7" s="15" t="s">
        <v>216</v>
      </c>
    </row>
    <row r="8" spans="2:13" x14ac:dyDescent="0.2">
      <c r="B8" s="15" t="s">
        <v>211</v>
      </c>
      <c r="C8" s="15">
        <v>100</v>
      </c>
      <c r="F8" s="15" t="str">
        <f t="shared" ca="1" si="0"/>
        <v>=AVERAGEIF(B6:B27, "North*", C6:C27)</v>
      </c>
      <c r="G8" s="15">
        <f>AVERAGEIF(B6:B27, "North*", C6:C27)</f>
        <v>55</v>
      </c>
      <c r="H8" s="29" t="s">
        <v>217</v>
      </c>
    </row>
    <row r="9" spans="2:13" x14ac:dyDescent="0.2">
      <c r="B9" s="15" t="s">
        <v>212</v>
      </c>
      <c r="C9" s="15">
        <v>25</v>
      </c>
      <c r="F9" s="15" t="str">
        <f t="shared" ca="1" si="0"/>
        <v>=AVERAGEIF(B6:B27, "*New Office", C6:C27)</v>
      </c>
      <c r="G9" s="15">
        <f>AVERAGEIF(B6:B27, "*New Office", C6:C27)</f>
        <v>35</v>
      </c>
      <c r="H9" s="15" t="s">
        <v>220</v>
      </c>
    </row>
    <row r="10" spans="2:13" x14ac:dyDescent="0.2">
      <c r="B10" s="15" t="s">
        <v>213</v>
      </c>
      <c r="C10" s="15">
        <v>200</v>
      </c>
      <c r="F10" s="15" t="str">
        <f t="shared" ca="1" si="0"/>
        <v>=AVERAGEIF(B6:B27, "&gt;=4", C6:C27)</v>
      </c>
      <c r="G10" s="15">
        <f>AVERAGEIF(B6:B27, "&gt;=4", C6:C27)</f>
        <v>58.75</v>
      </c>
      <c r="H10" s="15" t="s">
        <v>221</v>
      </c>
    </row>
    <row r="11" spans="2:13" x14ac:dyDescent="0.2">
      <c r="B11" s="15" t="s">
        <v>218</v>
      </c>
      <c r="C11" s="15">
        <v>30</v>
      </c>
      <c r="F11" s="15" t="str">
        <f t="shared" ca="1" si="0"/>
        <v>=AVERAGEIF(B6:B27, 5, C6:C27)</v>
      </c>
      <c r="G11" s="15">
        <f>AVERAGEIF(B6:B27, 5, C6:C27)</f>
        <v>75</v>
      </c>
      <c r="H11" s="15" t="s">
        <v>222</v>
      </c>
    </row>
    <row r="12" spans="2:13" x14ac:dyDescent="0.2">
      <c r="B12" s="15" t="s">
        <v>209</v>
      </c>
      <c r="C12" s="15">
        <v>35</v>
      </c>
      <c r="F12" s="15" t="str">
        <f t="shared" ca="1" si="0"/>
        <v>=AVERAGEIF(B6:B27, TRUE, C6:C27)</v>
      </c>
      <c r="G12" s="15">
        <f>AVERAGEIF(B6:B27, TRUE, C6:C27)</f>
        <v>110</v>
      </c>
      <c r="H12" s="15" t="s">
        <v>223</v>
      </c>
    </row>
    <row r="13" spans="2:13" x14ac:dyDescent="0.2">
      <c r="B13" s="15" t="s">
        <v>210</v>
      </c>
      <c r="C13" s="15">
        <v>50</v>
      </c>
      <c r="F13" s="15" t="str">
        <f t="shared" ca="1" si="0"/>
        <v>=AVERAGEIF(B6:B27, FALSE, C6:C27)</v>
      </c>
      <c r="G13" s="15">
        <f>AVERAGEIF(B6:B27, FALSE, C6:C27)</f>
        <v>77.5</v>
      </c>
      <c r="H13" s="15" t="s">
        <v>224</v>
      </c>
    </row>
    <row r="14" spans="2:13" x14ac:dyDescent="0.2">
      <c r="B14" s="15" t="s">
        <v>212</v>
      </c>
      <c r="C14" s="15">
        <v>15</v>
      </c>
    </row>
    <row r="15" spans="2:13" x14ac:dyDescent="0.2">
      <c r="B15" s="15" t="s">
        <v>211</v>
      </c>
      <c r="C15" s="15">
        <v>25</v>
      </c>
    </row>
    <row r="16" spans="2:13" x14ac:dyDescent="0.2">
      <c r="B16" s="15" t="s">
        <v>219</v>
      </c>
      <c r="C16" s="15">
        <v>40</v>
      </c>
    </row>
    <row r="17" spans="2:9" x14ac:dyDescent="0.2">
      <c r="B17" s="15">
        <v>5</v>
      </c>
      <c r="C17" s="15">
        <v>50</v>
      </c>
    </row>
    <row r="18" spans="2:9" x14ac:dyDescent="0.2">
      <c r="B18" s="15">
        <v>5</v>
      </c>
      <c r="C18" s="15">
        <v>100</v>
      </c>
    </row>
    <row r="19" spans="2:9" x14ac:dyDescent="0.2">
      <c r="B19" s="15">
        <v>2</v>
      </c>
      <c r="C19" s="15">
        <v>200</v>
      </c>
    </row>
    <row r="20" spans="2:9" x14ac:dyDescent="0.2">
      <c r="B20" s="15">
        <v>4</v>
      </c>
      <c r="C20" s="15">
        <v>35</v>
      </c>
    </row>
    <row r="21" spans="2:9" x14ac:dyDescent="0.2">
      <c r="B21" s="15">
        <v>2</v>
      </c>
      <c r="C21" s="15">
        <v>45</v>
      </c>
    </row>
    <row r="22" spans="2:9" x14ac:dyDescent="0.2">
      <c r="B22" s="15">
        <v>4</v>
      </c>
      <c r="C22" s="15">
        <v>50</v>
      </c>
    </row>
    <row r="23" spans="2:9" x14ac:dyDescent="0.2">
      <c r="B23" s="15" t="b">
        <v>1</v>
      </c>
      <c r="C23" s="15">
        <v>90</v>
      </c>
    </row>
    <row r="24" spans="2:9" x14ac:dyDescent="0.2">
      <c r="B24" s="15" t="b">
        <v>0</v>
      </c>
      <c r="C24" s="15">
        <v>100</v>
      </c>
    </row>
    <row r="25" spans="2:9" x14ac:dyDescent="0.2">
      <c r="B25" s="15" t="b">
        <v>1</v>
      </c>
      <c r="C25" s="15">
        <v>125</v>
      </c>
    </row>
    <row r="26" spans="2:9" x14ac:dyDescent="0.2">
      <c r="B26" s="15" t="b">
        <v>1</v>
      </c>
      <c r="C26" s="15">
        <v>115</v>
      </c>
      <c r="F26" s="25"/>
      <c r="G26" s="25"/>
      <c r="H26" s="25"/>
      <c r="I26" s="25"/>
    </row>
    <row r="27" spans="2:9" x14ac:dyDescent="0.2">
      <c r="B27" s="15" t="b">
        <v>0</v>
      </c>
      <c r="C27" s="15">
        <v>55</v>
      </c>
    </row>
    <row r="30" spans="2:9" x14ac:dyDescent="0.2">
      <c r="B30" s="97" t="s">
        <v>137</v>
      </c>
      <c r="C30" s="97"/>
    </row>
    <row r="32" spans="2:9" ht="22.5" x14ac:dyDescent="0.3">
      <c r="B32" s="28" t="s">
        <v>227</v>
      </c>
      <c r="C32" s="22"/>
      <c r="D32" s="22"/>
      <c r="E32" s="22"/>
      <c r="F32" s="22"/>
      <c r="G32" s="23"/>
      <c r="H32" s="24"/>
    </row>
    <row r="33" spans="2:8" x14ac:dyDescent="0.2">
      <c r="B33" s="5" t="s">
        <v>228</v>
      </c>
      <c r="C33" s="6"/>
      <c r="D33" s="6"/>
      <c r="E33" s="6"/>
      <c r="F33" s="6"/>
      <c r="G33" s="6"/>
      <c r="H33" s="7"/>
    </row>
    <row r="35" spans="2:8" x14ac:dyDescent="0.2">
      <c r="B35" s="14" t="s">
        <v>207</v>
      </c>
      <c r="C35" s="14" t="s">
        <v>208</v>
      </c>
      <c r="F35" s="14" t="s">
        <v>214</v>
      </c>
      <c r="G35" s="14" t="s">
        <v>102</v>
      </c>
      <c r="H35" s="14" t="s">
        <v>104</v>
      </c>
    </row>
    <row r="36" spans="2:8" x14ac:dyDescent="0.2">
      <c r="B36" s="15" t="s">
        <v>209</v>
      </c>
      <c r="C36" s="15">
        <v>500</v>
      </c>
      <c r="F36" s="26" t="str">
        <f ca="1">_xlfn.FORMULATEXT(G36)</f>
        <v>=SUMIF(B36:B57, "East", C36:C57)</v>
      </c>
      <c r="G36" s="15">
        <f>SUMIF(B36:B57, "East", C36:C57)</f>
        <v>535</v>
      </c>
      <c r="H36" s="15" t="s">
        <v>229</v>
      </c>
    </row>
    <row r="37" spans="2:8" x14ac:dyDescent="0.2">
      <c r="B37" s="15" t="s">
        <v>210</v>
      </c>
      <c r="C37" s="15">
        <v>50</v>
      </c>
      <c r="F37" s="26" t="str">
        <f t="shared" ref="F37:F43" ca="1" si="1">_xlfn.FORMULATEXT(G37)</f>
        <v>=SUMIF(B36:B57, "North", C36:C57)</v>
      </c>
      <c r="G37" s="15">
        <f>SUMIF(B36:B57, "North", C36:C57)</f>
        <v>125</v>
      </c>
      <c r="H37" s="15" t="s">
        <v>230</v>
      </c>
    </row>
    <row r="38" spans="2:8" x14ac:dyDescent="0.2">
      <c r="B38" s="15" t="s">
        <v>211</v>
      </c>
      <c r="C38" s="15">
        <v>100</v>
      </c>
      <c r="F38" s="26" t="str">
        <f t="shared" ca="1" si="1"/>
        <v>=SUMIF(B36:B57, "North*", C36:C57)</v>
      </c>
      <c r="G38" s="15">
        <f>SUMIF(B36:B57, "North*", C36:C57)</f>
        <v>165</v>
      </c>
      <c r="H38" s="30" t="s">
        <v>231</v>
      </c>
    </row>
    <row r="39" spans="2:8" x14ac:dyDescent="0.2">
      <c r="B39" s="15" t="s">
        <v>212</v>
      </c>
      <c r="C39" s="15">
        <v>25</v>
      </c>
      <c r="F39" s="26" t="str">
        <f t="shared" ca="1" si="1"/>
        <v>=SUMIF(B36:B57, "*New Office", C36:C57)</v>
      </c>
      <c r="G39" s="15">
        <f>SUMIF(B36:B57, "*New Office", C36:C57)</f>
        <v>70</v>
      </c>
      <c r="H39" s="15" t="s">
        <v>232</v>
      </c>
    </row>
    <row r="40" spans="2:8" x14ac:dyDescent="0.2">
      <c r="B40" s="15" t="s">
        <v>213</v>
      </c>
      <c r="C40" s="15">
        <v>200</v>
      </c>
      <c r="F40" s="26" t="str">
        <f t="shared" ca="1" si="1"/>
        <v>=SUMIF(B36:B57, "&gt;=4", C36:C57)</v>
      </c>
      <c r="G40" s="15">
        <f>SUMIF(B36:B57, "&gt;=4", C36:C57)</f>
        <v>235</v>
      </c>
      <c r="H40" s="15" t="s">
        <v>233</v>
      </c>
    </row>
    <row r="41" spans="2:8" x14ac:dyDescent="0.2">
      <c r="B41" s="15" t="s">
        <v>218</v>
      </c>
      <c r="C41" s="15">
        <v>30</v>
      </c>
      <c r="F41" s="26" t="str">
        <f t="shared" ca="1" si="1"/>
        <v>=SUMIF(B36:B57, 5, C36:C57)</v>
      </c>
      <c r="G41" s="15">
        <f>SUMIF(B36:B57, 5, C36:C57)</f>
        <v>150</v>
      </c>
      <c r="H41" s="15" t="s">
        <v>234</v>
      </c>
    </row>
    <row r="42" spans="2:8" x14ac:dyDescent="0.2">
      <c r="B42" s="15" t="s">
        <v>209</v>
      </c>
      <c r="C42" s="15">
        <v>35</v>
      </c>
      <c r="F42" s="26" t="str">
        <f t="shared" ca="1" si="1"/>
        <v>=SUMIF(B36:B57, TRUE, C36:C57)</v>
      </c>
      <c r="G42" s="15">
        <f>SUMIF(B36:B57, TRUE, C36:C57)</f>
        <v>330</v>
      </c>
      <c r="H42" s="15" t="s">
        <v>235</v>
      </c>
    </row>
    <row r="43" spans="2:8" x14ac:dyDescent="0.2">
      <c r="B43" s="15" t="s">
        <v>210</v>
      </c>
      <c r="C43" s="15">
        <v>50</v>
      </c>
      <c r="F43" s="26" t="str">
        <f t="shared" ca="1" si="1"/>
        <v>=SUMIF(B36:B57, FALSE, C36:C57)</v>
      </c>
      <c r="G43" s="15">
        <f>SUMIF(B36:B57, FALSE, C36:C57)</f>
        <v>155</v>
      </c>
      <c r="H43" s="15" t="s">
        <v>236</v>
      </c>
    </row>
    <row r="44" spans="2:8" x14ac:dyDescent="0.2">
      <c r="B44" s="15" t="s">
        <v>212</v>
      </c>
      <c r="C44" s="15">
        <v>15</v>
      </c>
    </row>
    <row r="45" spans="2:8" x14ac:dyDescent="0.2">
      <c r="B45" s="15" t="s">
        <v>211</v>
      </c>
      <c r="C45" s="15">
        <v>25</v>
      </c>
    </row>
    <row r="46" spans="2:8" x14ac:dyDescent="0.2">
      <c r="B46" s="15" t="s">
        <v>219</v>
      </c>
      <c r="C46" s="15">
        <v>40</v>
      </c>
    </row>
    <row r="47" spans="2:8" x14ac:dyDescent="0.2">
      <c r="B47" s="15">
        <v>5</v>
      </c>
      <c r="C47" s="15">
        <v>50</v>
      </c>
    </row>
    <row r="48" spans="2:8" x14ac:dyDescent="0.2">
      <c r="B48" s="15">
        <v>5</v>
      </c>
      <c r="C48" s="15">
        <v>100</v>
      </c>
    </row>
    <row r="49" spans="2:8" x14ac:dyDescent="0.2">
      <c r="B49" s="15">
        <v>2</v>
      </c>
      <c r="C49" s="15">
        <v>200</v>
      </c>
    </row>
    <row r="50" spans="2:8" x14ac:dyDescent="0.2">
      <c r="B50" s="15">
        <v>4</v>
      </c>
      <c r="C50" s="15">
        <v>35</v>
      </c>
    </row>
    <row r="51" spans="2:8" x14ac:dyDescent="0.2">
      <c r="B51" s="15">
        <v>2</v>
      </c>
      <c r="C51" s="15">
        <v>45</v>
      </c>
    </row>
    <row r="52" spans="2:8" x14ac:dyDescent="0.2">
      <c r="B52" s="15">
        <v>4</v>
      </c>
      <c r="C52" s="15">
        <v>50</v>
      </c>
    </row>
    <row r="53" spans="2:8" x14ac:dyDescent="0.2">
      <c r="B53" s="15" t="b">
        <v>1</v>
      </c>
      <c r="C53" s="15">
        <v>90</v>
      </c>
    </row>
    <row r="54" spans="2:8" x14ac:dyDescent="0.2">
      <c r="B54" s="15" t="b">
        <v>0</v>
      </c>
      <c r="C54" s="15">
        <v>100</v>
      </c>
    </row>
    <row r="55" spans="2:8" x14ac:dyDescent="0.2">
      <c r="B55" s="15" t="b">
        <v>1</v>
      </c>
      <c r="C55" s="15">
        <v>125</v>
      </c>
    </row>
    <row r="56" spans="2:8" x14ac:dyDescent="0.2">
      <c r="B56" s="15" t="b">
        <v>1</v>
      </c>
      <c r="C56" s="15">
        <v>115</v>
      </c>
      <c r="F56" s="25"/>
      <c r="G56" s="25"/>
      <c r="H56" s="25"/>
    </row>
    <row r="57" spans="2:8" x14ac:dyDescent="0.2">
      <c r="B57" s="15" t="b">
        <v>0</v>
      </c>
      <c r="C57" s="15">
        <v>55</v>
      </c>
    </row>
    <row r="60" spans="2:8" x14ac:dyDescent="0.2">
      <c r="B60" s="97" t="s">
        <v>137</v>
      </c>
      <c r="C60" s="97"/>
    </row>
    <row r="62" spans="2:8" ht="22.5" x14ac:dyDescent="0.3">
      <c r="B62" s="28" t="s">
        <v>237</v>
      </c>
      <c r="C62" s="22"/>
      <c r="D62" s="22"/>
      <c r="E62" s="22"/>
      <c r="F62" s="22"/>
      <c r="G62" s="23"/>
      <c r="H62" s="24"/>
    </row>
    <row r="63" spans="2:8" x14ac:dyDescent="0.2">
      <c r="B63" s="5" t="s">
        <v>238</v>
      </c>
      <c r="C63" s="6"/>
      <c r="D63" s="6"/>
      <c r="E63" s="6"/>
      <c r="F63" s="6"/>
      <c r="G63" s="6"/>
      <c r="H63" s="7"/>
    </row>
    <row r="65" spans="2:8" x14ac:dyDescent="0.2">
      <c r="B65" s="14" t="s">
        <v>207</v>
      </c>
      <c r="C65" s="14" t="s">
        <v>208</v>
      </c>
      <c r="F65" s="14" t="s">
        <v>214</v>
      </c>
      <c r="G65" s="14" t="s">
        <v>102</v>
      </c>
      <c r="H65" s="14" t="s">
        <v>104</v>
      </c>
    </row>
    <row r="66" spans="2:8" x14ac:dyDescent="0.2">
      <c r="B66" s="15" t="s">
        <v>209</v>
      </c>
      <c r="C66" s="15">
        <v>500</v>
      </c>
      <c r="F66" s="26" t="str">
        <f ca="1">_xlfn.FORMULATEXT(G66)</f>
        <v>=COUNTIF(B66:B87, "East")</v>
      </c>
      <c r="G66" s="15">
        <f>COUNTIF(B66:B87, "East")</f>
        <v>2</v>
      </c>
      <c r="H66" s="15" t="s">
        <v>239</v>
      </c>
    </row>
    <row r="67" spans="2:8" x14ac:dyDescent="0.2">
      <c r="B67" s="15" t="s">
        <v>210</v>
      </c>
      <c r="C67" s="15">
        <v>50</v>
      </c>
      <c r="F67" s="26" t="str">
        <f t="shared" ref="F67:F71" ca="1" si="2">_xlfn.FORMULATEXT(G67)</f>
        <v>=COUNTIF(B66:B87, "North")</v>
      </c>
      <c r="G67" s="15">
        <f>COUNTIF(B66:B87, "North")</f>
        <v>2</v>
      </c>
      <c r="H67" s="15" t="s">
        <v>240</v>
      </c>
    </row>
    <row r="68" spans="2:8" x14ac:dyDescent="0.2">
      <c r="B68" s="15" t="s">
        <v>211</v>
      </c>
      <c r="C68" s="15">
        <v>100</v>
      </c>
      <c r="F68" s="26" t="str">
        <f t="shared" ca="1" si="2"/>
        <v>=COUNTIF(C66:C87,"&gt;=100")</v>
      </c>
      <c r="G68" s="15">
        <f>COUNTIF(C66:C87,"&gt;=100")</f>
        <v>8</v>
      </c>
      <c r="H68" s="15" t="s">
        <v>241</v>
      </c>
    </row>
    <row r="69" spans="2:8" ht="25.5" x14ac:dyDescent="0.2">
      <c r="B69" s="15" t="s">
        <v>212</v>
      </c>
      <c r="C69" s="15">
        <v>25</v>
      </c>
      <c r="F69" s="26" t="str">
        <f t="shared" ca="1" si="2"/>
        <v>=COUNTIF(C66:C87, "&lt;="&amp;C68)</v>
      </c>
      <c r="G69" s="15">
        <f>COUNTIF(C66:C87, "&lt;="&amp;C68)</f>
        <v>17</v>
      </c>
      <c r="H69" s="29" t="s">
        <v>242</v>
      </c>
    </row>
    <row r="70" spans="2:8" x14ac:dyDescent="0.2">
      <c r="B70" s="15" t="s">
        <v>213</v>
      </c>
      <c r="C70" s="15">
        <v>200</v>
      </c>
      <c r="F70" s="26" t="str">
        <f t="shared" ca="1" si="2"/>
        <v>=COUNTIF(B66:B87, "No*")</v>
      </c>
      <c r="G70" s="15">
        <f>COUNTIF(B66:B87, "No*")</f>
        <v>3</v>
      </c>
      <c r="H70" s="15" t="s">
        <v>243</v>
      </c>
    </row>
    <row r="71" spans="2:8" ht="25.5" x14ac:dyDescent="0.2">
      <c r="B71" s="15" t="s">
        <v>218</v>
      </c>
      <c r="C71" s="15">
        <v>30</v>
      </c>
      <c r="F71" s="26" t="str">
        <f t="shared" ca="1" si="2"/>
        <v>=COUNTIF(B66:B87, "Ea??")</v>
      </c>
      <c r="G71" s="15">
        <f>COUNTIF(B66:B87, "Ea??")</f>
        <v>2</v>
      </c>
      <c r="H71" s="29" t="s">
        <v>244</v>
      </c>
    </row>
    <row r="72" spans="2:8" ht="15" x14ac:dyDescent="0.25">
      <c r="B72" s="15" t="s">
        <v>209</v>
      </c>
      <c r="C72" s="15">
        <v>35</v>
      </c>
      <c r="F72" s="2"/>
      <c r="G72"/>
      <c r="H72"/>
    </row>
    <row r="73" spans="2:8" ht="15" x14ac:dyDescent="0.25">
      <c r="B73" s="15" t="s">
        <v>210</v>
      </c>
      <c r="C73" s="15">
        <v>50</v>
      </c>
      <c r="F73" s="2"/>
      <c r="G73"/>
      <c r="H73"/>
    </row>
    <row r="74" spans="2:8" x14ac:dyDescent="0.2">
      <c r="B74" s="15" t="s">
        <v>212</v>
      </c>
      <c r="C74" s="15">
        <v>15</v>
      </c>
    </row>
    <row r="75" spans="2:8" x14ac:dyDescent="0.2">
      <c r="B75" s="15" t="s">
        <v>211</v>
      </c>
      <c r="C75" s="15">
        <v>25</v>
      </c>
    </row>
    <row r="76" spans="2:8" x14ac:dyDescent="0.2">
      <c r="B76" s="15" t="s">
        <v>219</v>
      </c>
      <c r="C76" s="15">
        <v>40</v>
      </c>
    </row>
    <row r="77" spans="2:8" x14ac:dyDescent="0.2">
      <c r="B77" s="15">
        <v>5</v>
      </c>
      <c r="C77" s="15">
        <v>50</v>
      </c>
    </row>
    <row r="78" spans="2:8" x14ac:dyDescent="0.2">
      <c r="B78" s="15">
        <v>5</v>
      </c>
      <c r="C78" s="15">
        <v>100</v>
      </c>
    </row>
    <row r="79" spans="2:8" x14ac:dyDescent="0.2">
      <c r="B79" s="15">
        <v>2</v>
      </c>
      <c r="C79" s="15">
        <v>200</v>
      </c>
    </row>
    <row r="80" spans="2:8" x14ac:dyDescent="0.2">
      <c r="B80" s="15">
        <v>4</v>
      </c>
      <c r="C80" s="15">
        <v>35</v>
      </c>
    </row>
    <row r="81" spans="2:8" x14ac:dyDescent="0.2">
      <c r="B81" s="15">
        <v>2</v>
      </c>
      <c r="C81" s="15">
        <v>45</v>
      </c>
    </row>
    <row r="82" spans="2:8" x14ac:dyDescent="0.2">
      <c r="B82" s="15">
        <v>4</v>
      </c>
      <c r="C82" s="15">
        <v>50</v>
      </c>
    </row>
    <row r="83" spans="2:8" x14ac:dyDescent="0.2">
      <c r="B83" s="15" t="b">
        <v>1</v>
      </c>
      <c r="C83" s="15">
        <v>90</v>
      </c>
    </row>
    <row r="84" spans="2:8" x14ac:dyDescent="0.2">
      <c r="B84" s="15" t="b">
        <v>0</v>
      </c>
      <c r="C84" s="15">
        <v>100</v>
      </c>
    </row>
    <row r="85" spans="2:8" x14ac:dyDescent="0.2">
      <c r="B85" s="15" t="b">
        <v>1</v>
      </c>
      <c r="C85" s="15">
        <v>125</v>
      </c>
    </row>
    <row r="86" spans="2:8" x14ac:dyDescent="0.2">
      <c r="B86" s="15" t="b">
        <v>1</v>
      </c>
      <c r="C86" s="15">
        <v>115</v>
      </c>
      <c r="F86" s="25"/>
      <c r="G86" s="25"/>
      <c r="H86" s="25"/>
    </row>
    <row r="87" spans="2:8" x14ac:dyDescent="0.2">
      <c r="B87" s="15" t="b">
        <v>0</v>
      </c>
      <c r="C87" s="15">
        <v>55</v>
      </c>
    </row>
    <row r="90" spans="2:8" x14ac:dyDescent="0.2">
      <c r="B90" s="97" t="s">
        <v>137</v>
      </c>
      <c r="C90" s="97"/>
    </row>
    <row r="92" spans="2:8" ht="22.5" x14ac:dyDescent="0.3">
      <c r="B92" s="28" t="s">
        <v>245</v>
      </c>
      <c r="C92" s="22"/>
      <c r="D92" s="22"/>
      <c r="E92" s="22"/>
      <c r="F92" s="22"/>
      <c r="G92" s="23"/>
      <c r="H92" s="24"/>
    </row>
    <row r="93" spans="2:8" x14ac:dyDescent="0.2">
      <c r="B93" s="5" t="s">
        <v>225</v>
      </c>
      <c r="C93" s="6"/>
      <c r="D93" s="6"/>
      <c r="E93" s="6"/>
      <c r="F93" s="6"/>
      <c r="G93" s="6"/>
      <c r="H93" s="7"/>
    </row>
    <row r="95" spans="2:8" ht="15" x14ac:dyDescent="0.25">
      <c r="B95" s="14" t="s">
        <v>246</v>
      </c>
      <c r="C95" s="14" t="s">
        <v>247</v>
      </c>
      <c r="D95" s="14" t="s">
        <v>248</v>
      </c>
      <c r="E95"/>
      <c r="F95" s="14" t="s">
        <v>214</v>
      </c>
      <c r="G95" s="14" t="s">
        <v>102</v>
      </c>
      <c r="H95" s="14" t="s">
        <v>104</v>
      </c>
    </row>
    <row r="96" spans="2:8" x14ac:dyDescent="0.2">
      <c r="B96" s="15" t="s">
        <v>118</v>
      </c>
      <c r="C96" s="15" t="s">
        <v>251</v>
      </c>
      <c r="D96" s="15">
        <v>10</v>
      </c>
      <c r="E96" s="17"/>
      <c r="F96" s="26" t="str">
        <f ca="1">_xlfn.FORMULATEXT(G96)</f>
        <v>=AVERAGEIFS(D96:D108, B96:B108, "Apple", C96:C108, "Tom")</v>
      </c>
      <c r="G96" s="15">
        <f>AVERAGEIFS(D96:D108, B96:B108, "Apple", C96:C108, "Tom")</f>
        <v>13.333333333333334</v>
      </c>
      <c r="H96" s="15" t="s">
        <v>256</v>
      </c>
    </row>
    <row r="97" spans="2:8" ht="25.5" x14ac:dyDescent="0.2">
      <c r="B97" s="15" t="s">
        <v>105</v>
      </c>
      <c r="C97" s="15" t="s">
        <v>252</v>
      </c>
      <c r="D97" s="15">
        <v>4</v>
      </c>
      <c r="E97" s="17"/>
      <c r="F97" s="26" t="str">
        <f ca="1">_xlfn.FORMULATEXT(G97)</f>
        <v>=AVERAGEIFS(D96:D108, B96:B108, "Banana", C96:C108, "Marissa")</v>
      </c>
      <c r="G97" s="15" t="e">
        <f>AVERAGEIFS(D96:D108, B96:B108, "Banana", C96:C108, "Marissa")</f>
        <v>#DIV/0!</v>
      </c>
      <c r="H97" s="29" t="s">
        <v>257</v>
      </c>
    </row>
    <row r="98" spans="2:8" x14ac:dyDescent="0.2">
      <c r="B98" s="15" t="s">
        <v>118</v>
      </c>
      <c r="C98" s="15" t="s">
        <v>253</v>
      </c>
      <c r="D98" s="15">
        <v>12</v>
      </c>
      <c r="E98" s="17"/>
      <c r="F98" s="26" t="str">
        <f ca="1">_xlfn.FORMULATEXT(G98)</f>
        <v>=AVERAGEIFS(D96:D108, B96:B108, "Carrot", C96:C108, "Marissa")</v>
      </c>
      <c r="G98" s="15">
        <f>AVERAGEIFS(D96:D108, B96:B108, "Carrot", C96:C108, "Marissa")</f>
        <v>17</v>
      </c>
      <c r="H98" s="15" t="s">
        <v>258</v>
      </c>
    </row>
    <row r="99" spans="2:8" x14ac:dyDescent="0.2">
      <c r="B99" s="15" t="s">
        <v>249</v>
      </c>
      <c r="C99" s="15" t="s">
        <v>254</v>
      </c>
      <c r="D99" s="15">
        <v>5</v>
      </c>
      <c r="E99" s="17"/>
    </row>
    <row r="100" spans="2:8" x14ac:dyDescent="0.2">
      <c r="B100" s="15" t="s">
        <v>250</v>
      </c>
      <c r="C100" s="15" t="s">
        <v>255</v>
      </c>
      <c r="D100" s="15">
        <v>13</v>
      </c>
      <c r="E100" s="17"/>
    </row>
    <row r="101" spans="2:8" x14ac:dyDescent="0.2">
      <c r="B101" s="15" t="s">
        <v>118</v>
      </c>
      <c r="C101" s="15" t="s">
        <v>251</v>
      </c>
      <c r="D101" s="15">
        <v>15</v>
      </c>
      <c r="E101" s="17"/>
    </row>
    <row r="102" spans="2:8" x14ac:dyDescent="0.2">
      <c r="B102" s="15" t="s">
        <v>250</v>
      </c>
      <c r="C102" s="15" t="s">
        <v>252</v>
      </c>
      <c r="D102" s="15">
        <v>14</v>
      </c>
      <c r="E102" s="17"/>
    </row>
    <row r="103" spans="2:8" x14ac:dyDescent="0.2">
      <c r="B103" s="15" t="s">
        <v>249</v>
      </c>
      <c r="C103" s="15" t="s">
        <v>254</v>
      </c>
      <c r="D103" s="15">
        <v>12</v>
      </c>
      <c r="E103" s="17"/>
    </row>
    <row r="104" spans="2:8" x14ac:dyDescent="0.2">
      <c r="B104" s="15" t="s">
        <v>105</v>
      </c>
      <c r="C104" s="15" t="s">
        <v>252</v>
      </c>
      <c r="D104" s="15">
        <v>8</v>
      </c>
      <c r="E104" s="17"/>
    </row>
    <row r="105" spans="2:8" x14ac:dyDescent="0.2">
      <c r="B105" s="15" t="s">
        <v>249</v>
      </c>
      <c r="C105" s="15" t="s">
        <v>253</v>
      </c>
      <c r="D105" s="15">
        <v>9</v>
      </c>
      <c r="E105" s="17"/>
    </row>
    <row r="106" spans="2:8" x14ac:dyDescent="0.2">
      <c r="B106" s="15" t="s">
        <v>118</v>
      </c>
      <c r="C106" s="15" t="s">
        <v>251</v>
      </c>
      <c r="D106" s="15">
        <v>15</v>
      </c>
      <c r="E106" s="17"/>
    </row>
    <row r="107" spans="2:8" x14ac:dyDescent="0.2">
      <c r="B107" s="15" t="s">
        <v>250</v>
      </c>
      <c r="C107" s="15" t="s">
        <v>252</v>
      </c>
      <c r="D107" s="15">
        <v>20</v>
      </c>
      <c r="E107" s="17"/>
    </row>
    <row r="108" spans="2:8" x14ac:dyDescent="0.2">
      <c r="B108" s="15" t="s">
        <v>249</v>
      </c>
      <c r="C108" s="15" t="s">
        <v>253</v>
      </c>
      <c r="D108" s="15">
        <v>25</v>
      </c>
      <c r="E108" s="17"/>
    </row>
    <row r="109" spans="2:8" ht="15" x14ac:dyDescent="0.25">
      <c r="B109"/>
      <c r="C109"/>
      <c r="D109"/>
      <c r="E109"/>
    </row>
    <row r="110" spans="2:8" ht="15" x14ac:dyDescent="0.25">
      <c r="B110"/>
      <c r="C110"/>
      <c r="D110"/>
      <c r="E110"/>
    </row>
    <row r="111" spans="2:8" x14ac:dyDescent="0.2">
      <c r="B111" s="97" t="s">
        <v>137</v>
      </c>
      <c r="C111" s="97"/>
    </row>
    <row r="115" spans="2:8" ht="22.5" x14ac:dyDescent="0.3">
      <c r="B115" s="28" t="s">
        <v>259</v>
      </c>
      <c r="C115" s="22"/>
      <c r="D115" s="22"/>
      <c r="E115" s="22"/>
      <c r="F115" s="22"/>
      <c r="G115" s="23"/>
      <c r="H115" s="24"/>
    </row>
    <row r="116" spans="2:8" x14ac:dyDescent="0.2">
      <c r="B116" s="5" t="s">
        <v>260</v>
      </c>
      <c r="C116" s="6"/>
      <c r="D116" s="6"/>
      <c r="E116" s="6"/>
      <c r="F116" s="6"/>
      <c r="G116" s="6"/>
      <c r="H116" s="7"/>
    </row>
    <row r="118" spans="2:8" ht="15" x14ac:dyDescent="0.25">
      <c r="B118" s="14" t="s">
        <v>246</v>
      </c>
      <c r="C118" s="14" t="s">
        <v>247</v>
      </c>
      <c r="D118" s="14" t="s">
        <v>248</v>
      </c>
      <c r="E118"/>
      <c r="F118" s="14" t="s">
        <v>214</v>
      </c>
      <c r="G118" s="14" t="s">
        <v>102</v>
      </c>
      <c r="H118" s="14" t="s">
        <v>104</v>
      </c>
    </row>
    <row r="119" spans="2:8" x14ac:dyDescent="0.2">
      <c r="B119" s="15" t="s">
        <v>118</v>
      </c>
      <c r="C119" s="15" t="s">
        <v>251</v>
      </c>
      <c r="D119" s="15">
        <v>10</v>
      </c>
      <c r="E119" s="17"/>
      <c r="F119" s="26" t="str">
        <f ca="1">_xlfn.FORMULATEXT(G119)</f>
        <v>=SUMIFS(D119:D131, B119:B131, "Apple", C119:C131, "Tom")</v>
      </c>
      <c r="G119" s="15">
        <f>SUMIFS(D119:D131, B119:B131, "Apple", C119:C131, "Tom")</f>
        <v>40</v>
      </c>
      <c r="H119" s="15" t="s">
        <v>261</v>
      </c>
    </row>
    <row r="120" spans="2:8" ht="25.5" x14ac:dyDescent="0.2">
      <c r="B120" s="15" t="s">
        <v>105</v>
      </c>
      <c r="C120" s="15" t="s">
        <v>252</v>
      </c>
      <c r="D120" s="15">
        <v>4</v>
      </c>
      <c r="E120" s="17"/>
      <c r="F120" s="26" t="str">
        <f ca="1">_xlfn.FORMULATEXT(G120)</f>
        <v>=SUMIFS(D119:D131, B119:B131, "Banana", C119:C131, "Marissa")</v>
      </c>
      <c r="G120" s="15">
        <f>SUMIFS(D119:D131, B119:B131, "Banana", C119:C131, "Marissa")</f>
        <v>0</v>
      </c>
      <c r="H120" s="29" t="s">
        <v>262</v>
      </c>
    </row>
    <row r="121" spans="2:8" x14ac:dyDescent="0.2">
      <c r="B121" s="15" t="s">
        <v>118</v>
      </c>
      <c r="C121" s="15" t="s">
        <v>253</v>
      </c>
      <c r="D121" s="15">
        <v>12</v>
      </c>
      <c r="E121" s="17"/>
      <c r="F121" s="26" t="str">
        <f ca="1">_xlfn.FORMULATEXT(G121)</f>
        <v>=SUMIFS(D119:D131, B119:B131, "Carrot", C119:C131, "Marissa")</v>
      </c>
      <c r="G121" s="15">
        <f>SUMIFS(D119:D131, B119:B131, "Carrot", C119:C131, "Marissa")</f>
        <v>34</v>
      </c>
      <c r="H121" s="15" t="s">
        <v>263</v>
      </c>
    </row>
    <row r="122" spans="2:8" x14ac:dyDescent="0.2">
      <c r="B122" s="15" t="s">
        <v>249</v>
      </c>
      <c r="C122" s="15" t="s">
        <v>254</v>
      </c>
      <c r="D122" s="15">
        <v>5</v>
      </c>
      <c r="E122" s="17"/>
    </row>
    <row r="123" spans="2:8" x14ac:dyDescent="0.2">
      <c r="B123" s="15" t="s">
        <v>250</v>
      </c>
      <c r="C123" s="15" t="s">
        <v>255</v>
      </c>
      <c r="D123" s="15">
        <v>13</v>
      </c>
      <c r="E123" s="17"/>
    </row>
    <row r="124" spans="2:8" x14ac:dyDescent="0.2">
      <c r="B124" s="15" t="s">
        <v>118</v>
      </c>
      <c r="C124" s="15" t="s">
        <v>251</v>
      </c>
      <c r="D124" s="15">
        <v>15</v>
      </c>
      <c r="E124" s="17"/>
    </row>
    <row r="125" spans="2:8" x14ac:dyDescent="0.2">
      <c r="B125" s="15" t="s">
        <v>250</v>
      </c>
      <c r="C125" s="15" t="s">
        <v>252</v>
      </c>
      <c r="D125" s="15">
        <v>14</v>
      </c>
      <c r="E125" s="17"/>
    </row>
    <row r="126" spans="2:8" x14ac:dyDescent="0.2">
      <c r="B126" s="15" t="s">
        <v>249</v>
      </c>
      <c r="C126" s="15" t="s">
        <v>254</v>
      </c>
      <c r="D126" s="15">
        <v>12</v>
      </c>
      <c r="E126" s="17"/>
    </row>
    <row r="127" spans="2:8" x14ac:dyDescent="0.2">
      <c r="B127" s="15" t="s">
        <v>105</v>
      </c>
      <c r="C127" s="15" t="s">
        <v>252</v>
      </c>
      <c r="D127" s="15">
        <v>8</v>
      </c>
      <c r="E127" s="17"/>
    </row>
    <row r="128" spans="2:8" x14ac:dyDescent="0.2">
      <c r="B128" s="15" t="s">
        <v>249</v>
      </c>
      <c r="C128" s="15" t="s">
        <v>253</v>
      </c>
      <c r="D128" s="15">
        <v>9</v>
      </c>
      <c r="E128" s="17"/>
    </row>
    <row r="129" spans="2:8" x14ac:dyDescent="0.2">
      <c r="B129" s="15" t="s">
        <v>118</v>
      </c>
      <c r="C129" s="15" t="s">
        <v>251</v>
      </c>
      <c r="D129" s="15">
        <v>15</v>
      </c>
      <c r="E129" s="17"/>
    </row>
    <row r="130" spans="2:8" x14ac:dyDescent="0.2">
      <c r="B130" s="15" t="s">
        <v>250</v>
      </c>
      <c r="C130" s="15" t="s">
        <v>252</v>
      </c>
      <c r="D130" s="15">
        <v>20</v>
      </c>
      <c r="E130" s="17"/>
    </row>
    <row r="131" spans="2:8" x14ac:dyDescent="0.2">
      <c r="B131" s="15" t="s">
        <v>249</v>
      </c>
      <c r="C131" s="15" t="s">
        <v>253</v>
      </c>
      <c r="D131" s="15">
        <v>25</v>
      </c>
      <c r="E131" s="17"/>
    </row>
    <row r="132" spans="2:8" ht="15" x14ac:dyDescent="0.25">
      <c r="B132"/>
      <c r="C132"/>
      <c r="D132"/>
      <c r="E132"/>
    </row>
    <row r="133" spans="2:8" ht="15" x14ac:dyDescent="0.25">
      <c r="B133"/>
      <c r="C133"/>
      <c r="D133"/>
      <c r="E133"/>
    </row>
    <row r="134" spans="2:8" x14ac:dyDescent="0.2">
      <c r="B134" s="97" t="s">
        <v>137</v>
      </c>
      <c r="C134" s="97"/>
    </row>
    <row r="138" spans="2:8" ht="22.5" x14ac:dyDescent="0.3">
      <c r="B138" s="28" t="s">
        <v>264</v>
      </c>
      <c r="C138" s="22"/>
      <c r="D138" s="22"/>
      <c r="E138" s="22"/>
      <c r="F138" s="22"/>
      <c r="G138" s="23"/>
      <c r="H138" s="24"/>
    </row>
    <row r="139" spans="2:8" x14ac:dyDescent="0.2">
      <c r="B139" s="5" t="s">
        <v>265</v>
      </c>
      <c r="C139" s="6"/>
      <c r="D139" s="6"/>
      <c r="E139" s="6"/>
      <c r="F139" s="6"/>
      <c r="G139" s="6"/>
      <c r="H139" s="7"/>
    </row>
    <row r="141" spans="2:8" ht="15" x14ac:dyDescent="0.25">
      <c r="B141" s="14" t="s">
        <v>246</v>
      </c>
      <c r="C141" s="14" t="s">
        <v>247</v>
      </c>
      <c r="D141" s="14" t="s">
        <v>248</v>
      </c>
      <c r="E141"/>
      <c r="F141" s="14" t="s">
        <v>214</v>
      </c>
      <c r="G141" s="14" t="s">
        <v>102</v>
      </c>
      <c r="H141" s="14" t="s">
        <v>104</v>
      </c>
    </row>
    <row r="142" spans="2:8" ht="25.5" x14ac:dyDescent="0.2">
      <c r="B142" s="15" t="s">
        <v>118</v>
      </c>
      <c r="C142" s="15" t="s">
        <v>251</v>
      </c>
      <c r="D142" s="15">
        <v>10</v>
      </c>
      <c r="E142" s="17"/>
      <c r="F142" s="26" t="str">
        <f ca="1">_xlfn.FORMULATEXT(G142)</f>
        <v>=COUNTIFS(D142:D154, "&gt;=10", D142:D154, "&lt;=25")</v>
      </c>
      <c r="G142" s="15">
        <f>COUNTIFS(D142:D154, "&gt;=10", D142:D154, "&lt;=25")</f>
        <v>9</v>
      </c>
      <c r="H142" s="29" t="s">
        <v>266</v>
      </c>
    </row>
    <row r="143" spans="2:8" ht="25.5" x14ac:dyDescent="0.2">
      <c r="B143" s="15" t="s">
        <v>105</v>
      </c>
      <c r="C143" s="15" t="s">
        <v>252</v>
      </c>
      <c r="D143" s="15">
        <v>4</v>
      </c>
      <c r="E143" s="17"/>
      <c r="F143" s="26" t="str">
        <f ca="1">_xlfn.FORMULATEXT(G143)</f>
        <v>=COUNTIFS(B142:B154, "Apple", C142:C154, "Tom")</v>
      </c>
      <c r="G143" s="15">
        <f>COUNTIFS(B142:B154, "Apple", C142:C154, "Tom")</f>
        <v>3</v>
      </c>
      <c r="H143" s="29" t="s">
        <v>267</v>
      </c>
    </row>
    <row r="144" spans="2:8" ht="38.25" x14ac:dyDescent="0.2">
      <c r="B144" s="15" t="s">
        <v>118</v>
      </c>
      <c r="C144" s="15" t="s">
        <v>253</v>
      </c>
      <c r="D144" s="15">
        <v>12</v>
      </c>
      <c r="E144" s="17"/>
      <c r="F144" s="26" t="str">
        <f ca="1">_xlfn.FORMULATEXT(G144)</f>
        <v>=COUNTIFS(D142:D154, "&gt;="&amp;D142, C142:C154, "Marissa")</v>
      </c>
      <c r="G144" s="15">
        <f>COUNTIFS(D142:D154, "&gt;="&amp;D142, C142:C154, "Marissa")</f>
        <v>2</v>
      </c>
      <c r="H144" s="29" t="s">
        <v>268</v>
      </c>
    </row>
    <row r="145" spans="2:8" x14ac:dyDescent="0.2">
      <c r="B145" s="15" t="s">
        <v>249</v>
      </c>
      <c r="C145" s="15" t="s">
        <v>254</v>
      </c>
      <c r="D145" s="15">
        <v>5</v>
      </c>
      <c r="E145" s="17"/>
    </row>
    <row r="146" spans="2:8" x14ac:dyDescent="0.2">
      <c r="B146" s="15" t="s">
        <v>250</v>
      </c>
      <c r="C146" s="15" t="s">
        <v>255</v>
      </c>
      <c r="D146" s="15">
        <v>13</v>
      </c>
      <c r="E146" s="17"/>
    </row>
    <row r="147" spans="2:8" x14ac:dyDescent="0.2">
      <c r="B147" s="15" t="s">
        <v>118</v>
      </c>
      <c r="C147" s="15" t="s">
        <v>251</v>
      </c>
      <c r="D147" s="15">
        <v>15</v>
      </c>
      <c r="E147" s="17"/>
    </row>
    <row r="148" spans="2:8" x14ac:dyDescent="0.2">
      <c r="B148" s="15" t="s">
        <v>250</v>
      </c>
      <c r="C148" s="15" t="s">
        <v>252</v>
      </c>
      <c r="D148" s="15">
        <v>14</v>
      </c>
      <c r="E148" s="17"/>
    </row>
    <row r="149" spans="2:8" x14ac:dyDescent="0.2">
      <c r="B149" s="15" t="s">
        <v>249</v>
      </c>
      <c r="C149" s="15" t="s">
        <v>254</v>
      </c>
      <c r="D149" s="15">
        <v>12</v>
      </c>
      <c r="E149" s="17"/>
    </row>
    <row r="150" spans="2:8" x14ac:dyDescent="0.2">
      <c r="B150" s="15" t="s">
        <v>105</v>
      </c>
      <c r="C150" s="15" t="s">
        <v>252</v>
      </c>
      <c r="D150" s="15">
        <v>8</v>
      </c>
      <c r="E150" s="17"/>
    </row>
    <row r="151" spans="2:8" x14ac:dyDescent="0.2">
      <c r="B151" s="15" t="s">
        <v>249</v>
      </c>
      <c r="C151" s="15" t="s">
        <v>253</v>
      </c>
      <c r="D151" s="15">
        <v>9</v>
      </c>
      <c r="E151" s="17"/>
    </row>
    <row r="152" spans="2:8" x14ac:dyDescent="0.2">
      <c r="B152" s="15" t="s">
        <v>118</v>
      </c>
      <c r="C152" s="15" t="s">
        <v>251</v>
      </c>
      <c r="D152" s="15">
        <v>15</v>
      </c>
      <c r="E152" s="17"/>
    </row>
    <row r="153" spans="2:8" x14ac:dyDescent="0.2">
      <c r="B153" s="15" t="s">
        <v>250</v>
      </c>
      <c r="C153" s="15" t="s">
        <v>252</v>
      </c>
      <c r="D153" s="15">
        <v>20</v>
      </c>
      <c r="E153" s="17"/>
    </row>
    <row r="154" spans="2:8" x14ac:dyDescent="0.2">
      <c r="B154" s="15" t="s">
        <v>249</v>
      </c>
      <c r="C154" s="15" t="s">
        <v>253</v>
      </c>
      <c r="D154" s="15">
        <v>25</v>
      </c>
      <c r="E154" s="17"/>
    </row>
    <row r="155" spans="2:8" ht="15" x14ac:dyDescent="0.25">
      <c r="B155"/>
      <c r="C155"/>
      <c r="D155"/>
      <c r="E155"/>
    </row>
    <row r="156" spans="2:8" ht="15" x14ac:dyDescent="0.25">
      <c r="B156"/>
      <c r="C156"/>
      <c r="D156"/>
      <c r="E156"/>
    </row>
    <row r="157" spans="2:8" x14ac:dyDescent="0.2">
      <c r="B157" s="97" t="s">
        <v>137</v>
      </c>
      <c r="C157" s="97"/>
    </row>
    <row r="159" spans="2:8" ht="22.5" x14ac:dyDescent="0.3">
      <c r="B159" s="28" t="s">
        <v>269</v>
      </c>
      <c r="C159" s="22"/>
      <c r="D159" s="22"/>
      <c r="E159" s="22"/>
      <c r="F159" s="22"/>
      <c r="G159" s="23"/>
      <c r="H159" s="24"/>
    </row>
    <row r="160" spans="2:8" x14ac:dyDescent="0.2">
      <c r="B160" s="5" t="s">
        <v>270</v>
      </c>
      <c r="C160" s="6"/>
      <c r="D160" s="6"/>
      <c r="E160" s="6"/>
      <c r="F160" s="6"/>
      <c r="G160" s="6"/>
      <c r="H160" s="7"/>
    </row>
    <row r="162" spans="2:8" x14ac:dyDescent="0.2">
      <c r="B162" s="14" t="s">
        <v>271</v>
      </c>
      <c r="C162" s="14" t="s">
        <v>272</v>
      </c>
      <c r="D162" s="14"/>
      <c r="F162" s="14" t="s">
        <v>214</v>
      </c>
      <c r="G162" s="14" t="s">
        <v>102</v>
      </c>
      <c r="H162" s="14" t="s">
        <v>104</v>
      </c>
    </row>
    <row r="163" spans="2:8" x14ac:dyDescent="0.2">
      <c r="B163" s="15">
        <v>1500</v>
      </c>
      <c r="C163" s="15">
        <v>900</v>
      </c>
      <c r="D163" s="15"/>
      <c r="F163" s="26" t="str">
        <f ca="1">_xlfn.FORMULATEXT(G163)</f>
        <v>=IF(B163&gt;C163, "Over Budget", "OK")</v>
      </c>
      <c r="G163" s="15" t="str">
        <f>IF(B163&gt;C163, "Over Budget", "OK")</f>
        <v>Over Budget</v>
      </c>
      <c r="H163" s="29" t="s">
        <v>273</v>
      </c>
    </row>
    <row r="164" spans="2:8" ht="38.25" x14ac:dyDescent="0.2">
      <c r="B164" s="15">
        <v>500</v>
      </c>
      <c r="C164" s="15">
        <v>900</v>
      </c>
      <c r="D164" s="15"/>
      <c r="F164" s="26" t="str">
        <f ca="1">_xlfn.FORMULATEXT(G164)</f>
        <v>=IF(B164&gt;C164,"Over Budget",IF(B165&lt;C165,"Budget OK","Not OK"))</v>
      </c>
      <c r="G164" s="15" t="str">
        <f>IF(B164&gt;C164,"Over Budget",IF(B165&lt;C165,"Budget OK","Not OK"))</f>
        <v>Budget OK</v>
      </c>
      <c r="H164" s="29" t="s">
        <v>274</v>
      </c>
    </row>
    <row r="165" spans="2:8" x14ac:dyDescent="0.2">
      <c r="B165" s="15">
        <v>525</v>
      </c>
      <c r="C165" s="15">
        <v>925</v>
      </c>
      <c r="D165" s="15"/>
    </row>
    <row r="167" spans="2:8" x14ac:dyDescent="0.2">
      <c r="B167" s="97" t="s">
        <v>137</v>
      </c>
      <c r="C167" s="97"/>
    </row>
    <row r="169" spans="2:8" ht="22.5" x14ac:dyDescent="0.3">
      <c r="B169" s="28" t="s">
        <v>275</v>
      </c>
      <c r="C169" s="22"/>
      <c r="D169" s="22"/>
      <c r="E169" s="22"/>
      <c r="F169" s="22"/>
      <c r="G169" s="23"/>
      <c r="H169" s="24"/>
    </row>
    <row r="170" spans="2:8" x14ac:dyDescent="0.2">
      <c r="B170" s="5" t="s">
        <v>276</v>
      </c>
      <c r="C170" s="6"/>
      <c r="D170" s="6"/>
      <c r="E170" s="6"/>
      <c r="F170" s="6"/>
      <c r="G170" s="6"/>
      <c r="H170" s="7"/>
    </row>
    <row r="172" spans="2:8" x14ac:dyDescent="0.2">
      <c r="B172" s="14" t="s">
        <v>277</v>
      </c>
      <c r="C172" s="14" t="s">
        <v>278</v>
      </c>
      <c r="F172" s="14" t="s">
        <v>214</v>
      </c>
      <c r="G172" s="14" t="s">
        <v>102</v>
      </c>
      <c r="H172" s="14" t="s">
        <v>104</v>
      </c>
    </row>
    <row r="173" spans="2:8" x14ac:dyDescent="0.2">
      <c r="B173" s="15">
        <v>210</v>
      </c>
      <c r="C173" s="15">
        <v>35</v>
      </c>
      <c r="F173" s="26" t="str">
        <f ca="1">_xlfn.FORMULATEXT(G173)</f>
        <v>=IFERROR(B173/C173, "Error in Calculations?")</v>
      </c>
      <c r="G173" s="15">
        <f>IFERROR(B173/C173, "Error in Calculations?")</f>
        <v>6</v>
      </c>
      <c r="H173" s="29" t="s">
        <v>279</v>
      </c>
    </row>
    <row r="174" spans="2:8" ht="30" x14ac:dyDescent="0.25">
      <c r="B174" s="15">
        <v>55</v>
      </c>
      <c r="C174" s="15">
        <v>0</v>
      </c>
      <c r="F174" s="26" t="str">
        <f ca="1">_xlfn.FORMULATEXT(G174)</f>
        <v>=IFERROR(B174/C174, "Error in Calculations?")</v>
      </c>
      <c r="G174" s="15" t="str">
        <f>IFERROR(B174/C174, "Error in Calculations?")</f>
        <v>Error in Calculations?</v>
      </c>
      <c r="H174" s="31" t="s">
        <v>280</v>
      </c>
    </row>
    <row r="175" spans="2:8" ht="25.5" x14ac:dyDescent="0.2">
      <c r="B175" s="15"/>
      <c r="C175" s="15">
        <v>25</v>
      </c>
      <c r="F175" s="26" t="str">
        <f ca="1">_xlfn.FORMULATEXT(G175)</f>
        <v>=IFERROR(B175/C175, "Error in Calculations?")</v>
      </c>
      <c r="G175" s="15">
        <f>IFERROR(B175/C175, "Error in Calculations?")</f>
        <v>0</v>
      </c>
      <c r="H175" s="29" t="s">
        <v>281</v>
      </c>
    </row>
    <row r="178" spans="2:8" x14ac:dyDescent="0.2">
      <c r="B178" s="97" t="s">
        <v>137</v>
      </c>
      <c r="C178" s="97"/>
    </row>
    <row r="180" spans="2:8" ht="22.5" x14ac:dyDescent="0.3">
      <c r="B180" s="28" t="s">
        <v>282</v>
      </c>
      <c r="C180" s="22"/>
      <c r="D180" s="22"/>
      <c r="E180" s="22"/>
      <c r="F180" s="22"/>
      <c r="G180" s="23"/>
      <c r="H180" s="24"/>
    </row>
    <row r="181" spans="2:8" x14ac:dyDescent="0.2">
      <c r="B181" s="5" t="s">
        <v>283</v>
      </c>
      <c r="C181" s="6"/>
      <c r="D181" s="6"/>
      <c r="E181" s="6"/>
      <c r="F181" s="6"/>
      <c r="G181" s="6"/>
      <c r="H181" s="7"/>
    </row>
    <row r="183" spans="2:8" x14ac:dyDescent="0.2">
      <c r="B183" s="14" t="s">
        <v>284</v>
      </c>
      <c r="C183" s="14" t="s">
        <v>285</v>
      </c>
      <c r="F183" s="14" t="s">
        <v>214</v>
      </c>
      <c r="G183" s="14" t="s">
        <v>102</v>
      </c>
      <c r="H183" s="14" t="s">
        <v>104</v>
      </c>
    </row>
    <row r="184" spans="2:8" ht="25.5" x14ac:dyDescent="0.2">
      <c r="B184" s="26" t="s">
        <v>286</v>
      </c>
      <c r="C184" s="15">
        <v>1219</v>
      </c>
      <c r="F184" s="26" t="str">
        <f ca="1">_xlfn.FORMULATEXT(G184)</f>
        <v>=IFNA(VLOOKUP("Marissa", B184:C188, 2,FALSE), "Code is not Found")</v>
      </c>
      <c r="G184" s="15" t="str">
        <f>_xlfn.IFNA(VLOOKUP("Marissa", B184:C188, 2,FALSE), "Code is not Found")</f>
        <v>Code is not Found</v>
      </c>
      <c r="H184" s="29" t="s">
        <v>291</v>
      </c>
    </row>
    <row r="185" spans="2:8" x14ac:dyDescent="0.2">
      <c r="B185" s="26" t="s">
        <v>287</v>
      </c>
      <c r="C185" s="15">
        <v>1217</v>
      </c>
    </row>
    <row r="186" spans="2:8" x14ac:dyDescent="0.2">
      <c r="B186" s="26" t="s">
        <v>288</v>
      </c>
      <c r="C186" s="15">
        <v>1203</v>
      </c>
    </row>
    <row r="187" spans="2:8" x14ac:dyDescent="0.2">
      <c r="B187" s="26" t="s">
        <v>289</v>
      </c>
      <c r="C187" s="15">
        <v>1200</v>
      </c>
    </row>
    <row r="188" spans="2:8" x14ac:dyDescent="0.2">
      <c r="B188" s="26" t="s">
        <v>290</v>
      </c>
      <c r="C188" s="15">
        <v>1000</v>
      </c>
    </row>
  </sheetData>
  <mergeCells count="8">
    <mergeCell ref="B157:C157"/>
    <mergeCell ref="B167:C167"/>
    <mergeCell ref="B178:C178"/>
    <mergeCell ref="B30:C30"/>
    <mergeCell ref="B60:C60"/>
    <mergeCell ref="B90:C90"/>
    <mergeCell ref="B111:C111"/>
    <mergeCell ref="B134:C134"/>
  </mergeCells>
  <hyperlinks>
    <hyperlink ref="B30" location="'LIST OF FUNCTIONS'!A1" display="Back to LIST OF FUNCTIONS"/>
    <hyperlink ref="B60" location="'LIST OF FUNCTIONS'!A1" display="Back to LIST OF FUNCTIONS"/>
    <hyperlink ref="B90" location="'LIST OF FUNCTIONS'!A1" display="Back to LIST OF FUNCTIONS"/>
    <hyperlink ref="B111" location="'LIST OF FUNCTIONS'!A1" display="Back to LIST OF FUNCTIONS"/>
    <hyperlink ref="B134" location="'LIST OF FUNCTIONS'!A1" display="Back to LIST OF FUNCTIONS"/>
    <hyperlink ref="B157" location="'LIST OF FUNCTIONS'!A1" display="Back to LIST OF FUNCTIONS"/>
    <hyperlink ref="B167" location="'LIST OF FUNCTIONS'!A1" display="Back to LIST OF FUNCTIONS"/>
    <hyperlink ref="B178" location="'LIST OF FUNCTIONS'!A1" display="Back to LIST OF FUNCTIONS"/>
    <hyperlink ref="F1"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68"/>
  <sheetViews>
    <sheetView showGridLines="0" zoomScale="90" zoomScaleNormal="90" workbookViewId="0">
      <selection activeCell="E14" sqref="E14"/>
    </sheetView>
  </sheetViews>
  <sheetFormatPr defaultRowHeight="15" x14ac:dyDescent="0.25"/>
  <cols>
    <col min="1" max="1" width="3.140625" customWidth="1"/>
    <col min="2" max="2" width="13.140625" customWidth="1"/>
    <col min="3" max="3" width="13.28515625" customWidth="1"/>
    <col min="4" max="4" width="8.7109375" bestFit="1" customWidth="1"/>
    <col min="5" max="5" width="5.5703125" bestFit="1" customWidth="1"/>
    <col min="6" max="6" width="5.5703125" customWidth="1"/>
    <col min="7" max="7" width="57.5703125" bestFit="1" customWidth="1"/>
    <col min="9" max="9" width="77.42578125" customWidth="1"/>
  </cols>
  <sheetData>
    <row r="1" spans="2:9" x14ac:dyDescent="0.25">
      <c r="G1" s="95" t="s">
        <v>820</v>
      </c>
    </row>
    <row r="2" spans="2:9" ht="22.5" x14ac:dyDescent="0.3">
      <c r="B2" s="28" t="s">
        <v>292</v>
      </c>
      <c r="C2" s="22"/>
      <c r="D2" s="22"/>
      <c r="E2" s="22"/>
      <c r="F2" s="22"/>
      <c r="G2" s="22"/>
      <c r="H2" s="23"/>
      <c r="I2" s="24"/>
    </row>
    <row r="3" spans="2:9" x14ac:dyDescent="0.25">
      <c r="B3" s="5" t="s">
        <v>293</v>
      </c>
      <c r="C3" s="6"/>
      <c r="D3" s="6"/>
      <c r="E3" s="6"/>
      <c r="F3" s="6"/>
      <c r="G3" s="6"/>
      <c r="H3" s="6"/>
      <c r="I3" s="7"/>
    </row>
    <row r="5" spans="2:9" x14ac:dyDescent="0.25">
      <c r="B5" s="14" t="s">
        <v>101</v>
      </c>
      <c r="G5" s="14" t="s">
        <v>214</v>
      </c>
      <c r="H5" s="14" t="s">
        <v>102</v>
      </c>
      <c r="I5" s="14" t="s">
        <v>104</v>
      </c>
    </row>
    <row r="6" spans="2:9" ht="26.25" x14ac:dyDescent="0.25">
      <c r="B6" s="15">
        <v>-5</v>
      </c>
      <c r="G6" s="15" t="str">
        <f ca="1">_xlfn.FORMULATEXT(H6)</f>
        <v>=SUM(B6:B11)</v>
      </c>
      <c r="H6" s="15">
        <f>SUM(B6:B11)</f>
        <v>40</v>
      </c>
      <c r="I6" s="29" t="s">
        <v>295</v>
      </c>
    </row>
    <row r="7" spans="2:9" ht="26.25" x14ac:dyDescent="0.25">
      <c r="B7" s="15">
        <v>15</v>
      </c>
      <c r="G7" s="15" t="str">
        <f ca="1">_xlfn.FORMULATEXT(H7)</f>
        <v>=SUM(B6:B8, "5", TRUE, FALSE)</v>
      </c>
      <c r="H7" s="15">
        <f>SUM(B6:B8, "5", TRUE, FALSE)</f>
        <v>46</v>
      </c>
      <c r="I7" s="29" t="s">
        <v>296</v>
      </c>
    </row>
    <row r="8" spans="2:9" x14ac:dyDescent="0.25">
      <c r="B8" s="15">
        <v>30</v>
      </c>
    </row>
    <row r="9" spans="2:9" x14ac:dyDescent="0.25">
      <c r="B9" s="15" t="s">
        <v>294</v>
      </c>
    </row>
    <row r="10" spans="2:9" x14ac:dyDescent="0.25">
      <c r="B10" s="15" t="b">
        <v>1</v>
      </c>
    </row>
    <row r="11" spans="2:9" x14ac:dyDescent="0.25">
      <c r="B11" s="15" t="b">
        <v>0</v>
      </c>
    </row>
    <row r="15" spans="2:9" x14ac:dyDescent="0.25">
      <c r="B15" s="97" t="s">
        <v>137</v>
      </c>
      <c r="C15" s="97"/>
    </row>
    <row r="17" spans="2:9" ht="22.5" x14ac:dyDescent="0.3">
      <c r="B17" s="28" t="s">
        <v>297</v>
      </c>
      <c r="C17" s="22"/>
      <c r="D17" s="22"/>
      <c r="E17" s="22"/>
      <c r="F17" s="22"/>
      <c r="G17" s="22"/>
      <c r="H17" s="23"/>
      <c r="I17" s="24"/>
    </row>
    <row r="18" spans="2:9" x14ac:dyDescent="0.25">
      <c r="B18" s="5" t="s">
        <v>298</v>
      </c>
      <c r="C18" s="6"/>
      <c r="D18" s="6"/>
      <c r="E18" s="6"/>
      <c r="F18" s="6"/>
      <c r="G18" s="6"/>
      <c r="H18" s="6"/>
      <c r="I18" s="7"/>
    </row>
    <row r="20" spans="2:9" x14ac:dyDescent="0.25">
      <c r="B20" s="14" t="s">
        <v>101</v>
      </c>
      <c r="G20" s="14" t="s">
        <v>214</v>
      </c>
      <c r="H20" s="14" t="s">
        <v>102</v>
      </c>
      <c r="I20" s="14" t="s">
        <v>104</v>
      </c>
    </row>
    <row r="21" spans="2:9" ht="26.25" x14ac:dyDescent="0.25">
      <c r="B21" s="15">
        <v>-5</v>
      </c>
      <c r="G21" s="15" t="str">
        <f ca="1">_xlfn.FORMULATEXT(H21)</f>
        <v>=AVERAGE(B21:B26)</v>
      </c>
      <c r="H21" s="15">
        <f>AVERAGE(B21:B26)</f>
        <v>13.333333333333334</v>
      </c>
      <c r="I21" s="29" t="s">
        <v>299</v>
      </c>
    </row>
    <row r="22" spans="2:9" ht="26.25" x14ac:dyDescent="0.25">
      <c r="B22" s="15">
        <v>15</v>
      </c>
      <c r="G22" s="15" t="str">
        <f ca="1">_xlfn.FORMULATEXT(H22)</f>
        <v>=AVERAGE(B21:B23, "5", TRUE, FALSE)</v>
      </c>
      <c r="H22" s="15">
        <f>AVERAGE(B21:B23, "5", TRUE, FALSE)</f>
        <v>7.666666666666667</v>
      </c>
      <c r="I22" s="29" t="s">
        <v>300</v>
      </c>
    </row>
    <row r="23" spans="2:9" x14ac:dyDescent="0.25">
      <c r="B23" s="15">
        <v>30</v>
      </c>
    </row>
    <row r="24" spans="2:9" x14ac:dyDescent="0.25">
      <c r="B24" s="15" t="s">
        <v>294</v>
      </c>
    </row>
    <row r="25" spans="2:9" x14ac:dyDescent="0.25">
      <c r="B25" s="15" t="b">
        <v>1</v>
      </c>
    </row>
    <row r="26" spans="2:9" x14ac:dyDescent="0.25">
      <c r="B26" s="15" t="b">
        <v>0</v>
      </c>
    </row>
    <row r="33" spans="2:9" x14ac:dyDescent="0.25">
      <c r="B33" s="97" t="s">
        <v>137</v>
      </c>
      <c r="C33" s="97"/>
    </row>
    <row r="36" spans="2:9" ht="22.5" x14ac:dyDescent="0.3">
      <c r="B36" s="28" t="s">
        <v>301</v>
      </c>
      <c r="C36" s="22"/>
      <c r="D36" s="22"/>
      <c r="E36" s="22"/>
      <c r="F36" s="22"/>
      <c r="G36" s="22"/>
      <c r="H36" s="23"/>
      <c r="I36" s="24"/>
    </row>
    <row r="37" spans="2:9" x14ac:dyDescent="0.25">
      <c r="B37" s="5" t="s">
        <v>302</v>
      </c>
      <c r="C37" s="6"/>
      <c r="D37" s="6"/>
      <c r="E37" s="6"/>
      <c r="F37" s="6"/>
      <c r="G37" s="6"/>
      <c r="H37" s="6"/>
      <c r="I37" s="7"/>
    </row>
    <row r="39" spans="2:9" x14ac:dyDescent="0.25">
      <c r="B39" s="14" t="s">
        <v>101</v>
      </c>
      <c r="G39" s="14" t="s">
        <v>214</v>
      </c>
      <c r="H39" s="14" t="s">
        <v>102</v>
      </c>
      <c r="I39" s="14" t="s">
        <v>104</v>
      </c>
    </row>
    <row r="40" spans="2:9" ht="26.25" x14ac:dyDescent="0.25">
      <c r="B40" s="15">
        <v>-5</v>
      </c>
      <c r="G40" s="15" t="str">
        <f ca="1">_xlfn.FORMULATEXT(H40)</f>
        <v>=AVERAGEA(B40:B45)</v>
      </c>
      <c r="H40" s="15">
        <f>AVERAGEA(B40:B45)</f>
        <v>6.833333333333333</v>
      </c>
      <c r="I40" s="29" t="s">
        <v>303</v>
      </c>
    </row>
    <row r="41" spans="2:9" ht="26.25" x14ac:dyDescent="0.25">
      <c r="B41" s="15">
        <v>15</v>
      </c>
      <c r="G41" s="15" t="str">
        <f ca="1">_xlfn.FORMULATEXT(H41)</f>
        <v>=AVERAGEA(B40:B42, "5", TRUE, FALSE)</v>
      </c>
      <c r="H41" s="15">
        <f>AVERAGEA(B40:B42, "5", TRUE, FALSE)</f>
        <v>7.666666666666667</v>
      </c>
      <c r="I41" s="29" t="s">
        <v>304</v>
      </c>
    </row>
    <row r="42" spans="2:9" x14ac:dyDescent="0.25">
      <c r="B42" s="15">
        <v>30</v>
      </c>
    </row>
    <row r="43" spans="2:9" x14ac:dyDescent="0.25">
      <c r="B43" s="15" t="s">
        <v>294</v>
      </c>
    </row>
    <row r="44" spans="2:9" x14ac:dyDescent="0.25">
      <c r="B44" s="15" t="b">
        <v>1</v>
      </c>
    </row>
    <row r="45" spans="2:9" x14ac:dyDescent="0.25">
      <c r="B45" s="15" t="b">
        <v>0</v>
      </c>
    </row>
    <row r="52" spans="2:9" x14ac:dyDescent="0.25">
      <c r="B52" s="97" t="s">
        <v>137</v>
      </c>
      <c r="C52" s="97"/>
    </row>
    <row r="56" spans="2:9" ht="22.5" x14ac:dyDescent="0.3">
      <c r="B56" s="28" t="s">
        <v>305</v>
      </c>
      <c r="C56" s="22"/>
      <c r="D56" s="22"/>
      <c r="E56" s="22"/>
      <c r="F56" s="22"/>
      <c r="G56" s="22"/>
      <c r="H56" s="23"/>
      <c r="I56" s="24"/>
    </row>
    <row r="57" spans="2:9" x14ac:dyDescent="0.25">
      <c r="B57" s="5" t="s">
        <v>306</v>
      </c>
      <c r="C57" s="6"/>
      <c r="D57" s="6"/>
      <c r="E57" s="6"/>
      <c r="F57" s="6"/>
      <c r="G57" s="6"/>
      <c r="H57" s="6"/>
      <c r="I57" s="7"/>
    </row>
    <row r="59" spans="2:9" x14ac:dyDescent="0.25">
      <c r="B59" s="14" t="s">
        <v>101</v>
      </c>
      <c r="G59" s="14" t="s">
        <v>214</v>
      </c>
      <c r="H59" s="14" t="s">
        <v>102</v>
      </c>
      <c r="I59" s="14" t="s">
        <v>104</v>
      </c>
    </row>
    <row r="60" spans="2:9" ht="26.25" x14ac:dyDescent="0.25">
      <c r="B60" s="15">
        <v>-5</v>
      </c>
      <c r="G60" s="15" t="str">
        <f ca="1">_xlfn.FORMULATEXT(H60)</f>
        <v>=COUNT(B60:B65)</v>
      </c>
      <c r="H60" s="15">
        <f>COUNT(B60:B65)</f>
        <v>3</v>
      </c>
      <c r="I60" s="29" t="s">
        <v>307</v>
      </c>
    </row>
    <row r="61" spans="2:9" ht="26.25" x14ac:dyDescent="0.25">
      <c r="B61" s="15">
        <v>15</v>
      </c>
      <c r="G61" s="15" t="str">
        <f ca="1">_xlfn.FORMULATEXT(H61)</f>
        <v>=COUNT(B60:B62, "5", TRUE, FALSE)</v>
      </c>
      <c r="H61" s="15">
        <f>COUNT(B60:B62, "5", TRUE, FALSE)</f>
        <v>6</v>
      </c>
      <c r="I61" s="29" t="s">
        <v>308</v>
      </c>
    </row>
    <row r="62" spans="2:9" x14ac:dyDescent="0.25">
      <c r="B62" s="15">
        <v>30</v>
      </c>
    </row>
    <row r="63" spans="2:9" x14ac:dyDescent="0.25">
      <c r="B63" s="15" t="s">
        <v>294</v>
      </c>
    </row>
    <row r="64" spans="2:9" x14ac:dyDescent="0.25">
      <c r="B64" s="15" t="b">
        <v>1</v>
      </c>
    </row>
    <row r="65" spans="2:9" x14ac:dyDescent="0.25">
      <c r="B65" s="15" t="b">
        <v>0</v>
      </c>
    </row>
    <row r="72" spans="2:9" x14ac:dyDescent="0.25">
      <c r="B72" s="97" t="s">
        <v>137</v>
      </c>
      <c r="C72" s="97"/>
    </row>
    <row r="74" spans="2:9" ht="22.5" x14ac:dyDescent="0.3">
      <c r="B74" s="28" t="s">
        <v>309</v>
      </c>
      <c r="C74" s="22"/>
      <c r="D74" s="22"/>
      <c r="E74" s="22"/>
      <c r="F74" s="22"/>
      <c r="G74" s="22"/>
      <c r="H74" s="23"/>
      <c r="I74" s="24"/>
    </row>
    <row r="75" spans="2:9" x14ac:dyDescent="0.25">
      <c r="B75" s="5" t="s">
        <v>310</v>
      </c>
      <c r="C75" s="6"/>
      <c r="D75" s="6"/>
      <c r="E75" s="6"/>
      <c r="F75" s="6"/>
      <c r="G75" s="6"/>
      <c r="H75" s="6"/>
      <c r="I75" s="7"/>
    </row>
    <row r="77" spans="2:9" x14ac:dyDescent="0.25">
      <c r="B77" s="14" t="s">
        <v>101</v>
      </c>
      <c r="G77" s="14" t="s">
        <v>214</v>
      </c>
      <c r="H77" s="14" t="s">
        <v>102</v>
      </c>
      <c r="I77" s="14" t="s">
        <v>104</v>
      </c>
    </row>
    <row r="78" spans="2:9" x14ac:dyDescent="0.25">
      <c r="B78" s="15">
        <v>-5</v>
      </c>
      <c r="G78" s="15" t="str">
        <f ca="1">_xlfn.FORMULATEXT(H78)</f>
        <v>=COUNTA(B78:B83)</v>
      </c>
      <c r="H78" s="15">
        <f>COUNTA(B78:B83)</f>
        <v>6</v>
      </c>
      <c r="I78" s="29" t="s">
        <v>311</v>
      </c>
    </row>
    <row r="79" spans="2:9" x14ac:dyDescent="0.25">
      <c r="B79" s="15">
        <v>15</v>
      </c>
      <c r="G79" s="15" t="str">
        <f ca="1">_xlfn.FORMULATEXT(H79)</f>
        <v>=COUNTA(B78:B80, "5", TRUE, FALSE)</v>
      </c>
      <c r="H79" s="15">
        <f>COUNTA(B78:B80, "5", TRUE, FALSE)</f>
        <v>6</v>
      </c>
      <c r="I79" s="29" t="s">
        <v>311</v>
      </c>
    </row>
    <row r="80" spans="2:9" x14ac:dyDescent="0.25">
      <c r="B80" s="15">
        <v>30</v>
      </c>
    </row>
    <row r="81" spans="2:9" x14ac:dyDescent="0.25">
      <c r="B81" s="15" t="s">
        <v>294</v>
      </c>
    </row>
    <row r="82" spans="2:9" x14ac:dyDescent="0.25">
      <c r="B82" s="15" t="b">
        <v>1</v>
      </c>
    </row>
    <row r="83" spans="2:9" x14ac:dyDescent="0.25">
      <c r="B83" s="15" t="b">
        <v>0</v>
      </c>
    </row>
    <row r="90" spans="2:9" x14ac:dyDescent="0.25">
      <c r="B90" s="97" t="s">
        <v>137</v>
      </c>
      <c r="C90" s="97"/>
    </row>
    <row r="92" spans="2:9" s="74" customFormat="1" ht="22.5" x14ac:dyDescent="0.3">
      <c r="B92" s="28" t="s">
        <v>780</v>
      </c>
      <c r="C92" s="22"/>
      <c r="D92" s="22"/>
      <c r="E92" s="22"/>
      <c r="F92" s="22"/>
      <c r="G92" s="22"/>
      <c r="H92" s="23"/>
      <c r="I92" s="24"/>
    </row>
    <row r="93" spans="2:9" s="74" customFormat="1" x14ac:dyDescent="0.25">
      <c r="B93" s="5" t="s">
        <v>781</v>
      </c>
      <c r="C93" s="6"/>
      <c r="D93" s="6"/>
      <c r="E93" s="6"/>
      <c r="F93" s="6"/>
      <c r="G93" s="6"/>
      <c r="H93" s="6"/>
      <c r="I93" s="7"/>
    </row>
    <row r="94" spans="2:9" s="74" customFormat="1" x14ac:dyDescent="0.25"/>
    <row r="95" spans="2:9" s="74" customFormat="1" x14ac:dyDescent="0.25">
      <c r="B95" s="14" t="s">
        <v>783</v>
      </c>
      <c r="C95" s="14" t="s">
        <v>782</v>
      </c>
      <c r="G95" s="14" t="s">
        <v>214</v>
      </c>
      <c r="H95" s="14" t="s">
        <v>102</v>
      </c>
      <c r="I95" s="14" t="s">
        <v>104</v>
      </c>
    </row>
    <row r="96" spans="2:9" s="74" customFormat="1" x14ac:dyDescent="0.25">
      <c r="B96" s="15">
        <v>1</v>
      </c>
      <c r="C96" s="15">
        <v>15</v>
      </c>
      <c r="G96" s="15" t="str">
        <f ca="1">_xlfn.FORMULATEXT(H96)</f>
        <v>=MEDIAN(B96:B102)</v>
      </c>
      <c r="H96" s="15">
        <f>MEDIAN(B96:B102)</f>
        <v>4</v>
      </c>
      <c r="I96" s="29" t="s">
        <v>784</v>
      </c>
    </row>
    <row r="97" spans="2:9" s="74" customFormat="1" x14ac:dyDescent="0.25">
      <c r="B97" s="15">
        <v>2</v>
      </c>
      <c r="C97" s="15">
        <v>10</v>
      </c>
      <c r="G97" s="15" t="str">
        <f t="shared" ref="G97:G99" ca="1" si="0">_xlfn.FORMULATEXT(H97)</f>
        <v>=MEDIAN(B96:B103)</v>
      </c>
      <c r="H97" s="15">
        <f>MEDIAN(B96:B103)</f>
        <v>4.5</v>
      </c>
      <c r="I97" s="29" t="s">
        <v>785</v>
      </c>
    </row>
    <row r="98" spans="2:9" s="74" customFormat="1" ht="26.25" x14ac:dyDescent="0.25">
      <c r="B98" s="15">
        <v>3</v>
      </c>
      <c r="C98" s="15">
        <v>5</v>
      </c>
      <c r="G98" s="15" t="str">
        <f t="shared" ca="1" si="0"/>
        <v>=MEDIAN(C96:C102)</v>
      </c>
      <c r="H98" s="15">
        <f>MEDIAN(C96:C102)</f>
        <v>12</v>
      </c>
      <c r="I98" s="29" t="s">
        <v>786</v>
      </c>
    </row>
    <row r="99" spans="2:9" s="74" customFormat="1" ht="26.25" x14ac:dyDescent="0.25">
      <c r="B99" s="15">
        <v>4</v>
      </c>
      <c r="C99" s="15">
        <v>8</v>
      </c>
      <c r="G99" s="15" t="str">
        <f t="shared" ca="1" si="0"/>
        <v>=MEDIAN(C96:C103)</v>
      </c>
      <c r="H99" s="15">
        <f>MEDIAN(C96:C103)</f>
        <v>11</v>
      </c>
      <c r="I99" s="29" t="s">
        <v>786</v>
      </c>
    </row>
    <row r="100" spans="2:9" s="74" customFormat="1" x14ac:dyDescent="0.25">
      <c r="B100" s="15">
        <v>5</v>
      </c>
      <c r="C100" s="15">
        <v>12</v>
      </c>
    </row>
    <row r="101" spans="2:9" s="74" customFormat="1" x14ac:dyDescent="0.25">
      <c r="B101" s="15">
        <v>6</v>
      </c>
      <c r="C101" s="15">
        <v>25</v>
      </c>
    </row>
    <row r="102" spans="2:9" s="74" customFormat="1" x14ac:dyDescent="0.25">
      <c r="B102" s="15">
        <v>7</v>
      </c>
      <c r="C102" s="15">
        <v>13</v>
      </c>
    </row>
    <row r="103" spans="2:9" s="74" customFormat="1" x14ac:dyDescent="0.25">
      <c r="B103" s="15">
        <v>8</v>
      </c>
      <c r="C103" s="15">
        <v>5</v>
      </c>
    </row>
    <row r="104" spans="2:9" s="74" customFormat="1" x14ac:dyDescent="0.25"/>
    <row r="105" spans="2:9" s="74" customFormat="1" x14ac:dyDescent="0.25"/>
    <row r="106" spans="2:9" s="74" customFormat="1" x14ac:dyDescent="0.25"/>
    <row r="107" spans="2:9" s="74" customFormat="1" x14ac:dyDescent="0.25">
      <c r="B107" s="97" t="s">
        <v>137</v>
      </c>
      <c r="C107" s="97"/>
    </row>
    <row r="108" spans="2:9" s="74" customFormat="1" x14ac:dyDescent="0.25"/>
    <row r="109" spans="2:9" s="74" customFormat="1" x14ac:dyDescent="0.25"/>
    <row r="110" spans="2:9" ht="22.5" x14ac:dyDescent="0.3">
      <c r="B110" s="28" t="s">
        <v>312</v>
      </c>
      <c r="C110" s="22"/>
      <c r="D110" s="22"/>
      <c r="E110" s="22"/>
      <c r="F110" s="22"/>
      <c r="G110" s="22"/>
      <c r="H110" s="23"/>
      <c r="I110" s="24"/>
    </row>
    <row r="111" spans="2:9" x14ac:dyDescent="0.25">
      <c r="B111" s="5" t="s">
        <v>313</v>
      </c>
      <c r="C111" s="6"/>
      <c r="D111" s="6"/>
      <c r="E111" s="6"/>
      <c r="F111" s="6"/>
      <c r="G111" s="6"/>
      <c r="H111" s="6"/>
      <c r="I111" s="7"/>
    </row>
    <row r="113" spans="2:9" x14ac:dyDescent="0.25">
      <c r="B113" s="14" t="s">
        <v>247</v>
      </c>
      <c r="C113" s="14" t="s">
        <v>207</v>
      </c>
      <c r="D113" s="14" t="s">
        <v>314</v>
      </c>
      <c r="E113" s="14" t="s">
        <v>208</v>
      </c>
      <c r="G113" s="14" t="s">
        <v>214</v>
      </c>
      <c r="H113" s="14" t="s">
        <v>102</v>
      </c>
      <c r="I113" s="14" t="s">
        <v>104</v>
      </c>
    </row>
    <row r="114" spans="2:9" x14ac:dyDescent="0.25">
      <c r="B114" s="15" t="s">
        <v>252</v>
      </c>
      <c r="C114" s="15" t="s">
        <v>210</v>
      </c>
      <c r="D114" s="15" t="s">
        <v>118</v>
      </c>
      <c r="E114" s="15">
        <v>100</v>
      </c>
      <c r="F114" s="17"/>
      <c r="G114" s="15" t="str">
        <f ca="1">_xlfn.FORMULATEXT(H114)</f>
        <v>=SUMPRODUCT({4,5,6}, {10,20,10})</v>
      </c>
      <c r="H114" s="15">
        <f>SUMPRODUCT({4,5,6}, {10,20,10})</f>
        <v>200</v>
      </c>
      <c r="I114" s="29" t="s">
        <v>317</v>
      </c>
    </row>
    <row r="115" spans="2:9" x14ac:dyDescent="0.25">
      <c r="B115" s="15" t="s">
        <v>253</v>
      </c>
      <c r="C115" s="15" t="s">
        <v>209</v>
      </c>
      <c r="D115" s="15" t="s">
        <v>105</v>
      </c>
      <c r="E115" s="15">
        <v>200</v>
      </c>
      <c r="F115" s="17"/>
      <c r="G115" s="15" t="str">
        <f ca="1">_xlfn.FORMULATEXT(H115)</f>
        <v>=SUMPRODUCT(--(B114:B125="Jon"), --(C114:C125="West"), E114:E125)</v>
      </c>
      <c r="H115" s="15">
        <f>SUMPRODUCT(--(B114:B125="Jon"), --(C114:C125="West"), E114:E125)</f>
        <v>235</v>
      </c>
      <c r="I115" s="29" t="s">
        <v>318</v>
      </c>
    </row>
    <row r="116" spans="2:9" x14ac:dyDescent="0.25">
      <c r="B116" s="15" t="s">
        <v>254</v>
      </c>
      <c r="C116" s="15" t="s">
        <v>209</v>
      </c>
      <c r="D116" s="15" t="s">
        <v>250</v>
      </c>
      <c r="E116" s="15">
        <v>125</v>
      </c>
      <c r="F116" s="17"/>
    </row>
    <row r="117" spans="2:9" x14ac:dyDescent="0.25">
      <c r="B117" s="15" t="s">
        <v>315</v>
      </c>
      <c r="C117" s="15" t="s">
        <v>210</v>
      </c>
      <c r="D117" s="15" t="s">
        <v>250</v>
      </c>
      <c r="E117" s="15">
        <v>145</v>
      </c>
      <c r="F117" s="17"/>
    </row>
    <row r="118" spans="2:9" x14ac:dyDescent="0.25">
      <c r="B118" s="15" t="s">
        <v>316</v>
      </c>
      <c r="C118" s="15" t="s">
        <v>211</v>
      </c>
      <c r="D118" s="15" t="s">
        <v>105</v>
      </c>
      <c r="E118" s="15">
        <v>45</v>
      </c>
      <c r="F118" s="17"/>
    </row>
    <row r="119" spans="2:9" x14ac:dyDescent="0.25">
      <c r="B119" s="15" t="s">
        <v>252</v>
      </c>
      <c r="C119" s="15" t="s">
        <v>212</v>
      </c>
      <c r="D119" s="15" t="s">
        <v>118</v>
      </c>
      <c r="E119" s="15">
        <v>55</v>
      </c>
      <c r="F119" s="17"/>
    </row>
    <row r="120" spans="2:9" x14ac:dyDescent="0.25">
      <c r="B120" s="15" t="s">
        <v>315</v>
      </c>
      <c r="C120" s="15" t="s">
        <v>210</v>
      </c>
      <c r="D120" s="15" t="s">
        <v>118</v>
      </c>
      <c r="E120" s="15">
        <v>25</v>
      </c>
      <c r="F120" s="17"/>
    </row>
    <row r="121" spans="2:9" x14ac:dyDescent="0.25">
      <c r="B121" s="15" t="s">
        <v>253</v>
      </c>
      <c r="C121" s="15" t="s">
        <v>209</v>
      </c>
      <c r="D121" s="15" t="s">
        <v>105</v>
      </c>
      <c r="E121" s="15">
        <v>35</v>
      </c>
      <c r="F121" s="17"/>
    </row>
    <row r="122" spans="2:9" x14ac:dyDescent="0.25">
      <c r="B122" s="15" t="s">
        <v>252</v>
      </c>
      <c r="C122" s="15" t="s">
        <v>210</v>
      </c>
      <c r="D122" s="15" t="s">
        <v>105</v>
      </c>
      <c r="E122" s="15">
        <v>50</v>
      </c>
      <c r="F122" s="17"/>
    </row>
    <row r="123" spans="2:9" x14ac:dyDescent="0.25">
      <c r="B123" s="15" t="s">
        <v>254</v>
      </c>
      <c r="C123" s="15" t="s">
        <v>212</v>
      </c>
      <c r="D123" s="15" t="s">
        <v>118</v>
      </c>
      <c r="E123" s="15">
        <v>60</v>
      </c>
      <c r="F123" s="17"/>
    </row>
    <row r="124" spans="2:9" x14ac:dyDescent="0.25">
      <c r="B124" s="15" t="s">
        <v>253</v>
      </c>
      <c r="C124" s="15" t="s">
        <v>210</v>
      </c>
      <c r="D124" s="15" t="s">
        <v>250</v>
      </c>
      <c r="E124" s="15">
        <v>75</v>
      </c>
      <c r="F124" s="17"/>
    </row>
    <row r="125" spans="2:9" x14ac:dyDescent="0.25">
      <c r="B125" s="15" t="s">
        <v>252</v>
      </c>
      <c r="C125" s="15" t="s">
        <v>210</v>
      </c>
      <c r="D125" s="15" t="s">
        <v>118</v>
      </c>
      <c r="E125" s="15">
        <v>85</v>
      </c>
      <c r="F125" s="17"/>
    </row>
    <row r="127" spans="2:9" x14ac:dyDescent="0.25">
      <c r="B127" s="97" t="s">
        <v>137</v>
      </c>
      <c r="C127" s="97"/>
    </row>
    <row r="129" spans="2:9" ht="22.5" x14ac:dyDescent="0.3">
      <c r="B129" s="28" t="s">
        <v>319</v>
      </c>
      <c r="C129" s="22"/>
      <c r="D129" s="22"/>
      <c r="E129" s="22"/>
      <c r="F129" s="22"/>
      <c r="G129" s="22"/>
      <c r="H129" s="23"/>
      <c r="I129" s="24"/>
    </row>
    <row r="130" spans="2:9" x14ac:dyDescent="0.25">
      <c r="B130" s="5" t="s">
        <v>320</v>
      </c>
      <c r="C130" s="6"/>
      <c r="D130" s="6"/>
      <c r="E130" s="6"/>
      <c r="F130" s="6"/>
      <c r="G130" s="6"/>
      <c r="H130" s="6"/>
      <c r="I130" s="7"/>
    </row>
    <row r="132" spans="2:9" x14ac:dyDescent="0.25">
      <c r="G132" s="14" t="s">
        <v>214</v>
      </c>
      <c r="H132" s="14" t="s">
        <v>102</v>
      </c>
      <c r="I132" s="14" t="s">
        <v>104</v>
      </c>
    </row>
    <row r="133" spans="2:9" x14ac:dyDescent="0.25">
      <c r="G133" s="15" t="str">
        <f ca="1">_xlfn.FORMULATEXT(H133)</f>
        <v>=SUMSQ(3, 4, 5)</v>
      </c>
      <c r="H133" s="15">
        <f>SUMSQ(3, 4, 5)</f>
        <v>50</v>
      </c>
      <c r="I133" s="29" t="s">
        <v>321</v>
      </c>
    </row>
    <row r="141" spans="2:9" x14ac:dyDescent="0.25">
      <c r="B141" s="97" t="s">
        <v>137</v>
      </c>
      <c r="C141" s="97"/>
    </row>
    <row r="143" spans="2:9" ht="22.5" x14ac:dyDescent="0.3">
      <c r="B143" s="28" t="s">
        <v>322</v>
      </c>
      <c r="C143" s="22"/>
      <c r="D143" s="22"/>
      <c r="E143" s="22"/>
      <c r="F143" s="22"/>
      <c r="G143" s="22"/>
      <c r="H143" s="23"/>
      <c r="I143" s="24"/>
    </row>
    <row r="144" spans="2:9" x14ac:dyDescent="0.25">
      <c r="B144" s="5" t="s">
        <v>323</v>
      </c>
      <c r="C144" s="6"/>
      <c r="D144" s="6"/>
      <c r="E144" s="6"/>
      <c r="F144" s="6"/>
      <c r="G144" s="6"/>
      <c r="H144" s="6"/>
      <c r="I144" s="7"/>
    </row>
    <row r="146" spans="2:9" x14ac:dyDescent="0.25">
      <c r="B146" s="14" t="s">
        <v>101</v>
      </c>
      <c r="G146" s="14" t="s">
        <v>214</v>
      </c>
      <c r="H146" s="14" t="s">
        <v>102</v>
      </c>
      <c r="I146" s="14" t="s">
        <v>104</v>
      </c>
    </row>
    <row r="147" spans="2:9" x14ac:dyDescent="0.25">
      <c r="B147" s="15">
        <v>5</v>
      </c>
      <c r="G147" s="15" t="str">
        <f ca="1">_xlfn.FORMULATEXT(H147)</f>
        <v>=COUNTBLANK(B147:B153)</v>
      </c>
      <c r="H147" s="15">
        <f>COUNTBLANK(B147:B153)</f>
        <v>1</v>
      </c>
      <c r="I147" s="15" t="s">
        <v>324</v>
      </c>
    </row>
    <row r="148" spans="2:9" x14ac:dyDescent="0.25">
      <c r="B148" s="15">
        <v>12</v>
      </c>
    </row>
    <row r="149" spans="2:9" x14ac:dyDescent="0.25">
      <c r="B149" s="15">
        <v>8</v>
      </c>
    </row>
    <row r="150" spans="2:9" x14ac:dyDescent="0.25">
      <c r="B150" s="15"/>
    </row>
    <row r="151" spans="2:9" x14ac:dyDescent="0.25">
      <c r="B151" s="15">
        <v>98</v>
      </c>
    </row>
    <row r="152" spans="2:9" x14ac:dyDescent="0.25">
      <c r="B152" s="15" t="s">
        <v>107</v>
      </c>
    </row>
    <row r="153" spans="2:9" x14ac:dyDescent="0.25">
      <c r="B153" s="15" t="s">
        <v>253</v>
      </c>
    </row>
    <row r="156" spans="2:9" x14ac:dyDescent="0.25">
      <c r="B156" s="97" t="s">
        <v>137</v>
      </c>
      <c r="C156" s="97"/>
    </row>
    <row r="158" spans="2:9" ht="22.5" x14ac:dyDescent="0.3">
      <c r="B158" s="28" t="s">
        <v>325</v>
      </c>
      <c r="C158" s="22"/>
      <c r="D158" s="22"/>
      <c r="E158" s="22"/>
      <c r="F158" s="22"/>
      <c r="G158" s="22"/>
      <c r="H158" s="23"/>
      <c r="I158" s="24"/>
    </row>
    <row r="159" spans="2:9" x14ac:dyDescent="0.25">
      <c r="B159" s="5" t="s">
        <v>326</v>
      </c>
      <c r="C159" s="6"/>
      <c r="D159" s="6"/>
      <c r="E159" s="6"/>
      <c r="F159" s="6"/>
      <c r="G159" s="6"/>
      <c r="H159" s="6"/>
      <c r="I159" s="7"/>
    </row>
    <row r="161" spans="2:9" x14ac:dyDescent="0.25">
      <c r="G161" s="14" t="s">
        <v>214</v>
      </c>
      <c r="H161" s="14" t="s">
        <v>102</v>
      </c>
      <c r="I161" s="14" t="s">
        <v>104</v>
      </c>
    </row>
    <row r="162" spans="2:9" x14ac:dyDescent="0.25">
      <c r="G162" s="15" t="str">
        <f ca="1">_xlfn.FORMULATEXT(H162)</f>
        <v>=EVEN(1.5)</v>
      </c>
      <c r="H162" s="15">
        <f>EVEN(1.5)</f>
        <v>2</v>
      </c>
      <c r="I162" s="15" t="s">
        <v>331</v>
      </c>
    </row>
    <row r="163" spans="2:9" x14ac:dyDescent="0.25">
      <c r="G163" s="15" t="str">
        <f t="shared" ref="G163:G165" ca="1" si="1">_xlfn.FORMULATEXT(H163)</f>
        <v>=EVEN(3)</v>
      </c>
      <c r="H163" s="15">
        <f>EVEN(3)</f>
        <v>4</v>
      </c>
      <c r="I163" s="15" t="s">
        <v>332</v>
      </c>
    </row>
    <row r="164" spans="2:9" x14ac:dyDescent="0.25">
      <c r="G164" s="15" t="str">
        <f t="shared" ca="1" si="1"/>
        <v>=EVEN(2)</v>
      </c>
      <c r="H164" s="15">
        <f>EVEN(2)</f>
        <v>2</v>
      </c>
      <c r="I164" s="15" t="s">
        <v>333</v>
      </c>
    </row>
    <row r="165" spans="2:9" x14ac:dyDescent="0.25">
      <c r="G165" s="15" t="str">
        <f t="shared" ca="1" si="1"/>
        <v>=EVEN(-1)</v>
      </c>
      <c r="H165" s="15">
        <f>EVEN(-1)</f>
        <v>-2</v>
      </c>
      <c r="I165" s="15" t="s">
        <v>327</v>
      </c>
    </row>
    <row r="166" spans="2:9" x14ac:dyDescent="0.25">
      <c r="B166" s="97" t="s">
        <v>137</v>
      </c>
      <c r="C166" s="97"/>
    </row>
    <row r="167" spans="2:9" x14ac:dyDescent="0.25">
      <c r="B167" s="32"/>
      <c r="C167" s="32"/>
    </row>
    <row r="168" spans="2:9" x14ac:dyDescent="0.25">
      <c r="B168" s="32"/>
      <c r="C168" s="32"/>
    </row>
    <row r="169" spans="2:9" x14ac:dyDescent="0.25">
      <c r="B169" s="32"/>
      <c r="C169" s="32"/>
    </row>
    <row r="170" spans="2:9" x14ac:dyDescent="0.25">
      <c r="B170" s="32"/>
      <c r="C170" s="32"/>
    </row>
    <row r="171" spans="2:9" x14ac:dyDescent="0.25">
      <c r="B171" s="32"/>
      <c r="C171" s="32"/>
    </row>
    <row r="172" spans="2:9" x14ac:dyDescent="0.25">
      <c r="B172" s="32"/>
      <c r="C172" s="32"/>
    </row>
    <row r="173" spans="2:9" x14ac:dyDescent="0.25">
      <c r="B173" s="32"/>
      <c r="C173" s="32"/>
    </row>
    <row r="174" spans="2:9" x14ac:dyDescent="0.25">
      <c r="B174" s="32"/>
      <c r="C174" s="32"/>
    </row>
    <row r="176" spans="2:9" ht="22.5" x14ac:dyDescent="0.3">
      <c r="B176" s="28" t="s">
        <v>328</v>
      </c>
      <c r="C176" s="22"/>
      <c r="D176" s="22"/>
      <c r="E176" s="22"/>
      <c r="F176" s="22"/>
      <c r="G176" s="22"/>
      <c r="H176" s="23"/>
      <c r="I176" s="24"/>
    </row>
    <row r="177" spans="2:9" x14ac:dyDescent="0.25">
      <c r="B177" s="5" t="s">
        <v>329</v>
      </c>
      <c r="C177" s="6"/>
      <c r="D177" s="6"/>
      <c r="E177" s="6"/>
      <c r="F177" s="6"/>
      <c r="G177" s="6"/>
      <c r="H177" s="6"/>
      <c r="I177" s="7"/>
    </row>
    <row r="179" spans="2:9" x14ac:dyDescent="0.25">
      <c r="G179" s="14" t="s">
        <v>214</v>
      </c>
      <c r="H179" s="14" t="s">
        <v>102</v>
      </c>
      <c r="I179" s="14" t="s">
        <v>104</v>
      </c>
    </row>
    <row r="180" spans="2:9" x14ac:dyDescent="0.25">
      <c r="G180" s="15" t="str">
        <f ca="1">_xlfn.FORMULATEXT(H180)</f>
        <v>=ODD(1.5)</v>
      </c>
      <c r="H180" s="15">
        <f>ODD(1.5)</f>
        <v>3</v>
      </c>
      <c r="I180" s="15" t="s">
        <v>330</v>
      </c>
    </row>
    <row r="181" spans="2:9" x14ac:dyDescent="0.25">
      <c r="G181" s="15" t="str">
        <f t="shared" ref="G181:G183" ca="1" si="2">_xlfn.FORMULATEXT(H181)</f>
        <v>=ODD(3)</v>
      </c>
      <c r="H181" s="15">
        <f>ODD(3)</f>
        <v>3</v>
      </c>
      <c r="I181" s="15" t="s">
        <v>334</v>
      </c>
    </row>
    <row r="182" spans="2:9" x14ac:dyDescent="0.25">
      <c r="G182" s="15" t="str">
        <f t="shared" ca="1" si="2"/>
        <v>=ODD(2)</v>
      </c>
      <c r="H182" s="15">
        <f>ODD(2)</f>
        <v>3</v>
      </c>
      <c r="I182" s="15" t="s">
        <v>335</v>
      </c>
    </row>
    <row r="183" spans="2:9" x14ac:dyDescent="0.25">
      <c r="G183" s="15" t="str">
        <f t="shared" ca="1" si="2"/>
        <v>=ODD(-1)</v>
      </c>
      <c r="H183" s="15">
        <f>ODD(-1)</f>
        <v>-1</v>
      </c>
      <c r="I183" s="15" t="s">
        <v>336</v>
      </c>
    </row>
    <row r="184" spans="2:9" x14ac:dyDescent="0.25">
      <c r="B184" s="97" t="s">
        <v>137</v>
      </c>
      <c r="C184" s="97"/>
    </row>
    <row r="192" spans="2:9" ht="22.5" x14ac:dyDescent="0.3">
      <c r="B192" s="28" t="s">
        <v>337</v>
      </c>
      <c r="C192" s="22"/>
      <c r="D192" s="22"/>
      <c r="E192" s="22"/>
      <c r="F192" s="22"/>
      <c r="G192" s="22"/>
      <c r="H192" s="23"/>
      <c r="I192" s="24"/>
    </row>
    <row r="193" spans="2:9" x14ac:dyDescent="0.25">
      <c r="B193" s="5" t="s">
        <v>338</v>
      </c>
      <c r="C193" s="6"/>
      <c r="D193" s="6"/>
      <c r="E193" s="6"/>
      <c r="F193" s="6"/>
      <c r="G193" s="6"/>
      <c r="H193" s="6"/>
      <c r="I193" s="7"/>
    </row>
    <row r="195" spans="2:9" x14ac:dyDescent="0.25">
      <c r="G195" s="14" t="s">
        <v>214</v>
      </c>
      <c r="H195" s="14" t="s">
        <v>102</v>
      </c>
      <c r="I195" s="14" t="s">
        <v>104</v>
      </c>
    </row>
    <row r="196" spans="2:9" x14ac:dyDescent="0.25">
      <c r="G196" s="15" t="str">
        <f ca="1">_xlfn.FORMULATEXT(H196)</f>
        <v>=INT(8.9)</v>
      </c>
      <c r="H196" s="15">
        <f>INT(8.9)</f>
        <v>8</v>
      </c>
      <c r="I196" s="15" t="s">
        <v>339</v>
      </c>
    </row>
    <row r="197" spans="2:9" x14ac:dyDescent="0.25">
      <c r="G197" s="15" t="str">
        <f t="shared" ref="G197:G198" ca="1" si="3">_xlfn.FORMULATEXT(H197)</f>
        <v>=INT(-8.9)</v>
      </c>
      <c r="H197" s="15">
        <f>INT(-8.9)</f>
        <v>-9</v>
      </c>
      <c r="I197" s="15" t="s">
        <v>340</v>
      </c>
    </row>
    <row r="198" spans="2:9" x14ac:dyDescent="0.25">
      <c r="G198" s="15" t="str">
        <f t="shared" ca="1" si="3"/>
        <v>=INT(19.5)</v>
      </c>
      <c r="H198" s="15">
        <f>INT(19.5)</f>
        <v>19</v>
      </c>
      <c r="I198" s="15" t="s">
        <v>341</v>
      </c>
    </row>
    <row r="199" spans="2:9" x14ac:dyDescent="0.25">
      <c r="B199" s="97" t="s">
        <v>137</v>
      </c>
      <c r="C199" s="97"/>
    </row>
    <row r="201" spans="2:9" ht="22.5" x14ac:dyDescent="0.3">
      <c r="B201" s="28" t="s">
        <v>342</v>
      </c>
      <c r="C201" s="22"/>
      <c r="D201" s="22"/>
      <c r="E201" s="22"/>
      <c r="F201" s="22"/>
      <c r="G201" s="22"/>
      <c r="H201" s="23"/>
      <c r="I201" s="24"/>
    </row>
    <row r="202" spans="2:9" x14ac:dyDescent="0.25">
      <c r="B202" s="5" t="s">
        <v>343</v>
      </c>
      <c r="C202" s="6"/>
      <c r="D202" s="6"/>
      <c r="E202" s="6"/>
      <c r="F202" s="6"/>
      <c r="G202" s="6"/>
      <c r="H202" s="6"/>
      <c r="I202" s="7"/>
    </row>
    <row r="204" spans="2:9" x14ac:dyDescent="0.25">
      <c r="B204" s="14" t="s">
        <v>101</v>
      </c>
      <c r="C204" s="14" t="s">
        <v>101</v>
      </c>
      <c r="G204" s="14" t="s">
        <v>214</v>
      </c>
      <c r="H204" s="14" t="s">
        <v>102</v>
      </c>
      <c r="I204" s="14" t="s">
        <v>104</v>
      </c>
    </row>
    <row r="205" spans="2:9" ht="26.25" x14ac:dyDescent="0.25">
      <c r="B205" s="15">
        <v>5</v>
      </c>
      <c r="C205" s="15">
        <v>3</v>
      </c>
      <c r="G205" s="15" t="str">
        <f ca="1">_xlfn.FORMULATEXT(H205)</f>
        <v>=LARGE(B205:C209, 5)</v>
      </c>
      <c r="H205" s="15">
        <f>LARGE(B205:C209, 5)</f>
        <v>5</v>
      </c>
      <c r="I205" s="29" t="s">
        <v>344</v>
      </c>
    </row>
    <row r="206" spans="2:9" x14ac:dyDescent="0.25">
      <c r="B206" s="15">
        <v>4</v>
      </c>
      <c r="C206" s="15">
        <v>5</v>
      </c>
      <c r="G206" s="15" t="str">
        <f ca="1">_xlfn.FORMULATEXT(H206)</f>
        <v>=LARGE(B205:C209, 8)</v>
      </c>
      <c r="H206" s="15">
        <f>LARGE(B205:C209, 8)</f>
        <v>4</v>
      </c>
      <c r="I206" s="15" t="s">
        <v>345</v>
      </c>
    </row>
    <row r="207" spans="2:9" x14ac:dyDescent="0.25">
      <c r="B207" s="15">
        <v>3</v>
      </c>
      <c r="C207" s="15">
        <v>7</v>
      </c>
    </row>
    <row r="208" spans="2:9" x14ac:dyDescent="0.25">
      <c r="B208" s="15">
        <v>5</v>
      </c>
      <c r="C208" s="15">
        <v>7</v>
      </c>
    </row>
    <row r="209" spans="2:9" x14ac:dyDescent="0.25">
      <c r="B209" s="15">
        <v>10</v>
      </c>
      <c r="C209" s="15">
        <v>6</v>
      </c>
    </row>
    <row r="212" spans="2:9" x14ac:dyDescent="0.25">
      <c r="B212" s="97" t="s">
        <v>137</v>
      </c>
      <c r="C212" s="97"/>
    </row>
    <row r="217" spans="2:9" ht="22.5" x14ac:dyDescent="0.3">
      <c r="B217" s="28" t="s">
        <v>346</v>
      </c>
      <c r="C217" s="22"/>
      <c r="D217" s="22"/>
      <c r="E217" s="22"/>
      <c r="F217" s="22"/>
      <c r="G217" s="22"/>
      <c r="H217" s="23"/>
      <c r="I217" s="24"/>
    </row>
    <row r="218" spans="2:9" x14ac:dyDescent="0.25">
      <c r="B218" s="5" t="s">
        <v>347</v>
      </c>
      <c r="C218" s="6"/>
      <c r="D218" s="6"/>
      <c r="E218" s="6"/>
      <c r="F218" s="6"/>
      <c r="G218" s="6"/>
      <c r="H218" s="6"/>
      <c r="I218" s="7"/>
    </row>
    <row r="220" spans="2:9" x14ac:dyDescent="0.25">
      <c r="B220" s="14" t="s">
        <v>101</v>
      </c>
      <c r="C220" s="14" t="s">
        <v>101</v>
      </c>
      <c r="G220" s="14" t="s">
        <v>214</v>
      </c>
      <c r="H220" s="14" t="s">
        <v>102</v>
      </c>
      <c r="I220" s="14" t="s">
        <v>104</v>
      </c>
    </row>
    <row r="221" spans="2:9" ht="26.25" x14ac:dyDescent="0.25">
      <c r="B221" s="15">
        <v>5</v>
      </c>
      <c r="C221" s="15">
        <v>3</v>
      </c>
      <c r="G221" s="15" t="str">
        <f ca="1">_xlfn.FORMULATEXT(H221)</f>
        <v>=SMALL(B221:C225, 5)</v>
      </c>
      <c r="H221" s="15">
        <f>SMALL(B221:C225, 5)</f>
        <v>5</v>
      </c>
      <c r="I221" s="29" t="s">
        <v>348</v>
      </c>
    </row>
    <row r="222" spans="2:9" x14ac:dyDescent="0.25">
      <c r="B222" s="15">
        <v>4</v>
      </c>
      <c r="C222" s="15">
        <v>5</v>
      </c>
      <c r="G222" s="15" t="str">
        <f ca="1">_xlfn.FORMULATEXT(H222)</f>
        <v>=SMALL(B221:C225, 8)</v>
      </c>
      <c r="H222" s="15">
        <f>SMALL(B221:C225, 8)</f>
        <v>7</v>
      </c>
      <c r="I222" s="15" t="s">
        <v>349</v>
      </c>
    </row>
    <row r="223" spans="2:9" x14ac:dyDescent="0.25">
      <c r="B223" s="15">
        <v>3</v>
      </c>
      <c r="C223" s="15">
        <v>7</v>
      </c>
    </row>
    <row r="224" spans="2:9" x14ac:dyDescent="0.25">
      <c r="B224" s="15">
        <v>5</v>
      </c>
      <c r="C224" s="15">
        <v>7</v>
      </c>
    </row>
    <row r="225" spans="2:9" x14ac:dyDescent="0.25">
      <c r="B225" s="15">
        <v>10</v>
      </c>
      <c r="C225" s="15">
        <v>6</v>
      </c>
    </row>
    <row r="229" spans="2:9" x14ac:dyDescent="0.25">
      <c r="B229" s="97" t="s">
        <v>137</v>
      </c>
      <c r="C229" s="97"/>
    </row>
    <row r="232" spans="2:9" ht="22.5" x14ac:dyDescent="0.3">
      <c r="B232" s="28" t="s">
        <v>350</v>
      </c>
      <c r="C232" s="22"/>
      <c r="D232" s="22"/>
      <c r="E232" s="22"/>
      <c r="F232" s="22"/>
      <c r="G232" s="22"/>
      <c r="H232" s="23"/>
      <c r="I232" s="24"/>
    </row>
    <row r="233" spans="2:9" x14ac:dyDescent="0.25">
      <c r="B233" s="5" t="s">
        <v>351</v>
      </c>
      <c r="C233" s="6"/>
      <c r="D233" s="6"/>
      <c r="E233" s="6"/>
      <c r="F233" s="6"/>
      <c r="G233" s="6"/>
      <c r="H233" s="6"/>
      <c r="I233" s="7"/>
    </row>
    <row r="234" spans="2:9" ht="8.25" customHeight="1" x14ac:dyDescent="0.25"/>
    <row r="235" spans="2:9" ht="22.5" x14ac:dyDescent="0.3">
      <c r="B235" s="28" t="s">
        <v>352</v>
      </c>
      <c r="C235" s="22"/>
      <c r="D235" s="22"/>
      <c r="E235" s="22"/>
      <c r="F235" s="22"/>
      <c r="G235" s="22"/>
      <c r="H235" s="23"/>
      <c r="I235" s="24"/>
    </row>
    <row r="236" spans="2:9" x14ac:dyDescent="0.25">
      <c r="B236" s="5" t="s">
        <v>353</v>
      </c>
      <c r="C236" s="6"/>
      <c r="D236" s="6"/>
      <c r="E236" s="6"/>
      <c r="F236" s="6"/>
      <c r="G236" s="6"/>
      <c r="H236" s="6"/>
      <c r="I236" s="7"/>
    </row>
    <row r="238" spans="2:9" x14ac:dyDescent="0.25">
      <c r="B238" s="14" t="s">
        <v>101</v>
      </c>
      <c r="C238" s="14" t="s">
        <v>101</v>
      </c>
      <c r="G238" s="14" t="s">
        <v>214</v>
      </c>
      <c r="H238" s="14" t="s">
        <v>102</v>
      </c>
      <c r="I238" s="14" t="s">
        <v>104</v>
      </c>
    </row>
    <row r="239" spans="2:9" ht="30" x14ac:dyDescent="0.25">
      <c r="B239" s="15">
        <v>0.3</v>
      </c>
      <c r="C239" s="15" t="s">
        <v>141</v>
      </c>
      <c r="G239" s="15" t="str">
        <f ca="1">_xlfn.FORMULATEXT(H239)</f>
        <v>=MAX(C239:C246)</v>
      </c>
      <c r="H239" s="15">
        <f>MAX(C239:C246)</f>
        <v>0.95</v>
      </c>
      <c r="I239" s="31" t="s">
        <v>361</v>
      </c>
    </row>
    <row r="240" spans="2:9" ht="30" x14ac:dyDescent="0.25">
      <c r="B240" s="15">
        <v>0.5</v>
      </c>
      <c r="C240" s="15" t="b">
        <v>1</v>
      </c>
      <c r="G240" s="15" t="str">
        <f ca="1">_xlfn.FORMULATEXT(H240)</f>
        <v>=MAXA(C239:C246)</v>
      </c>
      <c r="H240" s="15">
        <f>MAXA(C239:C246)</f>
        <v>1</v>
      </c>
      <c r="I240" s="31" t="s">
        <v>354</v>
      </c>
    </row>
    <row r="241" spans="2:9" x14ac:dyDescent="0.25">
      <c r="B241" s="15">
        <v>-2</v>
      </c>
      <c r="C241" s="15">
        <v>0.9</v>
      </c>
      <c r="G241" s="15" t="str">
        <f t="shared" ref="G241:G242" ca="1" si="4">_xlfn.FORMULATEXT(H241)</f>
        <v>=MAX(B239:C246)</v>
      </c>
      <c r="H241" s="15">
        <f>MAX(B239:C246)</f>
        <v>15</v>
      </c>
      <c r="I241" s="29" t="s">
        <v>355</v>
      </c>
    </row>
    <row r="242" spans="2:9" x14ac:dyDescent="0.25">
      <c r="B242" s="15" t="s">
        <v>253</v>
      </c>
      <c r="C242" s="15" t="b">
        <v>0</v>
      </c>
      <c r="G242" s="15" t="str">
        <f t="shared" ca="1" si="4"/>
        <v>=MAXA(B239:C246)</v>
      </c>
      <c r="H242" s="15">
        <f>MAXA(B239:C246)</f>
        <v>15</v>
      </c>
      <c r="I242" s="29" t="s">
        <v>355</v>
      </c>
    </row>
    <row r="243" spans="2:9" x14ac:dyDescent="0.25">
      <c r="B243" s="15">
        <v>10</v>
      </c>
      <c r="C243" s="15">
        <v>0.78</v>
      </c>
    </row>
    <row r="244" spans="2:9" x14ac:dyDescent="0.25">
      <c r="B244" s="15">
        <v>8</v>
      </c>
      <c r="C244" s="15">
        <v>0.95</v>
      </c>
    </row>
    <row r="245" spans="2:9" x14ac:dyDescent="0.25">
      <c r="B245" s="15">
        <v>15</v>
      </c>
      <c r="C245" s="15">
        <v>0.25</v>
      </c>
    </row>
    <row r="246" spans="2:9" x14ac:dyDescent="0.25">
      <c r="B246" s="15">
        <v>6</v>
      </c>
      <c r="C246" s="15">
        <v>0.6</v>
      </c>
    </row>
    <row r="264" spans="2:9" x14ac:dyDescent="0.25">
      <c r="B264" s="97" t="s">
        <v>137</v>
      </c>
      <c r="C264" s="97"/>
    </row>
    <row r="267" spans="2:9" ht="22.5" x14ac:dyDescent="0.3">
      <c r="B267" s="28" t="s">
        <v>356</v>
      </c>
      <c r="C267" s="22"/>
      <c r="D267" s="22"/>
      <c r="E267" s="22"/>
      <c r="F267" s="22"/>
      <c r="G267" s="22"/>
      <c r="H267" s="23"/>
      <c r="I267" s="24"/>
    </row>
    <row r="268" spans="2:9" x14ac:dyDescent="0.25">
      <c r="B268" s="5" t="s">
        <v>359</v>
      </c>
      <c r="C268" s="6"/>
      <c r="D268" s="6"/>
      <c r="E268" s="6"/>
      <c r="F268" s="6"/>
      <c r="G268" s="6"/>
      <c r="H268" s="6"/>
      <c r="I268" s="7"/>
    </row>
    <row r="270" spans="2:9" ht="22.5" x14ac:dyDescent="0.3">
      <c r="B270" s="28" t="s">
        <v>357</v>
      </c>
      <c r="C270" s="22"/>
      <c r="D270" s="22"/>
      <c r="E270" s="22"/>
      <c r="F270" s="22"/>
      <c r="G270" s="22"/>
      <c r="H270" s="23"/>
      <c r="I270" s="24"/>
    </row>
    <row r="271" spans="2:9" x14ac:dyDescent="0.25">
      <c r="B271" s="5" t="s">
        <v>358</v>
      </c>
      <c r="C271" s="6"/>
      <c r="D271" s="6"/>
      <c r="E271" s="6"/>
      <c r="F271" s="6"/>
      <c r="G271" s="6"/>
      <c r="H271" s="6"/>
      <c r="I271" s="7"/>
    </row>
    <row r="273" spans="2:9" x14ac:dyDescent="0.25">
      <c r="B273" s="14" t="s">
        <v>101</v>
      </c>
      <c r="C273" s="14" t="s">
        <v>101</v>
      </c>
      <c r="G273" s="14" t="s">
        <v>214</v>
      </c>
      <c r="H273" s="14" t="s">
        <v>102</v>
      </c>
      <c r="I273" s="14" t="s">
        <v>104</v>
      </c>
    </row>
    <row r="274" spans="2:9" ht="30" x14ac:dyDescent="0.25">
      <c r="B274" s="15">
        <v>0.3</v>
      </c>
      <c r="C274" s="15" t="s">
        <v>141</v>
      </c>
      <c r="G274" s="15" t="str">
        <f ca="1">_xlfn.FORMULATEXT(H274)</f>
        <v>=MIN(C274:C281)</v>
      </c>
      <c r="H274" s="15">
        <f>MIN(C274:C281)</f>
        <v>0.25</v>
      </c>
      <c r="I274" s="31" t="s">
        <v>360</v>
      </c>
    </row>
    <row r="275" spans="2:9" ht="30" x14ac:dyDescent="0.25">
      <c r="B275" s="15">
        <v>0.5</v>
      </c>
      <c r="C275" s="15" t="b">
        <v>1</v>
      </c>
      <c r="G275" s="15" t="str">
        <f ca="1">_xlfn.FORMULATEXT(H275)</f>
        <v>=MINA(C274:C281)</v>
      </c>
      <c r="H275" s="15">
        <f>MINA(C274:C281)</f>
        <v>0</v>
      </c>
      <c r="I275" s="31" t="s">
        <v>362</v>
      </c>
    </row>
    <row r="276" spans="2:9" x14ac:dyDescent="0.25">
      <c r="B276" s="15">
        <v>-2</v>
      </c>
      <c r="C276" s="15">
        <v>0.9</v>
      </c>
      <c r="G276" s="15" t="str">
        <f t="shared" ref="G276:G277" ca="1" si="5">_xlfn.FORMULATEXT(H276)</f>
        <v>=MIN(B274:C281)</v>
      </c>
      <c r="H276" s="15">
        <f>MIN(B274:C281)</f>
        <v>-2</v>
      </c>
      <c r="I276" s="29" t="s">
        <v>363</v>
      </c>
    </row>
    <row r="277" spans="2:9" x14ac:dyDescent="0.25">
      <c r="B277" s="15" t="s">
        <v>253</v>
      </c>
      <c r="C277" s="15" t="b">
        <v>0</v>
      </c>
      <c r="G277" s="15" t="str">
        <f t="shared" ca="1" si="5"/>
        <v>=MINA(B274:C281)</v>
      </c>
      <c r="H277" s="15">
        <f>MINA(B274:C281)</f>
        <v>-2</v>
      </c>
      <c r="I277" s="29" t="s">
        <v>363</v>
      </c>
    </row>
    <row r="278" spans="2:9" x14ac:dyDescent="0.25">
      <c r="B278" s="15">
        <v>10</v>
      </c>
      <c r="C278" s="15">
        <v>0.78</v>
      </c>
    </row>
    <row r="279" spans="2:9" x14ac:dyDescent="0.25">
      <c r="B279" s="15">
        <v>8</v>
      </c>
      <c r="C279" s="15">
        <v>0.95</v>
      </c>
    </row>
    <row r="280" spans="2:9" x14ac:dyDescent="0.25">
      <c r="B280" s="15">
        <v>15</v>
      </c>
      <c r="C280" s="15">
        <v>0.25</v>
      </c>
    </row>
    <row r="281" spans="2:9" x14ac:dyDescent="0.25">
      <c r="B281" s="15">
        <v>6</v>
      </c>
      <c r="C281" s="15">
        <v>0.6</v>
      </c>
    </row>
    <row r="299" spans="2:9" x14ac:dyDescent="0.25">
      <c r="B299" s="97" t="s">
        <v>137</v>
      </c>
      <c r="C299" s="97"/>
    </row>
    <row r="301" spans="2:9" ht="22.5" x14ac:dyDescent="0.3">
      <c r="B301" s="28" t="s">
        <v>364</v>
      </c>
      <c r="C301" s="22"/>
      <c r="D301" s="22"/>
      <c r="E301" s="22"/>
      <c r="F301" s="22"/>
      <c r="G301" s="22"/>
      <c r="H301" s="23"/>
      <c r="I301" s="24"/>
    </row>
    <row r="302" spans="2:9" x14ac:dyDescent="0.25">
      <c r="B302" s="5" t="s">
        <v>365</v>
      </c>
      <c r="C302" s="6"/>
      <c r="D302" s="6"/>
      <c r="E302" s="6"/>
      <c r="F302" s="6"/>
      <c r="G302" s="6"/>
      <c r="H302" s="6"/>
      <c r="I302" s="7"/>
    </row>
    <row r="304" spans="2:9" x14ac:dyDescent="0.25">
      <c r="G304" s="14" t="s">
        <v>214</v>
      </c>
      <c r="H304" s="14" t="s">
        <v>102</v>
      </c>
      <c r="I304" s="14" t="s">
        <v>104</v>
      </c>
    </row>
    <row r="305" spans="2:9" x14ac:dyDescent="0.25">
      <c r="G305" s="15" t="str">
        <f ca="1">_xlfn.FORMULATEXT(H305)</f>
        <v>=MOD(25, 8)</v>
      </c>
      <c r="H305" s="15">
        <f>MOD(25, 8)</f>
        <v>1</v>
      </c>
      <c r="I305" s="31" t="s">
        <v>366</v>
      </c>
    </row>
    <row r="306" spans="2:9" x14ac:dyDescent="0.25">
      <c r="G306" s="15" t="str">
        <f t="shared" ref="G306:G308" ca="1" si="6">_xlfn.FORMULATEXT(H306)</f>
        <v>=MOD(25, -8)</v>
      </c>
      <c r="H306" s="15">
        <f>MOD(25, -8)</f>
        <v>-7</v>
      </c>
      <c r="I306" s="31" t="s">
        <v>367</v>
      </c>
    </row>
    <row r="307" spans="2:9" x14ac:dyDescent="0.25">
      <c r="G307" s="15" t="str">
        <f t="shared" ca="1" si="6"/>
        <v>=MOD(-25, 8)</v>
      </c>
      <c r="H307" s="15">
        <f>MOD(-25, 8)</f>
        <v>7</v>
      </c>
      <c r="I307" s="29" t="s">
        <v>368</v>
      </c>
    </row>
    <row r="308" spans="2:9" x14ac:dyDescent="0.25">
      <c r="G308" s="15" t="str">
        <f t="shared" ca="1" si="6"/>
        <v>=MOD(-25, -8)</v>
      </c>
      <c r="H308" s="15">
        <f>MOD(-25, -8)</f>
        <v>-1</v>
      </c>
      <c r="I308" s="29" t="s">
        <v>367</v>
      </c>
    </row>
    <row r="309" spans="2:9" x14ac:dyDescent="0.25">
      <c r="B309" s="97" t="s">
        <v>137</v>
      </c>
      <c r="C309" s="97"/>
    </row>
    <row r="312" spans="2:9" ht="22.5" x14ac:dyDescent="0.3">
      <c r="B312" s="28" t="s">
        <v>369</v>
      </c>
      <c r="C312" s="22"/>
      <c r="D312" s="22"/>
      <c r="E312" s="22"/>
      <c r="F312" s="22"/>
      <c r="G312" s="22"/>
      <c r="H312" s="23"/>
      <c r="I312" s="24"/>
    </row>
    <row r="313" spans="2:9" x14ac:dyDescent="0.25">
      <c r="B313" s="5" t="s">
        <v>370</v>
      </c>
      <c r="C313" s="6"/>
      <c r="D313" s="6"/>
      <c r="E313" s="6"/>
      <c r="F313" s="6"/>
      <c r="G313" s="6"/>
      <c r="H313" s="6"/>
      <c r="I313" s="7"/>
    </row>
    <row r="315" spans="2:9" ht="22.5" x14ac:dyDescent="0.3">
      <c r="B315" s="28" t="s">
        <v>371</v>
      </c>
      <c r="C315" s="22"/>
      <c r="D315" s="22"/>
      <c r="E315" s="22"/>
      <c r="F315" s="22"/>
      <c r="G315" s="22"/>
      <c r="H315" s="23"/>
      <c r="I315" s="24"/>
    </row>
    <row r="316" spans="2:9" x14ac:dyDescent="0.25">
      <c r="B316" s="5" t="s">
        <v>372</v>
      </c>
      <c r="C316" s="6"/>
      <c r="D316" s="6"/>
      <c r="E316" s="6"/>
      <c r="F316" s="6"/>
      <c r="G316" s="6"/>
      <c r="H316" s="6"/>
      <c r="I316" s="7"/>
    </row>
    <row r="318" spans="2:9" x14ac:dyDescent="0.25">
      <c r="G318" s="14" t="s">
        <v>214</v>
      </c>
      <c r="H318" s="14" t="s">
        <v>102</v>
      </c>
      <c r="I318" s="14" t="s">
        <v>104</v>
      </c>
    </row>
    <row r="319" spans="2:9" x14ac:dyDescent="0.25">
      <c r="G319" s="15" t="str">
        <f ca="1">_xlfn.FORMULATEXT(H319)</f>
        <v>=RAND()</v>
      </c>
      <c r="H319" s="15">
        <f ca="1">RAND()</f>
        <v>0.57557428859362803</v>
      </c>
      <c r="I319" s="31" t="s">
        <v>373</v>
      </c>
    </row>
    <row r="320" spans="2:9" x14ac:dyDescent="0.25">
      <c r="G320" s="15" t="str">
        <f t="shared" ref="G320:G324" ca="1" si="7">_xlfn.FORMULATEXT(H320)</f>
        <v>=RAND()</v>
      </c>
      <c r="H320" s="15">
        <f t="shared" ref="H320:H321" ca="1" si="8">RAND()</f>
        <v>0.20853282517425886</v>
      </c>
      <c r="I320" s="31" t="s">
        <v>373</v>
      </c>
    </row>
    <row r="321" spans="2:9" x14ac:dyDescent="0.25">
      <c r="G321" s="15" t="str">
        <f t="shared" ca="1" si="7"/>
        <v>=RAND()</v>
      </c>
      <c r="H321" s="15">
        <f t="shared" ca="1" si="8"/>
        <v>0.94552745087485646</v>
      </c>
      <c r="I321" s="29" t="s">
        <v>373</v>
      </c>
    </row>
    <row r="322" spans="2:9" x14ac:dyDescent="0.25">
      <c r="G322" s="15" t="str">
        <f t="shared" ca="1" si="7"/>
        <v>=RANDBETWEEN(100, 200)</v>
      </c>
      <c r="H322" s="15">
        <f ca="1">RANDBETWEEN(100, 200)</f>
        <v>198</v>
      </c>
      <c r="I322" s="29" t="s">
        <v>374</v>
      </c>
    </row>
    <row r="323" spans="2:9" x14ac:dyDescent="0.25">
      <c r="G323" s="15" t="str">
        <f t="shared" ca="1" si="7"/>
        <v>=RANDBETWEEN(100, 200)</v>
      </c>
      <c r="H323" s="15">
        <f t="shared" ref="H323:H324" ca="1" si="9">RANDBETWEEN(100, 200)</f>
        <v>128</v>
      </c>
      <c r="I323" s="29" t="s">
        <v>374</v>
      </c>
    </row>
    <row r="324" spans="2:9" x14ac:dyDescent="0.25">
      <c r="B324" s="97" t="s">
        <v>137</v>
      </c>
      <c r="C324" s="97"/>
      <c r="G324" s="15" t="str">
        <f t="shared" ca="1" si="7"/>
        <v>=RANDBETWEEN(100, 200)</v>
      </c>
      <c r="H324" s="15">
        <f t="shared" ca="1" si="9"/>
        <v>196</v>
      </c>
      <c r="I324" s="29" t="s">
        <v>374</v>
      </c>
    </row>
    <row r="327" spans="2:9" ht="22.5" x14ac:dyDescent="0.3">
      <c r="B327" s="28" t="s">
        <v>375</v>
      </c>
      <c r="C327" s="22"/>
      <c r="D327" s="22"/>
      <c r="E327" s="22"/>
      <c r="F327" s="22"/>
      <c r="G327" s="22"/>
      <c r="H327" s="23"/>
      <c r="I327" s="24"/>
    </row>
    <row r="328" spans="2:9" x14ac:dyDescent="0.25">
      <c r="B328" s="5" t="s">
        <v>376</v>
      </c>
      <c r="C328" s="6"/>
      <c r="D328" s="6"/>
      <c r="E328" s="6"/>
      <c r="F328" s="6"/>
      <c r="G328" s="6"/>
      <c r="H328" s="6"/>
      <c r="I328" s="7"/>
    </row>
    <row r="330" spans="2:9" x14ac:dyDescent="0.25">
      <c r="G330" s="14" t="s">
        <v>214</v>
      </c>
      <c r="H330" s="14" t="s">
        <v>102</v>
      </c>
      <c r="I330" s="14" t="s">
        <v>104</v>
      </c>
    </row>
    <row r="331" spans="2:9" x14ac:dyDescent="0.25">
      <c r="G331" s="15" t="str">
        <f ca="1">_xlfn.FORMULATEXT(H331)</f>
        <v>=SQRT(49)</v>
      </c>
      <c r="H331" s="15">
        <f>SQRT(49)</f>
        <v>7</v>
      </c>
      <c r="I331" s="31" t="s">
        <v>379</v>
      </c>
    </row>
    <row r="332" spans="2:9" x14ac:dyDescent="0.25">
      <c r="G332" s="15" t="str">
        <f t="shared" ref="G332:G334" ca="1" si="10">_xlfn.FORMULATEXT(H332)</f>
        <v>=SQRT(625)</v>
      </c>
      <c r="H332" s="15">
        <f>SQRT(625)</f>
        <v>25</v>
      </c>
      <c r="I332" s="31" t="s">
        <v>377</v>
      </c>
    </row>
    <row r="333" spans="2:9" x14ac:dyDescent="0.25">
      <c r="G333" s="15" t="str">
        <f t="shared" ca="1" si="10"/>
        <v>=SQRT(50)</v>
      </c>
      <c r="H333" s="15">
        <f>SQRT(50)</f>
        <v>7.0710678118654755</v>
      </c>
      <c r="I333" s="29" t="s">
        <v>378</v>
      </c>
    </row>
    <row r="334" spans="2:9" x14ac:dyDescent="0.25">
      <c r="B334" s="97" t="s">
        <v>137</v>
      </c>
      <c r="C334" s="97"/>
      <c r="G334" s="15" t="str">
        <f t="shared" ca="1" si="10"/>
        <v>=SQRT(-49)</v>
      </c>
      <c r="H334" s="15" t="e">
        <f>SQRT(-49)</f>
        <v>#NUM!</v>
      </c>
      <c r="I334" s="29" t="s">
        <v>380</v>
      </c>
    </row>
    <row r="337" spans="2:9" ht="22.5" x14ac:dyDescent="0.3">
      <c r="B337" s="28" t="s">
        <v>381</v>
      </c>
      <c r="C337" s="22"/>
      <c r="D337" s="22"/>
      <c r="E337" s="22"/>
      <c r="F337" s="22"/>
      <c r="G337" s="22"/>
      <c r="H337" s="23"/>
      <c r="I337" s="24"/>
    </row>
    <row r="338" spans="2:9" x14ac:dyDescent="0.25">
      <c r="B338" s="5" t="s">
        <v>382</v>
      </c>
      <c r="C338" s="6"/>
      <c r="D338" s="6"/>
      <c r="E338" s="6"/>
      <c r="F338" s="6"/>
      <c r="G338" s="6"/>
      <c r="H338" s="6"/>
      <c r="I338" s="7"/>
    </row>
    <row r="340" spans="2:9" ht="57" customHeight="1" x14ac:dyDescent="0.25">
      <c r="B340" s="34" t="s">
        <v>389</v>
      </c>
      <c r="C340" s="34" t="s">
        <v>390</v>
      </c>
      <c r="D340" s="14" t="s">
        <v>383</v>
      </c>
    </row>
    <row r="341" spans="2:9" x14ac:dyDescent="0.25">
      <c r="B341" s="15">
        <v>1</v>
      </c>
      <c r="C341" s="15">
        <v>101</v>
      </c>
      <c r="D341" s="15" t="s">
        <v>74</v>
      </c>
    </row>
    <row r="342" spans="2:9" x14ac:dyDescent="0.25">
      <c r="B342" s="15">
        <v>2</v>
      </c>
      <c r="C342" s="15">
        <v>102</v>
      </c>
      <c r="D342" s="15" t="s">
        <v>80</v>
      </c>
    </row>
    <row r="343" spans="2:9" x14ac:dyDescent="0.25">
      <c r="B343" s="15">
        <v>3</v>
      </c>
      <c r="C343" s="15">
        <v>103</v>
      </c>
      <c r="D343" s="15" t="s">
        <v>82</v>
      </c>
    </row>
    <row r="344" spans="2:9" x14ac:dyDescent="0.25">
      <c r="B344" s="15">
        <v>4</v>
      </c>
      <c r="C344" s="15">
        <v>104</v>
      </c>
      <c r="D344" s="15" t="s">
        <v>88</v>
      </c>
    </row>
    <row r="345" spans="2:9" x14ac:dyDescent="0.25">
      <c r="B345" s="15">
        <v>5</v>
      </c>
      <c r="C345" s="15">
        <v>105</v>
      </c>
      <c r="D345" s="15" t="s">
        <v>92</v>
      </c>
    </row>
    <row r="346" spans="2:9" x14ac:dyDescent="0.25">
      <c r="B346" s="15">
        <v>6</v>
      </c>
      <c r="C346" s="15">
        <v>106</v>
      </c>
      <c r="D346" s="15" t="s">
        <v>384</v>
      </c>
    </row>
    <row r="347" spans="2:9" x14ac:dyDescent="0.25">
      <c r="B347" s="15">
        <v>7</v>
      </c>
      <c r="C347" s="15">
        <v>107</v>
      </c>
      <c r="D347" s="15" t="s">
        <v>385</v>
      </c>
    </row>
    <row r="348" spans="2:9" x14ac:dyDescent="0.25">
      <c r="B348" s="15">
        <v>8</v>
      </c>
      <c r="C348" s="15">
        <v>108</v>
      </c>
      <c r="D348" s="15" t="s">
        <v>386</v>
      </c>
    </row>
    <row r="349" spans="2:9" x14ac:dyDescent="0.25">
      <c r="B349" s="15">
        <v>9</v>
      </c>
      <c r="C349" s="15">
        <v>109</v>
      </c>
      <c r="D349" s="15" t="s">
        <v>10</v>
      </c>
    </row>
    <row r="350" spans="2:9" x14ac:dyDescent="0.25">
      <c r="B350" s="15">
        <v>10</v>
      </c>
      <c r="C350" s="15">
        <v>110</v>
      </c>
      <c r="D350" s="15" t="s">
        <v>387</v>
      </c>
    </row>
    <row r="351" spans="2:9" x14ac:dyDescent="0.25">
      <c r="B351" s="15">
        <v>11</v>
      </c>
      <c r="C351" s="15">
        <v>111</v>
      </c>
      <c r="D351" s="15" t="s">
        <v>388</v>
      </c>
    </row>
    <row r="354" spans="2:9" x14ac:dyDescent="0.25">
      <c r="B354" s="14" t="s">
        <v>101</v>
      </c>
      <c r="G354" s="14" t="s">
        <v>214</v>
      </c>
      <c r="H354" s="14" t="s">
        <v>102</v>
      </c>
      <c r="I354" s="14" t="s">
        <v>104</v>
      </c>
    </row>
    <row r="355" spans="2:9" ht="26.25" x14ac:dyDescent="0.25">
      <c r="B355" s="15">
        <v>15</v>
      </c>
      <c r="G355" s="15" t="str">
        <f ca="1">_xlfn.FORMULATEXT(H355)</f>
        <v>=SUBTOTAL(109, B355:B366)</v>
      </c>
      <c r="H355" s="15">
        <f>SUBTOTAL(109, B355:B366)</f>
        <v>542</v>
      </c>
      <c r="I355" s="29" t="s">
        <v>391</v>
      </c>
    </row>
    <row r="356" spans="2:9" ht="26.25" x14ac:dyDescent="0.25">
      <c r="B356" s="15">
        <v>45</v>
      </c>
      <c r="G356" s="15" t="str">
        <f ca="1">_xlfn.FORMULATEXT(H356)</f>
        <v>=SUBTOTAL(9, B355:B366)</v>
      </c>
      <c r="H356" s="15">
        <f>SUBTOTAL(9, B355:B366)</f>
        <v>632</v>
      </c>
      <c r="I356" s="29" t="s">
        <v>392</v>
      </c>
    </row>
    <row r="357" spans="2:9" x14ac:dyDescent="0.25">
      <c r="B357" s="15">
        <v>78</v>
      </c>
      <c r="G357" s="15" t="str">
        <f t="shared" ref="G357:G358" ca="1" si="11">_xlfn.FORMULATEXT(H357)</f>
        <v>=SUBTOTAL(101, B355:B366)</v>
      </c>
      <c r="H357" s="15">
        <f>SUBTOTAL(101, B355:B366)</f>
        <v>54.2</v>
      </c>
      <c r="I357" s="15" t="s">
        <v>393</v>
      </c>
    </row>
    <row r="358" spans="2:9" x14ac:dyDescent="0.25">
      <c r="B358" s="15">
        <v>89</v>
      </c>
      <c r="G358" s="15" t="str">
        <f t="shared" ca="1" si="11"/>
        <v>=SUBTOTAL(1, B355:B366)</v>
      </c>
      <c r="H358" s="15">
        <f>SUBTOTAL(1, B355:B366)</f>
        <v>52.666666666666664</v>
      </c>
      <c r="I358" s="15" t="s">
        <v>394</v>
      </c>
    </row>
    <row r="359" spans="2:9" x14ac:dyDescent="0.25">
      <c r="B359" s="15">
        <v>65</v>
      </c>
    </row>
    <row r="360" spans="2:9" x14ac:dyDescent="0.25">
      <c r="B360" s="15">
        <v>78</v>
      </c>
    </row>
    <row r="361" spans="2:9" x14ac:dyDescent="0.25">
      <c r="B361" s="15">
        <v>45</v>
      </c>
    </row>
    <row r="362" spans="2:9" hidden="1" x14ac:dyDescent="0.25">
      <c r="B362" s="15">
        <v>12</v>
      </c>
    </row>
    <row r="363" spans="2:9" hidden="1" x14ac:dyDescent="0.25">
      <c r="B363" s="15">
        <v>78</v>
      </c>
    </row>
    <row r="364" spans="2:9" x14ac:dyDescent="0.25">
      <c r="B364" s="15">
        <v>50</v>
      </c>
    </row>
    <row r="365" spans="2:9" x14ac:dyDescent="0.25">
      <c r="B365" s="15">
        <v>65</v>
      </c>
    </row>
    <row r="366" spans="2:9" x14ac:dyDescent="0.25">
      <c r="B366" s="15">
        <v>12</v>
      </c>
    </row>
    <row r="368" spans="2:9" x14ac:dyDescent="0.25">
      <c r="B368" s="97" t="s">
        <v>137</v>
      </c>
      <c r="C368" s="97"/>
    </row>
  </sheetData>
  <mergeCells count="20">
    <mergeCell ref="B107:C107"/>
    <mergeCell ref="B15:C15"/>
    <mergeCell ref="B33:C33"/>
    <mergeCell ref="B52:C52"/>
    <mergeCell ref="B72:C72"/>
    <mergeCell ref="B90:C90"/>
    <mergeCell ref="B368:C368"/>
    <mergeCell ref="B199:C199"/>
    <mergeCell ref="B212:C212"/>
    <mergeCell ref="B127:C127"/>
    <mergeCell ref="B141:C141"/>
    <mergeCell ref="B156:C156"/>
    <mergeCell ref="B166:C166"/>
    <mergeCell ref="B184:C184"/>
    <mergeCell ref="B334:C334"/>
    <mergeCell ref="B229:C229"/>
    <mergeCell ref="B264:C264"/>
    <mergeCell ref="B299:C299"/>
    <mergeCell ref="B309:C309"/>
    <mergeCell ref="B324:C324"/>
  </mergeCells>
  <hyperlinks>
    <hyperlink ref="B15" location="'LIST OF FUNCTIONS'!A1" display="Back to LIST OF FUNCTIONS"/>
    <hyperlink ref="B33" location="'LIST OF FUNCTIONS'!A1" display="Back to LIST OF FUNCTIONS"/>
    <hyperlink ref="B52" location="'LIST OF FUNCTIONS'!A1" display="Back to LIST OF FUNCTIONS"/>
    <hyperlink ref="B72" location="'LIST OF FUNCTIONS'!A1" display="Back to LIST OF FUNCTIONS"/>
    <hyperlink ref="B90" location="'LIST OF FUNCTIONS'!A1" display="Back to LIST OF FUNCTIONS"/>
    <hyperlink ref="B127" location="'LIST OF FUNCTIONS'!A1" display="Back to LIST OF FUNCTIONS"/>
    <hyperlink ref="B141" location="'LIST OF FUNCTIONS'!A1" display="Back to LIST OF FUNCTIONS"/>
    <hyperlink ref="B156" location="'LIST OF FUNCTIONS'!A1" display="Back to LIST OF FUNCTIONS"/>
    <hyperlink ref="B166" location="'LIST OF FUNCTIONS'!A1" display="Back to LIST OF FUNCTIONS"/>
    <hyperlink ref="B184" location="'LIST OF FUNCTIONS'!A1" display="Back to LIST OF FUNCTIONS"/>
    <hyperlink ref="B199" location="'LIST OF FUNCTIONS'!A1" display="Back to LIST OF FUNCTIONS"/>
    <hyperlink ref="B212" location="'LIST OF FUNCTIONS'!A1" display="Back to LIST OF FUNCTIONS"/>
    <hyperlink ref="B229" location="'LIST OF FUNCTIONS'!A1" display="Back to LIST OF FUNCTIONS"/>
    <hyperlink ref="B264" location="'LIST OF FUNCTIONS'!A1" display="Back to LIST OF FUNCTIONS"/>
    <hyperlink ref="B299" location="'LIST OF FUNCTIONS'!A1" display="Back to LIST OF FUNCTIONS"/>
    <hyperlink ref="B309" location="'LIST OF FUNCTIONS'!A1" display="Back to LIST OF FUNCTIONS"/>
    <hyperlink ref="B324" location="'LIST OF FUNCTIONS'!A1" display="Back to LIST OF FUNCTIONS"/>
    <hyperlink ref="B334" location="'LIST OF FUNCTIONS'!A1" display="Back to LIST OF FUNCTIONS"/>
    <hyperlink ref="B368" location="'LIST OF FUNCTIONS'!A1" display="Back to LIST OF FUNCTIONS"/>
    <hyperlink ref="B107" location="'LIST OF FUNCTIONS'!A1" display="Back to LIST OF FUNCTIONS"/>
    <hyperlink ref="G1" r:id="rId1"/>
  </hyperlinks>
  <pageMargins left="0.7" right="0.7" top="0.75" bottom="0.75" header="0.3" footer="0.3"/>
  <ignoredErrors>
    <ignoredError sqref="H96 H98" formulaRange="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1"/>
  <sheetViews>
    <sheetView showGridLines="0" workbookViewId="0">
      <selection activeCell="B15" sqref="B15"/>
    </sheetView>
  </sheetViews>
  <sheetFormatPr defaultRowHeight="15" x14ac:dyDescent="0.25"/>
  <cols>
    <col min="1" max="1" width="3.85546875" customWidth="1"/>
    <col min="2" max="2" width="19.7109375" customWidth="1"/>
    <col min="3" max="5" width="1.7109375" customWidth="1"/>
    <col min="6" max="6" width="35.28515625" bestFit="1" customWidth="1"/>
    <col min="7" max="7" width="22.5703125" bestFit="1" customWidth="1"/>
    <col min="8" max="8" width="50" bestFit="1" customWidth="1"/>
  </cols>
  <sheetData>
    <row r="1" spans="2:8" s="35" customFormat="1" x14ac:dyDescent="0.25">
      <c r="G1" s="95" t="s">
        <v>820</v>
      </c>
    </row>
    <row r="2" spans="2:8" ht="22.5" x14ac:dyDescent="0.3">
      <c r="B2" s="28" t="s">
        <v>397</v>
      </c>
      <c r="C2" s="22"/>
      <c r="D2" s="22"/>
      <c r="E2" s="22"/>
      <c r="F2" s="22"/>
      <c r="G2" s="23"/>
      <c r="H2" s="24"/>
    </row>
    <row r="3" spans="2:8" x14ac:dyDescent="0.25">
      <c r="B3" s="5" t="s">
        <v>398</v>
      </c>
      <c r="C3" s="6"/>
      <c r="D3" s="6"/>
      <c r="E3" s="6"/>
      <c r="F3" s="6"/>
      <c r="G3" s="6"/>
      <c r="H3" s="7"/>
    </row>
    <row r="5" spans="2:8" x14ac:dyDescent="0.25">
      <c r="B5" s="14" t="s">
        <v>399</v>
      </c>
      <c r="F5" s="14" t="s">
        <v>214</v>
      </c>
      <c r="G5" s="14" t="s">
        <v>102</v>
      </c>
      <c r="H5" s="14" t="s">
        <v>104</v>
      </c>
    </row>
    <row r="6" spans="2:8" x14ac:dyDescent="0.25">
      <c r="B6" s="15" t="s">
        <v>400</v>
      </c>
      <c r="F6" s="15" t="str">
        <f ca="1">_xlfn.FORMULATEXT(G6)</f>
        <v>=FIND("r", B6)</v>
      </c>
      <c r="G6" s="15">
        <f>FIND("r", B6)</f>
        <v>3</v>
      </c>
      <c r="H6" s="15" t="s">
        <v>401</v>
      </c>
    </row>
    <row r="7" spans="2:8" x14ac:dyDescent="0.25">
      <c r="F7" s="15" t="str">
        <f ca="1">_xlfn.FORMULATEXT(G7)</f>
        <v>=FIND("r", B6, 1)</v>
      </c>
      <c r="G7" s="15">
        <f>FIND("r", B6, 1)</f>
        <v>3</v>
      </c>
      <c r="H7" s="15" t="s">
        <v>401</v>
      </c>
    </row>
    <row r="8" spans="2:8" x14ac:dyDescent="0.25">
      <c r="F8" s="15" t="str">
        <f t="shared" ref="F8:F11" ca="1" si="0">_xlfn.FORMULATEXT(G8)</f>
        <v>=FIND("r", B6, 2)</v>
      </c>
      <c r="G8" s="15">
        <f>FIND("r", B6, 2)</f>
        <v>3</v>
      </c>
      <c r="H8" s="29" t="s">
        <v>402</v>
      </c>
    </row>
    <row r="9" spans="2:8" x14ac:dyDescent="0.25">
      <c r="F9" s="15" t="str">
        <f t="shared" ca="1" si="0"/>
        <v>=FIND("r", B6, 3)</v>
      </c>
      <c r="G9" s="15">
        <f>FIND("r", B6, 3)</f>
        <v>3</v>
      </c>
      <c r="H9" s="15" t="s">
        <v>403</v>
      </c>
    </row>
    <row r="10" spans="2:8" x14ac:dyDescent="0.25">
      <c r="F10" s="15" t="str">
        <f t="shared" ca="1" si="0"/>
        <v>=FIND("r", B6, 4)</v>
      </c>
      <c r="G10" s="15">
        <f>FIND("r", B6, 4)</f>
        <v>14</v>
      </c>
      <c r="H10" s="15" t="s">
        <v>404</v>
      </c>
    </row>
    <row r="11" spans="2:8" x14ac:dyDescent="0.25">
      <c r="F11" s="15" t="str">
        <f t="shared" ca="1" si="0"/>
        <v>=FIND("R", B6)</v>
      </c>
      <c r="G11" s="15">
        <f>FIND("R", B6)</f>
        <v>16</v>
      </c>
      <c r="H11" s="15" t="s">
        <v>405</v>
      </c>
    </row>
    <row r="27" spans="2:8" x14ac:dyDescent="0.25">
      <c r="B27" s="97" t="s">
        <v>137</v>
      </c>
      <c r="C27" s="97"/>
    </row>
    <row r="29" spans="2:8" ht="22.5" x14ac:dyDescent="0.3">
      <c r="B29" s="28" t="s">
        <v>406</v>
      </c>
      <c r="C29" s="22"/>
      <c r="D29" s="22"/>
      <c r="E29" s="22"/>
      <c r="F29" s="22"/>
      <c r="G29" s="23"/>
      <c r="H29" s="24"/>
    </row>
    <row r="30" spans="2:8" x14ac:dyDescent="0.25">
      <c r="B30" s="5" t="s">
        <v>407</v>
      </c>
      <c r="C30" s="6"/>
      <c r="D30" s="6"/>
      <c r="E30" s="6"/>
      <c r="F30" s="6"/>
      <c r="G30" s="6"/>
      <c r="H30" s="7"/>
    </row>
    <row r="32" spans="2:8" x14ac:dyDescent="0.25">
      <c r="B32" s="14" t="s">
        <v>399</v>
      </c>
      <c r="F32" s="14" t="s">
        <v>214</v>
      </c>
      <c r="G32" s="14" t="s">
        <v>102</v>
      </c>
      <c r="H32" s="14" t="s">
        <v>104</v>
      </c>
    </row>
    <row r="33" spans="2:8" x14ac:dyDescent="0.25">
      <c r="B33" s="15" t="s">
        <v>400</v>
      </c>
      <c r="F33" s="15" t="str">
        <f ca="1">_xlfn.FORMULATEXT(G33)</f>
        <v>=SEARCH("r", B33)</v>
      </c>
      <c r="G33" s="15">
        <f>SEARCH("r", B33)</f>
        <v>3</v>
      </c>
      <c r="H33" s="15" t="s">
        <v>401</v>
      </c>
    </row>
    <row r="34" spans="2:8" x14ac:dyDescent="0.25">
      <c r="B34" s="15" t="s">
        <v>409</v>
      </c>
      <c r="F34" s="15" t="str">
        <f ca="1">_xlfn.FORMULATEXT(G34)</f>
        <v>=SEARCH("r", B33, 1)</v>
      </c>
      <c r="G34" s="15">
        <f>SEARCH("r", B33, 1)</f>
        <v>3</v>
      </c>
      <c r="H34" s="15" t="s">
        <v>401</v>
      </c>
    </row>
    <row r="35" spans="2:8" x14ac:dyDescent="0.25">
      <c r="B35" s="15" t="s">
        <v>410</v>
      </c>
      <c r="F35" s="15" t="str">
        <f t="shared" ref="F35:F40" ca="1" si="1">_xlfn.FORMULATEXT(G35)</f>
        <v>=SEARCH("r", B33, 2)</v>
      </c>
      <c r="G35" s="15">
        <f>SEARCH("r", B33, 2)</f>
        <v>3</v>
      </c>
      <c r="H35" s="29" t="s">
        <v>402</v>
      </c>
    </row>
    <row r="36" spans="2:8" x14ac:dyDescent="0.25">
      <c r="F36" s="15" t="str">
        <f t="shared" ca="1" si="1"/>
        <v>=SEARCH("r", B33, 3)</v>
      </c>
      <c r="G36" s="15">
        <f>SEARCH("r", B33, 3)</f>
        <v>3</v>
      </c>
      <c r="H36" s="15" t="s">
        <v>403</v>
      </c>
    </row>
    <row r="37" spans="2:8" x14ac:dyDescent="0.25">
      <c r="F37" s="15" t="str">
        <f t="shared" ca="1" si="1"/>
        <v>=SEARCH("r", B33, 4)</v>
      </c>
      <c r="G37" s="15">
        <f>SEARCH("r", B33, 4)</f>
        <v>14</v>
      </c>
      <c r="H37" s="15" t="s">
        <v>404</v>
      </c>
    </row>
    <row r="38" spans="2:8" ht="26.25" x14ac:dyDescent="0.25">
      <c r="F38" s="15" t="str">
        <f t="shared" ca="1" si="1"/>
        <v>=SEARCH("R", B33)</v>
      </c>
      <c r="G38" s="15">
        <f>SEARCH("R", B33)</f>
        <v>3</v>
      </c>
      <c r="H38" s="29" t="s">
        <v>408</v>
      </c>
    </row>
    <row r="39" spans="2:8" x14ac:dyDescent="0.25">
      <c r="F39" s="15" t="str">
        <f t="shared" ca="1" si="1"/>
        <v>=SEARCH(" ", B34)</v>
      </c>
      <c r="G39" s="15">
        <f>SEARCH(" ", B34)</f>
        <v>6</v>
      </c>
      <c r="H39" s="15" t="s">
        <v>412</v>
      </c>
    </row>
    <row r="40" spans="2:8" x14ac:dyDescent="0.25">
      <c r="F40" s="15" t="str">
        <f t="shared" ca="1" si="1"/>
        <v>=SEARCH("""",B35)</v>
      </c>
      <c r="G40" s="15">
        <f>SEARCH("""",B35)</f>
        <v>5</v>
      </c>
      <c r="H40" s="15" t="s">
        <v>411</v>
      </c>
    </row>
    <row r="56" spans="2:8" x14ac:dyDescent="0.25">
      <c r="B56" s="97" t="s">
        <v>137</v>
      </c>
      <c r="C56" s="97"/>
    </row>
    <row r="59" spans="2:8" ht="22.5" x14ac:dyDescent="0.3">
      <c r="B59" s="28" t="s">
        <v>414</v>
      </c>
      <c r="C59" s="22"/>
      <c r="D59" s="22"/>
      <c r="E59" s="22"/>
      <c r="F59" s="22"/>
      <c r="G59" s="23"/>
      <c r="H59" s="24"/>
    </row>
    <row r="60" spans="2:8" x14ac:dyDescent="0.25">
      <c r="B60" s="5" t="s">
        <v>415</v>
      </c>
      <c r="C60" s="6"/>
      <c r="D60" s="6"/>
      <c r="E60" s="6"/>
      <c r="F60" s="6"/>
      <c r="G60" s="6"/>
      <c r="H60" s="7"/>
    </row>
    <row r="62" spans="2:8" x14ac:dyDescent="0.25">
      <c r="B62" s="14" t="s">
        <v>399</v>
      </c>
      <c r="F62" s="14" t="s">
        <v>214</v>
      </c>
      <c r="G62" s="14" t="s">
        <v>102</v>
      </c>
      <c r="H62" s="14" t="s">
        <v>104</v>
      </c>
    </row>
    <row r="63" spans="2:8" x14ac:dyDescent="0.25">
      <c r="B63" s="15" t="s">
        <v>418</v>
      </c>
      <c r="F63" s="15" t="str">
        <f ca="1">_xlfn.FORMULATEXT(G63)</f>
        <v>=SUBSTITUTE(B63, "Sold", "Bought")</v>
      </c>
      <c r="G63" s="15" t="str">
        <f>SUBSTITUTE(B63, "Sold", "Bought")</f>
        <v>Quantity Bought Bought</v>
      </c>
      <c r="H63" s="15" t="s">
        <v>419</v>
      </c>
    </row>
    <row r="64" spans="2:8" x14ac:dyDescent="0.25">
      <c r="B64" s="15" t="s">
        <v>416</v>
      </c>
      <c r="F64" s="15" t="str">
        <f t="shared" ref="F64:F66" ca="1" si="2">_xlfn.FORMULATEXT(G64)</f>
        <v>=SUBSTITUTE(B63, "Sold", "Bought", 1)</v>
      </c>
      <c r="G64" s="15" t="str">
        <f>SUBSTITUTE(B63, "Sold", "Bought", 1)</f>
        <v>Quantity Bought Sold</v>
      </c>
      <c r="H64" s="15" t="s">
        <v>420</v>
      </c>
    </row>
    <row r="65" spans="2:8" x14ac:dyDescent="0.25">
      <c r="B65" s="15" t="s">
        <v>417</v>
      </c>
      <c r="F65" s="15" t="str">
        <f t="shared" ca="1" si="2"/>
        <v>=SUBSTITUTE(B63, "Sold", "Bought", 2)</v>
      </c>
      <c r="G65" s="15" t="str">
        <f>SUBSTITUTE(B63, "Sold", "Bought", 2)</f>
        <v>Quantity Sold Bought</v>
      </c>
      <c r="H65" s="15" t="s">
        <v>421</v>
      </c>
    </row>
    <row r="66" spans="2:8" x14ac:dyDescent="0.25">
      <c r="F66" s="15" t="str">
        <f t="shared" ca="1" si="2"/>
        <v>=SUBSTITUTE(B64, "08", "13")</v>
      </c>
      <c r="G66" s="15" t="str">
        <f>SUBSTITUTE(B64, "08", "13")</f>
        <v>Year 2013</v>
      </c>
      <c r="H66" s="15" t="s">
        <v>422</v>
      </c>
    </row>
    <row r="68" spans="2:8" x14ac:dyDescent="0.25">
      <c r="B68" s="97" t="s">
        <v>137</v>
      </c>
      <c r="C68" s="97"/>
    </row>
    <row r="70" spans="2:8" ht="22.5" x14ac:dyDescent="0.3">
      <c r="B70" s="28" t="s">
        <v>772</v>
      </c>
      <c r="C70" s="22"/>
      <c r="D70" s="22"/>
      <c r="E70" s="22"/>
      <c r="F70" s="22"/>
      <c r="G70" s="23"/>
      <c r="H70" s="24"/>
    </row>
    <row r="71" spans="2:8" x14ac:dyDescent="0.25">
      <c r="B71" s="5" t="s">
        <v>773</v>
      </c>
      <c r="C71" s="6"/>
      <c r="D71" s="6"/>
      <c r="E71" s="6"/>
      <c r="F71" s="6"/>
      <c r="G71" s="6"/>
      <c r="H71" s="7"/>
    </row>
    <row r="73" spans="2:8" x14ac:dyDescent="0.25">
      <c r="B73" s="14" t="s">
        <v>399</v>
      </c>
      <c r="F73" s="14" t="s">
        <v>214</v>
      </c>
      <c r="G73" s="14" t="s">
        <v>102</v>
      </c>
      <c r="H73" s="14" t="s">
        <v>104</v>
      </c>
    </row>
    <row r="74" spans="2:8" x14ac:dyDescent="0.25">
      <c r="B74" s="15" t="s">
        <v>774</v>
      </c>
      <c r="F74" s="15" t="str">
        <f ca="1">_xlfn.FORMULATEXT(G74)</f>
        <v>=REPLACE(B74, 9, 1, "Kawser")</v>
      </c>
      <c r="G74" s="15" t="str">
        <f>REPLACE(B74, 9, 1, "Kawser")</f>
        <v>Marissa Kawserhan</v>
      </c>
      <c r="H74" s="15" t="s">
        <v>775</v>
      </c>
    </row>
    <row r="75" spans="2:8" x14ac:dyDescent="0.25">
      <c r="B75" s="15">
        <v>2015</v>
      </c>
      <c r="F75" s="15" t="str">
        <f t="shared" ref="F75:F81" ca="1" si="3">_xlfn.FORMULATEXT(G75)</f>
        <v>=REPLACE(B74, 9, 2, "Kawser")</v>
      </c>
      <c r="G75" s="15" t="str">
        <f>REPLACE(B74, 9, 2, "Kawser")</f>
        <v>Marissa Kawseran</v>
      </c>
      <c r="H75" s="15" t="s">
        <v>776</v>
      </c>
    </row>
    <row r="76" spans="2:8" x14ac:dyDescent="0.25">
      <c r="B76" s="15">
        <v>9876543210</v>
      </c>
      <c r="F76" s="15" t="str">
        <f t="shared" ca="1" si="3"/>
        <v>=REPLACE(B74, 9, 3, "Kawser")</v>
      </c>
      <c r="G76" s="15" t="str">
        <f>REPLACE(B74, 9, 3, "Kawser")</f>
        <v>Marissa Kawsern</v>
      </c>
      <c r="H76" s="15" t="s">
        <v>777</v>
      </c>
    </row>
    <row r="77" spans="2:8" ht="26.25" x14ac:dyDescent="0.25">
      <c r="F77" s="15" t="str">
        <f t="shared" ca="1" si="3"/>
        <v>=REPLACE(B74, 9, 4, "Kawser")</v>
      </c>
      <c r="G77" s="15" t="str">
        <f>REPLACE(B74, 9, 4, "Kawser")</f>
        <v>Marissa Kawser</v>
      </c>
      <c r="H77" s="29" t="s">
        <v>778</v>
      </c>
    </row>
    <row r="78" spans="2:8" x14ac:dyDescent="0.25">
      <c r="F78" s="15" t="str">
        <f t="shared" ca="1" si="3"/>
        <v>=REPLACE(B74, 1, 1, "Kawser")</v>
      </c>
      <c r="G78" s="15" t="str">
        <f>REPLACE(B74, 1, 1, "Kawser")</f>
        <v>Kawserarissa Khan</v>
      </c>
      <c r="H78" s="15" t="s">
        <v>779</v>
      </c>
    </row>
    <row r="79" spans="2:8" x14ac:dyDescent="0.25">
      <c r="F79" s="15" t="str">
        <f t="shared" ca="1" si="3"/>
        <v>=REPLACE(B74, 2, 2, "Kawser")</v>
      </c>
      <c r="G79" s="15" t="str">
        <f>REPLACE(B74, 2, 2, "Kawser")</f>
        <v>MKawserissa Khan</v>
      </c>
      <c r="H79" s="15" t="s">
        <v>779</v>
      </c>
    </row>
    <row r="80" spans="2:8" x14ac:dyDescent="0.25">
      <c r="F80" s="15" t="str">
        <f t="shared" ca="1" si="3"/>
        <v>=REPLACE(B74, 3, 3, "Kawser")</v>
      </c>
      <c r="G80" s="15" t="str">
        <f>REPLACE(B74, 3, 3, "Kawser")</f>
        <v>MaKawsersa Khan</v>
      </c>
      <c r="H80" s="15" t="s">
        <v>779</v>
      </c>
    </row>
    <row r="81" spans="2:8" x14ac:dyDescent="0.25">
      <c r="B81" s="97" t="s">
        <v>137</v>
      </c>
      <c r="C81" s="97"/>
      <c r="F81" s="15" t="str">
        <f t="shared" ca="1" si="3"/>
        <v>=REPLACE(B74, 4, 4, "Kawser")</v>
      </c>
      <c r="G81" s="15" t="str">
        <f>REPLACE(B74, 4, 4, "Kawser")</f>
        <v>MarKawser Khan</v>
      </c>
      <c r="H81" s="15" t="s">
        <v>779</v>
      </c>
    </row>
  </sheetData>
  <mergeCells count="4">
    <mergeCell ref="B27:C27"/>
    <mergeCell ref="B56:C56"/>
    <mergeCell ref="B68:C68"/>
    <mergeCell ref="B81:C81"/>
  </mergeCells>
  <hyperlinks>
    <hyperlink ref="B27" location="'LIST OF FUNCTIONS'!A1" display="Back to LIST OF FUNCTIONS"/>
    <hyperlink ref="B56" location="'LIST OF FUNCTIONS'!A1" display="Back to LIST OF FUNCTIONS"/>
    <hyperlink ref="B68" location="'LIST OF FUNCTIONS'!A1" display="Back to LIST OF FUNCTIONS"/>
    <hyperlink ref="B81" location="'LIST OF FUNCTIONS'!A1" display="Back to LIST OF FUNCTIONS"/>
    <hyperlink ref="G1" r:id="rId1"/>
  </hyperlinks>
  <pageMargins left="0.7" right="0.7" top="0.75" bottom="0.75" header="0.3" footer="0.3"/>
  <pageSetup paperSize="9" orientation="portrait"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6"/>
  <sheetViews>
    <sheetView showGridLines="0" tabSelected="1" topLeftCell="A50" zoomScale="90" zoomScaleNormal="90" workbookViewId="0">
      <selection activeCell="B55" sqref="B55"/>
    </sheetView>
  </sheetViews>
  <sheetFormatPr defaultRowHeight="15" x14ac:dyDescent="0.25"/>
  <cols>
    <col min="1" max="1" width="4.85546875" customWidth="1"/>
    <col min="2" max="2" width="12.5703125" customWidth="1"/>
    <col min="3" max="3" width="12" bestFit="1" customWidth="1"/>
    <col min="4" max="4" width="12.5703125" bestFit="1" customWidth="1"/>
    <col min="5" max="5" width="10" bestFit="1" customWidth="1"/>
    <col min="6" max="6" width="12.28515625" customWidth="1"/>
    <col min="7" max="7" width="3.28515625" customWidth="1"/>
    <col min="8" max="8" width="38.140625" bestFit="1" customWidth="1"/>
    <col min="9" max="9" width="11.5703125" bestFit="1" customWidth="1"/>
    <col min="10" max="10" width="54.140625" customWidth="1"/>
  </cols>
  <sheetData>
    <row r="1" spans="2:10" x14ac:dyDescent="0.25">
      <c r="H1" s="95" t="s">
        <v>820</v>
      </c>
    </row>
    <row r="2" spans="2:10" ht="22.5" x14ac:dyDescent="0.3">
      <c r="B2" s="28" t="s">
        <v>423</v>
      </c>
      <c r="C2" s="22"/>
      <c r="D2" s="22"/>
      <c r="E2" s="22"/>
      <c r="F2" s="22"/>
      <c r="G2" s="22"/>
      <c r="H2" s="22"/>
      <c r="I2" s="22"/>
      <c r="J2" s="39"/>
    </row>
    <row r="3" spans="2:10" x14ac:dyDescent="0.25">
      <c r="B3" s="5" t="s">
        <v>424</v>
      </c>
      <c r="C3" s="6"/>
      <c r="D3" s="6"/>
      <c r="E3" s="6"/>
      <c r="F3" s="6"/>
      <c r="G3" s="6"/>
      <c r="H3" s="6"/>
      <c r="I3" s="6"/>
      <c r="J3" s="7"/>
    </row>
    <row r="5" spans="2:10" x14ac:dyDescent="0.25">
      <c r="B5" s="14" t="s">
        <v>425</v>
      </c>
      <c r="C5" s="98" t="s">
        <v>426</v>
      </c>
      <c r="D5" s="99"/>
      <c r="E5" s="36"/>
      <c r="F5" s="36"/>
    </row>
    <row r="6" spans="2:10" ht="74.25" customHeight="1" x14ac:dyDescent="0.25">
      <c r="B6" s="37" t="s">
        <v>427</v>
      </c>
      <c r="C6" s="100" t="s">
        <v>428</v>
      </c>
      <c r="D6" s="100"/>
      <c r="E6" s="100"/>
      <c r="F6" s="100"/>
      <c r="G6" s="38"/>
    </row>
    <row r="7" spans="2:10" ht="74.25" customHeight="1" x14ac:dyDescent="0.25">
      <c r="B7" s="37">
        <v>0</v>
      </c>
      <c r="C7" s="100" t="s">
        <v>429</v>
      </c>
      <c r="D7" s="100"/>
      <c r="E7" s="100"/>
      <c r="F7" s="100"/>
      <c r="G7" s="38"/>
    </row>
    <row r="8" spans="2:10" ht="74.25" customHeight="1" x14ac:dyDescent="0.25">
      <c r="B8" s="37">
        <v>-1</v>
      </c>
      <c r="C8" s="100" t="s">
        <v>430</v>
      </c>
      <c r="D8" s="100"/>
      <c r="E8" s="100"/>
      <c r="F8" s="100"/>
      <c r="G8" s="38"/>
    </row>
    <row r="10" spans="2:10" ht="26.25" x14ac:dyDescent="0.25">
      <c r="B10" s="14" t="s">
        <v>246</v>
      </c>
      <c r="C10" s="34" t="s">
        <v>432</v>
      </c>
      <c r="D10" s="34" t="s">
        <v>433</v>
      </c>
      <c r="E10" s="34" t="s">
        <v>438</v>
      </c>
      <c r="H10" s="14" t="s">
        <v>214</v>
      </c>
      <c r="I10" s="34" t="s">
        <v>102</v>
      </c>
      <c r="J10" s="34" t="s">
        <v>104</v>
      </c>
    </row>
    <row r="11" spans="2:10" ht="39" x14ac:dyDescent="0.25">
      <c r="B11" s="15" t="s">
        <v>118</v>
      </c>
      <c r="C11" s="15">
        <v>35</v>
      </c>
      <c r="D11" s="15">
        <v>45</v>
      </c>
      <c r="E11" s="15">
        <v>25</v>
      </c>
      <c r="H11" s="15" t="str">
        <f ca="1">_xlfn.FORMULATEXT(I11)</f>
        <v>=MATCH(41, C11:C14, 1)</v>
      </c>
      <c r="I11" s="15">
        <f>MATCH(41, C11:C14, 1)</f>
        <v>3</v>
      </c>
      <c r="J11" s="29" t="s">
        <v>434</v>
      </c>
    </row>
    <row r="12" spans="2:10" x14ac:dyDescent="0.25">
      <c r="B12" s="15" t="s">
        <v>105</v>
      </c>
      <c r="C12" s="15">
        <v>38</v>
      </c>
      <c r="D12" s="15">
        <v>40</v>
      </c>
      <c r="E12" s="15">
        <v>30</v>
      </c>
      <c r="H12" s="15" t="str">
        <f t="shared" ref="H12:H15" ca="1" si="0">_xlfn.FORMULATEXT(I12)</f>
        <v>=MATCH(41, C11:C14, 0)</v>
      </c>
      <c r="I12" s="15" t="e">
        <f>MATCH(41, C11:C14, 0)</f>
        <v>#N/A</v>
      </c>
      <c r="J12" s="15" t="s">
        <v>435</v>
      </c>
    </row>
    <row r="13" spans="2:10" ht="26.25" x14ac:dyDescent="0.25">
      <c r="B13" s="15" t="s">
        <v>250</v>
      </c>
      <c r="C13" s="15">
        <v>40</v>
      </c>
      <c r="D13" s="15">
        <v>38</v>
      </c>
      <c r="E13" s="15">
        <v>28</v>
      </c>
      <c r="H13" s="15" t="str">
        <f t="shared" ca="1" si="0"/>
        <v>=MATCH(41, C11:C14, -1)</v>
      </c>
      <c r="I13" s="15" t="e">
        <f>MATCH(41, C11:C14, -1)</f>
        <v>#N/A</v>
      </c>
      <c r="J13" s="29" t="s">
        <v>436</v>
      </c>
    </row>
    <row r="14" spans="2:10" ht="55.5" customHeight="1" x14ac:dyDescent="0.25">
      <c r="B14" s="15" t="s">
        <v>431</v>
      </c>
      <c r="C14" s="15">
        <v>45</v>
      </c>
      <c r="D14" s="15">
        <v>35</v>
      </c>
      <c r="E14" s="15">
        <v>15</v>
      </c>
      <c r="H14" s="15" t="str">
        <f t="shared" ca="1" si="0"/>
        <v>=MATCH(41, D11:D14, -1)</v>
      </c>
      <c r="I14" s="15">
        <f>MATCH(41, D11:D14, -1)</f>
        <v>1</v>
      </c>
      <c r="J14" s="29" t="s">
        <v>437</v>
      </c>
    </row>
    <row r="15" spans="2:10" ht="26.25" x14ac:dyDescent="0.25">
      <c r="H15" s="15" t="str">
        <f t="shared" ca="1" si="0"/>
        <v>=MATCH(28, E11:E14, 0)</v>
      </c>
      <c r="I15" s="15">
        <f>MATCH(28, E11:E14, 0)</f>
        <v>3</v>
      </c>
      <c r="J15" s="29" t="s">
        <v>439</v>
      </c>
    </row>
    <row r="16" spans="2:10" x14ac:dyDescent="0.25">
      <c r="B16" s="97" t="s">
        <v>137</v>
      </c>
      <c r="C16" s="97"/>
    </row>
    <row r="18" spans="2:10" ht="22.5" x14ac:dyDescent="0.3">
      <c r="B18" s="28" t="s">
        <v>440</v>
      </c>
      <c r="C18" s="22"/>
      <c r="D18" s="22"/>
      <c r="E18" s="22"/>
      <c r="F18" s="22"/>
      <c r="G18" s="22"/>
      <c r="H18" s="22"/>
      <c r="I18" s="22"/>
      <c r="J18" s="39"/>
    </row>
    <row r="19" spans="2:10" x14ac:dyDescent="0.25">
      <c r="B19" s="5" t="s">
        <v>441</v>
      </c>
      <c r="C19" s="6"/>
      <c r="D19" s="6"/>
      <c r="E19" s="6"/>
      <c r="F19" s="6"/>
      <c r="G19" s="6"/>
      <c r="H19" s="6"/>
      <c r="I19" s="6"/>
      <c r="J19" s="7"/>
    </row>
    <row r="21" spans="2:10" x14ac:dyDescent="0.25">
      <c r="B21" s="14" t="s">
        <v>442</v>
      </c>
      <c r="C21" s="34" t="s">
        <v>452</v>
      </c>
      <c r="D21" s="34" t="s">
        <v>443</v>
      </c>
      <c r="E21" s="34" t="s">
        <v>444</v>
      </c>
      <c r="H21" s="14" t="s">
        <v>214</v>
      </c>
      <c r="I21" s="34" t="s">
        <v>102</v>
      </c>
      <c r="J21" s="34" t="s">
        <v>104</v>
      </c>
    </row>
    <row r="22" spans="2:10" ht="26.25" x14ac:dyDescent="0.25">
      <c r="B22" s="15" t="s">
        <v>446</v>
      </c>
      <c r="C22" s="15">
        <v>10</v>
      </c>
      <c r="D22" s="15">
        <v>200</v>
      </c>
      <c r="E22" s="15" t="s">
        <v>445</v>
      </c>
      <c r="H22" s="15" t="str">
        <f ca="1">_xlfn.FORMULATEXT(I22)</f>
        <v>=LOOKUP("A003", B22:B27, D22:D27)</v>
      </c>
      <c r="I22" s="15">
        <f>LOOKUP("A003", B22:B27, D22:D27)</f>
        <v>300</v>
      </c>
      <c r="J22" s="29" t="s">
        <v>453</v>
      </c>
    </row>
    <row r="23" spans="2:10" ht="26.25" x14ac:dyDescent="0.25">
      <c r="B23" s="15" t="s">
        <v>447</v>
      </c>
      <c r="C23" s="15">
        <v>20</v>
      </c>
      <c r="D23" s="15">
        <v>500</v>
      </c>
      <c r="E23" s="15" t="s">
        <v>445</v>
      </c>
      <c r="H23" s="15" t="str">
        <f ca="1">_xlfn.FORMULATEXT(I23)</f>
        <v>=LOOKUP(20, C22:C27, D22:D27)</v>
      </c>
      <c r="I23" s="15">
        <f>LOOKUP(20, C22:C27, D22:D27)</f>
        <v>500</v>
      </c>
      <c r="J23" s="29" t="s">
        <v>454</v>
      </c>
    </row>
    <row r="24" spans="2:10" ht="39" x14ac:dyDescent="0.25">
      <c r="B24" s="15" t="s">
        <v>448</v>
      </c>
      <c r="C24" s="15">
        <v>30</v>
      </c>
      <c r="D24" s="15">
        <v>300</v>
      </c>
      <c r="E24" s="15" t="s">
        <v>445</v>
      </c>
      <c r="H24" s="15" t="str">
        <f t="shared" ref="H24:H25" ca="1" si="1">_xlfn.FORMULATEXT(I24)</f>
        <v>=LOOKUP(25, C22:C27, D22:D27)</v>
      </c>
      <c r="I24" s="15">
        <f>LOOKUP(25, C22:C27, D22:D27)</f>
        <v>500</v>
      </c>
      <c r="J24" s="29" t="s">
        <v>456</v>
      </c>
    </row>
    <row r="25" spans="2:10" ht="39" x14ac:dyDescent="0.25">
      <c r="B25" s="15" t="s">
        <v>449</v>
      </c>
      <c r="C25" s="15">
        <v>40</v>
      </c>
      <c r="D25" s="15">
        <v>150</v>
      </c>
      <c r="E25" s="15" t="s">
        <v>445</v>
      </c>
      <c r="H25" s="15" t="str">
        <f t="shared" ca="1" si="1"/>
        <v>=LOOKUP(5, C22:C27, D22:D27)</v>
      </c>
      <c r="I25" s="15" t="e">
        <f>LOOKUP(5, C22:C27, D22:D27)</f>
        <v>#N/A</v>
      </c>
      <c r="J25" s="29" t="s">
        <v>455</v>
      </c>
    </row>
    <row r="26" spans="2:10" x14ac:dyDescent="0.25">
      <c r="B26" s="15" t="s">
        <v>450</v>
      </c>
      <c r="C26" s="15">
        <v>50</v>
      </c>
      <c r="D26" s="15">
        <v>225</v>
      </c>
      <c r="E26" s="15"/>
      <c r="H26" s="15"/>
      <c r="I26" s="15"/>
      <c r="J26" s="29"/>
    </row>
    <row r="27" spans="2:10" x14ac:dyDescent="0.25">
      <c r="B27" s="15" t="s">
        <v>451</v>
      </c>
      <c r="C27" s="15">
        <v>60</v>
      </c>
      <c r="D27" s="15">
        <v>525</v>
      </c>
      <c r="E27" s="15"/>
    </row>
    <row r="36" spans="2:10" x14ac:dyDescent="0.25">
      <c r="B36" s="97" t="s">
        <v>137</v>
      </c>
      <c r="C36" s="97"/>
    </row>
    <row r="38" spans="2:10" ht="22.5" x14ac:dyDescent="0.3">
      <c r="B38" s="28" t="s">
        <v>457</v>
      </c>
      <c r="C38" s="22"/>
      <c r="D38" s="22"/>
      <c r="E38" s="22"/>
      <c r="F38" s="22"/>
      <c r="G38" s="22"/>
      <c r="H38" s="22"/>
      <c r="I38" s="22"/>
      <c r="J38" s="39"/>
    </row>
    <row r="39" spans="2:10" x14ac:dyDescent="0.25">
      <c r="B39" s="5" t="s">
        <v>458</v>
      </c>
      <c r="C39" s="6"/>
      <c r="D39" s="6"/>
      <c r="E39" s="6"/>
      <c r="F39" s="6"/>
      <c r="G39" s="6"/>
      <c r="H39" s="6"/>
      <c r="I39" s="6"/>
      <c r="J39" s="7"/>
    </row>
    <row r="41" spans="2:10" x14ac:dyDescent="0.25">
      <c r="B41" s="14" t="s">
        <v>465</v>
      </c>
      <c r="C41" s="14" t="s">
        <v>459</v>
      </c>
      <c r="D41" s="34" t="s">
        <v>460</v>
      </c>
      <c r="E41" s="34" t="s">
        <v>461</v>
      </c>
      <c r="H41" s="14" t="s">
        <v>214</v>
      </c>
      <c r="I41" s="34" t="s">
        <v>102</v>
      </c>
      <c r="J41" s="34" t="s">
        <v>104</v>
      </c>
    </row>
    <row r="42" spans="2:10" ht="26.25" x14ac:dyDescent="0.25">
      <c r="B42" s="15" t="s">
        <v>462</v>
      </c>
      <c r="C42" s="15">
        <v>4</v>
      </c>
      <c r="D42" s="15">
        <v>7</v>
      </c>
      <c r="E42" s="15">
        <v>9</v>
      </c>
      <c r="H42" s="15" t="str">
        <f ca="1">_xlfn.FORMULATEXT(I42)</f>
        <v>=HLOOKUP("Axles", B41:E44, 2, TRUE)</v>
      </c>
      <c r="I42" s="15">
        <f>HLOOKUP("Axles", B41:E44, 2, TRUE)</f>
        <v>4</v>
      </c>
      <c r="J42" s="29" t="s">
        <v>466</v>
      </c>
    </row>
    <row r="43" spans="2:10" ht="26.25" x14ac:dyDescent="0.25">
      <c r="B43" s="15" t="s">
        <v>463</v>
      </c>
      <c r="C43" s="15">
        <v>5</v>
      </c>
      <c r="D43" s="15">
        <v>8</v>
      </c>
      <c r="E43" s="15">
        <v>10</v>
      </c>
      <c r="H43" s="15" t="str">
        <f ca="1">_xlfn.FORMULATEXT(I43)</f>
        <v>=HLOOKUP("Bearings", C41:E44, 3, FALSE)</v>
      </c>
      <c r="I43" s="15">
        <f>HLOOKUP("Bearings", C41:E44, 3, FALSE)</f>
        <v>8</v>
      </c>
      <c r="J43" s="29" t="s">
        <v>467</v>
      </c>
    </row>
    <row r="44" spans="2:10" ht="51.75" x14ac:dyDescent="0.25">
      <c r="B44" s="15" t="s">
        <v>464</v>
      </c>
      <c r="C44" s="15">
        <v>6</v>
      </c>
      <c r="D44" s="15">
        <v>9</v>
      </c>
      <c r="E44" s="15">
        <v>11</v>
      </c>
      <c r="H44" s="15" t="str">
        <f ca="1">_xlfn.FORMULATEXT(I44)</f>
        <v>=HLOOKUP("B", B41:E44, 3, TRUE)</v>
      </c>
      <c r="I44" s="15">
        <f>HLOOKUP("B", B41:E44, 3, TRUE)</f>
        <v>5</v>
      </c>
      <c r="J44" s="29" t="s">
        <v>468</v>
      </c>
    </row>
    <row r="52" spans="2:10" x14ac:dyDescent="0.25">
      <c r="B52" s="97" t="s">
        <v>137</v>
      </c>
      <c r="C52" s="97"/>
    </row>
    <row r="55" spans="2:10" ht="22.5" x14ac:dyDescent="0.3">
      <c r="B55" s="28" t="s">
        <v>469</v>
      </c>
      <c r="C55" s="22"/>
      <c r="D55" s="22"/>
      <c r="E55" s="22"/>
      <c r="F55" s="22"/>
      <c r="G55" s="22"/>
      <c r="H55" s="22"/>
      <c r="I55" s="22"/>
      <c r="J55" s="39"/>
    </row>
    <row r="56" spans="2:10" x14ac:dyDescent="0.25">
      <c r="B56" s="5" t="s">
        <v>470</v>
      </c>
      <c r="C56" s="6"/>
      <c r="D56" s="6"/>
      <c r="E56" s="6"/>
      <c r="F56" s="6"/>
      <c r="G56" s="6"/>
      <c r="H56" s="6"/>
      <c r="I56" s="6"/>
      <c r="J56" s="7"/>
    </row>
    <row r="58" spans="2:10" x14ac:dyDescent="0.25">
      <c r="B58" s="14" t="s">
        <v>471</v>
      </c>
      <c r="C58" s="14" t="s">
        <v>472</v>
      </c>
      <c r="D58" s="34" t="s">
        <v>473</v>
      </c>
      <c r="E58" s="34" t="s">
        <v>474</v>
      </c>
      <c r="F58" s="14" t="s">
        <v>475</v>
      </c>
      <c r="H58" s="14" t="s">
        <v>214</v>
      </c>
      <c r="I58" s="34" t="s">
        <v>102</v>
      </c>
      <c r="J58" s="34" t="s">
        <v>104</v>
      </c>
    </row>
    <row r="59" spans="2:10" ht="39" x14ac:dyDescent="0.25">
      <c r="B59" s="15">
        <v>101</v>
      </c>
      <c r="C59" s="15" t="s">
        <v>476</v>
      </c>
      <c r="D59" s="15" t="s">
        <v>477</v>
      </c>
      <c r="E59" s="15" t="s">
        <v>478</v>
      </c>
      <c r="F59" s="18">
        <v>25062</v>
      </c>
      <c r="G59" s="40"/>
      <c r="H59" s="15" t="str">
        <f ca="1">_xlfn.FORMULATEXT(I59)</f>
        <v>=VLOOKUP("Leal", C59:F64, 3, FALSE)</v>
      </c>
      <c r="I59" s="15" t="str">
        <f>VLOOKUP("Leal", C59:F64, 3, FALSE)</f>
        <v>Sales Rep.</v>
      </c>
      <c r="J59" s="29" t="s">
        <v>492</v>
      </c>
    </row>
    <row r="60" spans="2:10" ht="39" x14ac:dyDescent="0.25">
      <c r="B60" s="15">
        <v>105</v>
      </c>
      <c r="C60" s="15" t="s">
        <v>479</v>
      </c>
      <c r="D60" s="15" t="s">
        <v>480</v>
      </c>
      <c r="E60" s="15" t="s">
        <v>481</v>
      </c>
      <c r="F60" s="18">
        <v>19043</v>
      </c>
      <c r="H60" s="15" t="str">
        <f ca="1">_xlfn.FORMULATEXT(I60)</f>
        <v>=VLOOKUP(111, B59:F64, 5, FALSE)</v>
      </c>
      <c r="I60" s="18">
        <f>VLOOKUP(111, B59:F64, 5, FALSE)</f>
        <v>21447</v>
      </c>
      <c r="J60" s="29" t="s">
        <v>493</v>
      </c>
    </row>
    <row r="61" spans="2:10" ht="39" x14ac:dyDescent="0.25">
      <c r="B61" s="15">
        <v>108</v>
      </c>
      <c r="C61" s="15" t="s">
        <v>482</v>
      </c>
      <c r="D61" s="15" t="s">
        <v>483</v>
      </c>
      <c r="E61" s="15" t="s">
        <v>478</v>
      </c>
      <c r="F61" s="18">
        <v>23253</v>
      </c>
      <c r="H61" s="15" t="str">
        <f t="shared" ref="H61:H62" ca="1" si="2">_xlfn.FORMULATEXT(I61)</f>
        <v>=VLOOKUP(110, B59:F64, 4, FALSE)</v>
      </c>
      <c r="I61" s="15" t="e">
        <f>VLOOKUP(110, B59:F64, 4, FALSE)</f>
        <v>#N/A</v>
      </c>
      <c r="J61" s="29" t="s">
        <v>494</v>
      </c>
    </row>
    <row r="62" spans="2:10" ht="51.75" x14ac:dyDescent="0.25">
      <c r="B62" s="15">
        <v>111</v>
      </c>
      <c r="C62" s="15" t="s">
        <v>484</v>
      </c>
      <c r="D62" s="15" t="s">
        <v>485</v>
      </c>
      <c r="E62" s="15" t="s">
        <v>491</v>
      </c>
      <c r="F62" s="18">
        <v>21447</v>
      </c>
      <c r="H62" s="15" t="str">
        <f t="shared" ca="1" si="2"/>
        <v>=VLOOKUP(114, B59:F64, 4, TRUE)</v>
      </c>
      <c r="I62" s="15" t="str">
        <f>VLOOKUP(114, B59:F64, 4, TRUE)</f>
        <v>Manager</v>
      </c>
      <c r="J62" s="29" t="s">
        <v>495</v>
      </c>
    </row>
    <row r="63" spans="2:10" x14ac:dyDescent="0.25">
      <c r="B63" s="15">
        <v>115</v>
      </c>
      <c r="C63" s="15" t="s">
        <v>486</v>
      </c>
      <c r="D63" s="15" t="s">
        <v>487</v>
      </c>
      <c r="E63" s="15" t="s">
        <v>488</v>
      </c>
      <c r="F63" s="18">
        <v>20182</v>
      </c>
      <c r="G63" s="40"/>
    </row>
    <row r="64" spans="2:10" x14ac:dyDescent="0.25">
      <c r="B64" s="15">
        <v>120</v>
      </c>
      <c r="C64" s="15" t="s">
        <v>489</v>
      </c>
      <c r="D64" s="15" t="s">
        <v>490</v>
      </c>
      <c r="E64" s="15" t="s">
        <v>478</v>
      </c>
      <c r="F64" s="18">
        <v>23049</v>
      </c>
      <c r="G64" s="40"/>
    </row>
    <row r="66" spans="2:3" x14ac:dyDescent="0.25">
      <c r="B66" s="97" t="s">
        <v>137</v>
      </c>
      <c r="C66" s="97"/>
    </row>
  </sheetData>
  <mergeCells count="8">
    <mergeCell ref="B66:C66"/>
    <mergeCell ref="B16:C16"/>
    <mergeCell ref="B36:C36"/>
    <mergeCell ref="B52:C52"/>
    <mergeCell ref="C5:D5"/>
    <mergeCell ref="C6:F6"/>
    <mergeCell ref="C7:F7"/>
    <mergeCell ref="C8:F8"/>
  </mergeCells>
  <hyperlinks>
    <hyperlink ref="B16" location="'LIST OF FUNCTIONS'!A1" display="Back to LIST OF FUNCTIONS"/>
    <hyperlink ref="B36" location="'LIST OF FUNCTIONS'!A1" display="Back to LIST OF FUNCTIONS"/>
    <hyperlink ref="B52" location="'LIST OF FUNCTIONS'!A1" display="Back to LIST OF FUNCTIONS"/>
    <hyperlink ref="B66" location="'LIST OF FUNCTIONS'!A1" display="Back to LIST OF FUNCTIONS"/>
    <hyperlink ref="H1"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3"/>
  <sheetViews>
    <sheetView showGridLines="0" workbookViewId="0">
      <selection activeCell="E22" sqref="E22"/>
    </sheetView>
  </sheetViews>
  <sheetFormatPr defaultRowHeight="12.75" x14ac:dyDescent="0.2"/>
  <cols>
    <col min="1" max="1" width="3.42578125" style="1" customWidth="1"/>
    <col min="2" max="2" width="30.85546875" style="1" customWidth="1"/>
    <col min="3" max="3" width="11.42578125" style="1" customWidth="1"/>
    <col min="4" max="4" width="10" style="1" customWidth="1"/>
    <col min="5" max="5" width="9.140625" style="1"/>
    <col min="6" max="6" width="3.85546875" style="1" customWidth="1"/>
    <col min="7" max="7" width="38" style="1" customWidth="1"/>
    <col min="8" max="8" width="18.42578125" style="1" bestFit="1" customWidth="1"/>
    <col min="9" max="9" width="39.85546875" style="1" bestFit="1" customWidth="1"/>
    <col min="10" max="16384" width="9.140625" style="1"/>
  </cols>
  <sheetData>
    <row r="1" spans="2:9" ht="15" x14ac:dyDescent="0.25">
      <c r="G1" s="95" t="s">
        <v>820</v>
      </c>
    </row>
    <row r="2" spans="2:9" ht="22.5" x14ac:dyDescent="0.3">
      <c r="B2" s="28" t="s">
        <v>496</v>
      </c>
      <c r="C2" s="22"/>
      <c r="D2" s="22"/>
      <c r="E2" s="22"/>
      <c r="F2" s="22"/>
      <c r="G2" s="22"/>
      <c r="H2" s="22"/>
      <c r="I2" s="24"/>
    </row>
    <row r="3" spans="2:9" x14ac:dyDescent="0.2">
      <c r="B3" s="5" t="s">
        <v>497</v>
      </c>
      <c r="C3" s="6"/>
      <c r="D3" s="6"/>
      <c r="E3" s="6"/>
      <c r="F3" s="6"/>
      <c r="G3" s="6"/>
      <c r="H3" s="6"/>
      <c r="I3" s="7"/>
    </row>
    <row r="5" spans="2:9" x14ac:dyDescent="0.2">
      <c r="B5" s="55" t="s">
        <v>498</v>
      </c>
      <c r="C5" s="42" t="s">
        <v>499</v>
      </c>
      <c r="D5" s="43"/>
      <c r="E5" s="43"/>
      <c r="G5" s="14" t="s">
        <v>214</v>
      </c>
      <c r="H5" s="34" t="s">
        <v>102</v>
      </c>
      <c r="I5" s="34" t="s">
        <v>104</v>
      </c>
    </row>
    <row r="6" spans="2:9" x14ac:dyDescent="0.2">
      <c r="B6" s="50" t="s">
        <v>510</v>
      </c>
      <c r="C6" s="41" t="s">
        <v>500</v>
      </c>
      <c r="D6" s="3"/>
      <c r="E6" s="4"/>
      <c r="G6" s="15" t="str">
        <f ca="1">_xlfn.FORMULATEXT(H6)</f>
        <v>=ADDRESS(2,3)</v>
      </c>
      <c r="H6" s="15" t="str">
        <f>ADDRESS(2,3)</f>
        <v>$C$2</v>
      </c>
      <c r="I6" s="29" t="s">
        <v>509</v>
      </c>
    </row>
    <row r="7" spans="2:9" ht="25.5" x14ac:dyDescent="0.2">
      <c r="B7" s="50">
        <v>2</v>
      </c>
      <c r="C7" s="44" t="s">
        <v>501</v>
      </c>
      <c r="D7" s="44"/>
      <c r="E7" s="44"/>
      <c r="G7" s="15" t="str">
        <f t="shared" ref="G7:G10" ca="1" si="0">_xlfn.FORMULATEXT(H7)</f>
        <v>=ADDRESS(2,3,2)</v>
      </c>
      <c r="H7" s="18" t="str">
        <f>ADDRESS(2,3,2)</f>
        <v>C$2</v>
      </c>
      <c r="I7" s="29" t="s">
        <v>511</v>
      </c>
    </row>
    <row r="8" spans="2:9" ht="25.5" x14ac:dyDescent="0.2">
      <c r="B8" s="50">
        <v>3</v>
      </c>
      <c r="C8" s="15" t="s">
        <v>502</v>
      </c>
      <c r="D8" s="15"/>
      <c r="E8" s="15"/>
      <c r="G8" s="15" t="str">
        <f t="shared" ca="1" si="0"/>
        <v>=ADDRESS(2,3,2,FALSE)</v>
      </c>
      <c r="H8" s="15" t="str">
        <f>ADDRESS(2,3,2,FALSE)</f>
        <v>R2C[3]</v>
      </c>
      <c r="I8" s="29" t="s">
        <v>512</v>
      </c>
    </row>
    <row r="9" spans="2:9" ht="25.5" x14ac:dyDescent="0.2">
      <c r="B9" s="50">
        <v>4</v>
      </c>
      <c r="C9" s="45" t="s">
        <v>503</v>
      </c>
      <c r="D9" s="46"/>
      <c r="E9" s="47"/>
      <c r="G9" s="15" t="str">
        <f t="shared" ca="1" si="0"/>
        <v>=ADDRESS(2,3,1,FALSE,"[Book1]Sheet1")</v>
      </c>
      <c r="H9" s="15" t="str">
        <f>ADDRESS(2,3,1,FALSE,"[Book1]Sheet1")</f>
        <v>[Book1]Sheet1!R2C3</v>
      </c>
      <c r="I9" s="29" t="s">
        <v>513</v>
      </c>
    </row>
    <row r="10" spans="2:9" ht="25.5" x14ac:dyDescent="0.2">
      <c r="G10" s="15" t="str">
        <f t="shared" ca="1" si="0"/>
        <v>=ADDRESS(2,3,4,FALSE,"EXCEL SHEET")</v>
      </c>
      <c r="H10" s="18" t="str">
        <f>ADDRESS(2,3,4,FALSE,"EXCEL SHEET")</f>
        <v>'EXCEL SHEET'!R[2]C[3]</v>
      </c>
      <c r="I10" s="29" t="s">
        <v>514</v>
      </c>
    </row>
    <row r="11" spans="2:9" x14ac:dyDescent="0.2">
      <c r="B11" s="53" t="s">
        <v>504</v>
      </c>
      <c r="C11" s="54"/>
      <c r="D11" s="49" t="s">
        <v>505</v>
      </c>
      <c r="E11" s="48"/>
    </row>
    <row r="12" spans="2:9" x14ac:dyDescent="0.2">
      <c r="B12" s="51" t="s">
        <v>506</v>
      </c>
      <c r="C12" s="52"/>
      <c r="D12" s="46" t="s">
        <v>508</v>
      </c>
      <c r="E12" s="47"/>
    </row>
    <row r="13" spans="2:9" x14ac:dyDescent="0.2">
      <c r="B13" s="50" t="b">
        <v>0</v>
      </c>
      <c r="C13" s="47"/>
      <c r="D13" s="41" t="s">
        <v>507</v>
      </c>
      <c r="E13" s="47"/>
    </row>
    <row r="15" spans="2:9" x14ac:dyDescent="0.2">
      <c r="B15" s="97" t="s">
        <v>137</v>
      </c>
      <c r="C15" s="97"/>
    </row>
    <row r="17" spans="2:9" ht="22.5" x14ac:dyDescent="0.3">
      <c r="B17" s="28" t="s">
        <v>515</v>
      </c>
      <c r="C17" s="22"/>
      <c r="D17" s="22"/>
      <c r="E17" s="22"/>
      <c r="F17" s="22"/>
      <c r="G17" s="22"/>
      <c r="H17" s="22"/>
      <c r="I17" s="24"/>
    </row>
    <row r="18" spans="2:9" x14ac:dyDescent="0.2">
      <c r="B18" s="5" t="s">
        <v>516</v>
      </c>
      <c r="C18" s="6"/>
      <c r="D18" s="6"/>
      <c r="E18" s="6"/>
      <c r="F18" s="6"/>
      <c r="G18" s="6"/>
      <c r="H18" s="6"/>
      <c r="I18" s="7"/>
    </row>
    <row r="20" spans="2:9" x14ac:dyDescent="0.2">
      <c r="B20" s="14" t="s">
        <v>399</v>
      </c>
      <c r="G20" s="14" t="s">
        <v>214</v>
      </c>
      <c r="H20" s="34" t="s">
        <v>102</v>
      </c>
      <c r="I20" s="34" t="s">
        <v>104</v>
      </c>
    </row>
    <row r="21" spans="2:9" x14ac:dyDescent="0.2">
      <c r="B21" s="15" t="s">
        <v>253</v>
      </c>
      <c r="G21" s="15" t="str">
        <f ca="1">_xlfn.FORMULATEXT(H21)</f>
        <v>=CHOOSE(3, B21, B22, B23, B24, B25, B26)</v>
      </c>
      <c r="H21" s="15" t="str">
        <f>CHOOSE(3, B21, B22, B23, B24, B25, B26)</f>
        <v>Excel BI</v>
      </c>
      <c r="I21" s="29" t="s">
        <v>522</v>
      </c>
    </row>
    <row r="22" spans="2:9" x14ac:dyDescent="0.2">
      <c r="B22" s="15" t="s">
        <v>517</v>
      </c>
      <c r="G22" s="15" t="str">
        <f ca="1">_xlfn.FORMULATEXT(H22)</f>
        <v>=CHOOSE(5, B21, B22, B23, B24, B25, B26)</v>
      </c>
      <c r="H22" s="18" t="str">
        <f>CHOOSE(5, B21, B22, B23, B24, B25, B26)</f>
        <v>Power Pivot</v>
      </c>
      <c r="I22" s="29" t="s">
        <v>523</v>
      </c>
    </row>
    <row r="23" spans="2:9" x14ac:dyDescent="0.2">
      <c r="B23" s="15" t="s">
        <v>518</v>
      </c>
    </row>
    <row r="24" spans="2:9" x14ac:dyDescent="0.2">
      <c r="B24" s="15" t="s">
        <v>519</v>
      </c>
    </row>
    <row r="25" spans="2:9" x14ac:dyDescent="0.2">
      <c r="B25" s="15" t="s">
        <v>520</v>
      </c>
    </row>
    <row r="26" spans="2:9" x14ac:dyDescent="0.2">
      <c r="B26" s="15" t="s">
        <v>521</v>
      </c>
    </row>
    <row r="33" spans="2:9" x14ac:dyDescent="0.2">
      <c r="B33" s="97" t="s">
        <v>137</v>
      </c>
      <c r="C33" s="97"/>
    </row>
    <row r="36" spans="2:9" ht="22.5" x14ac:dyDescent="0.3">
      <c r="B36" s="28" t="s">
        <v>525</v>
      </c>
      <c r="C36" s="28" t="s">
        <v>524</v>
      </c>
      <c r="D36" s="28"/>
      <c r="E36" s="28"/>
      <c r="F36" s="28"/>
      <c r="G36" s="27"/>
      <c r="H36" s="56"/>
      <c r="I36" s="57"/>
    </row>
    <row r="37" spans="2:9" ht="15" customHeight="1" x14ac:dyDescent="0.2">
      <c r="B37" s="5" t="s">
        <v>528</v>
      </c>
      <c r="C37" s="6"/>
      <c r="D37" s="6"/>
      <c r="E37" s="6"/>
      <c r="F37" s="6"/>
      <c r="G37" s="6"/>
      <c r="H37" s="6"/>
      <c r="I37" s="6"/>
    </row>
    <row r="38" spans="2:9" ht="22.5" x14ac:dyDescent="0.3">
      <c r="B38" s="27" t="s">
        <v>526</v>
      </c>
      <c r="C38" s="28" t="s">
        <v>527</v>
      </c>
      <c r="D38" s="28"/>
      <c r="E38" s="28"/>
      <c r="F38" s="28"/>
      <c r="G38" s="28"/>
      <c r="H38" s="27"/>
      <c r="I38" s="58"/>
    </row>
    <row r="39" spans="2:9" ht="15" customHeight="1" x14ac:dyDescent="0.2">
      <c r="B39" s="5" t="s">
        <v>529</v>
      </c>
      <c r="C39" s="6"/>
      <c r="D39" s="6"/>
      <c r="E39" s="6"/>
      <c r="F39" s="6"/>
      <c r="G39" s="6"/>
      <c r="H39" s="6"/>
      <c r="I39" s="7"/>
    </row>
    <row r="41" spans="2:9" ht="18" x14ac:dyDescent="0.25">
      <c r="B41" s="59" t="s">
        <v>535</v>
      </c>
    </row>
    <row r="43" spans="2:9" x14ac:dyDescent="0.2">
      <c r="B43" s="14" t="s">
        <v>399</v>
      </c>
      <c r="C43" s="14" t="s">
        <v>399</v>
      </c>
      <c r="G43" s="14" t="s">
        <v>214</v>
      </c>
      <c r="H43" s="34" t="s">
        <v>102</v>
      </c>
      <c r="I43" s="34" t="s">
        <v>104</v>
      </c>
    </row>
    <row r="44" spans="2:9" x14ac:dyDescent="0.2">
      <c r="B44" s="15" t="s">
        <v>530</v>
      </c>
      <c r="C44" s="15" t="s">
        <v>532</v>
      </c>
      <c r="G44" s="15" t="str">
        <f ca="1">_xlfn.FORMULATEXT(H44)</f>
        <v>=INDEX(B44:C45, 2, 2)</v>
      </c>
      <c r="H44" s="15" t="str">
        <f>INDEX(B44:C45, 2, 2)</f>
        <v>Pears</v>
      </c>
      <c r="I44" s="29" t="s">
        <v>533</v>
      </c>
    </row>
    <row r="45" spans="2:9" ht="38.25" x14ac:dyDescent="0.2">
      <c r="B45" s="15" t="s">
        <v>531</v>
      </c>
      <c r="C45" s="15" t="s">
        <v>431</v>
      </c>
      <c r="G45" s="15" t="str">
        <f t="shared" ref="G45:G46" ca="1" si="1">_xlfn.FORMULATEXT(H45)</f>
        <v>{=INDEX(B44:C45, 0, 1)}</v>
      </c>
      <c r="H45" s="18" t="str">
        <f t="array" ref="H45:H46">INDEX(B44:C45, 0, 1)</f>
        <v>Apples</v>
      </c>
      <c r="I45" s="29" t="s">
        <v>534</v>
      </c>
    </row>
    <row r="46" spans="2:9" ht="38.25" x14ac:dyDescent="0.2">
      <c r="G46" s="15" t="str">
        <f t="shared" ca="1" si="1"/>
        <v>{=INDEX(B44:C45, 0, 1)}</v>
      </c>
      <c r="H46" s="18" t="str">
        <v>Bananas</v>
      </c>
      <c r="I46" s="29" t="s">
        <v>534</v>
      </c>
    </row>
    <row r="61" spans="2:9" ht="18" x14ac:dyDescent="0.25">
      <c r="B61" s="59" t="s">
        <v>536</v>
      </c>
    </row>
    <row r="63" spans="2:9" x14ac:dyDescent="0.2">
      <c r="B63" s="14" t="s">
        <v>544</v>
      </c>
      <c r="C63" s="34" t="s">
        <v>542</v>
      </c>
      <c r="D63" s="34" t="s">
        <v>543</v>
      </c>
      <c r="G63" s="14" t="s">
        <v>214</v>
      </c>
      <c r="H63" s="34" t="s">
        <v>102</v>
      </c>
      <c r="I63" s="34" t="s">
        <v>104</v>
      </c>
    </row>
    <row r="64" spans="2:9" ht="51" x14ac:dyDescent="0.2">
      <c r="B64" s="15" t="s">
        <v>530</v>
      </c>
      <c r="C64" s="60">
        <v>0.69</v>
      </c>
      <c r="D64" s="15">
        <v>40</v>
      </c>
      <c r="G64" s="15" t="str">
        <f ca="1">_xlfn.FORMULATEXT(H64)</f>
        <v>=INDEX(B64:D68, 3, 3)</v>
      </c>
      <c r="H64" s="60">
        <f>INDEX(B64:D68, 3, 3)</f>
        <v>15</v>
      </c>
      <c r="I64" s="29" t="s">
        <v>546</v>
      </c>
    </row>
    <row r="65" spans="2:9" ht="51" x14ac:dyDescent="0.2">
      <c r="B65" s="15" t="s">
        <v>531</v>
      </c>
      <c r="C65" s="60">
        <v>0.34</v>
      </c>
      <c r="D65" s="15">
        <v>38</v>
      </c>
      <c r="G65" s="15" t="str">
        <f ca="1">_xlfn.FORMULATEXT(H65)</f>
        <v>=INDEX((B64:D68, B71:D74), 3, 2, 2)</v>
      </c>
      <c r="H65" s="60">
        <f>INDEX((B64:D68, B71:D74), 3, 2, 2)</f>
        <v>1.25</v>
      </c>
      <c r="I65" s="29" t="s">
        <v>547</v>
      </c>
    </row>
    <row r="66" spans="2:9" ht="38.25" x14ac:dyDescent="0.2">
      <c r="B66" s="15" t="s">
        <v>532</v>
      </c>
      <c r="C66" s="60">
        <v>0.55000000000000004</v>
      </c>
      <c r="D66" s="15">
        <v>15</v>
      </c>
      <c r="G66" s="15" t="str">
        <f ca="1">_xlfn.FORMULATEXT(H66)</f>
        <v>=SUM(D64:INDEX(B64:D68,5,3))</v>
      </c>
      <c r="H66" s="60">
        <f>SUM(D64:INDEX(B64:D68,5,3))</f>
        <v>158</v>
      </c>
      <c r="I66" s="29" t="s">
        <v>548</v>
      </c>
    </row>
    <row r="67" spans="2:9" x14ac:dyDescent="0.2">
      <c r="B67" s="15" t="s">
        <v>537</v>
      </c>
      <c r="C67" s="60">
        <v>0.25</v>
      </c>
      <c r="D67" s="15">
        <v>25</v>
      </c>
    </row>
    <row r="68" spans="2:9" x14ac:dyDescent="0.2">
      <c r="B68" s="15" t="s">
        <v>431</v>
      </c>
      <c r="C68" s="60">
        <v>0.59</v>
      </c>
      <c r="D68" s="15">
        <v>40</v>
      </c>
    </row>
    <row r="69" spans="2:9" ht="15" x14ac:dyDescent="0.25">
      <c r="B69"/>
      <c r="C69"/>
      <c r="D69"/>
    </row>
    <row r="70" spans="2:9" x14ac:dyDescent="0.2">
      <c r="B70" s="14" t="s">
        <v>545</v>
      </c>
      <c r="C70" s="34" t="s">
        <v>542</v>
      </c>
      <c r="D70" s="34" t="s">
        <v>543</v>
      </c>
    </row>
    <row r="71" spans="2:9" x14ac:dyDescent="0.2">
      <c r="B71" s="15" t="s">
        <v>538</v>
      </c>
      <c r="C71" s="60">
        <v>2.8</v>
      </c>
      <c r="D71" s="15">
        <v>10</v>
      </c>
    </row>
    <row r="72" spans="2:9" x14ac:dyDescent="0.2">
      <c r="B72" s="15" t="s">
        <v>539</v>
      </c>
      <c r="C72" s="60">
        <v>3.55</v>
      </c>
      <c r="D72" s="15">
        <v>16</v>
      </c>
    </row>
    <row r="73" spans="2:9" x14ac:dyDescent="0.2">
      <c r="B73" s="15" t="s">
        <v>540</v>
      </c>
      <c r="C73" s="60">
        <v>1.25</v>
      </c>
      <c r="D73" s="15">
        <v>20</v>
      </c>
    </row>
    <row r="74" spans="2:9" x14ac:dyDescent="0.2">
      <c r="B74" s="15" t="s">
        <v>541</v>
      </c>
      <c r="C74" s="60">
        <v>1.75</v>
      </c>
      <c r="D74" s="15">
        <v>12</v>
      </c>
    </row>
    <row r="83" spans="2:9" x14ac:dyDescent="0.2">
      <c r="B83" s="97" t="s">
        <v>137</v>
      </c>
      <c r="C83" s="97"/>
    </row>
    <row r="85" spans="2:9" ht="22.5" x14ac:dyDescent="0.3">
      <c r="B85" s="28" t="s">
        <v>549</v>
      </c>
      <c r="C85" s="22"/>
      <c r="D85" s="22"/>
      <c r="E85" s="22"/>
      <c r="F85" s="22"/>
      <c r="G85" s="22"/>
      <c r="H85" s="22"/>
      <c r="I85" s="24"/>
    </row>
    <row r="86" spans="2:9" x14ac:dyDescent="0.2">
      <c r="B86" s="5" t="s">
        <v>550</v>
      </c>
      <c r="C86" s="6"/>
      <c r="D86" s="6"/>
      <c r="E86" s="6"/>
      <c r="F86" s="6"/>
      <c r="G86" s="6"/>
      <c r="H86" s="6"/>
      <c r="I86" s="7"/>
    </row>
    <row r="88" spans="2:9" x14ac:dyDescent="0.2">
      <c r="B88" s="14" t="s">
        <v>399</v>
      </c>
      <c r="C88" s="34" t="s">
        <v>101</v>
      </c>
      <c r="G88" s="14" t="s">
        <v>214</v>
      </c>
      <c r="H88" s="34" t="s">
        <v>102</v>
      </c>
      <c r="I88" s="34" t="s">
        <v>104</v>
      </c>
    </row>
    <row r="89" spans="2:9" ht="38.25" x14ac:dyDescent="0.2">
      <c r="B89" s="15" t="s">
        <v>551</v>
      </c>
      <c r="C89" s="62" t="s">
        <v>253</v>
      </c>
      <c r="G89" s="15" t="str">
        <f ca="1">_xlfn.FORMULATEXT(H89)</f>
        <v>=INDIRECT(B89)</v>
      </c>
      <c r="H89" s="60" t="str">
        <f ca="1">INDIRECT(B89)</f>
        <v>Marissa</v>
      </c>
      <c r="I89" s="29" t="s">
        <v>555</v>
      </c>
    </row>
    <row r="90" spans="2:9" x14ac:dyDescent="0.2">
      <c r="B90" s="15" t="s">
        <v>552</v>
      </c>
      <c r="C90" s="62" t="s">
        <v>254</v>
      </c>
      <c r="G90" s="15" t="str">
        <f t="shared" ref="G90:G94" ca="1" si="2">_xlfn.FORMULATEXT(H90)</f>
        <v>=INDIRECT("C90")</v>
      </c>
      <c r="H90" s="60" t="str">
        <f ca="1">INDIRECT("C90")</f>
        <v>Kawser</v>
      </c>
      <c r="I90" s="30" t="s">
        <v>556</v>
      </c>
    </row>
    <row r="91" spans="2:9" x14ac:dyDescent="0.2">
      <c r="B91" s="15" t="s">
        <v>553</v>
      </c>
      <c r="C91" s="62" t="s">
        <v>517</v>
      </c>
      <c r="G91" s="15" t="str">
        <f t="shared" ca="1" si="2"/>
        <v>=INDIRECT(B91)</v>
      </c>
      <c r="H91" s="60" t="str">
        <f ca="1">INDIRECT(B91)</f>
        <v>Excel</v>
      </c>
      <c r="I91" s="29" t="s">
        <v>557</v>
      </c>
    </row>
    <row r="92" spans="2:9" ht="38.25" x14ac:dyDescent="0.2">
      <c r="B92" s="15" t="s">
        <v>554</v>
      </c>
      <c r="C92" s="62">
        <v>90000</v>
      </c>
      <c r="G92" s="15" t="str">
        <f t="shared" ca="1" si="2"/>
        <v>=INDIRECT(B92)</v>
      </c>
      <c r="H92" s="60">
        <f ca="1">INDIRECT(B92)</f>
        <v>90000</v>
      </c>
      <c r="I92" s="29" t="s">
        <v>558</v>
      </c>
    </row>
    <row r="93" spans="2:9" ht="38.25" x14ac:dyDescent="0.2">
      <c r="B93" s="61">
        <v>93</v>
      </c>
      <c r="C93" s="62">
        <v>850</v>
      </c>
      <c r="G93" s="15" t="str">
        <f t="shared" ca="1" si="2"/>
        <v>=INDIRECT("C"&amp;B93)</v>
      </c>
      <c r="H93" s="60">
        <f ca="1">INDIRECT("C"&amp;B93)</f>
        <v>850</v>
      </c>
      <c r="I93" s="29" t="s">
        <v>559</v>
      </c>
    </row>
    <row r="94" spans="2:9" ht="25.5" x14ac:dyDescent="0.2">
      <c r="G94" s="15" t="str">
        <f t="shared" ca="1" si="2"/>
        <v>=SUM(INDIRECT("C92:C93"))</v>
      </c>
      <c r="H94" s="60">
        <f ca="1">SUM(INDIRECT("C92:C93"))</f>
        <v>90850</v>
      </c>
      <c r="I94" s="29" t="s">
        <v>560</v>
      </c>
    </row>
    <row r="95" spans="2:9" x14ac:dyDescent="0.2">
      <c r="B95" s="97" t="s">
        <v>137</v>
      </c>
      <c r="C95" s="97"/>
    </row>
    <row r="97" spans="2:9" ht="22.5" x14ac:dyDescent="0.3">
      <c r="B97" s="28" t="s">
        <v>561</v>
      </c>
      <c r="C97" s="22"/>
      <c r="D97" s="22"/>
      <c r="E97" s="22"/>
      <c r="F97" s="22"/>
      <c r="G97" s="22"/>
      <c r="H97" s="22"/>
      <c r="I97" s="24"/>
    </row>
    <row r="98" spans="2:9" x14ac:dyDescent="0.2">
      <c r="B98" s="5" t="s">
        <v>562</v>
      </c>
      <c r="C98" s="6"/>
      <c r="D98" s="6"/>
      <c r="E98" s="6"/>
      <c r="F98" s="6"/>
      <c r="G98" s="6"/>
      <c r="H98" s="6"/>
      <c r="I98" s="7"/>
    </row>
    <row r="100" spans="2:9" x14ac:dyDescent="0.2">
      <c r="B100" s="14" t="s">
        <v>399</v>
      </c>
      <c r="C100" s="34" t="s">
        <v>399</v>
      </c>
      <c r="D100" s="34" t="s">
        <v>399</v>
      </c>
      <c r="G100" s="14" t="s">
        <v>214</v>
      </c>
      <c r="H100" s="34" t="s">
        <v>102</v>
      </c>
      <c r="I100" s="34" t="s">
        <v>104</v>
      </c>
    </row>
    <row r="101" spans="2:9" ht="51" x14ac:dyDescent="0.2">
      <c r="B101" s="15">
        <v>15</v>
      </c>
      <c r="C101" s="63">
        <v>25</v>
      </c>
      <c r="D101" s="63">
        <v>8</v>
      </c>
      <c r="G101" s="15" t="str">
        <f ca="1">_xlfn.FORMULATEXT(H101)</f>
        <v>=OFFSET(B104, -2, 2, 1, 1)</v>
      </c>
      <c r="H101" s="21">
        <f ca="1">OFFSET(B104, -2, 2, 1, 1)</f>
        <v>7</v>
      </c>
      <c r="I101" s="29" t="s">
        <v>565</v>
      </c>
    </row>
    <row r="102" spans="2:9" x14ac:dyDescent="0.2">
      <c r="B102" s="15">
        <v>20</v>
      </c>
      <c r="C102" s="63">
        <v>31</v>
      </c>
      <c r="D102" s="63">
        <v>7</v>
      </c>
      <c r="G102" s="15" t="str">
        <f t="shared" ref="G102:G103" ca="1" si="3">_xlfn.FORMULATEXT(H102)</f>
        <v>=SUM(OFFSET(B106, -3, 1, 2,2))</v>
      </c>
      <c r="H102" s="21">
        <f ca="1">SUM(OFFSET(B106, -3, 1, 2,2))</f>
        <v>54</v>
      </c>
      <c r="I102" s="30" t="s">
        <v>564</v>
      </c>
    </row>
    <row r="103" spans="2:9" x14ac:dyDescent="0.2">
      <c r="B103" s="15">
        <v>25</v>
      </c>
      <c r="C103" s="63">
        <v>12</v>
      </c>
      <c r="D103" s="63">
        <v>9</v>
      </c>
      <c r="G103" s="15" t="str">
        <f t="shared" ca="1" si="3"/>
        <v>=SUM(OFFSET(B101, 0, 0, 8, 3))</v>
      </c>
      <c r="H103" s="21">
        <f ca="1">SUM(OFFSET(B101, 0, 0, 8, 3))</f>
        <v>402</v>
      </c>
      <c r="I103" s="29" t="s">
        <v>563</v>
      </c>
    </row>
    <row r="104" spans="2:9" x14ac:dyDescent="0.2">
      <c r="B104" s="15">
        <v>9</v>
      </c>
      <c r="C104" s="63">
        <v>18</v>
      </c>
      <c r="D104" s="63">
        <v>15</v>
      </c>
    </row>
    <row r="105" spans="2:9" x14ac:dyDescent="0.2">
      <c r="B105" s="15">
        <v>11</v>
      </c>
      <c r="C105" s="63">
        <v>18</v>
      </c>
      <c r="D105" s="63">
        <v>14</v>
      </c>
    </row>
    <row r="106" spans="2:9" x14ac:dyDescent="0.2">
      <c r="B106" s="15">
        <v>18</v>
      </c>
      <c r="C106" s="63">
        <v>10</v>
      </c>
      <c r="D106" s="63">
        <v>16</v>
      </c>
    </row>
    <row r="107" spans="2:9" x14ac:dyDescent="0.2">
      <c r="B107" s="15">
        <v>18</v>
      </c>
      <c r="C107" s="63">
        <v>20</v>
      </c>
      <c r="D107" s="63">
        <v>17</v>
      </c>
    </row>
    <row r="108" spans="2:9" x14ac:dyDescent="0.2">
      <c r="B108" s="15">
        <v>15</v>
      </c>
      <c r="C108" s="63">
        <v>15</v>
      </c>
      <c r="D108" s="63">
        <v>36</v>
      </c>
    </row>
    <row r="113" spans="2:3" x14ac:dyDescent="0.2">
      <c r="B113" s="97" t="s">
        <v>137</v>
      </c>
      <c r="C113" s="97"/>
    </row>
  </sheetData>
  <mergeCells count="5">
    <mergeCell ref="B33:C33"/>
    <mergeCell ref="B15:C15"/>
    <mergeCell ref="B83:C83"/>
    <mergeCell ref="B95:C95"/>
    <mergeCell ref="B113:C113"/>
  </mergeCells>
  <hyperlinks>
    <hyperlink ref="B15" location="'LIST OF FUNCTIONS'!A1" display="Back to LIST OF FUNCTIONS"/>
    <hyperlink ref="B33" location="'LIST OF FUNCTIONS'!A1" display="Back to LIST OF FUNCTIONS"/>
    <hyperlink ref="B83" location="'LIST OF FUNCTIONS'!A1" display="Back to LIST OF FUNCTIONS"/>
    <hyperlink ref="B95" location="'LIST OF FUNCTIONS'!A1" display="Back to LIST OF FUNCTIONS"/>
    <hyperlink ref="B113" location="'LIST OF FUNCTIONS'!A1" display="Back to LIST OF FUNCTIONS"/>
    <hyperlink ref="G1" r:id="rId1"/>
  </hyperlinks>
  <pageMargins left="0.7" right="0.7" top="0.75" bottom="0.75" header="0.3" footer="0.3"/>
  <ignoredErrors>
    <ignoredError sqref="H90" 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showGridLines="0" workbookViewId="0">
      <selection activeCell="E17" sqref="E17"/>
    </sheetView>
  </sheetViews>
  <sheetFormatPr defaultRowHeight="15" x14ac:dyDescent="0.25"/>
  <cols>
    <col min="1" max="1" width="5.140625" customWidth="1"/>
    <col min="2" max="2" width="22.28515625" customWidth="1"/>
    <col min="3" max="3" width="10.7109375" customWidth="1"/>
    <col min="4" max="5" width="10.42578125" bestFit="1" customWidth="1"/>
    <col min="6" max="6" width="3.85546875" customWidth="1"/>
    <col min="7" max="7" width="33" bestFit="1" customWidth="1"/>
    <col min="8" max="8" width="18.85546875" bestFit="1" customWidth="1"/>
    <col min="9" max="9" width="40.140625" customWidth="1"/>
  </cols>
  <sheetData>
    <row r="1" spans="1:9" x14ac:dyDescent="0.25">
      <c r="A1" s="64"/>
      <c r="G1" s="95" t="s">
        <v>820</v>
      </c>
    </row>
    <row r="2" spans="1:9" ht="22.5" x14ac:dyDescent="0.3">
      <c r="B2" s="28" t="s">
        <v>567</v>
      </c>
      <c r="C2" s="22"/>
      <c r="D2" s="22"/>
      <c r="E2" s="22"/>
      <c r="F2" s="22"/>
      <c r="G2" s="23"/>
      <c r="H2" s="3"/>
      <c r="I2" s="57"/>
    </row>
    <row r="3" spans="1:9" x14ac:dyDescent="0.25">
      <c r="B3" s="5" t="s">
        <v>568</v>
      </c>
      <c r="C3" s="6"/>
      <c r="D3" s="6"/>
      <c r="E3" s="6"/>
      <c r="F3" s="6"/>
      <c r="G3" s="6"/>
      <c r="H3" s="6"/>
      <c r="I3" s="7"/>
    </row>
    <row r="5" spans="1:9" x14ac:dyDescent="0.25">
      <c r="B5" s="14" t="s">
        <v>569</v>
      </c>
      <c r="C5" s="14" t="s">
        <v>465</v>
      </c>
      <c r="D5" s="14" t="s">
        <v>570</v>
      </c>
      <c r="G5" s="14" t="s">
        <v>214</v>
      </c>
      <c r="H5" s="14" t="s">
        <v>102</v>
      </c>
      <c r="I5" s="14" t="s">
        <v>104</v>
      </c>
    </row>
    <row r="6" spans="1:9" ht="39" x14ac:dyDescent="0.25">
      <c r="B6" s="15">
        <v>2015</v>
      </c>
      <c r="C6" s="15">
        <v>10</v>
      </c>
      <c r="D6" s="29">
        <v>15</v>
      </c>
      <c r="G6" s="15" t="str">
        <f ca="1">_xlfn.FORMULATEXT(H6)</f>
        <v>=DATE(B6, C6, D6)</v>
      </c>
      <c r="H6" s="18">
        <f>DATE(B6, C6, D6)</f>
        <v>42292</v>
      </c>
      <c r="I6" s="29" t="s">
        <v>571</v>
      </c>
    </row>
    <row r="7" spans="1:9" ht="39" x14ac:dyDescent="0.25">
      <c r="B7" s="15">
        <v>2010</v>
      </c>
      <c r="C7" s="15">
        <v>5</v>
      </c>
      <c r="D7" s="29">
        <v>25</v>
      </c>
      <c r="G7" s="15" t="str">
        <f ca="1">_xlfn.FORMULATEXT(H7)</f>
        <v>=DATE(2010, C7, D7)</v>
      </c>
      <c r="H7" s="18">
        <f>DATE(2010, C7, D7)</f>
        <v>40323</v>
      </c>
      <c r="I7" s="29" t="s">
        <v>571</v>
      </c>
    </row>
    <row r="8" spans="1:9" ht="26.25" x14ac:dyDescent="0.25">
      <c r="B8" s="15">
        <v>1805</v>
      </c>
      <c r="C8" s="15">
        <v>8</v>
      </c>
      <c r="D8" s="29">
        <v>23</v>
      </c>
      <c r="G8" s="15" t="str">
        <f ca="1">_xlfn.FORMULATEXT(H8)</f>
        <v>=DATE(B8, C8, D8)</v>
      </c>
      <c r="H8" s="18">
        <f>DATE(B8, C8, D8)</f>
        <v>659499</v>
      </c>
      <c r="I8" s="29" t="s">
        <v>572</v>
      </c>
    </row>
    <row r="11" spans="1:9" x14ac:dyDescent="0.25">
      <c r="B11" s="97" t="s">
        <v>137</v>
      </c>
      <c r="C11" s="97"/>
    </row>
    <row r="12" spans="1:9" x14ac:dyDescent="0.25">
      <c r="G12" s="35"/>
    </row>
    <row r="13" spans="1:9" ht="22.5" x14ac:dyDescent="0.3">
      <c r="B13" s="28" t="s">
        <v>573</v>
      </c>
      <c r="C13" s="22"/>
      <c r="D13" s="22"/>
      <c r="E13" s="22"/>
      <c r="F13" s="22"/>
      <c r="G13" s="23"/>
      <c r="H13" s="3"/>
      <c r="I13" s="57"/>
    </row>
    <row r="14" spans="1:9" x14ac:dyDescent="0.25">
      <c r="B14" s="5" t="s">
        <v>574</v>
      </c>
      <c r="C14" s="6"/>
      <c r="D14" s="6"/>
      <c r="E14" s="6"/>
      <c r="F14" s="6"/>
      <c r="G14" s="6"/>
      <c r="H14" s="6"/>
      <c r="I14" s="7"/>
    </row>
    <row r="16" spans="1:9" x14ac:dyDescent="0.25">
      <c r="G16" s="14" t="s">
        <v>214</v>
      </c>
      <c r="H16" s="14" t="s">
        <v>102</v>
      </c>
      <c r="I16" s="14" t="s">
        <v>104</v>
      </c>
    </row>
    <row r="17" spans="2:9" ht="26.25" x14ac:dyDescent="0.25">
      <c r="G17" s="15" t="str">
        <f ca="1">_xlfn.FORMULATEXT(H17)</f>
        <v>=DATEVALUE("25/10/2015")</v>
      </c>
      <c r="H17" s="18">
        <f>DATEVALUE("25/10/2015")</f>
        <v>42302</v>
      </c>
      <c r="I17" s="29" t="s">
        <v>576</v>
      </c>
    </row>
    <row r="18" spans="2:9" ht="26.25" x14ac:dyDescent="0.25">
      <c r="G18" s="15" t="str">
        <f ca="1">_xlfn.FORMULATEXT(H18)</f>
        <v>=DATEVALUE("22 May, 2015")</v>
      </c>
      <c r="H18" s="18">
        <f>DATEVALUE("22 May, 2015")</f>
        <v>42146</v>
      </c>
      <c r="I18" s="29" t="s">
        <v>575</v>
      </c>
    </row>
    <row r="19" spans="2:9" ht="26.25" x14ac:dyDescent="0.25">
      <c r="G19" s="15" t="str">
        <f ca="1">_xlfn.FORMULATEXT(H19)</f>
        <v>=DATEVALUE("22-May-2015")</v>
      </c>
      <c r="H19" s="18">
        <f>DATEVALUE("22-May-2015")</f>
        <v>42146</v>
      </c>
      <c r="I19" s="29" t="s">
        <v>577</v>
      </c>
    </row>
    <row r="20" spans="2:9" x14ac:dyDescent="0.25">
      <c r="B20" s="97" t="s">
        <v>137</v>
      </c>
      <c r="C20" s="97"/>
    </row>
    <row r="22" spans="2:9" ht="22.5" x14ac:dyDescent="0.3">
      <c r="B22" s="28" t="s">
        <v>578</v>
      </c>
      <c r="C22" s="22"/>
      <c r="D22" s="22"/>
      <c r="E22" s="22"/>
      <c r="F22" s="22"/>
      <c r="G22" s="23"/>
      <c r="H22" s="3"/>
      <c r="I22" s="57"/>
    </row>
    <row r="23" spans="2:9" x14ac:dyDescent="0.25">
      <c r="B23" s="5" t="s">
        <v>579</v>
      </c>
      <c r="C23" s="6"/>
      <c r="D23" s="6"/>
      <c r="E23" s="6"/>
      <c r="F23" s="6"/>
      <c r="G23" s="6"/>
      <c r="H23" s="6"/>
      <c r="I23" s="7"/>
    </row>
    <row r="25" spans="2:9" x14ac:dyDescent="0.25">
      <c r="B25" s="14" t="s">
        <v>580</v>
      </c>
      <c r="C25" s="14" t="s">
        <v>581</v>
      </c>
      <c r="D25" s="14" t="s">
        <v>582</v>
      </c>
      <c r="G25" s="14" t="s">
        <v>214</v>
      </c>
      <c r="H25" s="14" t="s">
        <v>102</v>
      </c>
      <c r="I25" s="14" t="s">
        <v>104</v>
      </c>
    </row>
    <row r="26" spans="2:9" ht="39" x14ac:dyDescent="0.25">
      <c r="B26" s="15">
        <v>12</v>
      </c>
      <c r="C26" s="18">
        <v>30</v>
      </c>
      <c r="D26" s="29">
        <v>30</v>
      </c>
      <c r="G26" s="15" t="str">
        <f ca="1">_xlfn.FORMULATEXT(H26)</f>
        <v>=TIME(B26, C26, D26)</v>
      </c>
      <c r="H26" s="21">
        <f>TIME(B26, C26, D26)</f>
        <v>0.52118055555555554</v>
      </c>
      <c r="I26" s="29" t="s">
        <v>583</v>
      </c>
    </row>
    <row r="27" spans="2:9" ht="26.25" x14ac:dyDescent="0.25">
      <c r="B27" s="15">
        <v>16</v>
      </c>
      <c r="C27" s="18">
        <v>45</v>
      </c>
      <c r="D27" s="29">
        <v>30</v>
      </c>
      <c r="G27" s="15" t="str">
        <f t="shared" ref="G27:G28" ca="1" si="0">_xlfn.FORMULATEXT(H27)</f>
        <v>=TIME(B27,C27,D27)</v>
      </c>
      <c r="H27" s="65">
        <f>TIME(B27,C27,D27)</f>
        <v>0.69826388888888891</v>
      </c>
      <c r="I27" s="29" t="s">
        <v>584</v>
      </c>
    </row>
    <row r="28" spans="2:9" ht="26.25" x14ac:dyDescent="0.25">
      <c r="B28" s="15">
        <v>16</v>
      </c>
      <c r="C28" s="18">
        <v>48</v>
      </c>
      <c r="D28" s="29">
        <v>15</v>
      </c>
      <c r="G28" s="15" t="str">
        <f t="shared" ca="1" si="0"/>
        <v>=TIME(B28,C28,D28)</v>
      </c>
      <c r="H28" s="65">
        <f>TIME(B28,C28,D28)</f>
        <v>0.70017361111111109</v>
      </c>
      <c r="I28" s="29" t="s">
        <v>584</v>
      </c>
    </row>
    <row r="34" spans="2:11" x14ac:dyDescent="0.25">
      <c r="B34" s="97" t="s">
        <v>137</v>
      </c>
      <c r="C34" s="97"/>
    </row>
    <row r="37" spans="2:11" ht="22.5" x14ac:dyDescent="0.3">
      <c r="B37" s="28" t="s">
        <v>585</v>
      </c>
      <c r="C37" s="22"/>
      <c r="D37" s="22"/>
      <c r="E37" s="22"/>
      <c r="F37" s="22"/>
      <c r="G37" s="23"/>
      <c r="H37" s="3"/>
      <c r="I37" s="70"/>
      <c r="J37" s="66"/>
      <c r="K37" s="67"/>
    </row>
    <row r="38" spans="2:11" x14ac:dyDescent="0.25">
      <c r="B38" s="5" t="s">
        <v>586</v>
      </c>
      <c r="C38" s="6"/>
      <c r="D38" s="6"/>
      <c r="E38" s="6"/>
      <c r="F38" s="6"/>
      <c r="G38" s="6"/>
      <c r="H38" s="6"/>
      <c r="I38" s="5"/>
      <c r="J38" s="68"/>
      <c r="K38" s="69"/>
    </row>
    <row r="40" spans="2:11" x14ac:dyDescent="0.25">
      <c r="G40" s="14" t="s">
        <v>214</v>
      </c>
      <c r="H40" s="14" t="s">
        <v>102</v>
      </c>
      <c r="I40" s="14" t="s">
        <v>104</v>
      </c>
    </row>
    <row r="41" spans="2:11" ht="39" x14ac:dyDescent="0.25">
      <c r="G41" s="15" t="str">
        <f ca="1">_xlfn.FORMULATEXT(H41)</f>
        <v>=TIMEVALUE("2:50 PM")</v>
      </c>
      <c r="H41" s="65">
        <f>TIMEVALUE("2:50 PM")</f>
        <v>0.61805555555555558</v>
      </c>
      <c r="I41" s="29" t="s">
        <v>587</v>
      </c>
    </row>
    <row r="42" spans="2:11" ht="39" x14ac:dyDescent="0.25">
      <c r="G42" s="15" t="str">
        <f ca="1">_xlfn.FORMULATEXT(H42)</f>
        <v>=TIMEVALUE("22-August-2015 2:50 PM")</v>
      </c>
      <c r="H42" s="21">
        <f>TIMEVALUE("22-August-2015 2:50 PM")</f>
        <v>0.61805555555474712</v>
      </c>
      <c r="I42" s="29" t="s">
        <v>588</v>
      </c>
    </row>
    <row r="49" spans="2:9" x14ac:dyDescent="0.25">
      <c r="B49" s="97" t="s">
        <v>137</v>
      </c>
      <c r="C49" s="97"/>
    </row>
    <row r="51" spans="2:9" ht="22.5" x14ac:dyDescent="0.3">
      <c r="B51" s="28" t="s">
        <v>589</v>
      </c>
      <c r="C51" s="22"/>
      <c r="D51" s="22"/>
      <c r="E51" s="22"/>
      <c r="F51" s="22"/>
      <c r="G51" s="23"/>
      <c r="H51" s="3"/>
      <c r="I51" s="57"/>
    </row>
    <row r="52" spans="2:9" x14ac:dyDescent="0.25">
      <c r="B52" s="5" t="s">
        <v>590</v>
      </c>
      <c r="C52" s="6"/>
      <c r="D52" s="6"/>
      <c r="E52" s="6"/>
      <c r="F52" s="6"/>
      <c r="G52" s="6"/>
      <c r="H52" s="6"/>
      <c r="I52" s="7"/>
    </row>
    <row r="54" spans="2:9" x14ac:dyDescent="0.25">
      <c r="G54" s="14" t="s">
        <v>214</v>
      </c>
      <c r="H54" s="14" t="s">
        <v>102</v>
      </c>
      <c r="I54" s="14" t="s">
        <v>104</v>
      </c>
    </row>
    <row r="55" spans="2:9" x14ac:dyDescent="0.25">
      <c r="G55" s="15" t="str">
        <f ca="1">_xlfn.FORMULATEXT(H55)</f>
        <v>=NOW()</v>
      </c>
      <c r="H55" s="19">
        <f ca="1">NOW()</f>
        <v>42450.179604861114</v>
      </c>
      <c r="I55" s="29" t="s">
        <v>591</v>
      </c>
    </row>
    <row r="56" spans="2:9" x14ac:dyDescent="0.25">
      <c r="G56" s="15" t="str">
        <f ca="1">_xlfn.FORMULATEXT(H56)</f>
        <v>=NOW()+7</v>
      </c>
      <c r="H56" s="19">
        <f ca="1">NOW()+7</f>
        <v>42457.179604861114</v>
      </c>
      <c r="I56" s="29" t="s">
        <v>592</v>
      </c>
    </row>
    <row r="65" spans="2:9" x14ac:dyDescent="0.25">
      <c r="B65" s="97" t="s">
        <v>137</v>
      </c>
      <c r="C65" s="97"/>
    </row>
    <row r="67" spans="2:9" ht="22.5" x14ac:dyDescent="0.3">
      <c r="B67" s="28" t="s">
        <v>593</v>
      </c>
      <c r="C67" s="22"/>
      <c r="D67" s="22"/>
      <c r="E67" s="22"/>
      <c r="F67" s="22"/>
      <c r="G67" s="23"/>
      <c r="H67" s="3"/>
      <c r="I67" s="57"/>
    </row>
    <row r="68" spans="2:9" x14ac:dyDescent="0.25">
      <c r="B68" s="5" t="s">
        <v>594</v>
      </c>
      <c r="C68" s="6"/>
      <c r="D68" s="6"/>
      <c r="E68" s="6"/>
      <c r="F68" s="6"/>
      <c r="G68" s="6"/>
      <c r="H68" s="6"/>
      <c r="I68" s="7"/>
    </row>
    <row r="70" spans="2:9" x14ac:dyDescent="0.25">
      <c r="G70" s="14" t="s">
        <v>214</v>
      </c>
      <c r="H70" s="14" t="s">
        <v>102</v>
      </c>
      <c r="I70" s="14" t="s">
        <v>104</v>
      </c>
    </row>
    <row r="71" spans="2:9" x14ac:dyDescent="0.25">
      <c r="G71" s="15"/>
      <c r="H71" s="18">
        <f ca="1">TODAY()</f>
        <v>42450</v>
      </c>
      <c r="I71" s="29" t="s">
        <v>595</v>
      </c>
    </row>
    <row r="72" spans="2:9" x14ac:dyDescent="0.25">
      <c r="G72" s="15"/>
      <c r="H72" s="18">
        <f ca="1">TODAY()+7</f>
        <v>42457</v>
      </c>
      <c r="I72" s="29" t="s">
        <v>596</v>
      </c>
    </row>
    <row r="73" spans="2:9" x14ac:dyDescent="0.25">
      <c r="B73" s="97" t="s">
        <v>137</v>
      </c>
      <c r="C73" s="97"/>
    </row>
    <row r="75" spans="2:9" ht="22.5" x14ac:dyDescent="0.3">
      <c r="B75" s="28" t="s">
        <v>598</v>
      </c>
      <c r="C75" s="22"/>
      <c r="D75" s="22"/>
      <c r="E75" s="22"/>
      <c r="F75" s="22"/>
      <c r="G75" s="23"/>
      <c r="H75" s="3"/>
      <c r="I75" s="57"/>
    </row>
    <row r="76" spans="2:9" x14ac:dyDescent="0.25">
      <c r="B76" s="5" t="s">
        <v>599</v>
      </c>
      <c r="C76" s="6"/>
      <c r="D76" s="6"/>
      <c r="E76" s="6"/>
      <c r="F76" s="6"/>
      <c r="G76" s="6"/>
      <c r="H76" s="6"/>
      <c r="I76" s="7"/>
    </row>
    <row r="78" spans="2:9" x14ac:dyDescent="0.25">
      <c r="B78" s="14" t="s">
        <v>600</v>
      </c>
      <c r="C78" s="104" t="s">
        <v>601</v>
      </c>
      <c r="D78" s="105"/>
      <c r="E78" s="105"/>
      <c r="F78" s="105"/>
      <c r="G78" s="106"/>
      <c r="H78" s="14" t="s">
        <v>214</v>
      </c>
      <c r="I78" s="14" t="s">
        <v>102</v>
      </c>
    </row>
    <row r="79" spans="2:9" x14ac:dyDescent="0.25">
      <c r="B79" s="15" t="s">
        <v>603</v>
      </c>
      <c r="C79" s="18" t="s">
        <v>602</v>
      </c>
      <c r="D79" s="29"/>
      <c r="E79" s="15"/>
      <c r="F79" s="18"/>
      <c r="G79" s="29"/>
      <c r="H79" s="15" t="str">
        <f ca="1">_xlfn.FORMULATEXT(I79)</f>
        <v>=YEAR(NOW())</v>
      </c>
      <c r="I79" s="21">
        <f ca="1">YEAR(NOW())</f>
        <v>2016</v>
      </c>
    </row>
    <row r="80" spans="2:9" x14ac:dyDescent="0.25">
      <c r="B80" s="15" t="s">
        <v>604</v>
      </c>
      <c r="C80" s="18" t="s">
        <v>605</v>
      </c>
      <c r="D80" s="29"/>
      <c r="E80" s="15"/>
      <c r="F80" s="18"/>
      <c r="G80" s="29"/>
      <c r="H80" s="15" t="str">
        <f t="shared" ref="H80:H84" ca="1" si="1">_xlfn.FORMULATEXT(I80)</f>
        <v>=MONTH(NOW())</v>
      </c>
      <c r="I80" s="21">
        <f ca="1">MONTH(NOW())</f>
        <v>3</v>
      </c>
    </row>
    <row r="81" spans="2:9" x14ac:dyDescent="0.25">
      <c r="B81" s="15" t="s">
        <v>606</v>
      </c>
      <c r="C81" s="18" t="s">
        <v>607</v>
      </c>
      <c r="D81" s="29"/>
      <c r="E81" s="15"/>
      <c r="F81" s="18"/>
      <c r="G81" s="29"/>
      <c r="H81" s="15" t="str">
        <f t="shared" ca="1" si="1"/>
        <v>=DAY(NOW())</v>
      </c>
      <c r="I81" s="21">
        <f ca="1">DAY(NOW())</f>
        <v>21</v>
      </c>
    </row>
    <row r="82" spans="2:9" x14ac:dyDescent="0.25">
      <c r="B82" s="15" t="s">
        <v>608</v>
      </c>
      <c r="C82" s="18" t="s">
        <v>609</v>
      </c>
      <c r="D82" s="29"/>
      <c r="E82" s="15"/>
      <c r="F82" s="18"/>
      <c r="G82" s="29"/>
      <c r="H82" s="15" t="str">
        <f t="shared" ca="1" si="1"/>
        <v>=HOUR(NOW())</v>
      </c>
      <c r="I82" s="21">
        <f ca="1">HOUR(NOW())</f>
        <v>4</v>
      </c>
    </row>
    <row r="83" spans="2:9" x14ac:dyDescent="0.25">
      <c r="B83" s="15" t="s">
        <v>610</v>
      </c>
      <c r="C83" s="18" t="s">
        <v>611</v>
      </c>
      <c r="D83" s="29"/>
      <c r="E83" s="15"/>
      <c r="F83" s="77"/>
      <c r="G83" s="78"/>
      <c r="H83" s="15" t="str">
        <f t="shared" ca="1" si="1"/>
        <v>=MINUTE(NOW())</v>
      </c>
      <c r="I83" s="21">
        <f ca="1">MINUTE(NOW())</f>
        <v>18</v>
      </c>
    </row>
    <row r="84" spans="2:9" x14ac:dyDescent="0.25">
      <c r="B84" s="15" t="s">
        <v>612</v>
      </c>
      <c r="C84" s="18" t="s">
        <v>613</v>
      </c>
      <c r="D84" s="29"/>
      <c r="E84" s="15"/>
      <c r="F84" s="77"/>
      <c r="G84" s="78"/>
      <c r="H84" s="15" t="str">
        <f t="shared" ca="1" si="1"/>
        <v>=SECOND(NOW())</v>
      </c>
      <c r="I84" s="21">
        <f ca="1">SECOND(NOW())</f>
        <v>38</v>
      </c>
    </row>
    <row r="93" spans="2:9" x14ac:dyDescent="0.25">
      <c r="B93" s="97" t="s">
        <v>137</v>
      </c>
      <c r="C93" s="97"/>
    </row>
    <row r="95" spans="2:9" ht="22.5" x14ac:dyDescent="0.3">
      <c r="B95" s="28" t="s">
        <v>614</v>
      </c>
      <c r="C95" s="22"/>
      <c r="D95" s="22"/>
      <c r="E95" s="22"/>
      <c r="F95" s="22"/>
      <c r="G95" s="23"/>
      <c r="H95" s="3"/>
      <c r="I95" s="57"/>
    </row>
    <row r="96" spans="2:9" x14ac:dyDescent="0.25">
      <c r="B96" s="5" t="s">
        <v>615</v>
      </c>
      <c r="C96" s="6"/>
      <c r="D96" s="6"/>
      <c r="E96" s="6"/>
      <c r="F96" s="6"/>
      <c r="G96" s="6"/>
      <c r="H96" s="6"/>
      <c r="I96" s="7"/>
    </row>
    <row r="98" spans="2:13" x14ac:dyDescent="0.25">
      <c r="B98" s="55" t="s">
        <v>616</v>
      </c>
      <c r="C98" s="104" t="s">
        <v>617</v>
      </c>
      <c r="D98" s="105"/>
      <c r="E98" s="105"/>
      <c r="F98" s="105"/>
      <c r="G98" s="106"/>
      <c r="H98" s="55" t="s">
        <v>214</v>
      </c>
      <c r="I98" s="73" t="s">
        <v>102</v>
      </c>
      <c r="J98" s="104" t="s">
        <v>104</v>
      </c>
      <c r="K98" s="105"/>
      <c r="L98" s="105"/>
      <c r="M98" s="106"/>
    </row>
    <row r="99" spans="2:13" ht="27" customHeight="1" x14ac:dyDescent="0.25">
      <c r="B99" s="72" t="s">
        <v>427</v>
      </c>
      <c r="C99" s="107" t="s">
        <v>618</v>
      </c>
      <c r="D99" s="108"/>
      <c r="E99" s="108"/>
      <c r="F99" s="108"/>
      <c r="G99" s="109"/>
      <c r="H99" s="21" t="str">
        <f ca="1">_xlfn.FORMULATEXT(I99)</f>
        <v>=WEEKDAY(NOW())</v>
      </c>
      <c r="I99" s="21">
        <f ca="1">WEEKDAY(NOW())</f>
        <v>2</v>
      </c>
      <c r="J99" s="110" t="s">
        <v>627</v>
      </c>
      <c r="K99" s="111"/>
      <c r="L99" s="111"/>
      <c r="M99" s="112"/>
    </row>
    <row r="100" spans="2:13" ht="27" customHeight="1" x14ac:dyDescent="0.25">
      <c r="B100" s="72">
        <v>2</v>
      </c>
      <c r="C100" s="18" t="s">
        <v>619</v>
      </c>
      <c r="D100" s="29"/>
      <c r="E100" s="15"/>
      <c r="F100" s="18"/>
      <c r="G100" s="29"/>
      <c r="H100" s="21" t="str">
        <f t="shared" ref="H100" ca="1" si="2">_xlfn.FORMULATEXT(I100)</f>
        <v>=WEEKDAY(NOW(), 16)</v>
      </c>
      <c r="I100" s="21">
        <f ca="1">WEEKDAY(NOW(), 16)</f>
        <v>3</v>
      </c>
      <c r="J100" s="113" t="s">
        <v>628</v>
      </c>
      <c r="K100" s="114"/>
      <c r="L100" s="114"/>
      <c r="M100" s="115"/>
    </row>
    <row r="101" spans="2:13" x14ac:dyDescent="0.25">
      <c r="B101" s="72">
        <v>3</v>
      </c>
      <c r="C101" s="18" t="s">
        <v>620</v>
      </c>
      <c r="D101" s="29"/>
      <c r="E101" s="15"/>
      <c r="F101" s="18"/>
      <c r="G101" s="29"/>
      <c r="J101" s="101"/>
      <c r="K101" s="101"/>
      <c r="L101" s="101"/>
      <c r="M101" s="101"/>
    </row>
    <row r="102" spans="2:13" x14ac:dyDescent="0.25">
      <c r="B102" s="72">
        <v>11</v>
      </c>
      <c r="C102" s="18" t="s">
        <v>619</v>
      </c>
      <c r="D102" s="29"/>
      <c r="E102" s="15"/>
      <c r="F102" s="18"/>
      <c r="G102" s="29"/>
      <c r="J102" s="101"/>
      <c r="K102" s="101"/>
      <c r="L102" s="101"/>
      <c r="M102" s="101"/>
    </row>
    <row r="103" spans="2:13" x14ac:dyDescent="0.25">
      <c r="B103" s="72">
        <v>12</v>
      </c>
      <c r="C103" s="18" t="s">
        <v>621</v>
      </c>
      <c r="D103" s="29"/>
      <c r="E103" s="15"/>
      <c r="F103" s="18"/>
      <c r="G103" s="29"/>
      <c r="J103" s="101"/>
      <c r="K103" s="101"/>
      <c r="L103" s="101"/>
      <c r="M103" s="101"/>
    </row>
    <row r="104" spans="2:13" x14ac:dyDescent="0.25">
      <c r="B104" s="72">
        <v>13</v>
      </c>
      <c r="C104" s="18" t="s">
        <v>622</v>
      </c>
      <c r="D104" s="29"/>
      <c r="E104" s="15"/>
      <c r="F104" s="18"/>
      <c r="G104" s="29"/>
      <c r="J104" s="101"/>
      <c r="K104" s="101"/>
      <c r="L104" s="101"/>
      <c r="M104" s="101"/>
    </row>
    <row r="105" spans="2:13" x14ac:dyDescent="0.25">
      <c r="B105" s="72">
        <v>14</v>
      </c>
      <c r="C105" s="18" t="s">
        <v>623</v>
      </c>
      <c r="D105" s="29"/>
      <c r="E105" s="15"/>
      <c r="F105" s="18"/>
      <c r="G105" s="29"/>
    </row>
    <row r="106" spans="2:13" x14ac:dyDescent="0.25">
      <c r="B106" s="72">
        <v>15</v>
      </c>
      <c r="C106" s="18" t="s">
        <v>624</v>
      </c>
      <c r="D106" s="29"/>
      <c r="E106" s="15"/>
      <c r="F106" s="18"/>
      <c r="G106" s="29"/>
    </row>
    <row r="107" spans="2:13" x14ac:dyDescent="0.25">
      <c r="B107" s="72">
        <v>16</v>
      </c>
      <c r="C107" s="18" t="s">
        <v>625</v>
      </c>
      <c r="D107" s="29"/>
      <c r="E107" s="15"/>
      <c r="F107" s="18"/>
      <c r="G107" s="29"/>
    </row>
    <row r="108" spans="2:13" x14ac:dyDescent="0.25">
      <c r="B108" s="72">
        <v>17</v>
      </c>
      <c r="C108" s="18" t="s">
        <v>626</v>
      </c>
      <c r="D108" s="29"/>
      <c r="E108" s="15"/>
      <c r="F108" s="18"/>
      <c r="G108" s="29"/>
    </row>
    <row r="116" spans="2:9" x14ac:dyDescent="0.25">
      <c r="B116" s="97" t="s">
        <v>137</v>
      </c>
      <c r="C116" s="97"/>
    </row>
    <row r="118" spans="2:9" ht="22.5" x14ac:dyDescent="0.3">
      <c r="B118" s="28" t="s">
        <v>629</v>
      </c>
      <c r="C118" s="22"/>
      <c r="D118" s="22"/>
      <c r="E118" s="22"/>
      <c r="F118" s="22"/>
      <c r="G118" s="23"/>
      <c r="H118" s="3"/>
      <c r="I118" s="57"/>
    </row>
    <row r="119" spans="2:9" x14ac:dyDescent="0.25">
      <c r="B119" s="5" t="s">
        <v>630</v>
      </c>
      <c r="C119" s="6"/>
      <c r="D119" s="6"/>
      <c r="E119" s="6"/>
      <c r="F119" s="6"/>
      <c r="G119" s="6"/>
      <c r="H119" s="6"/>
      <c r="I119" s="7"/>
    </row>
    <row r="121" spans="2:9" x14ac:dyDescent="0.25">
      <c r="B121" s="14" t="s">
        <v>631</v>
      </c>
      <c r="C121" s="14" t="s">
        <v>632</v>
      </c>
      <c r="G121" s="14" t="s">
        <v>214</v>
      </c>
      <c r="H121" s="14" t="s">
        <v>102</v>
      </c>
      <c r="I121" s="14" t="s">
        <v>104</v>
      </c>
    </row>
    <row r="122" spans="2:9" x14ac:dyDescent="0.25">
      <c r="B122" s="18">
        <v>42310</v>
      </c>
      <c r="C122" s="18">
        <v>29779</v>
      </c>
      <c r="G122" s="18" t="str">
        <f ca="1">_xlfn.FORMULATEXT(H122)</f>
        <v>=DAYS(B122, C122)</v>
      </c>
      <c r="H122" s="21">
        <f>_xlfn.DAYS(B122, C122)</f>
        <v>12531</v>
      </c>
      <c r="I122" s="18" t="s">
        <v>646</v>
      </c>
    </row>
    <row r="123" spans="2:9" x14ac:dyDescent="0.25">
      <c r="G123" s="18" t="str">
        <f ca="1">_xlfn.FORMULATEXT(H123)</f>
        <v>=DAYS("2 Nov, 2015", "12 July, 1981")</v>
      </c>
      <c r="H123" s="21">
        <f>_xlfn.DAYS("2 Nov, 2015", "12 July, 1981")</f>
        <v>12531</v>
      </c>
      <c r="I123" s="18" t="s">
        <v>646</v>
      </c>
    </row>
    <row r="124" spans="2:9" x14ac:dyDescent="0.25">
      <c r="B124" s="97"/>
      <c r="C124" s="97"/>
    </row>
    <row r="132" spans="2:9" x14ac:dyDescent="0.25">
      <c r="B132" s="97" t="s">
        <v>137</v>
      </c>
      <c r="C132" s="97"/>
    </row>
    <row r="134" spans="2:9" ht="22.5" x14ac:dyDescent="0.3">
      <c r="B134" s="28" t="s">
        <v>639</v>
      </c>
      <c r="C134" s="22"/>
      <c r="D134" s="22"/>
      <c r="E134" s="22"/>
      <c r="F134" s="22"/>
      <c r="G134" s="23"/>
      <c r="H134" s="3"/>
      <c r="I134" s="57"/>
    </row>
    <row r="135" spans="2:9" x14ac:dyDescent="0.25">
      <c r="B135" s="5" t="s">
        <v>640</v>
      </c>
      <c r="C135" s="6"/>
      <c r="D135" s="6"/>
      <c r="E135" s="6"/>
      <c r="F135" s="6"/>
      <c r="G135" s="6"/>
      <c r="H135" s="6"/>
      <c r="I135" s="7"/>
    </row>
    <row r="137" spans="2:9" x14ac:dyDescent="0.25">
      <c r="B137" s="14" t="s">
        <v>641</v>
      </c>
      <c r="C137" s="75" t="s">
        <v>642</v>
      </c>
      <c r="D137" s="76"/>
      <c r="G137" s="14" t="s">
        <v>214</v>
      </c>
      <c r="H137" s="14" t="s">
        <v>102</v>
      </c>
      <c r="I137" s="14" t="s">
        <v>104</v>
      </c>
    </row>
    <row r="138" spans="2:9" ht="26.25" x14ac:dyDescent="0.25">
      <c r="B138" s="18">
        <v>40918</v>
      </c>
      <c r="C138" s="102" t="s">
        <v>643</v>
      </c>
      <c r="D138" s="103"/>
      <c r="G138" s="15" t="str">
        <f ca="1">_xlfn.FORMULATEXT(H138)</f>
        <v>=NETWORKDAYS(B138, B139)</v>
      </c>
      <c r="H138" s="21">
        <f>NETWORKDAYS(B138, B139)</f>
        <v>496</v>
      </c>
      <c r="I138" s="29" t="s">
        <v>647</v>
      </c>
    </row>
    <row r="139" spans="2:9" ht="26.25" x14ac:dyDescent="0.25">
      <c r="B139" s="18">
        <v>41611</v>
      </c>
      <c r="C139" s="102" t="s">
        <v>644</v>
      </c>
      <c r="D139" s="103"/>
      <c r="G139" s="15" t="str">
        <f ca="1">_xlfn.FORMULATEXT(H139)</f>
        <v>=NETWORKDAYS(B138, B139, B140:B142)</v>
      </c>
      <c r="H139" s="21">
        <f>NETWORKDAYS(B138, B139, B140:B142)</f>
        <v>493</v>
      </c>
      <c r="I139" s="29" t="s">
        <v>648</v>
      </c>
    </row>
    <row r="140" spans="2:9" x14ac:dyDescent="0.25">
      <c r="B140" s="18">
        <v>41235</v>
      </c>
      <c r="C140" s="102" t="s">
        <v>645</v>
      </c>
      <c r="D140" s="103"/>
    </row>
    <row r="141" spans="2:9" x14ac:dyDescent="0.25">
      <c r="B141" s="18">
        <v>41011</v>
      </c>
      <c r="C141" s="102" t="s">
        <v>645</v>
      </c>
      <c r="D141" s="103"/>
    </row>
    <row r="142" spans="2:9" x14ac:dyDescent="0.25">
      <c r="B142" s="18">
        <v>41295</v>
      </c>
      <c r="C142" s="102" t="s">
        <v>645</v>
      </c>
      <c r="D142" s="103"/>
    </row>
    <row r="145" spans="2:9" x14ac:dyDescent="0.25">
      <c r="B145" s="97" t="s">
        <v>137</v>
      </c>
      <c r="C145" s="97"/>
    </row>
    <row r="149" spans="2:9" ht="22.5" x14ac:dyDescent="0.3">
      <c r="B149" s="28" t="s">
        <v>633</v>
      </c>
      <c r="C149" s="22"/>
      <c r="D149" s="22"/>
      <c r="E149" s="22"/>
      <c r="F149" s="22"/>
      <c r="G149" s="23"/>
      <c r="H149" s="3"/>
      <c r="I149" s="57"/>
    </row>
    <row r="150" spans="2:9" x14ac:dyDescent="0.25">
      <c r="B150" s="5" t="s">
        <v>634</v>
      </c>
      <c r="C150" s="6"/>
      <c r="D150" s="6"/>
      <c r="E150" s="6"/>
      <c r="F150" s="6"/>
      <c r="G150" s="6"/>
      <c r="H150" s="6"/>
      <c r="I150" s="7"/>
    </row>
    <row r="152" spans="2:9" x14ac:dyDescent="0.25">
      <c r="B152" s="14" t="s">
        <v>632</v>
      </c>
      <c r="C152" s="18">
        <v>41945</v>
      </c>
      <c r="D152" s="18"/>
      <c r="E152" s="18"/>
      <c r="G152" s="14" t="s">
        <v>214</v>
      </c>
      <c r="H152" s="14" t="s">
        <v>102</v>
      </c>
      <c r="I152" s="14" t="s">
        <v>104</v>
      </c>
    </row>
    <row r="153" spans="2:9" ht="26.25" x14ac:dyDescent="0.25">
      <c r="B153" s="14" t="s">
        <v>635</v>
      </c>
      <c r="C153" s="21">
        <v>200</v>
      </c>
      <c r="D153" s="18"/>
      <c r="E153" s="18"/>
      <c r="G153" s="21" t="str">
        <f ca="1">_xlfn.FORMULATEXT(H153)</f>
        <v>=WORKDAY(C152, C153)</v>
      </c>
      <c r="H153" s="18">
        <f>WORKDAY(C152, C153)</f>
        <v>42223</v>
      </c>
      <c r="I153" s="71" t="s">
        <v>637</v>
      </c>
    </row>
    <row r="154" spans="2:9" ht="26.25" x14ac:dyDescent="0.25">
      <c r="B154" s="14" t="s">
        <v>636</v>
      </c>
      <c r="C154" s="18">
        <v>42262</v>
      </c>
      <c r="D154" s="18">
        <v>41989</v>
      </c>
      <c r="E154" s="18">
        <v>41724</v>
      </c>
      <c r="G154" s="21" t="str">
        <f ca="1">_xlfn.FORMULATEXT(H154)</f>
        <v>=WORKDAY(C152, C153, C154:E154)</v>
      </c>
      <c r="H154" s="18">
        <f>WORKDAY(C152, C153, C154:E154)</f>
        <v>42226</v>
      </c>
      <c r="I154" s="71" t="s">
        <v>638</v>
      </c>
    </row>
    <row r="163" spans="2:3" x14ac:dyDescent="0.25">
      <c r="B163" s="97" t="s">
        <v>137</v>
      </c>
      <c r="C163" s="97"/>
    </row>
  </sheetData>
  <mergeCells count="27">
    <mergeCell ref="B11:C11"/>
    <mergeCell ref="B20:C20"/>
    <mergeCell ref="B34:C34"/>
    <mergeCell ref="B49:C49"/>
    <mergeCell ref="B65:C65"/>
    <mergeCell ref="J103:M103"/>
    <mergeCell ref="C98:G98"/>
    <mergeCell ref="B73:C73"/>
    <mergeCell ref="C78:G78"/>
    <mergeCell ref="B93:C93"/>
    <mergeCell ref="C99:G99"/>
    <mergeCell ref="J99:M99"/>
    <mergeCell ref="J98:M98"/>
    <mergeCell ref="J100:M100"/>
    <mergeCell ref="J101:M101"/>
    <mergeCell ref="J102:M102"/>
    <mergeCell ref="J104:M104"/>
    <mergeCell ref="B116:C116"/>
    <mergeCell ref="B124:C124"/>
    <mergeCell ref="B132:C132"/>
    <mergeCell ref="B163:C163"/>
    <mergeCell ref="C138:D138"/>
    <mergeCell ref="C139:D139"/>
    <mergeCell ref="C140:D140"/>
    <mergeCell ref="C141:D141"/>
    <mergeCell ref="C142:D142"/>
    <mergeCell ref="B145:C145"/>
  </mergeCells>
  <hyperlinks>
    <hyperlink ref="B11" location="'LIST OF FUNCTIONS'!A1" display="Back to LIST OF FUNCTIONS"/>
    <hyperlink ref="B20" location="'LIST OF FUNCTIONS'!A1" display="Back to LIST OF FUNCTIONS"/>
    <hyperlink ref="B34" location="'LIST OF FUNCTIONS'!A1" display="Back to LIST OF FUNCTIONS"/>
    <hyperlink ref="B49" location="'LIST OF FUNCTIONS'!A1" display="Back to LIST OF FUNCTIONS"/>
    <hyperlink ref="B65" location="'LIST OF FUNCTIONS'!A1" display="Back to LIST OF FUNCTIONS"/>
    <hyperlink ref="B73" location="'LIST OF FUNCTIONS'!A1" display="Back to LIST OF FUNCTIONS"/>
    <hyperlink ref="B93" location="'LIST OF FUNCTIONS'!A1" display="Back to LIST OF FUNCTIONS"/>
    <hyperlink ref="B116" location="'LIST OF FUNCTIONS'!A1" display="Back to LIST OF FUNCTIONS"/>
    <hyperlink ref="B132" location="'LIST OF FUNCTIONS'!A1" display="Back to LIST OF FUNCTIONS"/>
    <hyperlink ref="B163" location="'LIST OF FUNCTIONS'!A1" display="Back to LIST OF FUNCTIONS"/>
    <hyperlink ref="B145" location="'LIST OF FUNCTIONS'!A1" display="Back to LIST OF FUNCTIONS"/>
    <hyperlink ref="G1" r:id="rId1"/>
  </hyperlinks>
  <pageMargins left="0.7" right="0.7" top="0.75" bottom="0.75" header="0.3" footer="0.3"/>
  <pageSetup paperSize="9" orientation="portrait" horizontalDpi="300" verticalDpi="300" r:id="rId2"/>
  <ignoredErrors>
    <ignoredError sqref="H7" formula="1"/>
  </ignoredErrors>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8"/>
  <sheetViews>
    <sheetView showGridLines="0" workbookViewId="0">
      <selection activeCell="F22" sqref="F22"/>
    </sheetView>
  </sheetViews>
  <sheetFormatPr defaultRowHeight="12.75" x14ac:dyDescent="0.2"/>
  <cols>
    <col min="1" max="1" width="4.85546875" style="1" customWidth="1"/>
    <col min="2" max="2" width="21.7109375" style="1" customWidth="1"/>
    <col min="3" max="3" width="11.85546875" style="1" customWidth="1"/>
    <col min="4" max="4" width="9.85546875" style="1" bestFit="1" customWidth="1"/>
    <col min="5" max="6" width="6.140625" style="1" customWidth="1"/>
    <col min="7" max="7" width="26.42578125" style="1" bestFit="1" customWidth="1"/>
    <col min="8" max="8" width="16.28515625" style="1" bestFit="1" customWidth="1"/>
    <col min="9" max="9" width="42.85546875" style="1" customWidth="1"/>
    <col min="10" max="16384" width="9.140625" style="1"/>
  </cols>
  <sheetData>
    <row r="1" spans="2:9" ht="15" x14ac:dyDescent="0.25">
      <c r="G1" s="95" t="s">
        <v>820</v>
      </c>
    </row>
    <row r="2" spans="2:9" ht="22.5" x14ac:dyDescent="0.3">
      <c r="B2" s="28" t="s">
        <v>649</v>
      </c>
      <c r="C2" s="22"/>
      <c r="D2" s="22"/>
      <c r="E2" s="22"/>
      <c r="F2" s="22"/>
      <c r="G2" s="22"/>
      <c r="H2" s="22"/>
      <c r="I2" s="24"/>
    </row>
    <row r="3" spans="2:9" x14ac:dyDescent="0.2">
      <c r="B3" s="5" t="s">
        <v>656</v>
      </c>
      <c r="C3" s="6"/>
      <c r="D3" s="6"/>
      <c r="E3" s="6"/>
      <c r="F3" s="6"/>
      <c r="G3" s="6"/>
      <c r="H3" s="6"/>
      <c r="I3" s="7"/>
    </row>
    <row r="5" spans="2:9" x14ac:dyDescent="0.2">
      <c r="G5" s="14" t="s">
        <v>214</v>
      </c>
      <c r="H5" s="34" t="s">
        <v>102</v>
      </c>
      <c r="I5" s="34" t="s">
        <v>104</v>
      </c>
    </row>
    <row r="6" spans="2:9" x14ac:dyDescent="0.2">
      <c r="G6" s="15" t="str">
        <f ca="1">_xlfn.FORMULATEXT(H6)</f>
        <v>=AREAS(B2:D4)</v>
      </c>
      <c r="H6" s="15">
        <f>AREAS(B2:D4)</f>
        <v>1</v>
      </c>
      <c r="I6" s="15" t="s">
        <v>657</v>
      </c>
    </row>
    <row r="7" spans="2:9" x14ac:dyDescent="0.2">
      <c r="G7" s="15" t="str">
        <f ca="1">_xlfn.FORMULATEXT(H7)</f>
        <v>=AREAS((B2:D4,E5,F6:I9))</v>
      </c>
      <c r="H7" s="15">
        <f>AREAS((B2:D4,E5,F6:I9))</f>
        <v>3</v>
      </c>
      <c r="I7" s="15" t="s">
        <v>657</v>
      </c>
    </row>
    <row r="8" spans="2:9" x14ac:dyDescent="0.2">
      <c r="B8" s="97" t="s">
        <v>137</v>
      </c>
      <c r="C8" s="97"/>
      <c r="G8" s="15" t="str">
        <f ca="1">_xlfn.FORMULATEXT(H8)</f>
        <v>=AREAS(B2:D4 B2)</v>
      </c>
      <c r="H8" s="15">
        <f>AREAS(B2:D4 B2)</f>
        <v>1</v>
      </c>
      <c r="I8" s="15" t="s">
        <v>657</v>
      </c>
    </row>
    <row r="10" spans="2:9" ht="22.5" x14ac:dyDescent="0.3">
      <c r="B10" s="28" t="s">
        <v>660</v>
      </c>
      <c r="C10" s="22"/>
      <c r="D10" s="22"/>
      <c r="E10" s="22"/>
      <c r="F10" s="22"/>
      <c r="G10" s="22"/>
      <c r="H10" s="22"/>
      <c r="I10" s="24"/>
    </row>
    <row r="11" spans="2:9" x14ac:dyDescent="0.2">
      <c r="B11" s="5" t="s">
        <v>661</v>
      </c>
      <c r="C11" s="6"/>
      <c r="D11" s="6"/>
      <c r="E11" s="6"/>
      <c r="F11" s="6"/>
      <c r="G11" s="6"/>
      <c r="H11" s="6"/>
      <c r="I11" s="7"/>
    </row>
    <row r="13" spans="2:9" x14ac:dyDescent="0.2">
      <c r="G13" s="14" t="s">
        <v>214</v>
      </c>
      <c r="H13" s="34" t="s">
        <v>102</v>
      </c>
      <c r="I13" s="34" t="s">
        <v>104</v>
      </c>
    </row>
    <row r="14" spans="2:9" ht="25.5" x14ac:dyDescent="0.2">
      <c r="G14" s="15" t="str">
        <f ca="1">_xlfn.FORMULATEXT(H14)</f>
        <v>=CHAR(65)</v>
      </c>
      <c r="H14" s="15" t="str">
        <f>CHAR(65)</f>
        <v>A</v>
      </c>
      <c r="I14" s="29" t="s">
        <v>662</v>
      </c>
    </row>
    <row r="15" spans="2:9" ht="25.5" x14ac:dyDescent="0.2">
      <c r="B15" s="97" t="s">
        <v>137</v>
      </c>
      <c r="C15" s="97"/>
      <c r="G15" s="15" t="str">
        <f ca="1">_xlfn.FORMULATEXT(H15)</f>
        <v>=CHAR(33)</v>
      </c>
      <c r="H15" s="15" t="str">
        <f>CHAR(33)</f>
        <v>!</v>
      </c>
      <c r="I15" s="29" t="s">
        <v>663</v>
      </c>
    </row>
    <row r="17" spans="2:9" ht="22.5" x14ac:dyDescent="0.3">
      <c r="B17" s="28" t="s">
        <v>678</v>
      </c>
      <c r="C17" s="22"/>
      <c r="D17" s="22"/>
      <c r="E17" s="22"/>
      <c r="F17" s="22"/>
      <c r="G17" s="22"/>
      <c r="H17" s="22"/>
      <c r="I17" s="24"/>
    </row>
    <row r="18" spans="2:9" x14ac:dyDescent="0.2">
      <c r="B18" s="5" t="s">
        <v>679</v>
      </c>
      <c r="C18" s="6"/>
      <c r="D18" s="6"/>
      <c r="E18" s="6"/>
      <c r="F18" s="6"/>
      <c r="G18" s="6"/>
      <c r="H18" s="6"/>
      <c r="I18" s="7"/>
    </row>
    <row r="20" spans="2:9" x14ac:dyDescent="0.2">
      <c r="G20" s="14" t="s">
        <v>214</v>
      </c>
      <c r="H20" s="34" t="s">
        <v>102</v>
      </c>
      <c r="I20" s="34" t="s">
        <v>104</v>
      </c>
    </row>
    <row r="21" spans="2:9" x14ac:dyDescent="0.2">
      <c r="G21" s="15" t="str">
        <f ca="1">_xlfn.FORMULATEXT(H21)</f>
        <v>=CODE("A")</v>
      </c>
      <c r="H21" s="15">
        <f>CODE("A")</f>
        <v>65</v>
      </c>
      <c r="I21" s="29" t="s">
        <v>680</v>
      </c>
    </row>
    <row r="22" spans="2:9" ht="25.5" x14ac:dyDescent="0.2">
      <c r="G22" s="15" t="str">
        <f ca="1">_xlfn.FORMULATEXT(H22)</f>
        <v>=CODE("Marissa")</v>
      </c>
      <c r="H22" s="15">
        <f>CODE("Marissa")</f>
        <v>77</v>
      </c>
      <c r="I22" s="29" t="s">
        <v>681</v>
      </c>
    </row>
    <row r="23" spans="2:9" x14ac:dyDescent="0.2">
      <c r="G23" s="15" t="str">
        <f ca="1">_xlfn.FORMULATEXT(H23)</f>
        <v>=CODE("!")</v>
      </c>
      <c r="H23" s="15">
        <f>CODE("!")</f>
        <v>33</v>
      </c>
      <c r="I23" s="29" t="s">
        <v>682</v>
      </c>
    </row>
    <row r="24" spans="2:9" x14ac:dyDescent="0.2">
      <c r="B24" s="97" t="s">
        <v>137</v>
      </c>
      <c r="C24" s="97"/>
      <c r="G24" s="15" t="str">
        <f ca="1">_xlfn.FORMULATEXT(H24)</f>
        <v>=CODE("?")</v>
      </c>
      <c r="H24" s="15">
        <f>CODE("?")</f>
        <v>63</v>
      </c>
      <c r="I24" s="29" t="s">
        <v>683</v>
      </c>
    </row>
    <row r="27" spans="2:9" ht="22.5" x14ac:dyDescent="0.3">
      <c r="B27" s="28" t="s">
        <v>664</v>
      </c>
      <c r="C27" s="22"/>
      <c r="D27" s="22"/>
      <c r="E27" s="22"/>
      <c r="F27" s="22"/>
      <c r="G27" s="22"/>
      <c r="H27" s="22"/>
      <c r="I27" s="24"/>
    </row>
    <row r="28" spans="2:9" x14ac:dyDescent="0.2">
      <c r="B28" s="5" t="s">
        <v>665</v>
      </c>
      <c r="C28" s="6"/>
      <c r="D28" s="6"/>
      <c r="E28" s="6"/>
      <c r="F28" s="6"/>
      <c r="G28" s="6"/>
      <c r="H28" s="6"/>
      <c r="I28" s="7"/>
    </row>
    <row r="29" spans="2:9" x14ac:dyDescent="0.2">
      <c r="B29" s="5" t="s">
        <v>666</v>
      </c>
      <c r="C29" s="6"/>
      <c r="D29" s="6"/>
      <c r="E29" s="6"/>
      <c r="F29" s="6"/>
      <c r="G29" s="6"/>
      <c r="H29" s="6"/>
      <c r="I29" s="7"/>
    </row>
    <row r="31" spans="2:9" x14ac:dyDescent="0.2">
      <c r="B31" s="14" t="s">
        <v>399</v>
      </c>
      <c r="G31" s="14" t="s">
        <v>214</v>
      </c>
      <c r="H31" s="34" t="s">
        <v>102</v>
      </c>
      <c r="I31" s="34" t="s">
        <v>104</v>
      </c>
    </row>
    <row r="32" spans="2:9" ht="25.5" x14ac:dyDescent="0.2">
      <c r="B32" s="15" t="str">
        <f>CHAR(9)&amp;"Sales Data"&amp;CHAR(10)</f>
        <v xml:space="preserve">	Sales Data
</v>
      </c>
      <c r="G32" s="15" t="str">
        <f ca="1">_xlfn.FORMULATEXT(H32)</f>
        <v>=CLEAN(B32)</v>
      </c>
      <c r="H32" s="15" t="str">
        <f>CLEAN(B32)</f>
        <v>Sales Data</v>
      </c>
      <c r="I32" s="29" t="s">
        <v>667</v>
      </c>
    </row>
    <row r="34" spans="2:9" x14ac:dyDescent="0.2">
      <c r="B34" s="97" t="s">
        <v>137</v>
      </c>
      <c r="C34" s="97"/>
    </row>
    <row r="36" spans="2:9" ht="22.5" x14ac:dyDescent="0.3">
      <c r="B36" s="28" t="s">
        <v>751</v>
      </c>
      <c r="C36" s="22"/>
      <c r="D36" s="22"/>
      <c r="E36" s="22"/>
      <c r="F36" s="22"/>
      <c r="G36" s="22"/>
      <c r="H36" s="22"/>
      <c r="I36" s="24"/>
    </row>
    <row r="37" spans="2:9" x14ac:dyDescent="0.2">
      <c r="B37" s="5" t="s">
        <v>752</v>
      </c>
      <c r="C37" s="6"/>
      <c r="D37" s="6"/>
      <c r="E37" s="6"/>
      <c r="F37" s="6"/>
      <c r="G37" s="6"/>
      <c r="H37" s="6"/>
      <c r="I37" s="7"/>
    </row>
    <row r="39" spans="2:9" x14ac:dyDescent="0.2">
      <c r="B39" s="14" t="s">
        <v>399</v>
      </c>
      <c r="G39" s="14" t="s">
        <v>214</v>
      </c>
      <c r="H39" s="34" t="s">
        <v>102</v>
      </c>
      <c r="I39" s="34" t="s">
        <v>104</v>
      </c>
    </row>
    <row r="40" spans="2:9" ht="25.5" x14ac:dyDescent="0.2">
      <c r="B40" s="15" t="s">
        <v>753</v>
      </c>
      <c r="G40" s="15" t="str">
        <f ca="1">_xlfn.FORMULATEXT(H40)</f>
        <v>=TRIM(B40)</v>
      </c>
      <c r="H40" s="15" t="str">
        <f>TRIM(B40)</f>
        <v>Excel Dashboard</v>
      </c>
      <c r="I40" s="29" t="s">
        <v>755</v>
      </c>
    </row>
    <row r="41" spans="2:9" ht="25.5" x14ac:dyDescent="0.2">
      <c r="B41" s="15" t="s">
        <v>754</v>
      </c>
      <c r="G41" s="15" t="str">
        <f ca="1">_xlfn.FORMULATEXT(H41)</f>
        <v>=TRIM("      Titas     Gas    ")</v>
      </c>
      <c r="H41" s="15" t="str">
        <f>TRIM("      Titas     Gas    ")</f>
        <v>Titas Gas</v>
      </c>
      <c r="I41" s="29" t="s">
        <v>755</v>
      </c>
    </row>
    <row r="43" spans="2:9" x14ac:dyDescent="0.2">
      <c r="B43" s="97" t="s">
        <v>137</v>
      </c>
      <c r="C43" s="97"/>
    </row>
    <row r="46" spans="2:9" ht="22.5" x14ac:dyDescent="0.3">
      <c r="B46" s="28" t="s">
        <v>668</v>
      </c>
      <c r="C46" s="22"/>
      <c r="D46" s="22"/>
      <c r="E46" s="22"/>
      <c r="F46" s="22"/>
      <c r="G46" s="22"/>
      <c r="H46" s="22"/>
      <c r="I46" s="24"/>
    </row>
    <row r="47" spans="2:9" x14ac:dyDescent="0.2">
      <c r="B47" s="5" t="s">
        <v>669</v>
      </c>
      <c r="C47" s="6"/>
      <c r="D47" s="6"/>
      <c r="E47" s="6"/>
      <c r="F47" s="6"/>
      <c r="G47" s="6"/>
      <c r="H47" s="6"/>
      <c r="I47" s="7"/>
    </row>
    <row r="49" spans="2:9" x14ac:dyDescent="0.2">
      <c r="B49" s="14" t="s">
        <v>399</v>
      </c>
      <c r="G49" s="14" t="s">
        <v>214</v>
      </c>
      <c r="H49" s="34" t="s">
        <v>102</v>
      </c>
      <c r="I49" s="34" t="s">
        <v>104</v>
      </c>
    </row>
    <row r="50" spans="2:9" x14ac:dyDescent="0.2">
      <c r="B50" s="15" t="s">
        <v>670</v>
      </c>
      <c r="G50" s="15" t="str">
        <f ca="1">_xlfn.FORMULATEXT(H50)</f>
        <v>=LEN(B50)</v>
      </c>
      <c r="H50" s="15">
        <f>LEN(B50)</f>
        <v>15</v>
      </c>
      <c r="I50" s="29" t="s">
        <v>674</v>
      </c>
    </row>
    <row r="51" spans="2:9" x14ac:dyDescent="0.2">
      <c r="B51" s="15"/>
      <c r="G51" s="15" t="str">
        <f ca="1">_xlfn.FORMULATEXT(H51)</f>
        <v>=LEN(B51)</v>
      </c>
      <c r="H51" s="15">
        <f>LEN(B51)</f>
        <v>0</v>
      </c>
      <c r="I51" s="29" t="s">
        <v>675</v>
      </c>
    </row>
    <row r="52" spans="2:9" x14ac:dyDescent="0.2">
      <c r="B52" s="15" t="s">
        <v>673</v>
      </c>
      <c r="G52" s="15" t="str">
        <f ca="1">_xlfn.FORMULATEXT(H52)</f>
        <v>=LEN(B52)</v>
      </c>
      <c r="H52" s="15">
        <f>LEN(B52)</f>
        <v>4</v>
      </c>
      <c r="I52" s="29" t="s">
        <v>676</v>
      </c>
    </row>
    <row r="53" spans="2:9" x14ac:dyDescent="0.2">
      <c r="B53" s="15" t="s">
        <v>671</v>
      </c>
      <c r="G53" s="15" t="str">
        <f ca="1">_xlfn.FORMULATEXT(H53)</f>
        <v>=LEN(B54)</v>
      </c>
      <c r="H53" s="15">
        <f>LEN(B54)</f>
        <v>10</v>
      </c>
      <c r="I53" s="29" t="s">
        <v>677</v>
      </c>
    </row>
    <row r="54" spans="2:9" x14ac:dyDescent="0.2">
      <c r="B54" s="15" t="s">
        <v>672</v>
      </c>
    </row>
    <row r="56" spans="2:9" x14ac:dyDescent="0.2">
      <c r="B56" s="97" t="s">
        <v>137</v>
      </c>
      <c r="C56" s="97"/>
    </row>
    <row r="58" spans="2:9" ht="22.5" x14ac:dyDescent="0.3">
      <c r="B58" s="28" t="s">
        <v>684</v>
      </c>
      <c r="C58" s="22"/>
      <c r="D58" s="22"/>
      <c r="E58" s="22"/>
      <c r="F58" s="22"/>
      <c r="G58" s="22"/>
      <c r="H58" s="22"/>
      <c r="I58" s="24"/>
    </row>
    <row r="59" spans="2:9" x14ac:dyDescent="0.2">
      <c r="B59" s="5" t="s">
        <v>685</v>
      </c>
      <c r="C59" s="6"/>
      <c r="D59" s="6"/>
      <c r="E59" s="6"/>
      <c r="F59" s="6"/>
      <c r="G59" s="6"/>
      <c r="H59" s="6"/>
      <c r="I59" s="7"/>
    </row>
    <row r="60" spans="2:9" ht="22.5" x14ac:dyDescent="0.3">
      <c r="B60" s="28" t="s">
        <v>686</v>
      </c>
      <c r="C60" s="22"/>
      <c r="D60" s="22"/>
      <c r="E60" s="22"/>
      <c r="F60" s="22"/>
      <c r="G60" s="22"/>
      <c r="H60" s="22"/>
      <c r="I60" s="24"/>
    </row>
    <row r="61" spans="2:9" x14ac:dyDescent="0.2">
      <c r="B61" s="5" t="s">
        <v>687</v>
      </c>
      <c r="C61" s="6"/>
      <c r="D61" s="6"/>
      <c r="E61" s="6"/>
      <c r="F61" s="6"/>
      <c r="G61" s="6"/>
      <c r="H61" s="6"/>
      <c r="I61" s="7"/>
    </row>
    <row r="63" spans="2:9" x14ac:dyDescent="0.2">
      <c r="G63" s="14" t="s">
        <v>214</v>
      </c>
      <c r="H63" s="34" t="s">
        <v>102</v>
      </c>
      <c r="I63" s="34" t="s">
        <v>104</v>
      </c>
    </row>
    <row r="64" spans="2:9" ht="38.25" x14ac:dyDescent="0.2">
      <c r="G64" s="15" t="str">
        <f ca="1">_xlfn.FORMULATEXT(H64)</f>
        <v>=COLUMN()</v>
      </c>
      <c r="H64" s="15">
        <f>COLUMN()</f>
        <v>8</v>
      </c>
      <c r="I64" s="29" t="s">
        <v>688</v>
      </c>
    </row>
    <row r="65" spans="2:9" x14ac:dyDescent="0.2">
      <c r="G65" s="15" t="str">
        <f ca="1">_xlfn.FORMULATEXT(H65)</f>
        <v>=COLUMN(B30)</v>
      </c>
      <c r="H65" s="15">
        <f>COLUMN(B30)</f>
        <v>2</v>
      </c>
      <c r="I65" s="29" t="s">
        <v>689</v>
      </c>
    </row>
    <row r="66" spans="2:9" ht="25.5" x14ac:dyDescent="0.2">
      <c r="G66" s="15" t="str">
        <f ca="1">_xlfn.FORMULATEXT(H66)</f>
        <v>=ROW()</v>
      </c>
      <c r="H66" s="15">
        <f>ROW()</f>
        <v>66</v>
      </c>
      <c r="I66" s="29" t="s">
        <v>690</v>
      </c>
    </row>
    <row r="67" spans="2:9" x14ac:dyDescent="0.2">
      <c r="B67" s="97" t="s">
        <v>137</v>
      </c>
      <c r="C67" s="97"/>
      <c r="G67" s="15" t="str">
        <f ca="1">_xlfn.FORMULATEXT(H67)</f>
        <v>=ROW(B30)</v>
      </c>
      <c r="H67" s="15">
        <f>ROW(B30)</f>
        <v>30</v>
      </c>
      <c r="I67" s="29" t="s">
        <v>691</v>
      </c>
    </row>
    <row r="69" spans="2:9" ht="22.5" x14ac:dyDescent="0.3">
      <c r="B69" s="28" t="s">
        <v>692</v>
      </c>
      <c r="C69" s="22"/>
      <c r="D69" s="22"/>
      <c r="E69" s="22"/>
      <c r="F69" s="22"/>
      <c r="G69" s="22"/>
      <c r="H69" s="22"/>
      <c r="I69" s="24"/>
    </row>
    <row r="70" spans="2:9" x14ac:dyDescent="0.2">
      <c r="B70" s="5" t="s">
        <v>693</v>
      </c>
      <c r="C70" s="6"/>
      <c r="D70" s="6"/>
      <c r="E70" s="6"/>
      <c r="F70" s="6"/>
      <c r="G70" s="6"/>
      <c r="H70" s="6"/>
      <c r="I70" s="7"/>
    </row>
    <row r="72" spans="2:9" x14ac:dyDescent="0.2">
      <c r="B72" s="14" t="s">
        <v>694</v>
      </c>
      <c r="C72" s="34" t="s">
        <v>695</v>
      </c>
      <c r="G72" s="14" t="s">
        <v>214</v>
      </c>
      <c r="H72" s="34" t="s">
        <v>102</v>
      </c>
      <c r="I72" s="34" t="s">
        <v>104</v>
      </c>
    </row>
    <row r="73" spans="2:9" x14ac:dyDescent="0.2">
      <c r="B73" s="15" t="s">
        <v>517</v>
      </c>
      <c r="C73" s="15" t="s">
        <v>696</v>
      </c>
      <c r="G73" s="15" t="str">
        <f ca="1">_xlfn.FORMULATEXT(H73)</f>
        <v>=EXACT(B73, C73)</v>
      </c>
      <c r="H73" s="15" t="b">
        <f>EXACT(B73, C73)</f>
        <v>0</v>
      </c>
      <c r="I73" s="29" t="s">
        <v>699</v>
      </c>
    </row>
    <row r="74" spans="2:9" x14ac:dyDescent="0.2">
      <c r="B74" s="15" t="s">
        <v>517</v>
      </c>
      <c r="C74" s="15" t="s">
        <v>697</v>
      </c>
      <c r="G74" s="15" t="str">
        <f ca="1">_xlfn.FORMULATEXT(H74)</f>
        <v>=EXACT(B74, C74)</v>
      </c>
      <c r="H74" s="15" t="b">
        <f>EXACT(B74, C74)</f>
        <v>0</v>
      </c>
      <c r="I74" s="29" t="s">
        <v>699</v>
      </c>
    </row>
    <row r="75" spans="2:9" ht="25.5" x14ac:dyDescent="0.2">
      <c r="B75" s="15" t="s">
        <v>517</v>
      </c>
      <c r="C75" s="15" t="s">
        <v>698</v>
      </c>
      <c r="G75" s="15" t="str">
        <f ca="1">_xlfn.FORMULATEXT(H75)</f>
        <v>=EXACT(B75, C75)</v>
      </c>
      <c r="H75" s="15" t="b">
        <f>EXACT(B75, C75)</f>
        <v>0</v>
      </c>
      <c r="I75" s="29" t="s">
        <v>700</v>
      </c>
    </row>
    <row r="76" spans="2:9" x14ac:dyDescent="0.2">
      <c r="B76" s="15" t="s">
        <v>517</v>
      </c>
      <c r="C76" s="15" t="s">
        <v>517</v>
      </c>
      <c r="G76" s="15" t="str">
        <f ca="1">_xlfn.FORMULATEXT(H76)</f>
        <v>=EXACT(B76, C76)</v>
      </c>
      <c r="H76" s="15" t="b">
        <f>EXACT(B76, C76)</f>
        <v>1</v>
      </c>
      <c r="I76" s="29" t="s">
        <v>701</v>
      </c>
    </row>
    <row r="78" spans="2:9" x14ac:dyDescent="0.2">
      <c r="B78" s="97" t="s">
        <v>137</v>
      </c>
      <c r="C78" s="97"/>
    </row>
    <row r="80" spans="2:9" ht="22.5" x14ac:dyDescent="0.3">
      <c r="B80" s="28" t="s">
        <v>702</v>
      </c>
      <c r="C80" s="22"/>
      <c r="D80" s="22"/>
      <c r="E80" s="22"/>
      <c r="F80" s="22"/>
      <c r="G80" s="22"/>
      <c r="H80" s="22"/>
      <c r="I80" s="24"/>
    </row>
    <row r="81" spans="2:9" x14ac:dyDescent="0.2">
      <c r="B81" s="5" t="s">
        <v>703</v>
      </c>
      <c r="C81" s="6"/>
      <c r="D81" s="6"/>
      <c r="E81" s="6"/>
      <c r="F81" s="6"/>
      <c r="G81" s="6"/>
      <c r="H81" s="6"/>
      <c r="I81" s="7"/>
    </row>
    <row r="83" spans="2:9" x14ac:dyDescent="0.2">
      <c r="B83" s="14" t="s">
        <v>103</v>
      </c>
      <c r="G83" s="14" t="s">
        <v>214</v>
      </c>
      <c r="H83" s="34" t="s">
        <v>102</v>
      </c>
      <c r="I83" s="34" t="s">
        <v>104</v>
      </c>
    </row>
    <row r="84" spans="2:9" ht="25.5" x14ac:dyDescent="0.2">
      <c r="B84" s="15">
        <f>SUM(5, 10, 15, 50)</f>
        <v>80</v>
      </c>
      <c r="G84" s="15" t="str">
        <f ca="1">_xlfn.FORMULATEXT(H84)</f>
        <v>=FORMULATEXT(B84)</v>
      </c>
      <c r="H84" s="15" t="str">
        <f ca="1">_xlfn.FORMULATEXT(B84)</f>
        <v>=SUM(5, 10, 15, 50)</v>
      </c>
      <c r="I84" s="29" t="s">
        <v>704</v>
      </c>
    </row>
    <row r="85" spans="2:9" ht="25.5" x14ac:dyDescent="0.2">
      <c r="B85" s="19">
        <f ca="1">NOW()</f>
        <v>42450.179604861114</v>
      </c>
      <c r="G85" s="15" t="str">
        <f ca="1">_xlfn.FORMULATEXT(H85)</f>
        <v>=FORMULATEXT(B85)</v>
      </c>
      <c r="H85" s="15" t="str">
        <f ca="1">_xlfn.FORMULATEXT(B85)</f>
        <v>=NOW()</v>
      </c>
      <c r="I85" s="29" t="s">
        <v>705</v>
      </c>
    </row>
    <row r="86" spans="2:9" ht="25.5" x14ac:dyDescent="0.2">
      <c r="B86" s="18">
        <f ca="1">TODAY()</f>
        <v>42450</v>
      </c>
      <c r="G86" s="15" t="str">
        <f ca="1">_xlfn.FORMULATEXT(H86)</f>
        <v>=FORMULATEXT(B86)</v>
      </c>
      <c r="H86" s="15" t="str">
        <f ca="1">_xlfn.FORMULATEXT(B86)</f>
        <v>=TODAY()</v>
      </c>
      <c r="I86" s="29" t="s">
        <v>706</v>
      </c>
    </row>
    <row r="105" spans="2:9" x14ac:dyDescent="0.2">
      <c r="B105" s="97" t="s">
        <v>137</v>
      </c>
      <c r="C105" s="97"/>
    </row>
    <row r="107" spans="2:9" ht="22.5" x14ac:dyDescent="0.3">
      <c r="B107" s="28" t="s">
        <v>707</v>
      </c>
      <c r="C107" s="22"/>
      <c r="D107" s="22"/>
      <c r="E107" s="22"/>
      <c r="F107" s="22"/>
      <c r="G107" s="22"/>
      <c r="H107" s="22"/>
      <c r="I107" s="24"/>
    </row>
    <row r="108" spans="2:9" x14ac:dyDescent="0.2">
      <c r="B108" s="5" t="s">
        <v>711</v>
      </c>
      <c r="C108" s="6"/>
      <c r="D108" s="6"/>
      <c r="E108" s="6"/>
      <c r="F108" s="6"/>
      <c r="G108" s="6"/>
      <c r="H108" s="6"/>
      <c r="I108" s="7"/>
    </row>
    <row r="109" spans="2:9" ht="22.5" x14ac:dyDescent="0.3">
      <c r="B109" s="28" t="s">
        <v>708</v>
      </c>
      <c r="C109" s="22"/>
      <c r="D109" s="22"/>
      <c r="E109" s="22"/>
      <c r="F109" s="22"/>
      <c r="G109" s="22"/>
      <c r="H109" s="22"/>
      <c r="I109" s="24"/>
    </row>
    <row r="110" spans="2:9" x14ac:dyDescent="0.2">
      <c r="B110" s="5" t="s">
        <v>709</v>
      </c>
      <c r="C110" s="6"/>
      <c r="D110" s="6"/>
      <c r="E110" s="6"/>
      <c r="F110" s="6"/>
      <c r="G110" s="6"/>
      <c r="H110" s="6"/>
      <c r="I110" s="7"/>
    </row>
    <row r="111" spans="2:9" ht="22.5" x14ac:dyDescent="0.3">
      <c r="B111" s="28" t="s">
        <v>710</v>
      </c>
      <c r="C111" s="22"/>
      <c r="D111" s="22"/>
      <c r="E111" s="22"/>
      <c r="F111" s="22"/>
      <c r="G111" s="22"/>
      <c r="H111" s="22"/>
      <c r="I111" s="24"/>
    </row>
    <row r="112" spans="2:9" x14ac:dyDescent="0.2">
      <c r="B112" s="5" t="s">
        <v>712</v>
      </c>
      <c r="C112" s="6"/>
      <c r="D112" s="6"/>
      <c r="E112" s="6"/>
      <c r="F112" s="6"/>
      <c r="G112" s="6"/>
      <c r="H112" s="6"/>
      <c r="I112" s="7"/>
    </row>
    <row r="115" spans="2:9" x14ac:dyDescent="0.2">
      <c r="B115" s="14" t="s">
        <v>399</v>
      </c>
      <c r="G115" s="14" t="s">
        <v>214</v>
      </c>
      <c r="H115" s="34" t="s">
        <v>715</v>
      </c>
      <c r="I115" s="34" t="s">
        <v>104</v>
      </c>
    </row>
    <row r="116" spans="2:9" x14ac:dyDescent="0.2">
      <c r="B116" s="15" t="s">
        <v>713</v>
      </c>
      <c r="G116" s="15" t="str">
        <f t="shared" ref="G116:G121" ca="1" si="0">_xlfn.FORMULATEXT(H116)</f>
        <v>=LEFT(B116, 5)</v>
      </c>
      <c r="H116" s="15" t="str">
        <f>LEFT(B116, 5)</f>
        <v>Excel</v>
      </c>
      <c r="I116" s="29" t="s">
        <v>718</v>
      </c>
    </row>
    <row r="117" spans="2:9" x14ac:dyDescent="0.2">
      <c r="B117" s="15" t="s">
        <v>152</v>
      </c>
      <c r="G117" s="15" t="str">
        <f t="shared" ca="1" si="0"/>
        <v>=LEFT(B116, 30)</v>
      </c>
      <c r="H117" s="15" t="str">
        <f>LEFT(B116, 30)</f>
        <v>Excel Dashboard</v>
      </c>
      <c r="I117" s="29" t="s">
        <v>719</v>
      </c>
    </row>
    <row r="118" spans="2:9" x14ac:dyDescent="0.2">
      <c r="B118" s="15" t="s">
        <v>714</v>
      </c>
      <c r="G118" s="15" t="str">
        <f t="shared" ca="1" si="0"/>
        <v>=MID(B116, 7, 25)</v>
      </c>
      <c r="H118" s="15" t="str">
        <f>MID(B116, 7, 25)</f>
        <v>Dashboard</v>
      </c>
      <c r="I118" s="29" t="s">
        <v>717</v>
      </c>
    </row>
    <row r="119" spans="2:9" ht="25.5" x14ac:dyDescent="0.2">
      <c r="G119" s="15" t="str">
        <f t="shared" ca="1" si="0"/>
        <v>=MID(B116, 50, 5)</v>
      </c>
      <c r="H119" s="15" t="str">
        <f>MID(B116, 50, 5)</f>
        <v/>
      </c>
      <c r="I119" s="29" t="s">
        <v>716</v>
      </c>
    </row>
    <row r="120" spans="2:9" x14ac:dyDescent="0.2">
      <c r="G120" s="15" t="str">
        <f t="shared" ca="1" si="0"/>
        <v>=RIGHT(B116, 25)</v>
      </c>
      <c r="H120" s="15" t="str">
        <f>RIGHT(B116, 25)</f>
        <v>Excel Dashboard</v>
      </c>
      <c r="I120" s="29" t="s">
        <v>719</v>
      </c>
    </row>
    <row r="121" spans="2:9" ht="25.5" x14ac:dyDescent="0.2">
      <c r="G121" s="15" t="str">
        <f t="shared" ca="1" si="0"/>
        <v>=RIGHT(B118, 5)</v>
      </c>
      <c r="H121" s="15" t="str">
        <f>RIGHT(B118, 5)</f>
        <v>Tools</v>
      </c>
      <c r="I121" s="29" t="s">
        <v>720</v>
      </c>
    </row>
    <row r="142" spans="2:9" x14ac:dyDescent="0.2">
      <c r="B142" s="97" t="s">
        <v>137</v>
      </c>
      <c r="C142" s="97"/>
    </row>
    <row r="144" spans="2:9" ht="22.5" x14ac:dyDescent="0.3">
      <c r="B144" s="28" t="s">
        <v>721</v>
      </c>
      <c r="C144" s="22"/>
      <c r="D144" s="22"/>
      <c r="E144" s="22"/>
      <c r="F144" s="22"/>
      <c r="G144" s="22"/>
      <c r="H144" s="22"/>
      <c r="I144" s="24"/>
    </row>
    <row r="145" spans="2:9" x14ac:dyDescent="0.2">
      <c r="B145" s="5" t="s">
        <v>722</v>
      </c>
      <c r="C145" s="6"/>
      <c r="D145" s="6"/>
      <c r="E145" s="6"/>
      <c r="F145" s="6"/>
      <c r="G145" s="6"/>
      <c r="H145" s="6"/>
      <c r="I145" s="7"/>
    </row>
    <row r="146" spans="2:9" ht="22.5" x14ac:dyDescent="0.3">
      <c r="B146" s="28" t="s">
        <v>723</v>
      </c>
      <c r="C146" s="22"/>
      <c r="D146" s="22"/>
      <c r="E146" s="22"/>
      <c r="F146" s="22"/>
      <c r="G146" s="22"/>
      <c r="H146" s="22"/>
      <c r="I146" s="24"/>
    </row>
    <row r="147" spans="2:9" x14ac:dyDescent="0.2">
      <c r="B147" s="5" t="s">
        <v>724</v>
      </c>
      <c r="C147" s="6"/>
      <c r="D147" s="6"/>
      <c r="E147" s="6"/>
      <c r="F147" s="6"/>
      <c r="G147" s="6"/>
      <c r="H147" s="6"/>
      <c r="I147" s="7"/>
    </row>
    <row r="148" spans="2:9" ht="22.5" x14ac:dyDescent="0.3">
      <c r="B148" s="28" t="s">
        <v>725</v>
      </c>
      <c r="C148" s="22"/>
      <c r="D148" s="22"/>
      <c r="E148" s="22"/>
      <c r="F148" s="22"/>
      <c r="G148" s="22"/>
      <c r="H148" s="22"/>
      <c r="I148" s="24"/>
    </row>
    <row r="149" spans="2:9" x14ac:dyDescent="0.2">
      <c r="B149" s="5" t="s">
        <v>726</v>
      </c>
      <c r="C149" s="6"/>
      <c r="D149" s="6"/>
      <c r="E149" s="6"/>
      <c r="F149" s="6"/>
      <c r="G149" s="6"/>
      <c r="H149" s="6"/>
      <c r="I149" s="7"/>
    </row>
    <row r="151" spans="2:9" x14ac:dyDescent="0.2">
      <c r="B151" s="14" t="s">
        <v>399</v>
      </c>
      <c r="G151" s="14" t="s">
        <v>214</v>
      </c>
      <c r="H151" s="14" t="s">
        <v>102</v>
      </c>
      <c r="I151" s="14" t="s">
        <v>104</v>
      </c>
    </row>
    <row r="152" spans="2:9" x14ac:dyDescent="0.2">
      <c r="B152" s="15" t="s">
        <v>713</v>
      </c>
      <c r="G152" s="15" t="str">
        <f ca="1">_xlfn.FORMULATEXT(H152)</f>
        <v>=LOWER(B152)</v>
      </c>
      <c r="H152" s="15" t="str">
        <f>LOWER(B152)</f>
        <v>excel dashboard</v>
      </c>
      <c r="I152" s="15" t="s">
        <v>728</v>
      </c>
    </row>
    <row r="153" spans="2:9" ht="25.5" x14ac:dyDescent="0.2">
      <c r="B153" s="15" t="s">
        <v>727</v>
      </c>
      <c r="G153" s="15" t="str">
        <f ca="1">_xlfn.FORMULATEXT(H153)</f>
        <v>=PROPER(B153)</v>
      </c>
      <c r="H153" s="15" t="str">
        <f>PROPER(B153)</f>
        <v>Marissa Kawser</v>
      </c>
      <c r="I153" s="29" t="s">
        <v>729</v>
      </c>
    </row>
    <row r="154" spans="2:9" x14ac:dyDescent="0.2">
      <c r="B154" s="15" t="s">
        <v>714</v>
      </c>
      <c r="G154" s="15" t="str">
        <f ca="1">_xlfn.FORMULATEXT(H154)</f>
        <v>=UPPER(B154)</v>
      </c>
      <c r="H154" s="15" t="str">
        <f>UPPER(B154)</f>
        <v>EXCEL BI TOOLS</v>
      </c>
      <c r="I154" s="15" t="s">
        <v>730</v>
      </c>
    </row>
    <row r="156" spans="2:9" x14ac:dyDescent="0.2">
      <c r="B156" s="97" t="s">
        <v>137</v>
      </c>
      <c r="C156" s="97"/>
    </row>
    <row r="158" spans="2:9" ht="22.5" x14ac:dyDescent="0.3">
      <c r="B158" s="28" t="s">
        <v>731</v>
      </c>
      <c r="C158" s="22"/>
      <c r="D158" s="22"/>
      <c r="E158" s="22"/>
      <c r="F158" s="22"/>
      <c r="G158" s="22"/>
      <c r="H158" s="22"/>
      <c r="I158" s="24"/>
    </row>
    <row r="159" spans="2:9" x14ac:dyDescent="0.2">
      <c r="B159" s="5" t="s">
        <v>732</v>
      </c>
      <c r="C159" s="6"/>
      <c r="D159" s="6"/>
      <c r="E159" s="6"/>
      <c r="F159" s="6"/>
      <c r="G159" s="6"/>
      <c r="H159" s="6"/>
      <c r="I159" s="7"/>
    </row>
    <row r="161" spans="2:11" x14ac:dyDescent="0.2">
      <c r="G161" s="14" t="s">
        <v>214</v>
      </c>
      <c r="H161" s="14" t="s">
        <v>102</v>
      </c>
      <c r="I161" s="14" t="s">
        <v>104</v>
      </c>
    </row>
    <row r="162" spans="2:11" ht="25.5" x14ac:dyDescent="0.2">
      <c r="G162" s="15" t="str">
        <f ca="1">_xlfn.FORMULATEXT(H162)</f>
        <v>=REPT("*-", 3)</v>
      </c>
      <c r="H162" s="15" t="str">
        <f>REPT("*-", 3)</f>
        <v>*-*-*-</v>
      </c>
      <c r="I162" s="29" t="s">
        <v>733</v>
      </c>
    </row>
    <row r="163" spans="2:11" ht="25.5" x14ac:dyDescent="0.2">
      <c r="G163" s="15" t="str">
        <f ca="1">_xlfn.FORMULATEXT(H163)</f>
        <v>=REPT("-",10)</v>
      </c>
      <c r="H163" s="15" t="str">
        <f>REPT("-",10)</f>
        <v>----------</v>
      </c>
      <c r="I163" s="29" t="s">
        <v>734</v>
      </c>
    </row>
    <row r="171" spans="2:11" x14ac:dyDescent="0.2">
      <c r="B171" s="97" t="s">
        <v>137</v>
      </c>
      <c r="C171" s="97"/>
    </row>
    <row r="173" spans="2:11" ht="22.5" x14ac:dyDescent="0.3">
      <c r="B173" s="28" t="s">
        <v>735</v>
      </c>
      <c r="C173" s="22"/>
      <c r="D173" s="22"/>
      <c r="E173" s="22"/>
      <c r="F173" s="22"/>
      <c r="G173" s="22"/>
      <c r="H173" s="22"/>
      <c r="I173" s="24"/>
      <c r="J173" s="74"/>
      <c r="K173" s="74"/>
    </row>
    <row r="174" spans="2:11" ht="15" x14ac:dyDescent="0.25">
      <c r="B174" s="5" t="s">
        <v>736</v>
      </c>
      <c r="C174" s="6"/>
      <c r="D174" s="6"/>
      <c r="E174" s="6"/>
      <c r="F174" s="6"/>
      <c r="G174" s="6"/>
      <c r="H174" s="6"/>
      <c r="I174" s="7"/>
      <c r="J174" s="74"/>
      <c r="K174" s="74"/>
    </row>
    <row r="176" spans="2:11" ht="15.75" x14ac:dyDescent="0.25">
      <c r="B176" s="79" t="s">
        <v>744</v>
      </c>
      <c r="C176" s="80"/>
      <c r="D176" s="80"/>
      <c r="E176" s="80"/>
      <c r="F176" s="80"/>
      <c r="G176" s="80"/>
      <c r="H176" s="80"/>
      <c r="I176" s="80"/>
      <c r="J176" s="80"/>
      <c r="K176" s="81"/>
    </row>
    <row r="177" spans="2:11" x14ac:dyDescent="0.2">
      <c r="B177" s="116" t="s">
        <v>749</v>
      </c>
      <c r="C177" s="117"/>
      <c r="D177" s="117"/>
      <c r="E177" s="117"/>
      <c r="F177" s="117"/>
      <c r="G177" s="117"/>
      <c r="H177" s="117"/>
      <c r="I177" s="117"/>
      <c r="J177" s="117"/>
      <c r="K177" s="118"/>
    </row>
    <row r="179" spans="2:11" x14ac:dyDescent="0.2">
      <c r="B179" s="14" t="s">
        <v>737</v>
      </c>
      <c r="G179" s="14" t="s">
        <v>214</v>
      </c>
      <c r="H179" s="14" t="s">
        <v>102</v>
      </c>
      <c r="I179" s="14" t="s">
        <v>104</v>
      </c>
    </row>
    <row r="180" spans="2:11" ht="25.5" x14ac:dyDescent="0.2">
      <c r="B180" s="15" t="s">
        <v>738</v>
      </c>
      <c r="G180" s="15" t="str">
        <f ca="1">_xlfn.FORMULATEXT(H180)</f>
        <v>=SHEET("LIST OF FUNCTIONS")</v>
      </c>
      <c r="H180" s="15">
        <f ca="1">_xlfn.SHEET("LIST OF FUNCTIONS")</f>
        <v>2</v>
      </c>
      <c r="I180" s="29" t="s">
        <v>740</v>
      </c>
    </row>
    <row r="181" spans="2:11" x14ac:dyDescent="0.2">
      <c r="B181" s="15" t="s">
        <v>739</v>
      </c>
      <c r="G181" s="15" t="str">
        <f ca="1">_xlfn.FORMULATEXT(H181)</f>
        <v>=SHEET()</v>
      </c>
      <c r="H181" s="15">
        <f ca="1">_xlfn.SHEET()</f>
        <v>10</v>
      </c>
      <c r="I181" s="29" t="s">
        <v>741</v>
      </c>
    </row>
    <row r="182" spans="2:11" ht="25.5" x14ac:dyDescent="0.2">
      <c r="B182" s="15" t="s">
        <v>6</v>
      </c>
      <c r="G182" s="15" t="str">
        <f ca="1">_xlfn.FORMULATEXT(H182)</f>
        <v>=SHEET(Sales_Data)</v>
      </c>
      <c r="H182" s="15">
        <f ca="1">_xlfn.SHEET(Sales_Data)</f>
        <v>8</v>
      </c>
      <c r="I182" s="29" t="s">
        <v>742</v>
      </c>
    </row>
    <row r="183" spans="2:11" ht="25.5" x14ac:dyDescent="0.2">
      <c r="G183" s="15" t="str">
        <f ca="1">_xlfn.FORMULATEXT(H183)</f>
        <v>=SHEET('DATE &amp; TIME'!B157)</v>
      </c>
      <c r="H183" s="15">
        <f ca="1">_xlfn.SHEET('DATE &amp; TIME'!B157)</f>
        <v>9</v>
      </c>
      <c r="I183" s="29" t="s">
        <v>743</v>
      </c>
    </row>
    <row r="195" spans="2:11" x14ac:dyDescent="0.2">
      <c r="B195" s="97" t="s">
        <v>137</v>
      </c>
      <c r="C195" s="97"/>
    </row>
    <row r="197" spans="2:11" ht="22.5" x14ac:dyDescent="0.3">
      <c r="B197" s="28" t="s">
        <v>745</v>
      </c>
      <c r="C197" s="22"/>
      <c r="D197" s="22"/>
      <c r="E197" s="22"/>
      <c r="F197" s="22"/>
      <c r="G197" s="22"/>
      <c r="H197" s="22"/>
      <c r="I197" s="24"/>
      <c r="J197" s="74"/>
      <c r="K197" s="74"/>
    </row>
    <row r="198" spans="2:11" ht="15" x14ac:dyDescent="0.25">
      <c r="B198" s="5" t="s">
        <v>746</v>
      </c>
      <c r="C198" s="6"/>
      <c r="D198" s="6"/>
      <c r="E198" s="6"/>
      <c r="F198" s="6"/>
      <c r="G198" s="6"/>
      <c r="H198" s="6"/>
      <c r="I198" s="7"/>
      <c r="J198" s="74"/>
      <c r="K198" s="74"/>
    </row>
    <row r="200" spans="2:11" ht="15.75" x14ac:dyDescent="0.25">
      <c r="B200" s="79" t="s">
        <v>747</v>
      </c>
      <c r="C200" s="80"/>
      <c r="D200" s="80"/>
      <c r="E200" s="80"/>
      <c r="F200" s="80"/>
      <c r="G200" s="80"/>
      <c r="H200" s="80"/>
      <c r="I200" s="80"/>
      <c r="J200" s="80"/>
      <c r="K200" s="81"/>
    </row>
    <row r="201" spans="2:11" ht="24" customHeight="1" x14ac:dyDescent="0.2">
      <c r="B201" s="119" t="s">
        <v>748</v>
      </c>
      <c r="C201" s="120"/>
      <c r="D201" s="120"/>
      <c r="E201" s="120"/>
      <c r="F201" s="120"/>
      <c r="G201" s="120"/>
      <c r="H201" s="120"/>
      <c r="I201" s="120"/>
      <c r="J201" s="120"/>
      <c r="K201" s="121"/>
    </row>
    <row r="203" spans="2:11" x14ac:dyDescent="0.2">
      <c r="G203" s="14" t="s">
        <v>214</v>
      </c>
      <c r="H203" s="14" t="s">
        <v>102</v>
      </c>
      <c r="I203" s="14" t="s">
        <v>104</v>
      </c>
    </row>
    <row r="204" spans="2:11" ht="25.5" x14ac:dyDescent="0.2">
      <c r="G204" s="15" t="str">
        <f ca="1">_xlfn.FORMULATEXT(H204)</f>
        <v>=SHEETS()</v>
      </c>
      <c r="H204" s="15">
        <f ca="1">_xlfn.SHEETS()</f>
        <v>12</v>
      </c>
      <c r="I204" s="29" t="s">
        <v>750</v>
      </c>
    </row>
    <row r="212" spans="2:9" x14ac:dyDescent="0.2">
      <c r="B212" s="97" t="s">
        <v>137</v>
      </c>
      <c r="C212" s="97"/>
    </row>
    <row r="214" spans="2:9" ht="22.5" x14ac:dyDescent="0.3">
      <c r="B214" s="28" t="s">
        <v>756</v>
      </c>
      <c r="C214" s="22"/>
      <c r="D214" s="22"/>
      <c r="E214" s="22"/>
      <c r="F214" s="22"/>
      <c r="G214" s="22"/>
      <c r="H214" s="22"/>
      <c r="I214" s="24"/>
    </row>
    <row r="215" spans="2:9" x14ac:dyDescent="0.2">
      <c r="B215" s="5" t="s">
        <v>757</v>
      </c>
      <c r="C215" s="6"/>
      <c r="D215" s="6"/>
      <c r="E215" s="6"/>
      <c r="F215" s="6"/>
      <c r="G215" s="6"/>
      <c r="H215" s="6"/>
      <c r="I215" s="7"/>
    </row>
    <row r="217" spans="2:9" x14ac:dyDescent="0.2">
      <c r="B217" s="14" t="s">
        <v>758</v>
      </c>
    </row>
    <row r="218" spans="2:9" ht="15.75" x14ac:dyDescent="0.25">
      <c r="B218" s="85">
        <v>1</v>
      </c>
    </row>
    <row r="219" spans="2:9" ht="15.75" x14ac:dyDescent="0.25">
      <c r="B219" s="85">
        <v>2</v>
      </c>
    </row>
    <row r="220" spans="2:9" ht="15.75" x14ac:dyDescent="0.25">
      <c r="B220" s="85">
        <v>3</v>
      </c>
    </row>
    <row r="222" spans="2:9" ht="15.75" x14ac:dyDescent="0.25">
      <c r="B222" s="14" t="s">
        <v>759</v>
      </c>
      <c r="C222" s="84">
        <v>1</v>
      </c>
      <c r="D222" s="84">
        <v>2</v>
      </c>
      <c r="E222" s="84">
        <v>3</v>
      </c>
    </row>
    <row r="224" spans="2:9" x14ac:dyDescent="0.2">
      <c r="B224" s="14" t="s">
        <v>214</v>
      </c>
      <c r="C224" s="14" t="s">
        <v>102</v>
      </c>
      <c r="D224" s="14"/>
      <c r="E224" s="14"/>
      <c r="F224" s="14" t="s">
        <v>104</v>
      </c>
      <c r="G224" s="14"/>
    </row>
    <row r="225" spans="2:9" ht="37.5" customHeight="1" x14ac:dyDescent="0.25">
      <c r="B225" s="15" t="str">
        <f ca="1">_xlfn.FORMULATEXT(C225)</f>
        <v>{=TRANSPOSE(B218:B220)}</v>
      </c>
      <c r="C225" s="85">
        <f t="array" ref="C225:E225">TRANSPOSE(B218:B220)</f>
        <v>1</v>
      </c>
      <c r="D225" s="86">
        <v>2</v>
      </c>
      <c r="E225" s="85">
        <v>3</v>
      </c>
      <c r="F225" s="119" t="s">
        <v>760</v>
      </c>
      <c r="G225" s="121"/>
    </row>
    <row r="226" spans="2:9" ht="40.5" customHeight="1" x14ac:dyDescent="0.25">
      <c r="B226" s="15" t="str">
        <f ca="1">_xlfn.FORMULATEXT(C226)</f>
        <v>{=TRANSPOSE(C222:E222)}</v>
      </c>
      <c r="C226" s="84">
        <f t="array" ref="C226:C228">TRANSPOSE(C222:E222)</f>
        <v>1</v>
      </c>
      <c r="D226" s="41"/>
      <c r="E226" s="4"/>
      <c r="F226" s="119" t="s">
        <v>761</v>
      </c>
      <c r="G226" s="121"/>
    </row>
    <row r="227" spans="2:9" ht="15.75" x14ac:dyDescent="0.25">
      <c r="B227" s="15" t="str">
        <f ca="1">_xlfn.FORMULATEXT(C227)</f>
        <v>{=TRANSPOSE(C222:E222)}</v>
      </c>
      <c r="C227" s="84">
        <v>2</v>
      </c>
      <c r="D227" s="83"/>
      <c r="E227" s="17"/>
      <c r="F227" s="22"/>
      <c r="G227" s="82"/>
    </row>
    <row r="228" spans="2:9" ht="15.75" x14ac:dyDescent="0.25">
      <c r="B228" s="15" t="str">
        <f ca="1">_xlfn.FORMULATEXT(C228)</f>
        <v>{=TRANSPOSE(C222:E222)}</v>
      </c>
      <c r="C228" s="84">
        <v>3</v>
      </c>
      <c r="D228" s="45"/>
      <c r="E228" s="46"/>
      <c r="F228" s="46"/>
      <c r="G228" s="47"/>
    </row>
    <row r="230" spans="2:9" x14ac:dyDescent="0.2">
      <c r="B230" s="97" t="s">
        <v>137</v>
      </c>
      <c r="C230" s="97"/>
    </row>
    <row r="232" spans="2:9" ht="22.5" x14ac:dyDescent="0.3">
      <c r="B232" s="28" t="s">
        <v>762</v>
      </c>
      <c r="C232" s="22"/>
      <c r="D232" s="22"/>
      <c r="E232" s="22"/>
      <c r="F232" s="22"/>
      <c r="G232" s="22"/>
      <c r="H232" s="22"/>
      <c r="I232" s="24"/>
    </row>
    <row r="233" spans="2:9" x14ac:dyDescent="0.2">
      <c r="B233" s="5" t="s">
        <v>763</v>
      </c>
      <c r="C233" s="6"/>
      <c r="D233" s="6"/>
      <c r="E233" s="6"/>
      <c r="F233" s="6"/>
      <c r="G233" s="6"/>
      <c r="H233" s="6"/>
      <c r="I233" s="7"/>
    </row>
    <row r="235" spans="2:9" x14ac:dyDescent="0.2">
      <c r="B235" s="14" t="s">
        <v>399</v>
      </c>
      <c r="G235" s="14" t="s">
        <v>214</v>
      </c>
      <c r="H235" s="14" t="s">
        <v>102</v>
      </c>
      <c r="I235" s="14" t="s">
        <v>104</v>
      </c>
    </row>
    <row r="236" spans="2:9" ht="25.5" x14ac:dyDescent="0.2">
      <c r="B236" s="15" t="s">
        <v>253</v>
      </c>
      <c r="G236" s="15" t="str">
        <f ca="1">_xlfn.FORMULATEXT(H236)</f>
        <v>=TYPE(B236)</v>
      </c>
      <c r="H236" s="15">
        <f>TYPE(B236)</f>
        <v>2</v>
      </c>
      <c r="I236" s="29" t="s">
        <v>765</v>
      </c>
    </row>
    <row r="237" spans="2:9" x14ac:dyDescent="0.2">
      <c r="G237" s="15" t="str">
        <f ca="1">_xlfn.FORMULATEXT(H237)</f>
        <v>=TYPE("Ms. "&amp;B236)</v>
      </c>
      <c r="H237" s="15">
        <f>TYPE("Ms. "&amp;B236)</f>
        <v>2</v>
      </c>
      <c r="I237" s="29" t="s">
        <v>766</v>
      </c>
    </row>
    <row r="238" spans="2:9" ht="25.5" x14ac:dyDescent="0.2">
      <c r="G238" s="15" t="str">
        <f ca="1">_xlfn.FORMULATEXT(H238)</f>
        <v>=TYPE(100/0)</v>
      </c>
      <c r="H238" s="15">
        <f>TYPE(100/0)</f>
        <v>16</v>
      </c>
      <c r="I238" s="29" t="s">
        <v>767</v>
      </c>
    </row>
    <row r="239" spans="2:9" x14ac:dyDescent="0.2">
      <c r="G239" s="15" t="str">
        <f ca="1">_xlfn.FORMULATEXT(H239)</f>
        <v>=TYPE({1,2;3,4})</v>
      </c>
      <c r="H239" s="15">
        <f>TYPE({1,2;3,4})</f>
        <v>64</v>
      </c>
      <c r="I239" s="29" t="s">
        <v>764</v>
      </c>
    </row>
    <row r="249" spans="2:9" x14ac:dyDescent="0.2">
      <c r="B249" s="97" t="s">
        <v>137</v>
      </c>
      <c r="C249" s="97"/>
    </row>
    <row r="251" spans="2:9" ht="22.5" x14ac:dyDescent="0.3">
      <c r="B251" s="28" t="s">
        <v>768</v>
      </c>
      <c r="C251" s="22"/>
      <c r="D251" s="22"/>
      <c r="E251" s="22"/>
      <c r="F251" s="22"/>
      <c r="G251" s="22"/>
      <c r="H251" s="22"/>
      <c r="I251" s="24"/>
    </row>
    <row r="252" spans="2:9" x14ac:dyDescent="0.2">
      <c r="B252" s="5" t="s">
        <v>769</v>
      </c>
      <c r="C252" s="6"/>
      <c r="D252" s="6"/>
      <c r="E252" s="6"/>
      <c r="F252" s="6"/>
      <c r="G252" s="6"/>
      <c r="H252" s="6"/>
      <c r="I252" s="7"/>
    </row>
    <row r="254" spans="2:9" x14ac:dyDescent="0.2">
      <c r="B254" s="14" t="s">
        <v>399</v>
      </c>
      <c r="G254" s="14" t="s">
        <v>214</v>
      </c>
      <c r="H254" s="14" t="s">
        <v>102</v>
      </c>
      <c r="I254" s="14" t="s">
        <v>104</v>
      </c>
    </row>
    <row r="255" spans="2:9" x14ac:dyDescent="0.2">
      <c r="B255" s="60">
        <v>1000</v>
      </c>
      <c r="G255" s="15" t="str">
        <f ca="1">_xlfn.FORMULATEXT(H255)</f>
        <v>=VALUE(B255)</v>
      </c>
      <c r="H255" s="15">
        <f>VALUE(B255)</f>
        <v>1000</v>
      </c>
      <c r="I255" s="15" t="s">
        <v>770</v>
      </c>
    </row>
    <row r="256" spans="2:9" x14ac:dyDescent="0.2">
      <c r="B256" s="65">
        <v>0.11493055555555555</v>
      </c>
      <c r="G256" s="15" t="str">
        <f ca="1">_xlfn.FORMULATEXT(H256)</f>
        <v>=VALUE(B256)</v>
      </c>
      <c r="H256" s="15">
        <f>VALUE(B256)</f>
        <v>0.11493055555555555</v>
      </c>
      <c r="I256" s="15" t="s">
        <v>771</v>
      </c>
    </row>
    <row r="260" spans="2:4" x14ac:dyDescent="0.2">
      <c r="D260" s="87"/>
    </row>
    <row r="265" spans="2:4" x14ac:dyDescent="0.2">
      <c r="B265" s="97" t="s">
        <v>137</v>
      </c>
      <c r="C265" s="97"/>
    </row>
    <row r="337" spans="2:2" x14ac:dyDescent="0.2">
      <c r="B337" s="1" t="s">
        <v>658</v>
      </c>
    </row>
    <row r="338" spans="2:2" x14ac:dyDescent="0.2">
      <c r="B338" s="1" t="s">
        <v>659</v>
      </c>
    </row>
  </sheetData>
  <mergeCells count="21">
    <mergeCell ref="B265:C265"/>
    <mergeCell ref="B212:C212"/>
    <mergeCell ref="F225:G225"/>
    <mergeCell ref="F226:G226"/>
    <mergeCell ref="B230:C230"/>
    <mergeCell ref="B249:C249"/>
    <mergeCell ref="B67:C67"/>
    <mergeCell ref="B195:C195"/>
    <mergeCell ref="B177:K177"/>
    <mergeCell ref="B201:K201"/>
    <mergeCell ref="B43:C43"/>
    <mergeCell ref="B78:C78"/>
    <mergeCell ref="B105:C105"/>
    <mergeCell ref="B142:C142"/>
    <mergeCell ref="B156:C156"/>
    <mergeCell ref="B171:C171"/>
    <mergeCell ref="B8:C8"/>
    <mergeCell ref="B15:C15"/>
    <mergeCell ref="B34:C34"/>
    <mergeCell ref="B24:C24"/>
    <mergeCell ref="B56:C56"/>
  </mergeCells>
  <hyperlinks>
    <hyperlink ref="B8" location="'LIST OF FUNCTIONS'!A1" display="Back to LIST OF FUNCTIONS"/>
    <hyperlink ref="B15" location="'LIST OF FUNCTIONS'!A1" display="Back to LIST OF FUNCTIONS"/>
    <hyperlink ref="B34" location="'LIST OF FUNCTIONS'!A1" display="Back to LIST OF FUNCTIONS"/>
    <hyperlink ref="B24" location="'LIST OF FUNCTIONS'!A1" display="Back to LIST OF FUNCTIONS"/>
    <hyperlink ref="B56" location="'LIST OF FUNCTIONS'!A1" display="Back to LIST OF FUNCTIONS"/>
    <hyperlink ref="B67" location="'LIST OF FUNCTIONS'!A1" display="Back to LIST OF FUNCTIONS"/>
    <hyperlink ref="B78" location="'LIST OF FUNCTIONS'!A1" display="Back to LIST OF FUNCTIONS"/>
    <hyperlink ref="B105" location="'LIST OF FUNCTIONS'!A1" display="Back to LIST OF FUNCTIONS"/>
    <hyperlink ref="B142" location="'LIST OF FUNCTIONS'!A1" display="Back to LIST OF FUNCTIONS"/>
    <hyperlink ref="B156" location="'LIST OF FUNCTIONS'!A1" display="Back to LIST OF FUNCTIONS"/>
    <hyperlink ref="B171" location="'LIST OF FUNCTIONS'!A1" display="Back to LIST OF FUNCTIONS"/>
    <hyperlink ref="B195" location="'LIST OF FUNCTIONS'!A1" display="Back to LIST OF FUNCTIONS"/>
    <hyperlink ref="B43" location="'LIST OF FUNCTIONS'!A1" display="Back to LIST OF FUNCTIONS"/>
    <hyperlink ref="B212" location="'LIST OF FUNCTIONS'!A1" display="Back to LIST OF FUNCTIONS"/>
    <hyperlink ref="B230" location="'LIST OF FUNCTIONS'!A1" display="Back to LIST OF FUNCTIONS"/>
    <hyperlink ref="B249" location="'LIST OF FUNCTIONS'!A1" display="Back to LIST OF FUNCTIONS"/>
    <hyperlink ref="B265" location="'LIST OF FUNCTIONS'!A1" display="Back to LIST OF FUNCTIONS"/>
    <hyperlink ref="G1" r:id="rId1"/>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8"/>
  <sheetViews>
    <sheetView showGridLines="0" workbookViewId="0">
      <selection activeCell="F17" sqref="F17"/>
    </sheetView>
  </sheetViews>
  <sheetFormatPr defaultRowHeight="15" x14ac:dyDescent="0.25"/>
  <cols>
    <col min="1" max="1" width="3.7109375" customWidth="1"/>
    <col min="2" max="2" width="17.5703125" customWidth="1"/>
    <col min="7" max="7" width="23.28515625" bestFit="1" customWidth="1"/>
    <col min="9" max="9" width="56.140625" customWidth="1"/>
  </cols>
  <sheetData>
    <row r="1" spans="2:9" x14ac:dyDescent="0.25">
      <c r="G1" s="95" t="s">
        <v>820</v>
      </c>
    </row>
    <row r="2" spans="2:9" s="1" customFormat="1" ht="22.5" x14ac:dyDescent="0.3">
      <c r="B2" s="28" t="s">
        <v>787</v>
      </c>
      <c r="C2" s="22"/>
      <c r="D2" s="22"/>
      <c r="E2" s="22"/>
      <c r="F2" s="22"/>
      <c r="G2" s="22"/>
      <c r="H2" s="22"/>
      <c r="I2" s="24"/>
    </row>
    <row r="3" spans="2:9" s="1" customFormat="1" ht="12.75" x14ac:dyDescent="0.2">
      <c r="B3" s="5" t="s">
        <v>788</v>
      </c>
      <c r="C3" s="6"/>
      <c r="D3" s="6"/>
      <c r="E3" s="6"/>
      <c r="F3" s="6"/>
      <c r="G3" s="6"/>
      <c r="H3" s="6"/>
      <c r="I3" s="7"/>
    </row>
    <row r="4" spans="2:9" s="1" customFormat="1" ht="12.75" x14ac:dyDescent="0.2">
      <c r="B4" s="5" t="s">
        <v>789</v>
      </c>
      <c r="C4" s="6"/>
      <c r="D4" s="6"/>
      <c r="E4" s="6"/>
      <c r="F4" s="6"/>
      <c r="G4" s="6"/>
      <c r="H4" s="6"/>
      <c r="I4" s="7"/>
    </row>
    <row r="5" spans="2:9" s="1" customFormat="1" ht="12.75" x14ac:dyDescent="0.2"/>
    <row r="6" spans="2:9" s="1" customFormat="1" ht="12.75" x14ac:dyDescent="0.2">
      <c r="B6" s="14" t="s">
        <v>399</v>
      </c>
      <c r="G6" s="14" t="s">
        <v>214</v>
      </c>
      <c r="H6" s="14" t="s">
        <v>102</v>
      </c>
      <c r="I6" s="14" t="s">
        <v>104</v>
      </c>
    </row>
    <row r="7" spans="2:9" s="1" customFormat="1" ht="12.75" x14ac:dyDescent="0.2">
      <c r="B7" s="15">
        <v>7</v>
      </c>
      <c r="G7" s="15" t="str">
        <f ca="1">_xlfn.FORMULATEXT(H7)</f>
        <v>=RANK(B8, B7:B11)</v>
      </c>
      <c r="H7" s="15">
        <f>RANK(B8, B7:B11)</f>
        <v>2</v>
      </c>
      <c r="I7" s="29" t="s">
        <v>790</v>
      </c>
    </row>
    <row r="8" spans="2:9" s="1" customFormat="1" ht="12.75" x14ac:dyDescent="0.2">
      <c r="B8" s="15">
        <v>3.5</v>
      </c>
      <c r="G8" s="15" t="str">
        <f ca="1">_xlfn.FORMULATEXT(H8)</f>
        <v>=RANK(B9, B7:B11)</v>
      </c>
      <c r="H8" s="15">
        <f>RANK(B9, B7:B11)</f>
        <v>2</v>
      </c>
      <c r="I8" s="29" t="s">
        <v>792</v>
      </c>
    </row>
    <row r="9" spans="2:9" s="1" customFormat="1" ht="12.75" x14ac:dyDescent="0.2">
      <c r="B9" s="15">
        <v>3.5</v>
      </c>
      <c r="G9" s="15" t="str">
        <f ca="1">_xlfn.FORMULATEXT(H9)</f>
        <v>=RANK(B10, B7:B11, 1)</v>
      </c>
      <c r="H9" s="15">
        <f>RANK(B10, B7:B11, 1)</f>
        <v>1</v>
      </c>
      <c r="I9" s="29" t="s">
        <v>791</v>
      </c>
    </row>
    <row r="10" spans="2:9" s="1" customFormat="1" ht="12.75" x14ac:dyDescent="0.2">
      <c r="B10" s="15">
        <v>1</v>
      </c>
      <c r="G10" s="15" t="str">
        <f ca="1">_xlfn.FORMULATEXT(H10)</f>
        <v>=RANK(B10, B7:B11, 0)</v>
      </c>
      <c r="H10" s="15">
        <f>RANK(B10, B7:B11, 0)</f>
        <v>5</v>
      </c>
      <c r="I10" s="29" t="s">
        <v>790</v>
      </c>
    </row>
    <row r="11" spans="2:9" s="1" customFormat="1" x14ac:dyDescent="0.25">
      <c r="B11" s="15">
        <v>2</v>
      </c>
      <c r="G11" s="74"/>
      <c r="H11" s="74"/>
      <c r="I11" s="74"/>
    </row>
    <row r="12" spans="2:9" s="1" customFormat="1" ht="12.75" x14ac:dyDescent="0.2"/>
    <row r="13" spans="2:9" s="1" customFormat="1" ht="12.75" x14ac:dyDescent="0.2"/>
    <row r="14" spans="2:9" s="1" customFormat="1" ht="12.75" x14ac:dyDescent="0.2"/>
    <row r="15" spans="2:9" s="1" customFormat="1" ht="12.75" x14ac:dyDescent="0.2"/>
    <row r="16" spans="2:9" s="1" customFormat="1" ht="12.75" x14ac:dyDescent="0.2"/>
    <row r="17" spans="2:9" s="1" customFormat="1" ht="12.75" x14ac:dyDescent="0.2"/>
    <row r="18" spans="2:9" s="1" customFormat="1" ht="12.75" x14ac:dyDescent="0.2"/>
    <row r="19" spans="2:9" s="1" customFormat="1" ht="12.75" x14ac:dyDescent="0.2"/>
    <row r="20" spans="2:9" s="1" customFormat="1" ht="12.75" x14ac:dyDescent="0.2"/>
    <row r="21" spans="2:9" s="1" customFormat="1" ht="12.75" x14ac:dyDescent="0.2">
      <c r="B21" s="97" t="s">
        <v>137</v>
      </c>
      <c r="C21" s="97"/>
    </row>
    <row r="22" spans="2:9" s="1" customFormat="1" ht="12.75" x14ac:dyDescent="0.2"/>
    <row r="23" spans="2:9" s="1" customFormat="1" ht="22.5" x14ac:dyDescent="0.3">
      <c r="B23" s="28" t="s">
        <v>793</v>
      </c>
      <c r="C23" s="22"/>
      <c r="D23" s="22"/>
      <c r="E23" s="22"/>
      <c r="F23" s="22"/>
      <c r="G23" s="22"/>
      <c r="H23" s="22"/>
      <c r="I23" s="24"/>
    </row>
    <row r="24" spans="2:9" s="1" customFormat="1" ht="12.75" x14ac:dyDescent="0.2">
      <c r="B24" s="5" t="s">
        <v>794</v>
      </c>
      <c r="C24" s="6"/>
      <c r="D24" s="6"/>
      <c r="E24" s="6"/>
      <c r="F24" s="6"/>
      <c r="G24" s="6"/>
      <c r="H24" s="6"/>
      <c r="I24" s="7"/>
    </row>
    <row r="25" spans="2:9" s="1" customFormat="1" ht="12.75" x14ac:dyDescent="0.2"/>
    <row r="26" spans="2:9" s="1" customFormat="1" ht="12.75" x14ac:dyDescent="0.2">
      <c r="B26" s="14" t="s">
        <v>399</v>
      </c>
      <c r="G26" s="14" t="s">
        <v>214</v>
      </c>
      <c r="H26" s="14" t="s">
        <v>102</v>
      </c>
      <c r="I26" s="14" t="s">
        <v>104</v>
      </c>
    </row>
    <row r="27" spans="2:9" s="1" customFormat="1" ht="12.75" x14ac:dyDescent="0.2">
      <c r="B27" s="15">
        <v>89</v>
      </c>
      <c r="G27" s="15" t="str">
        <f ca="1">_xlfn.FORMULATEXT(H27)</f>
        <v>=RANK.AVG(B28, B27:B34)</v>
      </c>
      <c r="H27" s="15">
        <f>_xlfn.RANK.AVG(B28, B27:B34)</f>
        <v>4</v>
      </c>
      <c r="I27" s="29" t="s">
        <v>795</v>
      </c>
    </row>
    <row r="28" spans="2:9" s="1" customFormat="1" ht="25.5" x14ac:dyDescent="0.2">
      <c r="B28" s="15">
        <v>90</v>
      </c>
      <c r="G28" s="15" t="str">
        <f ca="1">_xlfn.FORMULATEXT(H28)</f>
        <v>=RANK.AVG(B33, B27:B34, 1)</v>
      </c>
      <c r="H28" s="15">
        <f>_xlfn.RANK.AVG(B33, B27:B34, 1)</f>
        <v>1.5</v>
      </c>
      <c r="I28" s="29" t="s">
        <v>796</v>
      </c>
    </row>
    <row r="29" spans="2:9" s="1" customFormat="1" ht="25.5" x14ac:dyDescent="0.2">
      <c r="B29" s="15">
        <v>87</v>
      </c>
      <c r="G29" s="15" t="str">
        <f ca="1">_xlfn.FORMULATEXT(H29)</f>
        <v>=RANK.AVG(B34, B27:B34, 1)</v>
      </c>
      <c r="H29" s="15">
        <f>_xlfn.RANK.AVG(B34, B27:B34, 1)</f>
        <v>7.5</v>
      </c>
      <c r="I29" s="29" t="s">
        <v>797</v>
      </c>
    </row>
    <row r="30" spans="2:9" s="1" customFormat="1" ht="12.75" x14ac:dyDescent="0.2">
      <c r="B30" s="15">
        <v>98</v>
      </c>
    </row>
    <row r="31" spans="2:9" s="1" customFormat="1" ht="12.75" x14ac:dyDescent="0.2">
      <c r="B31" s="15">
        <v>96</v>
      </c>
    </row>
    <row r="32" spans="2:9" s="1" customFormat="1" ht="12.75" x14ac:dyDescent="0.2">
      <c r="B32" s="15">
        <v>85</v>
      </c>
    </row>
    <row r="33" spans="2:9" s="1" customFormat="1" ht="12.75" x14ac:dyDescent="0.2">
      <c r="B33" s="15">
        <v>85</v>
      </c>
    </row>
    <row r="34" spans="2:9" s="1" customFormat="1" ht="12.75" x14ac:dyDescent="0.2">
      <c r="B34" s="15">
        <v>98</v>
      </c>
    </row>
    <row r="35" spans="2:9" s="1" customFormat="1" ht="12.75" x14ac:dyDescent="0.2"/>
    <row r="36" spans="2:9" s="1" customFormat="1" ht="12.75" x14ac:dyDescent="0.2">
      <c r="B36" s="97" t="s">
        <v>137</v>
      </c>
      <c r="C36" s="97"/>
    </row>
    <row r="37" spans="2:9" s="1" customFormat="1" ht="12.75" x14ac:dyDescent="0.2"/>
    <row r="38" spans="2:9" s="1" customFormat="1" ht="22.5" x14ac:dyDescent="0.3">
      <c r="B38" s="28" t="s">
        <v>798</v>
      </c>
      <c r="C38" s="22"/>
      <c r="D38" s="22"/>
      <c r="E38" s="22"/>
      <c r="F38" s="22"/>
      <c r="G38" s="22"/>
      <c r="H38" s="22"/>
      <c r="I38" s="24"/>
    </row>
    <row r="39" spans="2:9" s="1" customFormat="1" ht="12.75" x14ac:dyDescent="0.2">
      <c r="B39" s="5" t="s">
        <v>799</v>
      </c>
      <c r="C39" s="6"/>
      <c r="D39" s="6"/>
      <c r="E39" s="6"/>
      <c r="F39" s="6"/>
      <c r="G39" s="6"/>
      <c r="H39" s="6"/>
      <c r="I39" s="7"/>
    </row>
    <row r="40" spans="2:9" s="1" customFormat="1" ht="12.75" x14ac:dyDescent="0.2"/>
    <row r="41" spans="2:9" s="1" customFormat="1" ht="12.75" x14ac:dyDescent="0.2">
      <c r="B41" s="14" t="s">
        <v>399</v>
      </c>
      <c r="G41" s="14" t="s">
        <v>214</v>
      </c>
      <c r="H41" s="14" t="s">
        <v>102</v>
      </c>
      <c r="I41" s="14" t="s">
        <v>104</v>
      </c>
    </row>
    <row r="42" spans="2:9" s="1" customFormat="1" ht="12.75" x14ac:dyDescent="0.2">
      <c r="B42" s="15">
        <v>89</v>
      </c>
      <c r="G42" s="15" t="str">
        <f ca="1">_xlfn.FORMULATEXT(H42)</f>
        <v>=RANK.EQ(B43, B42:B49)</v>
      </c>
      <c r="H42" s="15">
        <f>_xlfn.RANK.EQ(B43, B42:B49)</f>
        <v>4</v>
      </c>
      <c r="I42" s="29" t="s">
        <v>795</v>
      </c>
    </row>
    <row r="43" spans="2:9" s="1" customFormat="1" ht="25.5" x14ac:dyDescent="0.2">
      <c r="B43" s="15">
        <v>90</v>
      </c>
      <c r="G43" s="15" t="str">
        <f ca="1">_xlfn.FORMULATEXT(H43)</f>
        <v>=RANK.EQ(B48, B42:B49, 1)</v>
      </c>
      <c r="H43" s="15">
        <f>_xlfn.RANK.EQ(B48, B42:B49, 1)</f>
        <v>1</v>
      </c>
      <c r="I43" s="29" t="s">
        <v>800</v>
      </c>
    </row>
    <row r="44" spans="2:9" s="1" customFormat="1" ht="25.5" x14ac:dyDescent="0.2">
      <c r="B44" s="15">
        <v>87</v>
      </c>
      <c r="G44" s="15" t="str">
        <f ca="1">_xlfn.FORMULATEXT(H44)</f>
        <v>=RANK.EQ(B49, B42:B49, 1)</v>
      </c>
      <c r="H44" s="15">
        <f>_xlfn.RANK.EQ(B49, B42:B49, 1)</f>
        <v>7</v>
      </c>
      <c r="I44" s="29" t="s">
        <v>801</v>
      </c>
    </row>
    <row r="45" spans="2:9" s="1" customFormat="1" ht="25.5" x14ac:dyDescent="0.2">
      <c r="B45" s="15">
        <v>98</v>
      </c>
      <c r="G45" s="15"/>
      <c r="H45" s="15">
        <f>_xlfn.RANK.EQ(B45, B42:B49, 1)</f>
        <v>7</v>
      </c>
      <c r="I45" s="29" t="s">
        <v>801</v>
      </c>
    </row>
    <row r="46" spans="2:9" s="1" customFormat="1" x14ac:dyDescent="0.25">
      <c r="B46" s="15">
        <v>96</v>
      </c>
      <c r="G46" s="74"/>
      <c r="H46" s="74"/>
      <c r="I46" s="74"/>
    </row>
    <row r="47" spans="2:9" s="1" customFormat="1" ht="12.75" x14ac:dyDescent="0.2">
      <c r="B47" s="15">
        <v>85</v>
      </c>
    </row>
    <row r="48" spans="2:9" s="1" customFormat="1" ht="12.75" x14ac:dyDescent="0.2">
      <c r="B48" s="15">
        <v>85</v>
      </c>
    </row>
    <row r="49" spans="2:3" s="1" customFormat="1" ht="12.75" x14ac:dyDescent="0.2">
      <c r="B49" s="15">
        <v>98</v>
      </c>
    </row>
    <row r="50" spans="2:3" s="1" customFormat="1" ht="12.75" x14ac:dyDescent="0.2"/>
    <row r="51" spans="2:3" s="1" customFormat="1" ht="12.75" x14ac:dyDescent="0.2"/>
    <row r="52" spans="2:3" s="1" customFormat="1" ht="12.75" x14ac:dyDescent="0.2"/>
    <row r="53" spans="2:3" s="1" customFormat="1" ht="12.75" x14ac:dyDescent="0.2"/>
    <row r="54" spans="2:3" s="1" customFormat="1" ht="12.75" x14ac:dyDescent="0.2">
      <c r="B54" s="97" t="s">
        <v>137</v>
      </c>
      <c r="C54" s="97"/>
    </row>
    <row r="55" spans="2:3" s="1" customFormat="1" ht="12.75" x14ac:dyDescent="0.2"/>
    <row r="56" spans="2:3" s="1" customFormat="1" ht="12.75" x14ac:dyDescent="0.2"/>
    <row r="57" spans="2:3" s="1" customFormat="1" ht="12.75" x14ac:dyDescent="0.2"/>
    <row r="58" spans="2:3" s="1" customFormat="1" ht="12.75" x14ac:dyDescent="0.2"/>
  </sheetData>
  <mergeCells count="3">
    <mergeCell ref="B21:C21"/>
    <mergeCell ref="B36:C36"/>
    <mergeCell ref="B54:C54"/>
  </mergeCells>
  <hyperlinks>
    <hyperlink ref="B21" location="'LIST OF FUNCTIONS'!A1" display="Back to LIST OF FUNCTIONS"/>
    <hyperlink ref="B36" location="'LIST OF FUNCTIONS'!A1" display="Back to LIST OF FUNCTIONS"/>
    <hyperlink ref="B54" location="'LIST OF FUNCTIONS'!A1" display="Back to LIST OF FUNCTIONS"/>
    <hyperlink ref="G1" r:id="rId1"/>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7"/>
  <sheetViews>
    <sheetView showGridLines="0" workbookViewId="0">
      <selection activeCell="E14" sqref="E14"/>
    </sheetView>
  </sheetViews>
  <sheetFormatPr defaultRowHeight="15" x14ac:dyDescent="0.25"/>
  <cols>
    <col min="1" max="1" width="4" customWidth="1"/>
    <col min="2" max="2" width="13.5703125" customWidth="1"/>
    <col min="4" max="6" width="6.140625" customWidth="1"/>
    <col min="7" max="7" width="51.42578125" bestFit="1" customWidth="1"/>
    <col min="8" max="8" width="11.85546875" bestFit="1" customWidth="1"/>
    <col min="9" max="9" width="27.28515625" customWidth="1"/>
  </cols>
  <sheetData>
    <row r="1" spans="2:10" x14ac:dyDescent="0.25">
      <c r="G1" s="95" t="s">
        <v>820</v>
      </c>
    </row>
    <row r="2" spans="2:10" ht="22.5" x14ac:dyDescent="0.3">
      <c r="B2" s="28" t="s">
        <v>802</v>
      </c>
      <c r="C2" s="22"/>
      <c r="D2" s="22"/>
      <c r="E2" s="22"/>
      <c r="F2" s="22"/>
      <c r="G2" s="22"/>
      <c r="H2" s="22"/>
      <c r="I2" s="24"/>
      <c r="J2" s="74"/>
    </row>
    <row r="3" spans="2:10" x14ac:dyDescent="0.25">
      <c r="B3" s="5" t="s">
        <v>803</v>
      </c>
      <c r="C3" s="6"/>
      <c r="D3" s="6"/>
      <c r="E3" s="6"/>
      <c r="F3" s="6"/>
      <c r="G3" s="6"/>
      <c r="H3" s="6"/>
      <c r="I3" s="7"/>
      <c r="J3" s="74"/>
    </row>
    <row r="5" spans="2:10" x14ac:dyDescent="0.25">
      <c r="G5" s="14" t="s">
        <v>214</v>
      </c>
      <c r="H5" s="14" t="s">
        <v>102</v>
      </c>
      <c r="I5" s="14" t="s">
        <v>104</v>
      </c>
    </row>
    <row r="6" spans="2:10" ht="26.25" x14ac:dyDescent="0.25">
      <c r="G6" s="15" t="str">
        <f ca="1">_xlfn.FORMULATEXT(H6)</f>
        <v>=AND(TRUE, TRUE, TRUE)</v>
      </c>
      <c r="H6" s="15" t="b">
        <f>AND(TRUE, TRUE, TRUE)</f>
        <v>1</v>
      </c>
      <c r="I6" s="29" t="s">
        <v>804</v>
      </c>
    </row>
    <row r="7" spans="2:10" ht="26.25" x14ac:dyDescent="0.25">
      <c r="G7" s="15" t="str">
        <f t="shared" ref="G7:G8" ca="1" si="0">_xlfn.FORMULATEXT(H7)</f>
        <v>=AND(TRUE, FALSE, TRUE, TRUE, TRUE, TRUE)</v>
      </c>
      <c r="H7" s="15" t="b">
        <f>AND(TRUE, FALSE, TRUE, TRUE, TRUE, TRUE)</f>
        <v>0</v>
      </c>
      <c r="I7" s="29" t="s">
        <v>805</v>
      </c>
    </row>
    <row r="8" spans="2:10" ht="26.25" x14ac:dyDescent="0.25">
      <c r="G8" s="15" t="str">
        <f t="shared" ca="1" si="0"/>
        <v>=AND(1+2 = 3, 3+4 = 7)</v>
      </c>
      <c r="H8" s="15" t="b">
        <f>AND(1+2 = 3, 3+4 = 7)</f>
        <v>1</v>
      </c>
      <c r="I8" s="29" t="s">
        <v>804</v>
      </c>
    </row>
    <row r="16" spans="2:10" x14ac:dyDescent="0.25">
      <c r="B16" s="97" t="s">
        <v>137</v>
      </c>
      <c r="C16" s="97"/>
    </row>
    <row r="18" spans="2:10" ht="22.5" x14ac:dyDescent="0.3">
      <c r="B18" s="28" t="s">
        <v>806</v>
      </c>
      <c r="C18" s="22"/>
      <c r="D18" s="22"/>
      <c r="E18" s="22"/>
      <c r="F18" s="22"/>
      <c r="G18" s="22"/>
      <c r="H18" s="22"/>
      <c r="I18" s="24"/>
    </row>
    <row r="19" spans="2:10" x14ac:dyDescent="0.25">
      <c r="B19" s="5" t="s">
        <v>807</v>
      </c>
      <c r="C19" s="6"/>
      <c r="D19" s="6"/>
      <c r="E19" s="6"/>
      <c r="F19" s="6"/>
      <c r="G19" s="6"/>
      <c r="H19" s="6"/>
      <c r="I19" s="7"/>
    </row>
    <row r="21" spans="2:10" x14ac:dyDescent="0.25">
      <c r="G21" s="14" t="s">
        <v>214</v>
      </c>
      <c r="H21" s="14" t="s">
        <v>102</v>
      </c>
      <c r="I21" s="14" t="s">
        <v>104</v>
      </c>
    </row>
    <row r="22" spans="2:10" x14ac:dyDescent="0.25">
      <c r="G22" s="15" t="str">
        <f ca="1">_xlfn.FORMULATEXT(H22)</f>
        <v>=OR(TRUE)</v>
      </c>
      <c r="H22" s="15" t="b">
        <f>OR(TRUE)</f>
        <v>1</v>
      </c>
      <c r="I22" s="29" t="s">
        <v>808</v>
      </c>
      <c r="J22" s="74"/>
    </row>
    <row r="23" spans="2:10" x14ac:dyDescent="0.25">
      <c r="G23" s="15" t="str">
        <f t="shared" ref="G23:G25" ca="1" si="1">_xlfn.FORMULATEXT(H23)</f>
        <v>=OR(1+1=1,2+2=5)</v>
      </c>
      <c r="H23" s="15" t="b">
        <f>OR(1+1=1,2+2=5)</f>
        <v>0</v>
      </c>
      <c r="I23" s="29" t="s">
        <v>809</v>
      </c>
      <c r="J23" s="74"/>
    </row>
    <row r="24" spans="2:10" x14ac:dyDescent="0.25">
      <c r="G24" s="15" t="str">
        <f t="shared" ca="1" si="1"/>
        <v>=OR(TRUE,FALSE,TRUE)</v>
      </c>
      <c r="H24" s="15" t="b">
        <f>OR(TRUE,FALSE,TRUE)</f>
        <v>1</v>
      </c>
      <c r="I24" s="29" t="s">
        <v>810</v>
      </c>
      <c r="J24" s="74"/>
    </row>
    <row r="25" spans="2:10" x14ac:dyDescent="0.25">
      <c r="G25" s="15" t="str">
        <f t="shared" ca="1" si="1"/>
        <v>=IF(OR(1+1=1,2+2=5,5+5=10),"Answer if true","Answer if false")</v>
      </c>
      <c r="H25" s="15" t="str">
        <f>IF(OR(1+1=1,2+2=5,5+5=10),"Answer if true","Answer if false")</f>
        <v>Answer if true</v>
      </c>
      <c r="I25" s="30" t="s">
        <v>811</v>
      </c>
      <c r="J25" s="74"/>
    </row>
    <row r="33" spans="2:9" x14ac:dyDescent="0.25">
      <c r="B33" s="97" t="s">
        <v>137</v>
      </c>
      <c r="C33" s="97"/>
    </row>
    <row r="35" spans="2:9" ht="22.5" x14ac:dyDescent="0.3">
      <c r="B35" s="28" t="s">
        <v>812</v>
      </c>
      <c r="C35" s="22"/>
      <c r="D35" s="22"/>
      <c r="E35" s="22"/>
      <c r="F35" s="22"/>
      <c r="G35" s="22"/>
      <c r="H35" s="22"/>
      <c r="I35" s="24"/>
    </row>
    <row r="36" spans="2:9" x14ac:dyDescent="0.25">
      <c r="B36" s="5" t="s">
        <v>813</v>
      </c>
      <c r="C36" s="6"/>
      <c r="D36" s="6"/>
      <c r="E36" s="6"/>
      <c r="F36" s="6"/>
      <c r="G36" s="6"/>
      <c r="H36" s="6"/>
      <c r="I36" s="7"/>
    </row>
    <row r="38" spans="2:9" x14ac:dyDescent="0.25">
      <c r="G38" s="14" t="s">
        <v>214</v>
      </c>
      <c r="H38" s="14" t="s">
        <v>102</v>
      </c>
      <c r="I38" s="14" t="s">
        <v>104</v>
      </c>
    </row>
    <row r="39" spans="2:9" x14ac:dyDescent="0.25">
      <c r="G39" s="15" t="str">
        <f ca="1">_xlfn.FORMULATEXT(H39)</f>
        <v>=NOT(FALSE)</v>
      </c>
      <c r="H39" s="15" t="b">
        <f>NOT(FALSE)</f>
        <v>1</v>
      </c>
      <c r="I39" s="29" t="s">
        <v>814</v>
      </c>
    </row>
    <row r="40" spans="2:9" x14ac:dyDescent="0.25">
      <c r="G40" s="15" t="str">
        <f t="shared" ref="G40:G41" ca="1" si="2">_xlfn.FORMULATEXT(H40)</f>
        <v>=NOT(TRUE)</v>
      </c>
      <c r="H40" s="15" t="b">
        <f>NOT(TRUE)</f>
        <v>0</v>
      </c>
      <c r="I40" s="29" t="s">
        <v>815</v>
      </c>
    </row>
    <row r="41" spans="2:9" x14ac:dyDescent="0.25">
      <c r="B41" s="97" t="s">
        <v>137</v>
      </c>
      <c r="C41" s="97"/>
      <c r="G41" s="15" t="str">
        <f t="shared" ca="1" si="2"/>
        <v>=NOT(1+1 = 5)</v>
      </c>
      <c r="H41" s="15" t="b">
        <f>NOT(1+1 = 5)</f>
        <v>1</v>
      </c>
      <c r="I41" s="29" t="s">
        <v>814</v>
      </c>
    </row>
    <row r="43" spans="2:9" ht="22.5" x14ac:dyDescent="0.3">
      <c r="B43" s="28" t="s">
        <v>816</v>
      </c>
      <c r="C43" s="22"/>
      <c r="D43" s="22"/>
      <c r="E43" s="22"/>
      <c r="F43" s="22"/>
      <c r="G43" s="22"/>
      <c r="H43" s="22"/>
      <c r="I43" s="24"/>
    </row>
    <row r="44" spans="2:9" x14ac:dyDescent="0.25">
      <c r="B44" s="5" t="s">
        <v>817</v>
      </c>
      <c r="C44" s="6"/>
      <c r="D44" s="6"/>
      <c r="E44" s="6"/>
      <c r="F44" s="6"/>
      <c r="G44" s="6"/>
      <c r="H44" s="6"/>
      <c r="I44" s="7"/>
    </row>
    <row r="46" spans="2:9" x14ac:dyDescent="0.25">
      <c r="G46" s="14" t="s">
        <v>214</v>
      </c>
      <c r="H46" s="14" t="s">
        <v>102</v>
      </c>
      <c r="I46" s="14" t="s">
        <v>104</v>
      </c>
    </row>
    <row r="47" spans="2:9" ht="39" x14ac:dyDescent="0.25">
      <c r="G47" s="15" t="str">
        <f ca="1">_xlfn.FORMULATEXT(H47)</f>
        <v>=XOR(3&gt;0,2&lt;9)</v>
      </c>
      <c r="H47" s="15" t="b">
        <f>_xlfn.XOR(3&gt;0,2&lt;9)</f>
        <v>0</v>
      </c>
      <c r="I47" s="29" t="s">
        <v>818</v>
      </c>
    </row>
    <row r="48" spans="2:9" ht="51.75" x14ac:dyDescent="0.25">
      <c r="G48" s="15" t="str">
        <f ca="1">_xlfn.FORMULATEXT(H48)</f>
        <v>=XOR(3&gt;12,4&gt;6)</v>
      </c>
      <c r="H48" s="15" t="b">
        <f>_xlfn.XOR(3&gt;12,4&gt;6)</f>
        <v>0</v>
      </c>
      <c r="I48" s="29" t="s">
        <v>819</v>
      </c>
    </row>
    <row r="49" spans="2:8" x14ac:dyDescent="0.25">
      <c r="H49" s="74"/>
    </row>
    <row r="51" spans="2:8" x14ac:dyDescent="0.25">
      <c r="H51" s="74"/>
    </row>
    <row r="52" spans="2:8" x14ac:dyDescent="0.25">
      <c r="H52" s="74"/>
    </row>
    <row r="57" spans="2:8" x14ac:dyDescent="0.25">
      <c r="B57" s="97" t="s">
        <v>137</v>
      </c>
      <c r="C57" s="97"/>
    </row>
  </sheetData>
  <mergeCells count="4">
    <mergeCell ref="B16:C16"/>
    <mergeCell ref="B33:C33"/>
    <mergeCell ref="B41:C41"/>
    <mergeCell ref="B57:C57"/>
  </mergeCells>
  <hyperlinks>
    <hyperlink ref="B16" location="'LIST OF FUNCTIONS'!A1" display="Back to LIST OF FUNCTIONS"/>
    <hyperlink ref="B33" location="'LIST OF FUNCTIONS'!A1" display="Back to LIST OF FUNCTIONS"/>
    <hyperlink ref="B41" location="'LIST OF FUNCTIONS'!A1" display="Back to LIST OF FUNCTIONS"/>
    <hyperlink ref="B57" location="'LIST OF FUNCTIONS'!A1" display="Back to LIST OF FUNCTIONS"/>
    <hyperlink ref="G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NOTE</vt:lpstr>
      <vt:lpstr>LIST OF FUNCTIONS</vt:lpstr>
      <vt:lpstr>IS FUNCTIONS</vt:lpstr>
      <vt:lpstr>CONDITIONAL</vt:lpstr>
      <vt:lpstr>MATHEMATICAL</vt:lpstr>
      <vt:lpstr>FIND &amp; SEARCH</vt:lpstr>
      <vt:lpstr>LOOKUP</vt:lpstr>
      <vt:lpstr>REFERENCE</vt:lpstr>
      <vt:lpstr>DATE &amp; TIME</vt:lpstr>
      <vt:lpstr>MISC.</vt:lpstr>
      <vt:lpstr>RANK</vt:lpstr>
      <vt:lpstr>LOGICAL</vt:lpstr>
      <vt:lpstr>Sales_Data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2016-03-20T22:18:49Z</dcterms:modified>
</cp:coreProperties>
</file>