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mit\Documents\GitHub\SCJusticeGraphs\"/>
    </mc:Choice>
  </mc:AlternateContent>
  <bookViews>
    <workbookView xWindow="0" yWindow="458" windowWidth="28800" windowHeight="16118" tabRatio="500" activeTab="8"/>
  </bookViews>
  <sheets>
    <sheet name="2000Cases" sheetId="1" r:id="rId1"/>
    <sheet name="2001Cases" sheetId="2" r:id="rId2"/>
    <sheet name="2002Cases" sheetId="3" r:id="rId3"/>
    <sheet name="2003Cases" sheetId="4" r:id="rId4"/>
    <sheet name="2004Cases" sheetId="5" r:id="rId5"/>
    <sheet name="2005Cases" sheetId="6" r:id="rId6"/>
    <sheet name="2006Cases" sheetId="7" r:id="rId7"/>
    <sheet name="2007Cases" sheetId="8" r:id="rId8"/>
    <sheet name="2008Cases" sheetId="15" r:id="rId9"/>
    <sheet name="2009Cases" sheetId="9" r:id="rId10"/>
    <sheet name="2010Cases" sheetId="10" r:id="rId11"/>
    <sheet name="2011Cases" sheetId="11" r:id="rId12"/>
    <sheet name="2012Cases" sheetId="12" r:id="rId13"/>
    <sheet name="2013Cases" sheetId="13" r:id="rId14"/>
    <sheet name="2014Cases" sheetId="14" r:id="rId1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5" l="1"/>
  <c r="T10" i="15"/>
  <c r="S10" i="15"/>
  <c r="R10" i="15"/>
  <c r="Q10" i="15"/>
  <c r="P10" i="15"/>
  <c r="O10" i="15"/>
  <c r="N10" i="15"/>
  <c r="M10" i="15"/>
  <c r="U9" i="15"/>
  <c r="T9" i="15"/>
  <c r="S9" i="15"/>
  <c r="R9" i="15"/>
  <c r="Q9" i="15"/>
  <c r="P9" i="15"/>
  <c r="O9" i="15"/>
  <c r="N9" i="15"/>
  <c r="M9" i="15"/>
  <c r="U8" i="15"/>
  <c r="T8" i="15"/>
  <c r="S8" i="15"/>
  <c r="R8" i="15"/>
  <c r="Q8" i="15"/>
  <c r="P8" i="15"/>
  <c r="O8" i="15"/>
  <c r="N8" i="15"/>
  <c r="M8" i="15"/>
  <c r="U7" i="15"/>
  <c r="T7" i="15"/>
  <c r="S7" i="15"/>
  <c r="R7" i="15"/>
  <c r="Q7" i="15"/>
  <c r="P7" i="15"/>
  <c r="O7" i="15"/>
  <c r="N7" i="15"/>
  <c r="M7" i="15"/>
  <c r="U6" i="15"/>
  <c r="T6" i="15"/>
  <c r="S6" i="15"/>
  <c r="R6" i="15"/>
  <c r="Q6" i="15"/>
  <c r="P6" i="15"/>
  <c r="O6" i="15"/>
  <c r="N6" i="15"/>
  <c r="M6" i="15"/>
  <c r="U5" i="15"/>
  <c r="T5" i="15"/>
  <c r="S5" i="15"/>
  <c r="R5" i="15"/>
  <c r="Q5" i="15"/>
  <c r="P5" i="15"/>
  <c r="O5" i="15"/>
  <c r="N5" i="15"/>
  <c r="M5" i="15"/>
  <c r="U4" i="15"/>
  <c r="T4" i="15"/>
  <c r="S4" i="15"/>
  <c r="R4" i="15"/>
  <c r="Q4" i="15"/>
  <c r="P4" i="15"/>
  <c r="O4" i="15"/>
  <c r="N4" i="15"/>
  <c r="M4" i="15"/>
  <c r="U3" i="15"/>
  <c r="T3" i="15"/>
  <c r="S3" i="15"/>
  <c r="R3" i="15"/>
  <c r="Q3" i="15"/>
  <c r="P3" i="15"/>
  <c r="O3" i="15"/>
  <c r="N3" i="15"/>
  <c r="M3" i="15"/>
  <c r="U2" i="15"/>
  <c r="T2" i="15"/>
  <c r="S2" i="15"/>
  <c r="R2" i="15"/>
  <c r="Q2" i="15"/>
  <c r="P2" i="15"/>
  <c r="O2" i="15"/>
  <c r="N2" i="15"/>
  <c r="M2" i="15"/>
  <c r="U10" i="13"/>
  <c r="T10" i="13"/>
  <c r="S10" i="13"/>
  <c r="R10" i="13"/>
  <c r="Q10" i="13"/>
  <c r="P10" i="13"/>
  <c r="O10" i="13"/>
  <c r="N10" i="13"/>
  <c r="M10" i="13"/>
  <c r="U9" i="13"/>
  <c r="T9" i="13"/>
  <c r="S9" i="13"/>
  <c r="R9" i="13"/>
  <c r="Q9" i="13"/>
  <c r="P9" i="13"/>
  <c r="O9" i="13"/>
  <c r="N9" i="13"/>
  <c r="M9" i="13"/>
  <c r="U8" i="13"/>
  <c r="T8" i="13"/>
  <c r="S8" i="13"/>
  <c r="R8" i="13"/>
  <c r="Q8" i="13"/>
  <c r="P8" i="13"/>
  <c r="O8" i="13"/>
  <c r="N8" i="13"/>
  <c r="M8" i="13"/>
  <c r="U7" i="13"/>
  <c r="T7" i="13"/>
  <c r="S7" i="13"/>
  <c r="R7" i="13"/>
  <c r="Q7" i="13"/>
  <c r="P7" i="13"/>
  <c r="O7" i="13"/>
  <c r="N7" i="13"/>
  <c r="M7" i="13"/>
  <c r="U6" i="13"/>
  <c r="T6" i="13"/>
  <c r="S6" i="13"/>
  <c r="R6" i="13"/>
  <c r="Q6" i="13"/>
  <c r="P6" i="13"/>
  <c r="O6" i="13"/>
  <c r="N6" i="13"/>
  <c r="M6" i="13"/>
  <c r="U5" i="13"/>
  <c r="T5" i="13"/>
  <c r="S5" i="13"/>
  <c r="R5" i="13"/>
  <c r="Q5" i="13"/>
  <c r="P5" i="13"/>
  <c r="O5" i="13"/>
  <c r="N5" i="13"/>
  <c r="M5" i="13"/>
  <c r="U4" i="13"/>
  <c r="T4" i="13"/>
  <c r="S4" i="13"/>
  <c r="R4" i="13"/>
  <c r="Q4" i="13"/>
  <c r="P4" i="13"/>
  <c r="O4" i="13"/>
  <c r="N4" i="13"/>
  <c r="M4" i="13"/>
  <c r="U3" i="13"/>
  <c r="T3" i="13"/>
  <c r="S3" i="13"/>
  <c r="R3" i="13"/>
  <c r="Q3" i="13"/>
  <c r="P3" i="13"/>
  <c r="O3" i="13"/>
  <c r="N3" i="13"/>
  <c r="M3" i="13"/>
  <c r="U2" i="13"/>
  <c r="T2" i="13"/>
  <c r="S2" i="13"/>
  <c r="R2" i="13"/>
  <c r="Q2" i="13"/>
  <c r="P2" i="13"/>
  <c r="O2" i="13"/>
  <c r="N2" i="13"/>
  <c r="M2" i="13"/>
  <c r="U10" i="12"/>
  <c r="T10" i="12"/>
  <c r="S10" i="12"/>
  <c r="R10" i="12"/>
  <c r="Q10" i="12"/>
  <c r="P10" i="12"/>
  <c r="O10" i="12"/>
  <c r="N10" i="12"/>
  <c r="M10" i="12"/>
  <c r="U9" i="12"/>
  <c r="T9" i="12"/>
  <c r="S9" i="12"/>
  <c r="R9" i="12"/>
  <c r="Q9" i="12"/>
  <c r="P9" i="12"/>
  <c r="O9" i="12"/>
  <c r="N9" i="12"/>
  <c r="M9" i="12"/>
  <c r="U8" i="12"/>
  <c r="T8" i="12"/>
  <c r="S8" i="12"/>
  <c r="R8" i="12"/>
  <c r="Q8" i="12"/>
  <c r="P8" i="12"/>
  <c r="O8" i="12"/>
  <c r="N8" i="12"/>
  <c r="M8" i="12"/>
  <c r="U7" i="12"/>
  <c r="T7" i="12"/>
  <c r="S7" i="12"/>
  <c r="R7" i="12"/>
  <c r="Q7" i="12"/>
  <c r="P7" i="12"/>
  <c r="O7" i="12"/>
  <c r="N7" i="12"/>
  <c r="M7" i="12"/>
  <c r="U6" i="12"/>
  <c r="T6" i="12"/>
  <c r="S6" i="12"/>
  <c r="R6" i="12"/>
  <c r="Q6" i="12"/>
  <c r="P6" i="12"/>
  <c r="O6" i="12"/>
  <c r="N6" i="12"/>
  <c r="M6" i="12"/>
  <c r="U5" i="12"/>
  <c r="T5" i="12"/>
  <c r="S5" i="12"/>
  <c r="R5" i="12"/>
  <c r="Q5" i="12"/>
  <c r="P5" i="12"/>
  <c r="O5" i="12"/>
  <c r="N5" i="12"/>
  <c r="M5" i="12"/>
  <c r="U4" i="12"/>
  <c r="T4" i="12"/>
  <c r="S4" i="12"/>
  <c r="R4" i="12"/>
  <c r="Q4" i="12"/>
  <c r="P4" i="12"/>
  <c r="O4" i="12"/>
  <c r="N4" i="12"/>
  <c r="M4" i="12"/>
  <c r="U3" i="12"/>
  <c r="T3" i="12"/>
  <c r="S3" i="12"/>
  <c r="R3" i="12"/>
  <c r="Q3" i="12"/>
  <c r="P3" i="12"/>
  <c r="O3" i="12"/>
  <c r="N3" i="12"/>
  <c r="M3" i="12"/>
  <c r="U2" i="12"/>
  <c r="T2" i="12"/>
  <c r="S2" i="12"/>
  <c r="R2" i="12"/>
  <c r="Q2" i="12"/>
  <c r="P2" i="12"/>
  <c r="O2" i="12"/>
  <c r="N2" i="12"/>
  <c r="M2" i="12"/>
  <c r="U10" i="11"/>
  <c r="T10" i="11"/>
  <c r="S10" i="11"/>
  <c r="R10" i="11"/>
  <c r="Q10" i="11"/>
  <c r="P10" i="11"/>
  <c r="O10" i="11"/>
  <c r="N10" i="11"/>
  <c r="M10" i="11"/>
  <c r="U9" i="11"/>
  <c r="T9" i="11"/>
  <c r="S9" i="11"/>
  <c r="R9" i="11"/>
  <c r="Q9" i="11"/>
  <c r="P9" i="11"/>
  <c r="O9" i="11"/>
  <c r="N9" i="11"/>
  <c r="M9" i="11"/>
  <c r="U8" i="11"/>
  <c r="T8" i="11"/>
  <c r="S8" i="11"/>
  <c r="R8" i="11"/>
  <c r="Q8" i="11"/>
  <c r="P8" i="11"/>
  <c r="O8" i="11"/>
  <c r="N8" i="11"/>
  <c r="M8" i="11"/>
  <c r="U7" i="11"/>
  <c r="T7" i="11"/>
  <c r="S7" i="11"/>
  <c r="R7" i="11"/>
  <c r="Q7" i="11"/>
  <c r="P7" i="11"/>
  <c r="O7" i="11"/>
  <c r="N7" i="11"/>
  <c r="M7" i="11"/>
  <c r="U6" i="11"/>
  <c r="T6" i="11"/>
  <c r="S6" i="11"/>
  <c r="R6" i="11"/>
  <c r="Q6" i="11"/>
  <c r="P6" i="11"/>
  <c r="O6" i="11"/>
  <c r="N6" i="11"/>
  <c r="M6" i="11"/>
  <c r="U5" i="11"/>
  <c r="T5" i="11"/>
  <c r="S5" i="11"/>
  <c r="R5" i="11"/>
  <c r="Q5" i="11"/>
  <c r="P5" i="11"/>
  <c r="O5" i="11"/>
  <c r="N5" i="11"/>
  <c r="M5" i="11"/>
  <c r="U4" i="11"/>
  <c r="T4" i="11"/>
  <c r="S4" i="11"/>
  <c r="R4" i="11"/>
  <c r="Q4" i="11"/>
  <c r="P4" i="11"/>
  <c r="O4" i="11"/>
  <c r="N4" i="11"/>
  <c r="M4" i="11"/>
  <c r="U3" i="11"/>
  <c r="T3" i="11"/>
  <c r="S3" i="11"/>
  <c r="R3" i="11"/>
  <c r="Q3" i="11"/>
  <c r="P3" i="11"/>
  <c r="O3" i="11"/>
  <c r="N3" i="11"/>
  <c r="M3" i="11"/>
  <c r="U2" i="11"/>
  <c r="T2" i="11"/>
  <c r="S2" i="11"/>
  <c r="R2" i="11"/>
  <c r="Q2" i="11"/>
  <c r="P2" i="11"/>
  <c r="O2" i="11"/>
  <c r="N2" i="11"/>
  <c r="M2" i="11"/>
  <c r="A78" i="11"/>
  <c r="A46" i="11"/>
  <c r="U10" i="10"/>
  <c r="T10" i="10"/>
  <c r="S10" i="10"/>
  <c r="R10" i="10"/>
  <c r="Q10" i="10"/>
  <c r="P10" i="10"/>
  <c r="O10" i="10"/>
  <c r="N10" i="10"/>
  <c r="M10" i="10"/>
  <c r="U9" i="10"/>
  <c r="T9" i="10"/>
  <c r="S9" i="10"/>
  <c r="R9" i="10"/>
  <c r="Q9" i="10"/>
  <c r="P9" i="10"/>
  <c r="O9" i="10"/>
  <c r="N9" i="10"/>
  <c r="M9" i="10"/>
  <c r="U8" i="10"/>
  <c r="T8" i="10"/>
  <c r="S8" i="10"/>
  <c r="R8" i="10"/>
  <c r="Q8" i="10"/>
  <c r="P8" i="10"/>
  <c r="O8" i="10"/>
  <c r="N8" i="10"/>
  <c r="M8" i="10"/>
  <c r="U7" i="10"/>
  <c r="T7" i="10"/>
  <c r="S7" i="10"/>
  <c r="R7" i="10"/>
  <c r="Q7" i="10"/>
  <c r="P7" i="10"/>
  <c r="O7" i="10"/>
  <c r="N7" i="10"/>
  <c r="M7" i="10"/>
  <c r="U6" i="10"/>
  <c r="T6" i="10"/>
  <c r="S6" i="10"/>
  <c r="R6" i="10"/>
  <c r="Q6" i="10"/>
  <c r="P6" i="10"/>
  <c r="O6" i="10"/>
  <c r="N6" i="10"/>
  <c r="M6" i="10"/>
  <c r="U5" i="10"/>
  <c r="T5" i="10"/>
  <c r="S5" i="10"/>
  <c r="R5" i="10"/>
  <c r="Q5" i="10"/>
  <c r="P5" i="10"/>
  <c r="O5" i="10"/>
  <c r="N5" i="10"/>
  <c r="M5" i="10"/>
  <c r="U4" i="10"/>
  <c r="T4" i="10"/>
  <c r="S4" i="10"/>
  <c r="R4" i="10"/>
  <c r="Q4" i="10"/>
  <c r="P4" i="10"/>
  <c r="O4" i="10"/>
  <c r="N4" i="10"/>
  <c r="M4" i="10"/>
  <c r="U3" i="10"/>
  <c r="T3" i="10"/>
  <c r="S3" i="10"/>
  <c r="R3" i="10"/>
  <c r="Q3" i="10"/>
  <c r="P3" i="10"/>
  <c r="O3" i="10"/>
  <c r="N3" i="10"/>
  <c r="M3" i="10"/>
  <c r="U2" i="10"/>
  <c r="T2" i="10"/>
  <c r="S2" i="10"/>
  <c r="R2" i="10"/>
  <c r="Q2" i="10"/>
  <c r="P2" i="10"/>
  <c r="O2" i="10"/>
  <c r="N2" i="10"/>
  <c r="M2" i="10"/>
  <c r="A65" i="10"/>
  <c r="A34" i="10"/>
  <c r="A5" i="10"/>
  <c r="U10" i="9"/>
  <c r="T10" i="9"/>
  <c r="S10" i="9"/>
  <c r="R10" i="9"/>
  <c r="Q10" i="9"/>
  <c r="P10" i="9"/>
  <c r="O10" i="9"/>
  <c r="N10" i="9"/>
  <c r="M10" i="9"/>
  <c r="U9" i="9"/>
  <c r="T9" i="9"/>
  <c r="S9" i="9"/>
  <c r="R9" i="9"/>
  <c r="Q9" i="9"/>
  <c r="P9" i="9"/>
  <c r="O9" i="9"/>
  <c r="N9" i="9"/>
  <c r="M9" i="9"/>
  <c r="U8" i="9"/>
  <c r="T8" i="9"/>
  <c r="S8" i="9"/>
  <c r="R8" i="9"/>
  <c r="Q8" i="9"/>
  <c r="P8" i="9"/>
  <c r="O8" i="9"/>
  <c r="N8" i="9"/>
  <c r="M8" i="9"/>
  <c r="U7" i="9"/>
  <c r="T7" i="9"/>
  <c r="S7" i="9"/>
  <c r="R7" i="9"/>
  <c r="Q7" i="9"/>
  <c r="P7" i="9"/>
  <c r="O7" i="9"/>
  <c r="N7" i="9"/>
  <c r="M7" i="9"/>
  <c r="U6" i="9"/>
  <c r="T6" i="9"/>
  <c r="S6" i="9"/>
  <c r="R6" i="9"/>
  <c r="Q6" i="9"/>
  <c r="P6" i="9"/>
  <c r="O6" i="9"/>
  <c r="N6" i="9"/>
  <c r="M6" i="9"/>
  <c r="U5" i="9"/>
  <c r="T5" i="9"/>
  <c r="S5" i="9"/>
  <c r="R5" i="9"/>
  <c r="Q5" i="9"/>
  <c r="P5" i="9"/>
  <c r="O5" i="9"/>
  <c r="N5" i="9"/>
  <c r="M5" i="9"/>
  <c r="U4" i="9"/>
  <c r="T4" i="9"/>
  <c r="S4" i="9"/>
  <c r="R4" i="9"/>
  <c r="Q4" i="9"/>
  <c r="P4" i="9"/>
  <c r="O4" i="9"/>
  <c r="N4" i="9"/>
  <c r="M4" i="9"/>
  <c r="U3" i="9"/>
  <c r="T3" i="9"/>
  <c r="S3" i="9"/>
  <c r="R3" i="9"/>
  <c r="Q3" i="9"/>
  <c r="P3" i="9"/>
  <c r="O3" i="9"/>
  <c r="N3" i="9"/>
  <c r="M3" i="9"/>
  <c r="U2" i="9"/>
  <c r="T2" i="9"/>
  <c r="S2" i="9"/>
  <c r="R2" i="9"/>
  <c r="Q2" i="9"/>
  <c r="P2" i="9"/>
  <c r="O2" i="9"/>
  <c r="N2" i="9"/>
  <c r="M2" i="9"/>
  <c r="A88" i="9"/>
  <c r="A52" i="9"/>
  <c r="A22" i="9"/>
  <c r="U10" i="8"/>
  <c r="T10" i="8"/>
  <c r="S10" i="8"/>
  <c r="R10" i="8"/>
  <c r="Q10" i="8"/>
  <c r="P10" i="8"/>
  <c r="O10" i="8"/>
  <c r="N10" i="8"/>
  <c r="M10" i="8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T2" i="8"/>
  <c r="S2" i="8"/>
  <c r="R2" i="8"/>
  <c r="Q2" i="8"/>
  <c r="P2" i="8"/>
  <c r="O2" i="8"/>
  <c r="N2" i="8"/>
  <c r="M2" i="8"/>
  <c r="A24" i="8"/>
  <c r="A2" i="8"/>
  <c r="U10" i="7"/>
  <c r="T10" i="7"/>
  <c r="S10" i="7"/>
  <c r="R10" i="7"/>
  <c r="Q10" i="7"/>
  <c r="P10" i="7"/>
  <c r="O10" i="7"/>
  <c r="N10" i="7"/>
  <c r="M10" i="7"/>
  <c r="U9" i="7"/>
  <c r="T9" i="7"/>
  <c r="S9" i="7"/>
  <c r="R9" i="7"/>
  <c r="Q9" i="7"/>
  <c r="P9" i="7"/>
  <c r="O9" i="7"/>
  <c r="N9" i="7"/>
  <c r="M9" i="7"/>
  <c r="U8" i="7"/>
  <c r="T8" i="7"/>
  <c r="S8" i="7"/>
  <c r="R8" i="7"/>
  <c r="Q8" i="7"/>
  <c r="P8" i="7"/>
  <c r="O8" i="7"/>
  <c r="N8" i="7"/>
  <c r="M8" i="7"/>
  <c r="U7" i="7"/>
  <c r="T7" i="7"/>
  <c r="S7" i="7"/>
  <c r="R7" i="7"/>
  <c r="Q7" i="7"/>
  <c r="P7" i="7"/>
  <c r="O7" i="7"/>
  <c r="N7" i="7"/>
  <c r="M7" i="7"/>
  <c r="U6" i="7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T2" i="7"/>
  <c r="S2" i="7"/>
  <c r="R2" i="7"/>
  <c r="Q2" i="7"/>
  <c r="P2" i="7"/>
  <c r="O2" i="7"/>
  <c r="N2" i="7"/>
  <c r="M2" i="7"/>
  <c r="A53" i="7"/>
  <c r="A5" i="7"/>
  <c r="O2" i="6"/>
  <c r="P2" i="6"/>
  <c r="Q2" i="6"/>
  <c r="R2" i="6"/>
  <c r="S2" i="6"/>
  <c r="T2" i="6"/>
  <c r="U2" i="6"/>
  <c r="V2" i="6"/>
  <c r="W2" i="6"/>
  <c r="O3" i="6"/>
  <c r="P3" i="6"/>
  <c r="Q3" i="6"/>
  <c r="R3" i="6"/>
  <c r="S3" i="6"/>
  <c r="T3" i="6"/>
  <c r="U3" i="6"/>
  <c r="V3" i="6"/>
  <c r="W3" i="6"/>
  <c r="O4" i="6"/>
  <c r="P4" i="6"/>
  <c r="Q4" i="6"/>
  <c r="R4" i="6"/>
  <c r="S4" i="6"/>
  <c r="T4" i="6"/>
  <c r="U4" i="6"/>
  <c r="V4" i="6"/>
  <c r="W4" i="6"/>
  <c r="O5" i="6"/>
  <c r="P5" i="6"/>
  <c r="Q5" i="6"/>
  <c r="R5" i="6"/>
  <c r="S5" i="6"/>
  <c r="T5" i="6"/>
  <c r="U5" i="6"/>
  <c r="V5" i="6"/>
  <c r="W5" i="6"/>
  <c r="O6" i="6"/>
  <c r="P6" i="6"/>
  <c r="Q6" i="6"/>
  <c r="R6" i="6"/>
  <c r="S6" i="6"/>
  <c r="T6" i="6"/>
  <c r="U6" i="6"/>
  <c r="V6" i="6"/>
  <c r="W6" i="6"/>
  <c r="O7" i="6"/>
  <c r="P7" i="6"/>
  <c r="Q7" i="6"/>
  <c r="R7" i="6"/>
  <c r="S7" i="6"/>
  <c r="T7" i="6"/>
  <c r="U7" i="6"/>
  <c r="V7" i="6"/>
  <c r="W7" i="6"/>
  <c r="O8" i="6"/>
  <c r="P8" i="6"/>
  <c r="Q8" i="6"/>
  <c r="R8" i="6"/>
  <c r="S8" i="6"/>
  <c r="T8" i="6"/>
  <c r="U8" i="6"/>
  <c r="V8" i="6"/>
  <c r="W8" i="6"/>
  <c r="O9" i="6"/>
  <c r="P9" i="6"/>
  <c r="Q9" i="6"/>
  <c r="R9" i="6"/>
  <c r="S9" i="6"/>
  <c r="T9" i="6"/>
  <c r="U9" i="6"/>
  <c r="V9" i="6"/>
  <c r="W9" i="6"/>
  <c r="O10" i="6"/>
  <c r="P10" i="6"/>
  <c r="Q10" i="6"/>
  <c r="R10" i="6"/>
  <c r="S10" i="6"/>
  <c r="T10" i="6"/>
  <c r="U10" i="6"/>
  <c r="V10" i="6"/>
  <c r="W10" i="6"/>
  <c r="O11" i="6"/>
  <c r="P11" i="6"/>
  <c r="Q11" i="6"/>
  <c r="R11" i="6"/>
  <c r="S11" i="6"/>
  <c r="T11" i="6"/>
  <c r="U11" i="6"/>
  <c r="V11" i="6"/>
  <c r="W11" i="6"/>
  <c r="N11" i="6"/>
  <c r="N10" i="6"/>
  <c r="N9" i="6"/>
  <c r="N8" i="6"/>
  <c r="N7" i="6"/>
  <c r="N6" i="6"/>
  <c r="N5" i="6"/>
  <c r="N4" i="6"/>
  <c r="N3" i="6"/>
  <c r="N2" i="6"/>
  <c r="A61" i="6"/>
  <c r="A9" i="6"/>
  <c r="U10" i="5"/>
  <c r="T10" i="5"/>
  <c r="S10" i="5"/>
  <c r="R10" i="5"/>
  <c r="Q10" i="5"/>
  <c r="P10" i="5"/>
  <c r="O10" i="5"/>
  <c r="N10" i="5"/>
  <c r="M10" i="5"/>
  <c r="U9" i="5"/>
  <c r="T9" i="5"/>
  <c r="S9" i="5"/>
  <c r="R9" i="5"/>
  <c r="Q9" i="5"/>
  <c r="P9" i="5"/>
  <c r="O9" i="5"/>
  <c r="N9" i="5"/>
  <c r="M9" i="5"/>
  <c r="U8" i="5"/>
  <c r="T8" i="5"/>
  <c r="S8" i="5"/>
  <c r="R8" i="5"/>
  <c r="Q8" i="5"/>
  <c r="P8" i="5"/>
  <c r="O8" i="5"/>
  <c r="N8" i="5"/>
  <c r="M8" i="5"/>
  <c r="U7" i="5"/>
  <c r="T7" i="5"/>
  <c r="S7" i="5"/>
  <c r="R7" i="5"/>
  <c r="Q7" i="5"/>
  <c r="P7" i="5"/>
  <c r="O7" i="5"/>
  <c r="N7" i="5"/>
  <c r="M7" i="5"/>
  <c r="U6" i="5"/>
  <c r="T6" i="5"/>
  <c r="S6" i="5"/>
  <c r="R6" i="5"/>
  <c r="Q6" i="5"/>
  <c r="P6" i="5"/>
  <c r="O6" i="5"/>
  <c r="N6" i="5"/>
  <c r="M6" i="5"/>
  <c r="U5" i="5"/>
  <c r="T5" i="5"/>
  <c r="S5" i="5"/>
  <c r="R5" i="5"/>
  <c r="Q5" i="5"/>
  <c r="P5" i="5"/>
  <c r="O5" i="5"/>
  <c r="N5" i="5"/>
  <c r="M5" i="5"/>
  <c r="U4" i="5"/>
  <c r="T4" i="5"/>
  <c r="S4" i="5"/>
  <c r="R4" i="5"/>
  <c r="Q4" i="5"/>
  <c r="P4" i="5"/>
  <c r="O4" i="5"/>
  <c r="N4" i="5"/>
  <c r="M4" i="5"/>
  <c r="U3" i="5"/>
  <c r="T3" i="5"/>
  <c r="S3" i="5"/>
  <c r="R3" i="5"/>
  <c r="Q3" i="5"/>
  <c r="P3" i="5"/>
  <c r="O3" i="5"/>
  <c r="N3" i="5"/>
  <c r="M3" i="5"/>
  <c r="U2" i="5"/>
  <c r="T2" i="5"/>
  <c r="S2" i="5"/>
  <c r="R2" i="5"/>
  <c r="Q2" i="5"/>
  <c r="P2" i="5"/>
  <c r="O2" i="5"/>
  <c r="N2" i="5"/>
  <c r="M2" i="5"/>
  <c r="U10" i="4"/>
  <c r="T10" i="4"/>
  <c r="S10" i="4"/>
  <c r="R10" i="4"/>
  <c r="Q10" i="4"/>
  <c r="P10" i="4"/>
  <c r="O10" i="4"/>
  <c r="N10" i="4"/>
  <c r="M10" i="4"/>
  <c r="U9" i="4"/>
  <c r="T9" i="4"/>
  <c r="S9" i="4"/>
  <c r="R9" i="4"/>
  <c r="Q9" i="4"/>
  <c r="P9" i="4"/>
  <c r="O9" i="4"/>
  <c r="N9" i="4"/>
  <c r="M9" i="4"/>
  <c r="U8" i="4"/>
  <c r="T8" i="4"/>
  <c r="S8" i="4"/>
  <c r="R8" i="4"/>
  <c r="Q8" i="4"/>
  <c r="P8" i="4"/>
  <c r="O8" i="4"/>
  <c r="N8" i="4"/>
  <c r="M8" i="4"/>
  <c r="U7" i="4"/>
  <c r="T7" i="4"/>
  <c r="S7" i="4"/>
  <c r="R7" i="4"/>
  <c r="Q7" i="4"/>
  <c r="P7" i="4"/>
  <c r="O7" i="4"/>
  <c r="N7" i="4"/>
  <c r="M7" i="4"/>
  <c r="U6" i="4"/>
  <c r="T6" i="4"/>
  <c r="S6" i="4"/>
  <c r="R6" i="4"/>
  <c r="Q6" i="4"/>
  <c r="P6" i="4"/>
  <c r="O6" i="4"/>
  <c r="N6" i="4"/>
  <c r="M6" i="4"/>
  <c r="U5" i="4"/>
  <c r="T5" i="4"/>
  <c r="S5" i="4"/>
  <c r="R5" i="4"/>
  <c r="Q5" i="4"/>
  <c r="P5" i="4"/>
  <c r="O5" i="4"/>
  <c r="N5" i="4"/>
  <c r="M5" i="4"/>
  <c r="U4" i="4"/>
  <c r="T4" i="4"/>
  <c r="S4" i="4"/>
  <c r="R4" i="4"/>
  <c r="Q4" i="4"/>
  <c r="P4" i="4"/>
  <c r="O4" i="4"/>
  <c r="N4" i="4"/>
  <c r="M4" i="4"/>
  <c r="U3" i="4"/>
  <c r="T3" i="4"/>
  <c r="S3" i="4"/>
  <c r="R3" i="4"/>
  <c r="Q3" i="4"/>
  <c r="P3" i="4"/>
  <c r="O3" i="4"/>
  <c r="N3" i="4"/>
  <c r="M3" i="4"/>
  <c r="U2" i="4"/>
  <c r="T2" i="4"/>
  <c r="S2" i="4"/>
  <c r="R2" i="4"/>
  <c r="Q2" i="4"/>
  <c r="P2" i="4"/>
  <c r="O2" i="4"/>
  <c r="N2" i="4"/>
  <c r="M2" i="4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U2" i="3"/>
  <c r="T2" i="3"/>
  <c r="S2" i="3"/>
  <c r="R2" i="3"/>
  <c r="Q2" i="3"/>
  <c r="P2" i="3"/>
  <c r="O2" i="3"/>
  <c r="N2" i="3"/>
  <c r="M2" i="3"/>
  <c r="A70" i="3"/>
  <c r="A12" i="3"/>
  <c r="A2" i="3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2" i="2"/>
  <c r="T2" i="2"/>
  <c r="S2" i="2"/>
  <c r="R2" i="2"/>
  <c r="Q2" i="2"/>
  <c r="P2" i="2"/>
  <c r="O2" i="2"/>
  <c r="N2" i="2"/>
  <c r="M2" i="2"/>
  <c r="A50" i="2"/>
  <c r="A36" i="2"/>
  <c r="N3" i="1"/>
  <c r="O3" i="1"/>
  <c r="P3" i="1"/>
  <c r="Q3" i="1"/>
  <c r="R3" i="1"/>
  <c r="S3" i="1"/>
  <c r="T3" i="1"/>
  <c r="U3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M10" i="1"/>
  <c r="M9" i="1"/>
  <c r="M8" i="1"/>
  <c r="M7" i="1"/>
  <c r="M6" i="1"/>
  <c r="M5" i="1"/>
  <c r="M4" i="1"/>
  <c r="M2" i="1"/>
  <c r="M3" i="1"/>
  <c r="N2" i="1"/>
  <c r="O2" i="1"/>
  <c r="P2" i="1"/>
  <c r="Q2" i="1"/>
  <c r="R2" i="1"/>
  <c r="S2" i="1"/>
  <c r="T2" i="1"/>
  <c r="U2" i="1"/>
  <c r="A17" i="1"/>
</calcChain>
</file>

<file path=xl/sharedStrings.xml><?xml version="1.0" encoding="utf-8"?>
<sst xmlns="http://schemas.openxmlformats.org/spreadsheetml/2006/main" count="1612" uniqueCount="1193">
  <si>
    <t>names</t>
  </si>
  <si>
    <t>rehnquist</t>
  </si>
  <si>
    <t>stevens</t>
  </si>
  <si>
    <t>o'connor</t>
  </si>
  <si>
    <t>scalia</t>
  </si>
  <si>
    <t>kennedy</t>
  </si>
  <si>
    <t>souter</t>
  </si>
  <si>
    <t>thomas</t>
  </si>
  <si>
    <t>ginsburg</t>
  </si>
  <si>
    <t>breyer</t>
  </si>
  <si>
    <t>Artuz v. Bennett</t>
  </si>
  <si>
    <t>article=Cleveland v. United States (2000)</t>
  </si>
  <si>
    <t>Sinkfield v. Kelley</t>
  </si>
  <si>
    <t>Indianapolis v. Edmond</t>
  </si>
  <si>
    <t>Eastern Associated Coal Corp. v. Mine Workers</t>
  </si>
  <si>
    <t>Bush v. Palm Beach County Canvassing Bd.</t>
  </si>
  <si>
    <t>Green Tree Financial Corp.-Ala. v. Randolph</t>
  </si>
  <si>
    <t>Bush v. Gore</t>
  </si>
  <si>
    <t>Solid Waste Agency of Northern Cook Cty. v. Army Corps of Engineers</t>
  </si>
  <si>
    <t>Glover v. United States</t>
  </si>
  <si>
    <t>Gitlitz v. Commissioner</t>
  </si>
  <si>
    <t>article=Fiore v. White (2001)</t>
  </si>
  <si>
    <t>Lopez v. Davis</t>
  </si>
  <si>
    <t>Seling v. Young</t>
  </si>
  <si>
    <t>City News &amp; Novelty, Inc. v. Waukesha</t>
  </si>
  <si>
    <t>Brentwood Academy v. Tennessee Secondary School Athletic Assn.</t>
  </si>
  <si>
    <t>Director of Revenue of Mo. v. CoBank ACB</t>
  </si>
  <si>
    <t>Illinois v. McArthur</t>
  </si>
  <si>
    <t>Buckman Co. v. Plaintiffs' Legal Comm.</t>
  </si>
  <si>
    <t>Board of Trustees of Univ. of Ala. v. Garrett</t>
  </si>
  <si>
    <t>Central Green Co. v. United States</t>
  </si>
  <si>
    <t>Lewis v. Lewis &amp; Clark Marine, Inc.</t>
  </si>
  <si>
    <t>Whitman v. American Trucking Assns., Inc.</t>
  </si>
  <si>
    <t>Semtek Int'l Inc. v. Lockheed Martin Corp.</t>
  </si>
  <si>
    <t>Cook v. Gralike</t>
  </si>
  <si>
    <t>Legal Services Corp. v. Velazquez</t>
  </si>
  <si>
    <t>Department of Interior v. Klamath Water Users Protective Assn.</t>
  </si>
  <si>
    <t>Ohio v. Reiner</t>
  </si>
  <si>
    <t>TrafFix Devices, Inc. v. Marketing Displays, Inc.</t>
  </si>
  <si>
    <t>Shafer v. South Carolina</t>
  </si>
  <si>
    <t>Buford v. United States</t>
  </si>
  <si>
    <t>Ferguson v. City of Charleston</t>
  </si>
  <si>
    <t>Circuit City Stores, Inc. v. Adams</t>
  </si>
  <si>
    <t>Egelhoff v. Egelhoff</t>
  </si>
  <si>
    <t>Texas v. Cobb</t>
  </si>
  <si>
    <t>Lujan v. G &amp; G Fire Sprinklers, Inc.</t>
  </si>
  <si>
    <t>United States v. Cleveland Indians Baseball Co.</t>
  </si>
  <si>
    <t>Shaw v. Murphy</t>
  </si>
  <si>
    <t>Easley v. Cromartie</t>
  </si>
  <si>
    <t>Clark County School Dist. v. Breeden</t>
  </si>
  <si>
    <t>Alexander v. Sandoval</t>
  </si>
  <si>
    <t>Atwater v. Lago Vista</t>
  </si>
  <si>
    <t>Daniels v. United States</t>
  </si>
  <si>
    <t>Lackawanna County District Attorney v. Coss</t>
  </si>
  <si>
    <t>C &amp; L Enterprises, Inc. v. Citizen Band of Potawatomi Tribe of Okla.</t>
  </si>
  <si>
    <t>Cooper Industries, Inc. v. Leatherman Tool Group, Inc.</t>
  </si>
  <si>
    <t>Rogers v. Tennessee</t>
  </si>
  <si>
    <t>United States v. Oakland Cannabis Buyers' Cooperative</t>
  </si>
  <si>
    <t>Major League Baseball Players Assn. v. Garvey</t>
  </si>
  <si>
    <t>Bartnicki v. Vopper</t>
  </si>
  <si>
    <t>United States v. Hatter</t>
  </si>
  <si>
    <t>Wharf (Holdings) Ltd. v. United Int'l Holdings, Inc.</t>
  </si>
  <si>
    <t>article=Buckhannon Board &amp; Care Home, Inc. v. West Virginia Dept. of Health and Human Resources</t>
  </si>
  <si>
    <t>Atkinson Trading Co. v. Shirley</t>
  </si>
  <si>
    <t>PGA TOUR, Inc. v. Martin</t>
  </si>
  <si>
    <t>NLRB v. Kentucky River Community Care, Inc.</t>
  </si>
  <si>
    <t>Booth v. Churner</t>
  </si>
  <si>
    <t>New Hampshire v. Maine</t>
  </si>
  <si>
    <t>Becker v. Montgomery</t>
  </si>
  <si>
    <t>Arkansas v. Sullivan</t>
  </si>
  <si>
    <t>Florida v. Thomas</t>
  </si>
  <si>
    <t>Penry v. Johnson</t>
  </si>
  <si>
    <t>Norfolk Shipbuilding &amp; Drylock Corp. v. Garris</t>
  </si>
  <si>
    <t>United Dominion Industries, Inc. v. United States</t>
  </si>
  <si>
    <t>Pollard v. E. I. DuPont de Nemours &amp; Co.</t>
  </si>
  <si>
    <t>Kansas v. Colorado</t>
  </si>
  <si>
    <t>Kyllo v. United States</t>
  </si>
  <si>
    <t>Tuan Anh Nguyen v. INS</t>
  </si>
  <si>
    <t>Good News Club v. Milford Central School</t>
  </si>
  <si>
    <t>Alabama v. Bozeman</t>
  </si>
  <si>
    <t>Cedric Kushner Promotions, Ltd. v. King</t>
  </si>
  <si>
    <t>Duncan v. Walker</t>
  </si>
  <si>
    <t>Saucier v. Katz</t>
  </si>
  <si>
    <t>United States v. Mead Corp.</t>
  </si>
  <si>
    <t>Idaho v. United States</t>
  </si>
  <si>
    <t>INS v. St. Cyr</t>
  </si>
  <si>
    <t>Calcano-Martinez v. INS</t>
  </si>
  <si>
    <t>Nevada v. Hicks</t>
  </si>
  <si>
    <t>United States v. United Foods, Inc.</t>
  </si>
  <si>
    <t>Federal Election Comm'n v. Colorado Republican Federal Campaign Comm.</t>
  </si>
  <si>
    <t>New York Times Co. v. Tasini</t>
  </si>
  <si>
    <t>Lorillard Tobacco Co. v. Reilly</t>
  </si>
  <si>
    <t>Palazzolo v. Rhode Island</t>
  </si>
  <si>
    <t>Tyler v. Cain</t>
  </si>
  <si>
    <t>Zadvydas v. Davis</t>
  </si>
  <si>
    <t>United States Postal Service v. Gregory</t>
  </si>
  <si>
    <t>TRW Inc. v. Andrews</t>
  </si>
  <si>
    <t>Correctional Services Corp. v. Malesko</t>
  </si>
  <si>
    <t>Chickasaw Nation v. United States</t>
  </si>
  <si>
    <t>Adarand Constructors, Inc. v. Mineta</t>
  </si>
  <si>
    <t>United States v. Knights</t>
  </si>
  <si>
    <t>J. E. M. Ag Supply, Inc. v. Pioneer Hi-Bred International, Inc.</t>
  </si>
  <si>
    <t>Stewart v. Smith</t>
  </si>
  <si>
    <t>Dusenberry v. United States</t>
  </si>
  <si>
    <t>Toyota Motor Mfg., Ky., Inc. v. Williams</t>
  </si>
  <si>
    <t>Great-West Life &amp; Annuity Ins. Co. v. Knudson</t>
  </si>
  <si>
    <t>Chao v. Mallard Bay Drilling, Inc.</t>
  </si>
  <si>
    <t>Kelly v. South Carolina</t>
  </si>
  <si>
    <t>United States v. Arvizu</t>
  </si>
  <si>
    <t>EEOC v. Waffle House, Inc.</t>
  </si>
  <si>
    <t>Thomas v. Chicago Park Dist.</t>
  </si>
  <si>
    <t>National Cable &amp; Telecommunications Assn., Inc. v. Gulf Power Co.</t>
  </si>
  <si>
    <t>Lee v. Kemna</t>
  </si>
  <si>
    <t>Kansas v. Crane</t>
  </si>
  <si>
    <t>Owasso Independent School Dist. No. I-011 v. Falvo</t>
  </si>
  <si>
    <t>Barnhart v. Sigmon Coal Co.</t>
  </si>
  <si>
    <t>Wisconsin Dept. of Health and Family Servs. v. Blumer</t>
  </si>
  <si>
    <t>Swierkiewicz v. Sorema N. A.</t>
  </si>
  <si>
    <t>Porter v. Nussle</t>
  </si>
  <si>
    <t>Raygor v. Regents of Univ. of Minn.</t>
  </si>
  <si>
    <t>New York v. FERC</t>
  </si>
  <si>
    <t>Young v. United States</t>
  </si>
  <si>
    <t>United States v. Vonn</t>
  </si>
  <si>
    <t>Ragsdale v. Wolverine World Wide, Inc.</t>
  </si>
  <si>
    <t>Edelman v. Lynchburg College</t>
  </si>
  <si>
    <t>Department of Housing and Urban Development v. Rucker</t>
  </si>
  <si>
    <t>Hoffman Plastic Compounds, Inc. v. NLRB</t>
  </si>
  <si>
    <t>Mickens v. Taylor</t>
  </si>
  <si>
    <t>Barnhart v. Walton</t>
  </si>
  <si>
    <t>Sao Paulo State of Federative Republic of Brazil v. American Tobacco Co.</t>
  </si>
  <si>
    <t>Ashcroft v. Free Speech Coalition</t>
  </si>
  <si>
    <t>United States v. Craft</t>
  </si>
  <si>
    <t>Tahoe-Sierra Preservation Council, Inc. v. Tahoe Regional Planning Agency</t>
  </si>
  <si>
    <t>Thompson v. Western States Medical Center</t>
  </si>
  <si>
    <t>US Airways, Inc. v. Barnett</t>
  </si>
  <si>
    <t>Los Angeles v. Alameda Books, Inc.</t>
  </si>
  <si>
    <t>Verizon Communications Inc. v. FCC</t>
  </si>
  <si>
    <t>Ashcroft v. American Civil Liberties Union</t>
  </si>
  <si>
    <t>Lapides v. Board of Regents of Univ. System of Ga.</t>
  </si>
  <si>
    <t>United States v. Cotton</t>
  </si>
  <si>
    <t>Verizon Md. Inc. v. Public Serv. Comm'n of Md.</t>
  </si>
  <si>
    <t>Alabama v. Shelton</t>
  </si>
  <si>
    <t>Bell v. Cone</t>
  </si>
  <si>
    <t>Festo Corp. v. Shoketsu Kinzoku Kogyo Kabushiki Co.</t>
  </si>
  <si>
    <t>Federal Maritime Comm'n v. South Carolina Ports Authority</t>
  </si>
  <si>
    <t>Gisbrecht v. Barnhart</t>
  </si>
  <si>
    <t>SEC v. Zandford</t>
  </si>
  <si>
    <t>Holmes Group, Inc. v. Vornado Air Circulation Systems, Inc.</t>
  </si>
  <si>
    <t>Devlin v. Scardelletti</t>
  </si>
  <si>
    <t>McKune v. Lile</t>
  </si>
  <si>
    <t>Chevron U. S. A. Inc. v. Echazabal</t>
  </si>
  <si>
    <t>JPMorgan Chase Bank v. Traffic Stream (BVI) Infrastructure Ltd.</t>
  </si>
  <si>
    <t>National Railroad Passenger Corporation v. Morgan</t>
  </si>
  <si>
    <t>Franconia Associates v. United States</t>
  </si>
  <si>
    <t>Watchtower Bible &amp; Tract Soc. of N. Y., Inc. v. Village of Stratton</t>
  </si>
  <si>
    <t>Barnes v. Gorman</t>
  </si>
  <si>
    <t>United States v. Drayton</t>
  </si>
  <si>
    <t>Carey v. Saffold</t>
  </si>
  <si>
    <t>United States v. Fior D'Italia, Inc.</t>
  </si>
  <si>
    <t>Horn v. Banks</t>
  </si>
  <si>
    <t>Gonzaga University v. Doe</t>
  </si>
  <si>
    <t>Atkins v. Virginia</t>
  </si>
  <si>
    <t>Rush Prudential HMO, Inc. v. Moran</t>
  </si>
  <si>
    <t>Christopher v. Harbury</t>
  </si>
  <si>
    <t>City of Columbus v. Ours Garage &amp; Wrecker Service, Inc.</t>
  </si>
  <si>
    <t>Utah v. Evans</t>
  </si>
  <si>
    <t>BE&amp;K Construction Co. v. NLRB</t>
  </si>
  <si>
    <t>Harris v. United States</t>
  </si>
  <si>
    <t>Ring v. Arizona</t>
  </si>
  <si>
    <t>United States v. Ruiz</t>
  </si>
  <si>
    <t>Kirk v. Louisiana</t>
  </si>
  <si>
    <t>Zelman v. Simmons-Harris</t>
  </si>
  <si>
    <t>Hope v. Pelzer</t>
  </si>
  <si>
    <t>Republican Party of Minnesota v. White</t>
  </si>
  <si>
    <t>Board of Ed. of Independent School Dist. No. 92 of Pottawatomie Cty. v. Earls</t>
  </si>
  <si>
    <t>United States v. Bass</t>
  </si>
  <si>
    <t>Early v. Packer</t>
  </si>
  <si>
    <t>INS v. Ventura</t>
  </si>
  <si>
    <t>Woodford v. Visciotti</t>
  </si>
  <si>
    <t>Syngenta Crop Protection, Inc. v. Henson</t>
  </si>
  <si>
    <t>Yellow Transportation, Inc. v. Michigan</t>
  </si>
  <si>
    <t>Sprietsma v. Mercury Marine</t>
  </si>
  <si>
    <t>United States v. Bean</t>
  </si>
  <si>
    <t>Howsam v. Dean Witter Reynolds, Inc.</t>
  </si>
  <si>
    <t>=Abdur'Rahman v. Bell</t>
  </si>
  <si>
    <t>Sattazahn v. Pennsylvania</t>
  </si>
  <si>
    <t>Pierce County v. Guillen</t>
  </si>
  <si>
    <t>Barnhart v. Peabody Coal Co.</t>
  </si>
  <si>
    <t>Eldred v. Ashcroft</t>
  </si>
  <si>
    <t>United States v. Jimenez Recio</t>
  </si>
  <si>
    <t>Meyer v. Holley</t>
  </si>
  <si>
    <t>FCC v. NextWave Personal Communications, Inc.</t>
  </si>
  <si>
    <t>Miller-El v. Cockrell</t>
  </si>
  <si>
    <t>Washington State Dept. of Social and Health Servs. v. Guardianship Estate of Keffeler</t>
  </si>
  <si>
    <t>article=Scheidler v. National Organization for Women (2003)</t>
  </si>
  <si>
    <t>Moseley v. V Secret Catalogue, Inc.</t>
  </si>
  <si>
    <t>Boeing Co. v. United States</t>
  </si>
  <si>
    <t>United States v. White Mountain Apache Tribe</t>
  </si>
  <si>
    <t>article=United States v. Navajo Nation (2003)</t>
  </si>
  <si>
    <t>Clay v. United States</t>
  </si>
  <si>
    <t>Connecticut Dept. of Public Safety v. Doe</t>
  </si>
  <si>
    <t>Ewing v. California</t>
  </si>
  <si>
    <t>Lockyer v. Andrade</t>
  </si>
  <si>
    <t>Smith v. Doe</t>
  </si>
  <si>
    <t>Cook County v. United States ex rel Chandler</t>
  </si>
  <si>
    <t>Norfolk &amp; Western R. Co. v. Ayers</t>
  </si>
  <si>
    <t>Cuyahoga Falls v. Buckeye Community Hope Foundation</t>
  </si>
  <si>
    <t>Woodford v. Garceau</t>
  </si>
  <si>
    <t>Brown v. Legal Foundation of Washington</t>
  </si>
  <si>
    <t>Branch v. Smith</t>
  </si>
  <si>
    <t>Archer v. Warner</t>
  </si>
  <si>
    <t>Kentucky Assn. of Health Plans, Inc. v. Miller</t>
  </si>
  <si>
    <t>Virginia v. Black</t>
  </si>
  <si>
    <t>PacifiCare Health Systems, Inc. v. Book</t>
  </si>
  <si>
    <t>State Farm Mut. Automobile Ins. Co. v. Campbell</t>
  </si>
  <si>
    <t>Clackamas Gastroenterology Associates, P.C. v. Wells</t>
  </si>
  <si>
    <t>Jinks v. Richland County</t>
  </si>
  <si>
    <t>Dole Food Co. v. Patrickson</t>
  </si>
  <si>
    <t>Franchise Tax Bd. of Cal. v. Hyatt</t>
  </si>
  <si>
    <t>Massaro v. United States</t>
  </si>
  <si>
    <t>Demore v. Kim</t>
  </si>
  <si>
    <t>Roell v. Withrow</t>
  </si>
  <si>
    <t>Illinois ex rel. Madigan v. Telemarketing Assoc., Inc.</t>
  </si>
  <si>
    <t>Kaupp v. Texas</t>
  </si>
  <si>
    <t>Price v. Vincent</t>
  </si>
  <si>
    <t>Pharmaceutical Research and Mfrs. of America v. Walsh</t>
  </si>
  <si>
    <t>Breuer v. Jim's Concrete of Brevard, Inc.</t>
  </si>
  <si>
    <t>Inyo County v. Pauite-Shoshone Indians of Bishop Community of Bishop Colony</t>
  </si>
  <si>
    <t>Los Angeles v. David</t>
  </si>
  <si>
    <t>Nevada Dept. of Human Resources v. Hibbs</t>
  </si>
  <si>
    <t>Chavez v. Martinez</t>
  </si>
  <si>
    <t>National Park Hospitality Assn. v. Department of Interior</t>
  </si>
  <si>
    <t>Black &amp; Decker Disability Plan v. Nord</t>
  </si>
  <si>
    <t>Bunkley v. Florida</t>
  </si>
  <si>
    <t>Beneficial National Bank v. Anderson</t>
  </si>
  <si>
    <t>Dastar Corp. v. Twentieth Century Fox Film Corp.</t>
  </si>
  <si>
    <t>Entergy La., Inc. v. Louisiana Pub. Serv. Comm'n</t>
  </si>
  <si>
    <t>Citizens Bank v. Alafabco, Inc.</t>
  </si>
  <si>
    <t>Hillside Dairy, Inc. v. Lyons</t>
  </si>
  <si>
    <t>Nguyen v. United States</t>
  </si>
  <si>
    <t>Desert Palace, Inc. v. Costa</t>
  </si>
  <si>
    <t>Fitzgerald v. Racing Association of Central Iowa</t>
  </si>
  <si>
    <t>Virginia v. Hicks</t>
  </si>
  <si>
    <t>Overton v. Bazzetta</t>
  </si>
  <si>
    <t>Federal Election Commission v. Beaumont</t>
  </si>
  <si>
    <t>Sell v. United States</t>
  </si>
  <si>
    <t>United States v. American Library Association, Inc.</t>
  </si>
  <si>
    <t>Gratz v. Bollinger</t>
  </si>
  <si>
    <t>Grutter v. Bollinger</t>
  </si>
  <si>
    <t>American Insurance Association v. Garamendi</t>
  </si>
  <si>
    <t>Green Tree Financial Corp. v. Bazzle</t>
  </si>
  <si>
    <t>Georgia v. Ashcroft</t>
  </si>
  <si>
    <t>Wiggins v. Smith</t>
  </si>
  <si>
    <t>Lawrence v. Texas</t>
  </si>
  <si>
    <t>Stogner v. California</t>
  </si>
  <si>
    <t>Nike, Inc. v. Kasky</t>
  </si>
  <si>
    <t>Yarborough v. Gentry</t>
  </si>
  <si>
    <t>Mitchell v. Esparza</t>
  </si>
  <si>
    <t>Barnhart v. Thomas</t>
  </si>
  <si>
    <t>United States v. Banks</t>
  </si>
  <si>
    <t>Raytheon Co. v. Hernandez</t>
  </si>
  <si>
    <t>Virginia v. Maryland</t>
  </si>
  <si>
    <t>McConnell v. Federal Election Commission</t>
  </si>
  <si>
    <t>Maryland v. Pringle</t>
  </si>
  <si>
    <t>Castro v. United States</t>
  </si>
  <si>
    <t>SEC v. Edwards</t>
  </si>
  <si>
    <t>Verizon Comm., Inc. v. Law Offices of Curtis V. Trinko, LLP</t>
  </si>
  <si>
    <t>Illinois v. Lidster</t>
  </si>
  <si>
    <t>Frew v. Hawkins</t>
  </si>
  <si>
    <t>Kontrick v. Ryan</t>
  </si>
  <si>
    <t>Alaska Dep't of Envtl. Conservation v. EPA</t>
  </si>
  <si>
    <t>Fellers v. United States</t>
  </si>
  <si>
    <t>Lamie v. United States Trustee</t>
  </si>
  <si>
    <t>Illinois v. Fisher</t>
  </si>
  <si>
    <t>Groh v. Ramirez</t>
  </si>
  <si>
    <t>General Dynamics Land System v. Cline</t>
  </si>
  <si>
    <t>Doe v. Chao</t>
  </si>
  <si>
    <t>Olympic Airways v. Husain</t>
  </si>
  <si>
    <t>Banks v. Dretke</t>
  </si>
  <si>
    <t>Locke v. Davey</t>
  </si>
  <si>
    <t>United States Postal Serv. v. Flamingo Indus. (USA) Ltd.</t>
  </si>
  <si>
    <t>Muhammad v. Close</t>
  </si>
  <si>
    <t>Raymond B. Yates, M.D., P.C. Profit Sharing Plan v. Hendon</t>
  </si>
  <si>
    <t>Baldwin v. Reese</t>
  </si>
  <si>
    <t>Crawford v. Washington</t>
  </si>
  <si>
    <t>Iowa v. Tovar</t>
  </si>
  <si>
    <t>S. Fla. Water Mgmt. Dist. v. Miccosukee Tribe of Indians</t>
  </si>
  <si>
    <t>United States v. Galletti</t>
  </si>
  <si>
    <t>Nixon v. Missouri Municipal League</t>
  </si>
  <si>
    <t>United States v. Flores-Montano</t>
  </si>
  <si>
    <t>Nat'l Archives &amp; Records Admin. v. Favish</t>
  </si>
  <si>
    <t>BedRoc Ltd., LLC v. United States</t>
  </si>
  <si>
    <t>United States v. Lara</t>
  </si>
  <si>
    <t>Household Credit Servs. v. Pfennig</t>
  </si>
  <si>
    <t>Engine Mfrs. Ass'n v. S. Coast Air Quality Mgmt. Dist.</t>
  </si>
  <si>
    <t>Vieth v. Jubelirer</t>
  </si>
  <si>
    <t>Jones v. R. R. Donnelley &amp; Sons Co.</t>
  </si>
  <si>
    <t>Dretke v. Haley</t>
  </si>
  <si>
    <t>Scarborough v. Principi</t>
  </si>
  <si>
    <t>Johnson v. California</t>
  </si>
  <si>
    <t>Middleton v. McNeil</t>
  </si>
  <si>
    <t>Tennessee Student Assistance Corp. v. Hood</t>
  </si>
  <si>
    <t>Till v. SCS Credit Corp.</t>
  </si>
  <si>
    <t>Tennessee v. Lane</t>
  </si>
  <si>
    <t>Grupo Dataflux v. Atlas Global Group, L.P.</t>
  </si>
  <si>
    <t>Sabri v. United States</t>
  </si>
  <si>
    <t>Thornton v. United States</t>
  </si>
  <si>
    <t>Nelson v. Campbell</t>
  </si>
  <si>
    <t>Yarborough v. Alvarado</t>
  </si>
  <si>
    <t>Republic of Austria v. Altmann</t>
  </si>
  <si>
    <t>Central Laborers' Pension Fund v. Heinz</t>
  </si>
  <si>
    <t>DOT v. Pub. Citizen</t>
  </si>
  <si>
    <t>City of Littleton v. Z. J. Gifts D-4, L.L.C.</t>
  </si>
  <si>
    <t>Elk Grove Unified Sch. Dist. v. Newdow</t>
  </si>
  <si>
    <t>Norton v. S. Utah Wilderness Alliance</t>
  </si>
  <si>
    <t>United States v. Dominguez Benitez</t>
  </si>
  <si>
    <t>Hibbs v. Winn</t>
  </si>
  <si>
    <t>Pennsylvania State Police v. Suders</t>
  </si>
  <si>
    <t>F. Hoffmann-La Roche Ltd v. Empagran S. A.</t>
  </si>
  <si>
    <t>Hiibel v. Sixth Judicial District Court of Nevada</t>
  </si>
  <si>
    <t>Aetna Health Inc. v. Davila</t>
  </si>
  <si>
    <t>Pliler v. Ford</t>
  </si>
  <si>
    <t>Intel Corp. v. Advanced Micro Devices, Inc.</t>
  </si>
  <si>
    <t>Tennard v. Dretke</t>
  </si>
  <si>
    <t>Blakely v. Washington</t>
  </si>
  <si>
    <t>Schriro v. Summerlin</t>
  </si>
  <si>
    <t>Cheney v. United States District Court</t>
  </si>
  <si>
    <t>Beard v. Banks</t>
  </si>
  <si>
    <t>Rumsfeld v. Padilla</t>
  </si>
  <si>
    <t>Rasul v. Bush</t>
  </si>
  <si>
    <t>Hamdi v. Rumsfeld</t>
  </si>
  <si>
    <t>Missouri v. Seibert</t>
  </si>
  <si>
    <t>United States v. Patane</t>
  </si>
  <si>
    <t>Holland v. Jackson</t>
  </si>
  <si>
    <t>Sosa v. Alvarez-Machain</t>
  </si>
  <si>
    <t>Leocal v. Ashcroft</t>
  </si>
  <si>
    <t>Norfolk Southern Ry. v. James N. Kirby, Pty Ltd.</t>
  </si>
  <si>
    <t>article=2004 term per curiam opinions of the Supreme Court of the United States#Smith v. Texas</t>
  </si>
  <si>
    <t>Koons Buick Pontiac GMC, Inc. v. Nigh</t>
  </si>
  <si>
    <t>City of San Diego v. Roe</t>
  </si>
  <si>
    <t>KP Permanent Make-Up, Inc. v. Lasting Impression I, Inc.</t>
  </si>
  <si>
    <t>Kowalski v. Tesmer</t>
  </si>
  <si>
    <t>Devenpeck v. Alford</t>
  </si>
  <si>
    <t>Cooper Indus. v. Aviall Servs.</t>
  </si>
  <si>
    <t>Florida v. Nixon</t>
  </si>
  <si>
    <t>Brosseau v. Haugen</t>
  </si>
  <si>
    <t>Whitfield v. United States</t>
  </si>
  <si>
    <t>United States v. Booker</t>
  </si>
  <si>
    <t>Jama v. Immigration &amp; Customs Enforcement</t>
  </si>
  <si>
    <t>Clark v. Martinez</t>
  </si>
  <si>
    <t>Illinois v. Caballes</t>
  </si>
  <si>
    <t>Commissioner of Internal Revenue v. Banks</t>
  </si>
  <si>
    <t>Howell v. Mississippi</t>
  </si>
  <si>
    <t>article=Per curiam opinions of the Supreme Court of the United States, 2004 term#Bell v. Cone</t>
  </si>
  <si>
    <t>Smith v. Massachusetts</t>
  </si>
  <si>
    <t>Stewart v. Dutra Construction Co.</t>
  </si>
  <si>
    <t>Roper v. Simmons</t>
  </si>
  <si>
    <t>Cherokee Nation v. Leavitt</t>
  </si>
  <si>
    <t>Tenet v. Doe</t>
  </si>
  <si>
    <t>Shepard v. United States</t>
  </si>
  <si>
    <t>Ballard v. Comm'r</t>
  </si>
  <si>
    <t>Wilkinson v. Dotson</t>
  </si>
  <si>
    <t>Muehler v. Mena</t>
  </si>
  <si>
    <t>Rancho Palos Verdes v. Abrams</t>
  </si>
  <si>
    <t>Brown v. Payton</t>
  </si>
  <si>
    <t>Jackson v. Birmingham Board of Education</t>
  </si>
  <si>
    <t>City of Sherrill v. Oneida Indian Nation</t>
  </si>
  <si>
    <t>Smith v. City of Jackson</t>
  </si>
  <si>
    <t>Rhines v. Weber</t>
  </si>
  <si>
    <t>article=Exxon Mobil Corp. v. Saudi Basic Industries Corp.</t>
  </si>
  <si>
    <t>Johnson v. United States</t>
  </si>
  <si>
    <t>Rousey v. Jacoway</t>
  </si>
  <si>
    <t>Dura Pharmaceuticals v. Broudo</t>
  </si>
  <si>
    <t>Pasquantino v. United States</t>
  </si>
  <si>
    <t>Small v. United States</t>
  </si>
  <si>
    <t>Pace v. DiGuglielmo</t>
  </si>
  <si>
    <t>Bates v. Dow Agrosciences, L.L.C.</t>
  </si>
  <si>
    <t>Granholm v. Heald</t>
  </si>
  <si>
    <t>Lingle v. Chevron U.S.A., Inc.</t>
  </si>
  <si>
    <t>Johanns v. Livestock Mktg. Ass'n</t>
  </si>
  <si>
    <t>Clingman v. Beaver</t>
  </si>
  <si>
    <t>Deck v. Missouri</t>
  </si>
  <si>
    <t>Medellin v. Dretke</t>
  </si>
  <si>
    <t>Arthur Andersen LLP v. United States</t>
  </si>
  <si>
    <t>Cutter v. Wilkinson</t>
  </si>
  <si>
    <t>Tory v. Cochran</t>
  </si>
  <si>
    <t>Gonzales v. Raich</t>
  </si>
  <si>
    <t>Alaska v. United States</t>
  </si>
  <si>
    <t>Spector v. Norwegian Cruise Line Ltd.</t>
  </si>
  <si>
    <t>Bradshaw v. Stumpf</t>
  </si>
  <si>
    <t>Merck KGaA v. Integra Lifesciences I, Ltd.</t>
  </si>
  <si>
    <t>Wilkinson v. Austin</t>
  </si>
  <si>
    <t>Miller-El v. Dretke</t>
  </si>
  <si>
    <t>Grable &amp; Sons Metal Prod. v. Darue Engineering</t>
  </si>
  <si>
    <t>San Remo Hotel, L.P. v. City &amp; County of San Francisco</t>
  </si>
  <si>
    <t>Dodd v. United States</t>
  </si>
  <si>
    <t>Rompilla v. Beard</t>
  </si>
  <si>
    <t>article=Graham County Soil &amp; Water Conservation Dist. v. United States ex rel. Wilson</t>
  </si>
  <si>
    <t>Am. Trucking Ass'ns v. Mich. PSC</t>
  </si>
  <si>
    <t>Mid-Con Freight Sys. v. Mich. PSC</t>
  </si>
  <si>
    <t>Kelo v. City of New London</t>
  </si>
  <si>
    <t>Gonzalez v. Crosby</t>
  </si>
  <si>
    <t>Exxon Mobil Corp. v. Allapattah Servs.</t>
  </si>
  <si>
    <t>Orff v. United States</t>
  </si>
  <si>
    <t>Halbert v. Michigan</t>
  </si>
  <si>
    <t>Mayle v. Felix</t>
  </si>
  <si>
    <t>Van Orden v. Perry</t>
  </si>
  <si>
    <t>Town of Castle Rock v. Gonzales</t>
  </si>
  <si>
    <t>Bell v. Thompson</t>
  </si>
  <si>
    <t>McCreary County v. ACLU</t>
  </si>
  <si>
    <t>Metro-Goldwyn-Mayer Studios, Inc. v. Grokster, Ltd.</t>
  </si>
  <si>
    <t>Nat'l Cable &amp; Telecomms. Ass'n v. Brand X Internet Servs.</t>
  </si>
  <si>
    <t>roberts</t>
  </si>
  <si>
    <t>alito</t>
  </si>
  <si>
    <t>Dye v. Hofbauer</t>
  </si>
  <si>
    <t>Schriro v. Smith</t>
  </si>
  <si>
    <t>Kane v. Garcia Espitia</t>
  </si>
  <si>
    <t>Eberhart v. United States</t>
  </si>
  <si>
    <t>IBP, Inc. v. Alvarez</t>
  </si>
  <si>
    <t>United States v. Olson</t>
  </si>
  <si>
    <t>Schaffer v. Weast</t>
  </si>
  <si>
    <t>Bradshaw v. Richey</t>
  </si>
  <si>
    <t>Lincoln Property Co. v. Roche</t>
  </si>
  <si>
    <t>Wagnon v. Prairie Band Potawatomi Nation</t>
  </si>
  <si>
    <t>Martin v. Franklin Capital Corp.</t>
  </si>
  <si>
    <t>Lockhart v. United States</t>
  </si>
  <si>
    <t>United States v. Georgia</t>
  </si>
  <si>
    <t>article=Volvo Trucks North America, Inc. v. Reeder-Simco GMC, Inc.</t>
  </si>
  <si>
    <t>Evans v. Chavis</t>
  </si>
  <si>
    <t>Brown v. Sanders</t>
  </si>
  <si>
    <t>Gonzales v. Oregon</t>
  </si>
  <si>
    <t>Wachovia Bank, N. A. v. Schmidt</t>
  </si>
  <si>
    <t>Ayotte v. Planned Parenthood</t>
  </si>
  <si>
    <t>Rice v. Collins</t>
  </si>
  <si>
    <t>Will v. Hallock</t>
  </si>
  <si>
    <t>Central Virginia Community College v. Katz</t>
  </si>
  <si>
    <t>Unitherm Food Systems, Inc. v. Swift-Eckrich, Inc.</t>
  </si>
  <si>
    <t>Wisconsin Right to Life, Inc. v. FEC</t>
  </si>
  <si>
    <t>article=Gonzales v. O Centro EspÃ­rita Beneficente UniÃ£o do Vegetal</t>
  </si>
  <si>
    <t>Buckeye Check Cashing, Inc. v. Cardegna</t>
  </si>
  <si>
    <t>article=Ministry of Defense and Support for Armed Forces of Islamic Republic of Iran v. Elahi</t>
  </si>
  <si>
    <t>Ash v. Tyson Foods, Inc.</t>
  </si>
  <si>
    <t>Lance v. Dennis</t>
  </si>
  <si>
    <t>Domino's Pizza, Inc. v. McDonald</t>
  </si>
  <si>
    <t>Dolan v. United States Postal Service</t>
  </si>
  <si>
    <t>Arbaugh v. Y &amp; H Corp.</t>
  </si>
  <si>
    <t>Oregon v. Guzek</t>
  </si>
  <si>
    <t>Texaco, Inc. v. Dagher</t>
  </si>
  <si>
    <t>article=Scheidler v. National Organization for Women (2006)</t>
  </si>
  <si>
    <t>article=Illinois Tool Works Inc. v. Independent Ink, Inc.</t>
  </si>
  <si>
    <t>article=Rumsfeld v. Forum for Academic and Institutional Rights, Inc.</t>
  </si>
  <si>
    <t>Merrill Lynch, Pierce, Fenner &amp; Smith, Inc. v. Dabit</t>
  </si>
  <si>
    <t>United States v. Grubbs</t>
  </si>
  <si>
    <t>Georgia v. Randolph</t>
  </si>
  <si>
    <t>Gonzales v. Thomas</t>
  </si>
  <si>
    <t>display=Salinas v. United States</t>
  </si>
  <si>
    <t>Northern Ins. Co. of N.Y. v. Chatham County</t>
  </si>
  <si>
    <t>Day v. McDonough</t>
  </si>
  <si>
    <t>Jones v. Flowers</t>
  </si>
  <si>
    <t>Hartman v. Moore</t>
  </si>
  <si>
    <t>Ark. Dep't of Human Servs. v. Ahlborn</t>
  </si>
  <si>
    <t>Marshall v. Marshall</t>
  </si>
  <si>
    <t>Holmes v. South Carolina</t>
  </si>
  <si>
    <t>DaimlerChrysler Corp. v. Cuno</t>
  </si>
  <si>
    <t>Sereboff v. Mid Atlantic Medical Services, Inc.</t>
  </si>
  <si>
    <t>S. D. Warren Co. v. Maine Bd. of Env. Protection</t>
  </si>
  <si>
    <t>eBay Inc. v. MercExchange, L. L. C.</t>
  </si>
  <si>
    <t>Brigham City v. Stuart</t>
  </si>
  <si>
    <t>Garcetti v. Ceballos</t>
  </si>
  <si>
    <t>Anza v. Ideal Steel Supply Corp.</t>
  </si>
  <si>
    <t>Zedner v. United States</t>
  </si>
  <si>
    <t>Whitman v. Dep't of Transportation</t>
  </si>
  <si>
    <t>House v. Bell</t>
  </si>
  <si>
    <t>Hill v. McDonough</t>
  </si>
  <si>
    <t>Hudson v. Michigan</t>
  </si>
  <si>
    <t>Kircher v. Putnam Funds Trust</t>
  </si>
  <si>
    <t>article=Howard Delivery Service, Inc. v. Zurich American Ins. Co.</t>
  </si>
  <si>
    <t>Empire HealthChoice Assurance, Inc. v. McVeigh</t>
  </si>
  <si>
    <t>Rapanos v. United States</t>
  </si>
  <si>
    <t>Davis v. Washington</t>
  </si>
  <si>
    <t>Samson v. California</t>
  </si>
  <si>
    <t>Youngblood v. West Virginia</t>
  </si>
  <si>
    <t>Dixon v. United States</t>
  </si>
  <si>
    <t>Fernandez-Vargas v. Gonzales</t>
  </si>
  <si>
    <t>Burlington, N. &amp; S. F. R. Co. v. White</t>
  </si>
  <si>
    <t>Woodford v. Ngo</t>
  </si>
  <si>
    <t>Lab. Corp. of Am. Holdings v. Metabolite Labs.</t>
  </si>
  <si>
    <t>United States v. Gonzalez-Lopez</t>
  </si>
  <si>
    <t>Kansas v. Marsh</t>
  </si>
  <si>
    <t>Washington v. Recuenco</t>
  </si>
  <si>
    <t>Randall v. Sorrell</t>
  </si>
  <si>
    <t>Arlington Central School Dist. Bd. of Ed. v. Murphy</t>
  </si>
  <si>
    <t>Sanchez-Llamas v. Oregon</t>
  </si>
  <si>
    <t>League of United Latin American Citizens v. Perry</t>
  </si>
  <si>
    <t>Hamdan v. Rumsfeld</t>
  </si>
  <si>
    <t>Clark v. Arizona</t>
  </si>
  <si>
    <t>Purcell v. Gonzalez</t>
  </si>
  <si>
    <t>Ayers v. Belmontes</t>
  </si>
  <si>
    <t>Lopez v. Gonzales</t>
  </si>
  <si>
    <t>Carey v. Musladin</t>
  </si>
  <si>
    <t>BP America Production Co. v. Burton</t>
  </si>
  <si>
    <t>United States v. Resendiz-Ponce</t>
  </si>
  <si>
    <t>MedImmune, Inc. v. Genentech, Inc.</t>
  </si>
  <si>
    <t>Burton v. Stewart</t>
  </si>
  <si>
    <t>Norfolk Southern R. Co. v. Sorrell</t>
  </si>
  <si>
    <t>Gonzales v. Duenas-Alvarez</t>
  </si>
  <si>
    <t>Jones v. Bock</t>
  </si>
  <si>
    <t>Osborn v. Haley</t>
  </si>
  <si>
    <t>Cunningham v. California</t>
  </si>
  <si>
    <t>Weyerhaeuser Co. v. Ross-Simmons Hardwood Lumber Co.</t>
  </si>
  <si>
    <t>Lawrence v. Florida</t>
  </si>
  <si>
    <t>Philip Morris USA v. Williams</t>
  </si>
  <si>
    <t>Marrama v. Citizens Bank of Massachusetts</t>
  </si>
  <si>
    <t>Wallace v. Kato</t>
  </si>
  <si>
    <t>Whorton v. Bockting</t>
  </si>
  <si>
    <t>Sinochem Int'l Co. v. Malaysia Int'l Shipping Corp.</t>
  </si>
  <si>
    <t>Lance v. Coffman</t>
  </si>
  <si>
    <t>article=Travelers Casualty &amp; Surety Co. of America v. Pacific Gas &amp; Elec. Co.</t>
  </si>
  <si>
    <t>Rockwell Int'l Corp. v. United States</t>
  </si>
  <si>
    <t>Limtiaco v. Camacho</t>
  </si>
  <si>
    <t>Massachusetts v. EPA</t>
  </si>
  <si>
    <t>Environmental Defense v. Duke Energy Corp.</t>
  </si>
  <si>
    <t>Watters v. Wachovia Bank, N. A.</t>
  </si>
  <si>
    <t>article=Global Crossing Telecomm., Inc. v. Metrophones Telecomm., Inc.</t>
  </si>
  <si>
    <t>Zuni Public School District No 89 v. Dept. of Education</t>
  </si>
  <si>
    <t>Gonzales v. Carhart</t>
  </si>
  <si>
    <t>article=James v. United States (2007)</t>
  </si>
  <si>
    <t>Abdul-Kabir v. Quarterman</t>
  </si>
  <si>
    <t>Brewer v. Quarterman</t>
  </si>
  <si>
    <t>article=Smith v. Texas (2007)</t>
  </si>
  <si>
    <t>article=United Haulers Assn., Inc. v. Oneida-Herkimer Solid Waste Mgmt. Auth.</t>
  </si>
  <si>
    <t>Scott v. Harris</t>
  </si>
  <si>
    <t>article=KSR v. Teleflex</t>
  </si>
  <si>
    <t>EC Term of Years Trust v. United States</t>
  </si>
  <si>
    <t>Microsoft Corp. v. AT&amp;T Corp.</t>
  </si>
  <si>
    <t>Schriro v. Landrigan</t>
  </si>
  <si>
    <t>Hinck v. United States</t>
  </si>
  <si>
    <t>Office of Senator Mark Dayton v. Hanson</t>
  </si>
  <si>
    <t>Winkelman v. Parma City School District</t>
  </si>
  <si>
    <t>Bell Atlantic Corp. v. Twombly</t>
  </si>
  <si>
    <t>Roper v. Weaver</t>
  </si>
  <si>
    <t>Los Angeles County v. Rettele</t>
  </si>
  <si>
    <t>Ledbetter v. Goodyear Tire &amp; Rubber Co.</t>
  </si>
  <si>
    <t>Uttecht v. Brown</t>
  </si>
  <si>
    <t>Safeco Insurance Co. of America v. Burr</t>
  </si>
  <si>
    <t>Sole v. Wyner</t>
  </si>
  <si>
    <t>Erickson v. Pardus</t>
  </si>
  <si>
    <t>Beck v. PACE Int'l. Union</t>
  </si>
  <si>
    <t>Fry v. Pliler</t>
  </si>
  <si>
    <t>United States v. Atlantic Research Corp.</t>
  </si>
  <si>
    <t>Watson v. Philip Morris Cos.</t>
  </si>
  <si>
    <t>Long Island Care at Home, Ltd. v. Coke</t>
  </si>
  <si>
    <t>article=Davenport v. Washington Education Association</t>
  </si>
  <si>
    <t>Permanent Mission of India to the United Nations v. City of New York</t>
  </si>
  <si>
    <t>Bowles v. Russell</t>
  </si>
  <si>
    <t>Powerex Corp. v. Reliant Energy Services, Inc.</t>
  </si>
  <si>
    <t>Brendlin v. California</t>
  </si>
  <si>
    <t>Credit Suisse Securities (USA) LLC v. Billing</t>
  </si>
  <si>
    <t>article=Tennessee Secondary School Athletic Assn. v. Brentwood Academy</t>
  </si>
  <si>
    <t>Tellabs, Inc. v. Makor Issues &amp; Rights, Ltd.</t>
  </si>
  <si>
    <t>Rita v. United States</t>
  </si>
  <si>
    <t>Morse v. Frederick</t>
  </si>
  <si>
    <t>Federal Election Commission v. Wisconsin Right to Life</t>
  </si>
  <si>
    <t>Wilkie v. Robbins</t>
  </si>
  <si>
    <t>Hein v. Freedom From Religion Foundation, Inc.</t>
  </si>
  <si>
    <t>National Assn. of Home Builders v. Defenders of Wildlife</t>
  </si>
  <si>
    <t>article=Parents Involved in Community Schools v. Seattle School District No. 1</t>
  </si>
  <si>
    <t>Leegin Creative Leather Products, Inc. v. PSKS, Inc.</t>
  </si>
  <si>
    <t>Panetti v. Quarterman</t>
  </si>
  <si>
    <t>Allen v. Siebert</t>
  </si>
  <si>
    <t>CSX Transp., Inc. v. Georgia State Bd. of Equalization</t>
  </si>
  <si>
    <t>Logan v. United States</t>
  </si>
  <si>
    <t>Gall v. United States</t>
  </si>
  <si>
    <t>Watson v. United States</t>
  </si>
  <si>
    <t>Kimbrough v. United States</t>
  </si>
  <si>
    <t>Arave v. Hoffman</t>
  </si>
  <si>
    <t>Wright v. Van Patten</t>
  </si>
  <si>
    <t>John R. Sand &amp; Gravel Co. v. United States</t>
  </si>
  <si>
    <t>Stoneridge Investment Partners, LLC v. Scientific-Atlanta, Inc.</t>
  </si>
  <si>
    <t>Knight v. Commissioner</t>
  </si>
  <si>
    <t>New York State Bd. of Elections v. Lopez Torres</t>
  </si>
  <si>
    <t>Ali v. Federal Bureau of Prisons</t>
  </si>
  <si>
    <t>LaRue v. DeWolff, Boberg &amp; Associates, Inc.</t>
  </si>
  <si>
    <t>Danforth v. Minnesota</t>
  </si>
  <si>
    <t>Riegel v. Medtronic, Inc.</t>
  </si>
  <si>
    <t>Preston v. Ferrer</t>
  </si>
  <si>
    <t>Rowe v. New Hampshire Motor Transp. Assn.</t>
  </si>
  <si>
    <t>Sprint/United Management Co. v. Mendelsohn</t>
  </si>
  <si>
    <t>Federal Express Corp. v. Holowecki</t>
  </si>
  <si>
    <t>Boulware v. United States</t>
  </si>
  <si>
    <t>Washington State Grange v. Washington State Republican Party</t>
  </si>
  <si>
    <t>Snyder v. Louisiana</t>
  </si>
  <si>
    <t>MedellÃ­n v. Texas</t>
  </si>
  <si>
    <t>Hall Street Associates, L. L. C. v. Mattel, Inc.</t>
  </si>
  <si>
    <t>New Jersey v. Delaware</t>
  </si>
  <si>
    <t>United States v. Clintwood Elkhorn Mining Co.</t>
  </si>
  <si>
    <t>MeadWestvaco Corp. v. Illinois Dept. of Revenue</t>
  </si>
  <si>
    <t>Baze v. Rees</t>
  </si>
  <si>
    <t>Burgess v. United States</t>
  </si>
  <si>
    <t>Begay v. United States</t>
  </si>
  <si>
    <t>Virginia v. Moore</t>
  </si>
  <si>
    <t>Crawford v. Marion County Election Bd.</t>
  </si>
  <si>
    <t>Gonzalez v. United States</t>
  </si>
  <si>
    <t>United States v. Ressam</t>
  </si>
  <si>
    <t>United States v. Williams</t>
  </si>
  <si>
    <t>Department of Revenue of Ky. v. Davis</t>
  </si>
  <si>
    <t>United States v. Rodriquez</t>
  </si>
  <si>
    <t>Riley v. Kennedy</t>
  </si>
  <si>
    <t>CBOCS West, Inc. v. Humphries</t>
  </si>
  <si>
    <t>Gomez-Perez v. Potter</t>
  </si>
  <si>
    <t>United States v. Santos</t>
  </si>
  <si>
    <t>Regalado Cuellar v. United States</t>
  </si>
  <si>
    <t>Richlin Security Service Co. v. Chertoff</t>
  </si>
  <si>
    <t>Engquist v. Oregon Dept. of Agriculture</t>
  </si>
  <si>
    <t>Quanta Computer, Inc. v. LG Electronics, Inc.</t>
  </si>
  <si>
    <t>Bridge v. Phoenix Bond &amp; Indemnity Co.</t>
  </si>
  <si>
    <t>Allison Engine Co. v. United States ex rel. Sanders</t>
  </si>
  <si>
    <t>Munaf v. Geren</t>
  </si>
  <si>
    <t>Irizarry v. United States</t>
  </si>
  <si>
    <t>Boumediene v. Bush</t>
  </si>
  <si>
    <t>Republic of Philippines v. Pimentel</t>
  </si>
  <si>
    <t>Taylor v. Sturgell</t>
  </si>
  <si>
    <t>Dada v. Mukasey</t>
  </si>
  <si>
    <t>Florida Dept. of Revenue v. Piccadilly Cafeterias, Inc.</t>
  </si>
  <si>
    <t>Chamber of Commerce of United States v. Brown</t>
  </si>
  <si>
    <t>Meacham v. Knolls Atomic Power Laboratory</t>
  </si>
  <si>
    <t>Metropolitan Life Ins. Co. v. Glenn</t>
  </si>
  <si>
    <t>Kentucky Retirement Systems v. EEOC</t>
  </si>
  <si>
    <t>Indiana v. Edwards</t>
  </si>
  <si>
    <t>Rothgery v. Gillespie County</t>
  </si>
  <si>
    <t>Greenlaw v. United States</t>
  </si>
  <si>
    <t>Sprint Communications Co. v. APCC Services, Inc.</t>
  </si>
  <si>
    <t>Plains Commerce Bank v. Long Family Land and Cattle Co., Inc.</t>
  </si>
  <si>
    <t>Giles v. California</t>
  </si>
  <si>
    <t>Kennedy v. Louisiana</t>
  </si>
  <si>
    <t>Exxon Shipping Co. v. Baker</t>
  </si>
  <si>
    <t>article=Morgan Stanley Capital Group Inc. v. Public Util. Dist. No. 1 of Snohomish Cty.</t>
  </si>
  <si>
    <t>District of Columbia v. Heller</t>
  </si>
  <si>
    <t>Davis v. Federal Election Commâ€™n</t>
  </si>
  <si>
    <t>article=2007 term per curiam opinions of the Supreme Court of the United States#MedellÃ­n v. Texas</t>
  </si>
  <si>
    <t>sotomayor</t>
  </si>
  <si>
    <t>Corcoran v. Levenhagen</t>
  </si>
  <si>
    <t>Bobby v. Van Hook</t>
  </si>
  <si>
    <t>Wong v. Belmontes</t>
  </si>
  <si>
    <t>Porter v. McCollum</t>
  </si>
  <si>
    <t>Michigan v. Fisher</t>
  </si>
  <si>
    <t>Beard v. Kindler</t>
  </si>
  <si>
    <t>article=Union Pacific Railroad v. Brotherhood of Locomotive Engineers</t>
  </si>
  <si>
    <t>Alvarez v. Smith</t>
  </si>
  <si>
    <t>Mohawk Industries, Inc. v. Carpenter</t>
  </si>
  <si>
    <t>McDaniel v. Brown</t>
  </si>
  <si>
    <t>Smith v. Spisak</t>
  </si>
  <si>
    <t>NRG Power Marketing, LLC v. Maine Pub. Util. Comm'n</t>
  </si>
  <si>
    <t>article=2009 term per curiam opinions of the Supreme Court of the United States#Hollingsworth v. Perry</t>
  </si>
  <si>
    <t>Presley v. Georgia</t>
  </si>
  <si>
    <t>Wellons v. Hall</t>
  </si>
  <si>
    <t>Kucana v. Holder</t>
  </si>
  <si>
    <t>South Carolina v. North Carolina</t>
  </si>
  <si>
    <t>Wood v. Allen</t>
  </si>
  <si>
    <t>Citizens United v. Federal Election Comm'n</t>
  </si>
  <si>
    <t>Hemi Group, LLC v. City of New York</t>
  </si>
  <si>
    <t>Wilkins v. Gaddy</t>
  </si>
  <si>
    <t>Thaler v. Haynes</t>
  </si>
  <si>
    <t>Florida v. Powell</t>
  </si>
  <si>
    <t>Hertz Corp. v. Friend</t>
  </si>
  <si>
    <t>Maryland v. Shatzer</t>
  </si>
  <si>
    <t>Kiyemba v. Obama</t>
  </si>
  <si>
    <t>Reed Elsevier, Inc. v. Muchnick</t>
  </si>
  <si>
    <t>Mac's Shell Service, Inc. v. Shell Oil Products Co.</t>
  </si>
  <si>
    <t>Bloate v. United States</t>
  </si>
  <si>
    <t>Milavetz, Gallop &amp; Milavetz, P. A. v. United States</t>
  </si>
  <si>
    <t>United States Aid Funds, Inc. v. Espinosa</t>
  </si>
  <si>
    <t>article=Graham County Soil and Water Conservation Dist. v. United States ex rel. Wilson</t>
  </si>
  <si>
    <t>Berghuis v. Smith</t>
  </si>
  <si>
    <t>Jones v. Harris Associates</t>
  </si>
  <si>
    <t>Padilla v. Kentucky</t>
  </si>
  <si>
    <t>article=Shady Grove Orthopedic Associates, P. A. v. Allstate Ins. Co.</t>
  </si>
  <si>
    <t>United States v. Stevens</t>
  </si>
  <si>
    <t>Conkright v. Frommert</t>
  </si>
  <si>
    <t>Perdue v. Kenny A.</t>
  </si>
  <si>
    <t>Jerman v. Carlisle, McNellie, Rini, Kramer &amp; Ulrich LPA</t>
  </si>
  <si>
    <t>Merck &amp; Co. v. Reynolds</t>
  </si>
  <si>
    <t>Stolt-Nielsen S. A. v. AnimalFeeds Int'l Corp.</t>
  </si>
  <si>
    <t>Salazar v. Buono</t>
  </si>
  <si>
    <t>Renico v. Lett</t>
  </si>
  <si>
    <t>Hui v. Castaneda</t>
  </si>
  <si>
    <t>Abbott v. Abbott</t>
  </si>
  <si>
    <t>Graham v. Florida</t>
  </si>
  <si>
    <t>United States v. Comstock</t>
  </si>
  <si>
    <t>American Needle, Inc. v. National Football League</t>
  </si>
  <si>
    <t>Lewis v. Chicago</t>
  </si>
  <si>
    <t>article=United States v. O'Brien (2010)</t>
  </si>
  <si>
    <t>Hardt v. Reliance Standard Life Ins. Co.</t>
  </si>
  <si>
    <t>United States v. Marcus</t>
  </si>
  <si>
    <t>Robertson v. United States ex rel. Watson</t>
  </si>
  <si>
    <t>Jefferson v. Upton</t>
  </si>
  <si>
    <t>Samantar v. Yousuf</t>
  </si>
  <si>
    <t>Alabama v. North Carolina</t>
  </si>
  <si>
    <t>Berghuis v. Thompkins</t>
  </si>
  <si>
    <t>Levin v. Commerce Energy, Inc.</t>
  </si>
  <si>
    <t>Carr v. United States</t>
  </si>
  <si>
    <t>Barber v. Thomas</t>
  </si>
  <si>
    <t>Hamilton v. Lanning</t>
  </si>
  <si>
    <t>Krupski v. Costa Crociere S. p. A.</t>
  </si>
  <si>
    <t>display=United States v. Juvenile Male</t>
  </si>
  <si>
    <t>Carachuri-Rosendo v. Holder</t>
  </si>
  <si>
    <t>Astrue v. Ratliff</t>
  </si>
  <si>
    <t>Dolan v. United States</t>
  </si>
  <si>
    <t>Holland v. Florida</t>
  </si>
  <si>
    <t>New Process Steel, L. P. v. NLRB</t>
  </si>
  <si>
    <t>article=Stop the Beach Renourishment, Inc. v. Florida Dept. of Environmental Protection</t>
  </si>
  <si>
    <t>Ontario v. Quon</t>
  </si>
  <si>
    <t>Schwab v. Reilly</t>
  </si>
  <si>
    <t>Dillon v. United States</t>
  </si>
  <si>
    <t>Holder v. Humanitarian Law Project</t>
  </si>
  <si>
    <t>Rent-A-Center, West, Inc. v. Jackson</t>
  </si>
  <si>
    <t>Kawasaki Kisen Kaisha Ltd. v. Regal-Beloit Corp.</t>
  </si>
  <si>
    <t>Monsanto Co. v. Geertson Seed Farms</t>
  </si>
  <si>
    <t>Doe v. Reed</t>
  </si>
  <si>
    <t>Morrison v. National Australia Bank Ltd.</t>
  </si>
  <si>
    <t>Granite Rock Co. v. Teamsters</t>
  </si>
  <si>
    <t>Magwood v. Patterson</t>
  </si>
  <si>
    <t>Skilling v. United States</t>
  </si>
  <si>
    <t>Black v. United States</t>
  </si>
  <si>
    <t>article=Free Enterprise Fund v. Public Company Accounting Oversight Bd.</t>
  </si>
  <si>
    <t>Bilski v. Kappos</t>
  </si>
  <si>
    <t>article=Christian Legal Soc. Chapter of Univ. of Cal., Hastings College of Law v. Martinez</t>
  </si>
  <si>
    <t>McDonald v. Chicago</t>
  </si>
  <si>
    <t>Sears v. Upton</t>
  </si>
  <si>
    <t>kagan</t>
  </si>
  <si>
    <t>Wilson v. Corcoran</t>
  </si>
  <si>
    <t>Abbott v. United States</t>
  </si>
  <si>
    <t>Los Angeles County v. Humphries</t>
  </si>
  <si>
    <t>Madison County v. Oneida Indian Nation of N. Y.</t>
  </si>
  <si>
    <t>Mayo Foundation for Medical Ed. and Research v. United States</t>
  </si>
  <si>
    <t>Ransom v. FIA Card Services, N. A.</t>
  </si>
  <si>
    <t>Harrington v. Richter</t>
  </si>
  <si>
    <t>Premo v. Moore</t>
  </si>
  <si>
    <t>NASA v. Nelson</t>
  </si>
  <si>
    <t>Thompson v. North American Stainless, LP</t>
  </si>
  <si>
    <t>Ortiz v. Jordan</t>
  </si>
  <si>
    <t>Chase Bank USA, N. A. v. McCoy</t>
  </si>
  <si>
    <t>Swarthout v. Cooke</t>
  </si>
  <si>
    <t>Bruesewitz v. Wyeth LLC</t>
  </si>
  <si>
    <t>CSX Transportation, Inc. v. Alabama Dept. of Revenue</t>
  </si>
  <si>
    <t>Walker v. Martin</t>
  </si>
  <si>
    <t>Williamson v. Mazda Motor of America, Inc.</t>
  </si>
  <si>
    <t>Michigan v. Bryant</t>
  </si>
  <si>
    <t>FCC v. AT&amp;T Inc.</t>
  </si>
  <si>
    <t>Staub v. Proctor Hospital</t>
  </si>
  <si>
    <t>Henderson v. Shinseki</t>
  </si>
  <si>
    <t>Snyder v. Phelps</t>
  </si>
  <si>
    <t>Pepper v. United States</t>
  </si>
  <si>
    <t>Skinner v. Switzer</t>
  </si>
  <si>
    <t>Wall v. Kholi</t>
  </si>
  <si>
    <t>Milner v. Department of Navy</t>
  </si>
  <si>
    <t>Felkner v. Jackson</t>
  </si>
  <si>
    <t>Kasten v. Saint-Gobain Performance Plastics Corp.</t>
  </si>
  <si>
    <t>Matrixx Initiatives, Inc. v. Siracusano</t>
  </si>
  <si>
    <t>Connick v. Thompson</t>
  </si>
  <si>
    <t>Astra USA, Inc. v. Santa Clara County</t>
  </si>
  <si>
    <t>Arizona Christian School Tuition Organization v. Winn</t>
  </si>
  <si>
    <t>Cullen v. Pinholster</t>
  </si>
  <si>
    <t>Virginia Office for Protection and Advocacy v. Stewart</t>
  </si>
  <si>
    <t>Sossamon v. Texas</t>
  </si>
  <si>
    <t>United States v. Tohono Oâ€™odham Nation</t>
  </si>
  <si>
    <t>AT&amp;T Mobility v. Concepcion</t>
  </si>
  <si>
    <t>Montana v. Wyoming</t>
  </si>
  <si>
    <t>Bobby v. Mitts</t>
  </si>
  <si>
    <t>Schindler Elevator Corp. v. United States ex rel. Kirk</t>
  </si>
  <si>
    <t>CIGNA Corp. v. Amara</t>
  </si>
  <si>
    <t>Kentucky v. King</t>
  </si>
  <si>
    <t>General Dynamics Corp. v. United States</t>
  </si>
  <si>
    <t>Brown v. Plata</t>
  </si>
  <si>
    <t>Chamber of Commerce of United States of America v. Whiting</t>
  </si>
  <si>
    <t>United States v. Tinklenberg</t>
  </si>
  <si>
    <t>Fowler v. United States</t>
  </si>
  <si>
    <t>Camreta v. Greene</t>
  </si>
  <si>
    <t>Ashcroft v. al-Kidd</t>
  </si>
  <si>
    <t>Global-Tech Appliances, Inc. v. SEB S. A.</t>
  </si>
  <si>
    <t>article=Board of Trustees of Leland Stanford Junior Univ. v. Roche Molecular Systems, Inc.</t>
  </si>
  <si>
    <t>Erica P. John Fund, Inc. v. Halliburton Co.</t>
  </si>
  <si>
    <t>McNeill v. United States</t>
  </si>
  <si>
    <t>Fox v. Vice</t>
  </si>
  <si>
    <t>Sykes v. United States</t>
  </si>
  <si>
    <t>Talk America, Inc. v. Michigan Bell Telephone Co.</t>
  </si>
  <si>
    <t>DePierre v. United States</t>
  </si>
  <si>
    <t>Microsoft Corp. v. i4i Ltd. Partnership</t>
  </si>
  <si>
    <t>Nevada Commâ€™n on Ethics v. Carrigan</t>
  </si>
  <si>
    <t>Janus Capital Group, Inc. v. First Derivative Traders</t>
  </si>
  <si>
    <t>United States v. Jicarilla Apache Nation</t>
  </si>
  <si>
    <t>article=Bond v. United States (2011)</t>
  </si>
  <si>
    <t>display=Davis v. United States</t>
  </si>
  <si>
    <t>J. D. B. v. North Carolina</t>
  </si>
  <si>
    <t>Smith v. Bayer Corp.</t>
  </si>
  <si>
    <t>Tapia v. United States</t>
  </si>
  <si>
    <t>Wal-Mart Stores, Inc. v. Dukes</t>
  </si>
  <si>
    <t>Borough of Duryea v. Guarnieri</t>
  </si>
  <si>
    <t>American Elec. Power Co. v. Connecticut</t>
  </si>
  <si>
    <t>Turner v. Rogers</t>
  </si>
  <si>
    <t>Stern v. Marshall</t>
  </si>
  <si>
    <t>Freeman v. United States</t>
  </si>
  <si>
    <t>Sorrell v. IMS Health Inc.</t>
  </si>
  <si>
    <t>PLIVA, Inc. v. Mensing</t>
  </si>
  <si>
    <t>Bullcoming v. New Mexico</t>
  </si>
  <si>
    <t>CSX Transp., Inc. v. McBride</t>
  </si>
  <si>
    <t>Arizona Free Enterprise Club's Freedom Club PAC v. Bennett</t>
  </si>
  <si>
    <t>Brown v. Entertainment Merchants Assn.</t>
  </si>
  <si>
    <t>J. McIntyre Machinery, Ltd. v. Nicastro</t>
  </si>
  <si>
    <t>Goodyear Dunlop Tires Operations, S. A. v. Brown</t>
  </si>
  <si>
    <t>display=Leal Garcia v. Texas</t>
  </si>
  <si>
    <t>Cavazos v. Smith</t>
  </si>
  <si>
    <t>KPMG LLP v. Cocchi</t>
  </si>
  <si>
    <t>Bobby v. Dixon</t>
  </si>
  <si>
    <t>Greene v. Fisher</t>
  </si>
  <si>
    <t>Judulang v. Holder</t>
  </si>
  <si>
    <t>Hardy v. Cross</t>
  </si>
  <si>
    <t>Smith v. Cain</t>
  </si>
  <si>
    <t>CompuCredit Corp. v. Greenwood</t>
  </si>
  <si>
    <t>Minneci v. Pollard</t>
  </si>
  <si>
    <t>Gonzalez v. Thaler</t>
  </si>
  <si>
    <t>article=Hosanna-Tabor Evangelical Lutheran Church and School v. EEOC</t>
  </si>
  <si>
    <t>Pacific Operators Offshore, LLP v. Valladolid</t>
  </si>
  <si>
    <t>Perry v. New Hampshire</t>
  </si>
  <si>
    <t>Maples v. Thomas</t>
  </si>
  <si>
    <t>Golan v. Holder</t>
  </si>
  <si>
    <t>Mims v. Arrow Financial Services, LLC</t>
  </si>
  <si>
    <t>Perry v. Perez</t>
  </si>
  <si>
    <t>article=United States v. Jones (2012)</t>
  </si>
  <si>
    <t>article=Reynolds v. United States (2012)</t>
  </si>
  <si>
    <t>National Meat Assn. v. Harris</t>
  </si>
  <si>
    <t>Ryburn v. Huff</t>
  </si>
  <si>
    <t>Kawashima v. Holder</t>
  </si>
  <si>
    <t>Howes v. Fields</t>
  </si>
  <si>
    <t>Wetzel v. Lambert</t>
  </si>
  <si>
    <t>Marmet Health Care Center, Inc. v. Brown</t>
  </si>
  <si>
    <t>Messerschmidt v. Millender</t>
  </si>
  <si>
    <t>PPL Montana, LLC v. Montana</t>
  </si>
  <si>
    <t>Douglas v. Independent Living Center of Southern Cal., Inc.</t>
  </si>
  <si>
    <t>Kurns v. Railroad Friction Products Corp.</t>
  </si>
  <si>
    <t>Martel v. Claire</t>
  </si>
  <si>
    <t>Martinez v. Ryan</t>
  </si>
  <si>
    <t>Coleman v. Court of Appeals of Md.</t>
  </si>
  <si>
    <t>display=Mayo Collaborative Servs. v. Prometheus Lab., Inc.</t>
  </si>
  <si>
    <t>Roberts v. Sea-Land Services, Inc.</t>
  </si>
  <si>
    <t>Sackett v. EPA</t>
  </si>
  <si>
    <t>Missouri v. Frye</t>
  </si>
  <si>
    <t>Lafler v. Cooper</t>
  </si>
  <si>
    <t>Zivotofsky v. Clinton</t>
  </si>
  <si>
    <t>Credit Suisse Securities (USA) LLC v. Simmonds</t>
  </si>
  <si>
    <t>Setser v. United States</t>
  </si>
  <si>
    <t>Vartelas v. Holder</t>
  </si>
  <si>
    <t>FAA v. Cooper</t>
  </si>
  <si>
    <t>Florence v. Board of Chosen Freeholders of County of Burlington</t>
  </si>
  <si>
    <t>Rehberg v. Paulk</t>
  </si>
  <si>
    <t>Filarsky v. Delia</t>
  </si>
  <si>
    <t>Caraco Pharmaceutical Laboratories, Ltd. v. Novo Nordisk A/S</t>
  </si>
  <si>
    <t>Kappos v. Hyatt</t>
  </si>
  <si>
    <t>Mohamad v. Palestinian Authority</t>
  </si>
  <si>
    <t>Wood v. Milyard</t>
  </si>
  <si>
    <t>United States v. Home Concrete &amp; Supply, LLC</t>
  </si>
  <si>
    <t>Hall v. United States</t>
  </si>
  <si>
    <t>Astrue v. Capato</t>
  </si>
  <si>
    <t>Taniguchi v. Kan Pacific Saipan, Ltd.</t>
  </si>
  <si>
    <t>Holder v. Martinez Gutierrez</t>
  </si>
  <si>
    <t>Blueford v. Arkansas</t>
  </si>
  <si>
    <t>Freeman v. Quicken Loans, Inc.</t>
  </si>
  <si>
    <t>RadLAX Gateway Hotel, LLC v. Amalgamated Bank</t>
  </si>
  <si>
    <t>Coleman v. Johnson</t>
  </si>
  <si>
    <t>Reichle v. Howards</t>
  </si>
  <si>
    <t>Armour v. Indianapolis</t>
  </si>
  <si>
    <t>Elgin v. Department of Treasury</t>
  </si>
  <si>
    <t>Parker v. Matthews</t>
  </si>
  <si>
    <t>Williams v. Illinois</t>
  </si>
  <si>
    <t>Christopher v. SmithKline Beecham Corp.</t>
  </si>
  <si>
    <t>Salazar v. Ramah Navajo Chapter</t>
  </si>
  <si>
    <t>article=Match-E-Be-Nash-She-Wish Band of Pottawatomi Indians v. Patchak</t>
  </si>
  <si>
    <t>display=FCC v. Fox Television Stations, Inc.</t>
  </si>
  <si>
    <t>Dorsey v. United States</t>
  </si>
  <si>
    <t>Knox v. Service Employees</t>
  </si>
  <si>
    <t>Southern Union Co. v. United States</t>
  </si>
  <si>
    <t>Arizona v. United States</t>
  </si>
  <si>
    <t>Miller v. Alabama</t>
  </si>
  <si>
    <t>American Tradition Partnership, Inc. v. Bullock</t>
  </si>
  <si>
    <t>National Federation of Independent Business v. Sebelius</t>
  </si>
  <si>
    <t>United States v. Alvarez</t>
  </si>
  <si>
    <t>Tennant v. Jefferson County</t>
  </si>
  <si>
    <t>Lefemine v. Wideman</t>
  </si>
  <si>
    <t>United States v. Bormes</t>
  </si>
  <si>
    <t>Nitro-Lift Technologies, L. L. C. v. Howard</t>
  </si>
  <si>
    <t>article=Arkansas Game and Fish Commission v. United States</t>
  </si>
  <si>
    <t>Kloeckner v. Solis</t>
  </si>
  <si>
    <t>Ryan v. Valencia Gonzales</t>
  </si>
  <si>
    <t>article=Los Angeles County Flood Control District v. NRDC</t>
  </si>
  <si>
    <t>Already, LLC v. Nike, Inc.</t>
  </si>
  <si>
    <t>article=Smith v. United States (2013)</t>
  </si>
  <si>
    <t>Lozman v. Riviera Beach</t>
  </si>
  <si>
    <t>Sebelius v. Auburn Regional Medical Center</t>
  </si>
  <si>
    <t>Chafin v. Chafin</t>
  </si>
  <si>
    <t>article=Bailey v. United States (2013)</t>
  </si>
  <si>
    <t>FTC v. Phoebe Putney Health System, Inc.</t>
  </si>
  <si>
    <t>Florida v. Harris</t>
  </si>
  <si>
    <t>Gunn v. Minton</t>
  </si>
  <si>
    <t>article=Henderson v. United States (2013)</t>
  </si>
  <si>
    <t>Johnson v. Williams</t>
  </si>
  <si>
    <t>Evans v. Michigan</t>
  </si>
  <si>
    <t>Chaidez v. United States</t>
  </si>
  <si>
    <t>Marx v. General Revenue Corp.</t>
  </si>
  <si>
    <t>Clapper v. Amnesty International USA</t>
  </si>
  <si>
    <t>Gabelli v. SEC</t>
  </si>
  <si>
    <t>Amgen Inc. v. Connecticut Retirement Plans and Trust Funds</t>
  </si>
  <si>
    <t>Levin v. United States</t>
  </si>
  <si>
    <t>Kirtsaeng v. John Wiley &amp; Sons, Inc.</t>
  </si>
  <si>
    <t>Standard Fire Ins. Co. v. Knowles</t>
  </si>
  <si>
    <t>Decker v. Northwest Environmental Defense Center</t>
  </si>
  <si>
    <t>Wos v. E. M. A.</t>
  </si>
  <si>
    <t>Florida v. Jardines</t>
  </si>
  <si>
    <t>Comcast Corp. v. Behrend</t>
  </si>
  <si>
    <t>Millbrook v. United States</t>
  </si>
  <si>
    <t>Marshall v. Rodgers</t>
  </si>
  <si>
    <t>Genesis HealthCare Corp. v. Symczyk</t>
  </si>
  <si>
    <t>US Airways, Inc. v. McCutchen</t>
  </si>
  <si>
    <t>Kiobel v. Royal Dutch Petroleum Co.</t>
  </si>
  <si>
    <t>Missouri v. McNeely</t>
  </si>
  <si>
    <t>Moncrieffe v. Holder</t>
  </si>
  <si>
    <t>McBurney v. Young</t>
  </si>
  <si>
    <t>Boyer v. Louisiana</t>
  </si>
  <si>
    <t>Dan's City Used Cars, Inc. v. Pelkey</t>
  </si>
  <si>
    <t>Bullock v. BankChampaign, N. A.</t>
  </si>
  <si>
    <t>Bowman v. Monsanto Co.</t>
  </si>
  <si>
    <t>Arlington v. FCC</t>
  </si>
  <si>
    <t>PPL Corp. v. Commissioner</t>
  </si>
  <si>
    <t>Metrish v. Lancaster</t>
  </si>
  <si>
    <t>Sebelius v. Cloer</t>
  </si>
  <si>
    <t>McQuiggin v. Perkins</t>
  </si>
  <si>
    <t>Trevino v. Thaler</t>
  </si>
  <si>
    <t>Maryland v. King</t>
  </si>
  <si>
    <t>Hillman v. Maretta</t>
  </si>
  <si>
    <t>Nevada v. Jackson</t>
  </si>
  <si>
    <t>Horne v. Department of Agriculture</t>
  </si>
  <si>
    <t>Peugh v. United States</t>
  </si>
  <si>
    <t>Oxford Health Plans LLC v. Sutter</t>
  </si>
  <si>
    <t>Association for Molecular Pathology v. Myriad Genetics, Inc.</t>
  </si>
  <si>
    <t>United States v. Davila</t>
  </si>
  <si>
    <t>Tarrant Regional Water Dist. v. Herrmann</t>
  </si>
  <si>
    <t>American Trucking Assns., Inc. v. Los Angeles</t>
  </si>
  <si>
    <t>Arizona v. Inter Tribal Council of Ariz., Inc.</t>
  </si>
  <si>
    <t>Maracich v. Spears</t>
  </si>
  <si>
    <t>Alleyne v. United States</t>
  </si>
  <si>
    <t>FTC v. Actavis, Inc.</t>
  </si>
  <si>
    <t>Salinas v. Texas</t>
  </si>
  <si>
    <t>article=Agency for International Development v. Alliance for Open Society International, Inc.</t>
  </si>
  <si>
    <t>American Express Co. v. Italian Colors Restaurant</t>
  </si>
  <si>
    <t>Descamps v. United States</t>
  </si>
  <si>
    <t>Fisher v. University of Texas at Austin</t>
  </si>
  <si>
    <t>University of Tex. Southwestern Medical Center v. Nassar</t>
  </si>
  <si>
    <t>United States v. Kebodeaux</t>
  </si>
  <si>
    <t>Vance v. Ball State University</t>
  </si>
  <si>
    <t>Mutual Pharmaceutical Co. v. Bartlett</t>
  </si>
  <si>
    <t>Ryan v. Schad</t>
  </si>
  <si>
    <t>Shelby County v. Holder</t>
  </si>
  <si>
    <t>article=Koontz v. St. Johns River Water Management District</t>
  </si>
  <si>
    <t>Adoptive Couple v. Baby Girl</t>
  </si>
  <si>
    <t>Hollingsworth v. Perry</t>
  </si>
  <si>
    <t>Sekhar v. United States</t>
  </si>
  <si>
    <t>United States v. Windsor</t>
  </si>
  <si>
    <t>Stanton v. Sims</t>
  </si>
  <si>
    <t>Burt v. Titlow</t>
  </si>
  <si>
    <t>Ford Motor Co. v. United States</t>
  </si>
  <si>
    <t>United States v. Woods</t>
  </si>
  <si>
    <t>article=Atlantic Marine Constr. Co. v. United States Dist. Court for Western Dist. of Tex.</t>
  </si>
  <si>
    <t>Sprint Communications, Inc. v. Jacobs</t>
  </si>
  <si>
    <t>Unite Here Local 355 v. Mulhall</t>
  </si>
  <si>
    <t>Kansas v. Cheever</t>
  </si>
  <si>
    <t>Heimeshoff v. Hartford Life &amp; Accident Ins. Co.</t>
  </si>
  <si>
    <t>Daimler AG v. Bauman</t>
  </si>
  <si>
    <t>Mississippi ex rel. Hood v. AU Optronics Corp.</t>
  </si>
  <si>
    <t>article=Ray Haluch Gravel Co. v. Central Pension Fund of Operating Engineers and Participating Employers</t>
  </si>
  <si>
    <t>Medtronic, Inc. v. Mirowski Family Ventures, LLC</t>
  </si>
  <si>
    <t>Burrage v. United States</t>
  </si>
  <si>
    <t>Sandifer v. United States Steel Corp.</t>
  </si>
  <si>
    <t>Air Wisconsin Airlines Corp. v. Hoeper</t>
  </si>
  <si>
    <t>Hinton v. Alabama</t>
  </si>
  <si>
    <t>Walden v. Fiore</t>
  </si>
  <si>
    <t>Fernandez v. California</t>
  </si>
  <si>
    <t>Kaley v. United States</t>
  </si>
  <si>
    <t>United States v. Apel</t>
  </si>
  <si>
    <t>Chadbourne &amp; Parke LLP v. Troice</t>
  </si>
  <si>
    <t>Law v. Siegel</t>
  </si>
  <si>
    <t>Lawson v. FMR LLC</t>
  </si>
  <si>
    <t>Lozano v. Montoya Alvarez</t>
  </si>
  <si>
    <t>BG Group plc v. Republic of Argentina</t>
  </si>
  <si>
    <t>Rosemond v. United States</t>
  </si>
  <si>
    <t>Marvin M. Brandt Revocable Trust v. United States</t>
  </si>
  <si>
    <t>article=Lexmark Int'l v. Static Control Components</t>
  </si>
  <si>
    <t>United States v. Quality Stores, Inc.</t>
  </si>
  <si>
    <t>United States v. Castleman</t>
  </si>
  <si>
    <t>article=McCutcheon v. Federal Election Commission</t>
  </si>
  <si>
    <t>Northwest, Inc. v. Ginsberg</t>
  </si>
  <si>
    <t>article=Schuette v. Coalition to Defend Affirmative Action</t>
  </si>
  <si>
    <t>Prado Navarette v. California</t>
  </si>
  <si>
    <t>White v. Woodall</t>
  </si>
  <si>
    <t>Paroline v. United States</t>
  </si>
  <si>
    <t>EPA v. EME Homer City Generation, L. P.</t>
  </si>
  <si>
    <t>Octane Fitness, LLC v. ICON Health &amp; Fitness, Inc.</t>
  </si>
  <si>
    <t>Highmark Inc. v. Allcare Health Management System, Inc.</t>
  </si>
  <si>
    <t>Town of Greece v. Galloway</t>
  </si>
  <si>
    <t>Robers v. United States</t>
  </si>
  <si>
    <t>Tolan v. Cotton</t>
  </si>
  <si>
    <t>Petrella v. Metro-Goldwyn-Mayer, Inc.</t>
  </si>
  <si>
    <t>Hall v. Florida</t>
  </si>
  <si>
    <t>Wood v. Moss</t>
  </si>
  <si>
    <t>Plumhoff v. Rickard</t>
  </si>
  <si>
    <t>Michigan v. Bay Mills Indian Community</t>
  </si>
  <si>
    <t>Martinez v. Illinois</t>
  </si>
  <si>
    <t>article=Bond v. United States (2014)</t>
  </si>
  <si>
    <t>Nautilus, Inc. v. Biosig Instruments, Inc.</t>
  </si>
  <si>
    <t>Limelight Networks, Inc. v. Akamai Technologies, Inc.</t>
  </si>
  <si>
    <t>CTS Corp. v. Waldburger</t>
  </si>
  <si>
    <t>Executive Benefits Ins. Agency v. Arkison</t>
  </si>
  <si>
    <t>Scialabba v. Cuellar de Osorio</t>
  </si>
  <si>
    <t>POM Wonderful LLC v. Coca-Cola Co.</t>
  </si>
  <si>
    <t>Clark v. Rameker</t>
  </si>
  <si>
    <t>Republic of Argentina v. NML Capital, Ltd.</t>
  </si>
  <si>
    <t>Susan B. Anthony List v. Driehaus</t>
  </si>
  <si>
    <t>Abramski v. United States</t>
  </si>
  <si>
    <t>Alice Corp. v. CLS Bank Int'l</t>
  </si>
  <si>
    <t>Lane v. Franks</t>
  </si>
  <si>
    <t>United States v. Clarke</t>
  </si>
  <si>
    <t>Halliburton Co. v. Erica P. John Fund, Inc.</t>
  </si>
  <si>
    <t>Utility Air Regulatory Group v. EPA</t>
  </si>
  <si>
    <t>Loughrin v. United States</t>
  </si>
  <si>
    <t>Riley v. California</t>
  </si>
  <si>
    <t>Fifth Third Bancorp v. Dudenhoeffer</t>
  </si>
  <si>
    <t>American Broadcasting Cos. v. Aereo, Inc.</t>
  </si>
  <si>
    <t>McCullen v. Coakley</t>
  </si>
  <si>
    <t>NLRB v. Noel Canning</t>
  </si>
  <si>
    <t>Harris v. Quinn</t>
  </si>
  <si>
    <t>Burwell v. Hobby Lobby Stores, Inc.</t>
  </si>
  <si>
    <t>Williams v. Johnson</t>
  </si>
  <si>
    <t>Lopez v. Smith</t>
  </si>
  <si>
    <t>Johnson v. City of Shelby</t>
  </si>
  <si>
    <t>Carroll v. Carman</t>
  </si>
  <si>
    <t>Glebe v. Frost</t>
  </si>
  <si>
    <t xml:space="preserve">Integrity Staffing Solutions, Inc. v. Busk </t>
  </si>
  <si>
    <t>Warger v. Shauers</t>
  </si>
  <si>
    <t>Heien v. North Carolina</t>
  </si>
  <si>
    <t>Dart Cherokee Basin Operating Co. v. Owens</t>
  </si>
  <si>
    <t>Jesinoski v. Countrywide Home Loans, Inc.</t>
  </si>
  <si>
    <t>Jennings v. Stephens</t>
  </si>
  <si>
    <t>T-Mobile South, LLC v. City of Roswell</t>
  </si>
  <si>
    <t>Teva Pharmaceuticals USA, Inc. v. Sandoz, Inc.</t>
  </si>
  <si>
    <t>Holt v. Hobbs</t>
  </si>
  <si>
    <t>Christeson v. Roper</t>
  </si>
  <si>
    <t>Department of Homeland Security v. MacLean</t>
  </si>
  <si>
    <t>Gelboim v. Bank of America Corp.</t>
  </si>
  <si>
    <t>Hana Financial, Inc. v. Hana Bank</t>
  </si>
  <si>
    <t>M&amp;G Polymers USA, LLC v. Tackett</t>
  </si>
  <si>
    <t>Kansas v. Nebraska</t>
  </si>
  <si>
    <t>North Carolina Bd. of Dental Examiners v. FTC</t>
  </si>
  <si>
    <t>article=Yates v. United States (2015)</t>
  </si>
  <si>
    <t>Direct Marketing Assn. v. Brohl</t>
  </si>
  <si>
    <t>Alabama Dept. of Revenue v. CSX Transp., Inc.</t>
  </si>
  <si>
    <t>article=Department of Transportation v. Association of American Railroads</t>
  </si>
  <si>
    <t>Perez v. Mortgage Bankers Assn.</t>
  </si>
  <si>
    <t>B&amp;B Hardware, Inc. v. Hargis Industries, Inc.</t>
  </si>
  <si>
    <t>article=Omnicare, Inc. v. Laborers Dist. Council Constr. Industry Pension Fund</t>
  </si>
  <si>
    <t>Young v. United Parcel Service, Inc.</t>
  </si>
  <si>
    <t>Alabama Legislative Black Caucus v. Alabama</t>
  </si>
  <si>
    <t>Grady v. North Carolina</t>
  </si>
  <si>
    <t>Woods v. Donald</t>
  </si>
  <si>
    <t>Armstrong v. Exceptional Child Center, Inc.</t>
  </si>
  <si>
    <t>Rodriguez v. United States</t>
  </si>
  <si>
    <t>Oneok, Inc. v. Learjet, Inc.</t>
  </si>
  <si>
    <t>United States v. Kwai Fun Wong</t>
  </si>
  <si>
    <t>Williams-Yulee v. Florida Bar</t>
  </si>
  <si>
    <t>Mach Mining, LLC v. EEOC</t>
  </si>
  <si>
    <t>Bullard v. Blue Hills Bank</t>
  </si>
  <si>
    <t>Harris v. Viegelahn</t>
  </si>
  <si>
    <t>Tibble v. Edison Int'l</t>
  </si>
  <si>
    <t>Coleman v. Tollefson</t>
  </si>
  <si>
    <t>Comptroller of Treasury of Md. v. Wynne</t>
  </si>
  <si>
    <t>City and County of San Francisco v. Sheehan</t>
  </si>
  <si>
    <t>article=Henderson v. United States (2015)</t>
  </si>
  <si>
    <t>Commil USA, LLC v. Cisco Systems, Inc.</t>
  </si>
  <si>
    <t>Kellogg Brown &amp; Root Services, Inc. v. United States ex rel. Carter</t>
  </si>
  <si>
    <t>Wellness Int'l Network, Ltd. v. Sharif</t>
  </si>
  <si>
    <t>Elonis v. United States</t>
  </si>
  <si>
    <t>EEOC v. Abercrombie &amp; Fitch Stores, Inc.</t>
  </si>
  <si>
    <t>Bank of America, N. A. v. Caulkett</t>
  </si>
  <si>
    <t>Mellouli v. Lynch</t>
  </si>
  <si>
    <t>Taylor v. Barkes</t>
  </si>
  <si>
    <t>Zivotofsky v. Kerry</t>
  </si>
  <si>
    <t>Kerry v. Din</t>
  </si>
  <si>
    <t>Baker Botts L.L.P. v. ASARCO LLC</t>
  </si>
  <si>
    <t>Reyes Mata v. Lynch</t>
  </si>
  <si>
    <t>Reed v. Town of Gilbert</t>
  </si>
  <si>
    <t>McFadden v. United States</t>
  </si>
  <si>
    <t>Walker v. Texas Div., Sons of Confederate Veterans, Inc.</t>
  </si>
  <si>
    <t>Ohio v. Clark</t>
  </si>
  <si>
    <t>Davis v. Ayala</t>
  </si>
  <si>
    <t>Brumfield v. Cain</t>
  </si>
  <si>
    <t>Kingsley v. Hendrickson</t>
  </si>
  <si>
    <t>Los Angeles v. Patel</t>
  </si>
  <si>
    <t>Kimble v. Marvel Entertainment, LLC</t>
  </si>
  <si>
    <t>King v. Burwell</t>
  </si>
  <si>
    <t>Texas Dept. of Housing and Community Affairs v. Inclusive Communities Project, Inc.</t>
  </si>
  <si>
    <t>article=Johnson v. United States (2015)</t>
  </si>
  <si>
    <t>Obergefell v. Hodges</t>
  </si>
  <si>
    <t>Michigan v. EPA</t>
  </si>
  <si>
    <t>Arizona State Legislature v. Arizona Independent Redistricting Comm'n</t>
  </si>
  <si>
    <t>Glossip v. Gross</t>
  </si>
  <si>
    <t xml:space="preserve">alito </t>
  </si>
  <si>
    <t>Moore v. United States</t>
  </si>
  <si>
    <t xml:space="preserve"> Brunner v. Ohio Republican Party</t>
  </si>
  <si>
    <t xml:space="preserve"> Winter v. Natural Resources Defense Council, Inc.</t>
  </si>
  <si>
    <t>Hedgpeth v. Pulido</t>
  </si>
  <si>
    <t xml:space="preserve"> Altria Group, Inc. v. Good</t>
  </si>
  <si>
    <t xml:space="preserve"> Jimenez v. Quarterman</t>
  </si>
  <si>
    <t>Chambers v. United States</t>
  </si>
  <si>
    <t>Herring v. United States</t>
  </si>
  <si>
    <t>Oregon v. Ice</t>
  </si>
  <si>
    <t>Waddington v. Sarausad</t>
  </si>
  <si>
    <t>Locke v. Karass</t>
  </si>
  <si>
    <t>Pearson v. Callahan</t>
  </si>
  <si>
    <t xml:space="preserve"> Fitzgerald v. Barnstable School Committee</t>
  </si>
  <si>
    <t>Spears v. United States</t>
  </si>
  <si>
    <t>Crawford v. Nashville</t>
  </si>
  <si>
    <t xml:space="preserve"> Kennedy v. Plan Administrator for DuPont Sav. and Investment Plan</t>
  </si>
  <si>
    <t xml:space="preserve"> United States v. Eurodif S. A.</t>
  </si>
  <si>
    <t>Arizona v. Johnson</t>
  </si>
  <si>
    <t xml:space="preserve"> Van de Kamp v. Goldstein</t>
  </si>
  <si>
    <t>Nelson v. United States</t>
  </si>
  <si>
    <t xml:space="preserve"> Ysursa v. Pocatello Ed. Assn.</t>
  </si>
  <si>
    <t xml:space="preserve"> Carcieri v. Salazar</t>
  </si>
  <si>
    <t>United States v. Hayes</t>
  </si>
  <si>
    <t xml:space="preserve"> Pacific Bell Telephone Co. v. linkLine Communications, Inc.</t>
  </si>
  <si>
    <t xml:space="preserve"> Pleasant Grove City v. Summum</t>
  </si>
  <si>
    <t xml:space="preserve"> Summers v. Earth Island Institute</t>
  </si>
  <si>
    <t>Negusie v. Holder</t>
  </si>
  <si>
    <t>Wyeth v. Levine</t>
  </si>
  <si>
    <t>Bartlett v. Strickland</t>
  </si>
  <si>
    <t xml:space="preserve"> Vaden v. Discover Bank</t>
  </si>
  <si>
    <t>Vermont v. Brillon</t>
  </si>
  <si>
    <t xml:space="preserve"> Knowles v. Mirzayance</t>
  </si>
  <si>
    <t>Puckett v. United States</t>
  </si>
  <si>
    <t>Rivera v. Illinois</t>
  </si>
  <si>
    <t xml:space="preserve"> Hawaii v. Office of Hawaiian Affairs</t>
  </si>
  <si>
    <t>Harbison v. Bell</t>
  </si>
  <si>
    <t xml:space="preserve"> Entergy Corp. v. Riverkeeper, Inc.</t>
  </si>
  <si>
    <t>14 Penn Plaza LLC v. Pyett</t>
  </si>
  <si>
    <t xml:space="preserve"> United States v. Navajo Nation</t>
  </si>
  <si>
    <t>Corley v. United States</t>
  </si>
  <si>
    <t>Arizona v. Gant</t>
  </si>
  <si>
    <t>article= Ministry of Defense and Support for Armed Forces of Islamic Republic of Iran v. Elahi</t>
  </si>
  <si>
    <t>Shinseki v. Sanders</t>
  </si>
  <si>
    <t>Nken v. Holder</t>
  </si>
  <si>
    <t>Cone v. Bell</t>
  </si>
  <si>
    <t>article=Federal Communications Commission v. Fox Television Stations (2009)</t>
  </si>
  <si>
    <t>Dean v. United States</t>
  </si>
  <si>
    <t>Kansas v. Ventris</t>
  </si>
  <si>
    <t xml:space="preserve"> Burlington N. &amp; S. F. R. Co. v. United States</t>
  </si>
  <si>
    <t xml:space="preserve"> Arthur Andersen LLP v. Carlisle</t>
  </si>
  <si>
    <t xml:space="preserve"> Carlsbad Technology, Inc. v. HIF Bio, Inc.</t>
  </si>
  <si>
    <t xml:space="preserve"> Flores-Figueroa v. United States</t>
  </si>
  <si>
    <t>Ashcroft v. Iqbal</t>
  </si>
  <si>
    <t xml:space="preserve"> AT&amp;T Corp. v. Hulteen</t>
  </si>
  <si>
    <t>Montejo v. Louisiana</t>
  </si>
  <si>
    <t>Haywood v. Drown</t>
  </si>
  <si>
    <t xml:space="preserve"> Abuelhawa v. United States</t>
  </si>
  <si>
    <t>Bobby v. Bies</t>
  </si>
  <si>
    <t xml:space="preserve"> CSX Transp., Inc. v. Hensley</t>
  </si>
  <si>
    <t>Republic of Iraq v. Beaty</t>
  </si>
  <si>
    <t xml:space="preserve"> Caperton v. A. T. Massey Coal Co.</t>
  </si>
  <si>
    <t>United States v. Denedo</t>
  </si>
  <si>
    <t xml:space="preserve"> United States ex rel. Eisenstein v. City of New York</t>
  </si>
  <si>
    <t>Boyle v. United States</t>
  </si>
  <si>
    <t xml:space="preserve"> Indiana State Police Pension Trust v. Chrysler LLC</t>
  </si>
  <si>
    <t xml:space="preserve"> Polar Tankers, Inc. v. City of Valdez</t>
  </si>
  <si>
    <t xml:space="preserve"> Nijhawan v. Holder</t>
  </si>
  <si>
    <t xml:space="preserve"> District Attorney's Office for Third Judicial Dist. v. Osborne</t>
  </si>
  <si>
    <t>Yeager v. United States</t>
  </si>
  <si>
    <t xml:space="preserve"> Travelers Indemnity Co. v. Bailey</t>
  </si>
  <si>
    <t xml:space="preserve"> Gross v. FBL Financial Services, Inc.</t>
  </si>
  <si>
    <t xml:space="preserve"> Northwest Austin Municipal Util. Dist. No. One v. Holder</t>
  </si>
  <si>
    <t xml:space="preserve"> Forest Grove School Dist. v. T. A.</t>
  </si>
  <si>
    <t xml:space="preserve"> Coeur Alaska, Inc. v. Southeast Alaska Conservation Council</t>
  </si>
  <si>
    <t xml:space="preserve"> Melendez-Diaz v. Massachusetts</t>
  </si>
  <si>
    <t xml:space="preserve"> Safford Unified School Dist. #1 v. Redding</t>
  </si>
  <si>
    <t xml:space="preserve"> Atlantic Sounding Co. v. Townsend</t>
  </si>
  <si>
    <t>Horne v. Flores</t>
  </si>
  <si>
    <t xml:space="preserve"> Cuomo v. Clearing House Assn., L. L. C.</t>
  </si>
  <si>
    <t xml:space="preserve"> Ricci v. DeStefano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</si>
</sst>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rgb="FF222222"/>
      <name val="Consolas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workbookViewId="0">
      <selection activeCell="L1" sqref="L1:U10"/>
    </sheetView>
  </sheetViews>
  <sheetFormatPr defaultColWidth="11" defaultRowHeight="15.75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6.899999999999999" x14ac:dyDescent="0.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1</v>
      </c>
      <c r="M2" s="1">
        <f>SUMPRODUCT(($B:$B=B:B)*(LEN($B:$B)&gt;0))</f>
        <v>87</v>
      </c>
      <c r="N2" s="1">
        <f t="shared" ref="N2:U2" si="0">SUMPRODUCT(($B:$B=C:C)*(LEN($B:$B)&gt;0))</f>
        <v>50</v>
      </c>
      <c r="O2" s="1">
        <f t="shared" si="0"/>
        <v>71</v>
      </c>
      <c r="P2" s="1">
        <f t="shared" si="0"/>
        <v>76</v>
      </c>
      <c r="Q2" s="1">
        <f t="shared" si="0"/>
        <v>79</v>
      </c>
      <c r="R2" s="1">
        <f t="shared" si="0"/>
        <v>58</v>
      </c>
      <c r="S2" s="1">
        <f t="shared" si="0"/>
        <v>76</v>
      </c>
      <c r="T2" s="1">
        <f t="shared" si="0"/>
        <v>52</v>
      </c>
      <c r="U2" s="1">
        <f t="shared" si="0"/>
        <v>50</v>
      </c>
    </row>
    <row r="3" spans="1:21" ht="16.899999999999999" x14ac:dyDescent="0.5">
      <c r="A3" t="s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2</v>
      </c>
      <c r="M3" s="1">
        <f>SUMPRODUCT(($C:$C=B:B)*(LEN($C:$C)&gt;0))</f>
        <v>50</v>
      </c>
      <c r="N3" s="1">
        <f t="shared" ref="N3:U3" si="1">SUMPRODUCT(($C:$C=C:C)*(LEN($C:$C)&gt;0))</f>
        <v>87</v>
      </c>
      <c r="O3" s="1">
        <f t="shared" si="1"/>
        <v>59</v>
      </c>
      <c r="P3" s="1">
        <f t="shared" si="1"/>
        <v>44</v>
      </c>
      <c r="Q3" s="1">
        <f t="shared" si="1"/>
        <v>56</v>
      </c>
      <c r="R3" s="1">
        <f t="shared" si="1"/>
        <v>70</v>
      </c>
      <c r="S3" s="1">
        <f t="shared" si="1"/>
        <v>47</v>
      </c>
      <c r="T3" s="1">
        <f t="shared" si="1"/>
        <v>70</v>
      </c>
      <c r="U3" s="1">
        <f t="shared" si="1"/>
        <v>72</v>
      </c>
    </row>
    <row r="4" spans="1:21" ht="16.899999999999999" x14ac:dyDescent="0.5">
      <c r="A4" t="s">
        <v>12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3</v>
      </c>
      <c r="M4" s="1">
        <f>SUMPRODUCT(($D:$D=B:B)*(LEN($D:$D)&gt;0))</f>
        <v>71</v>
      </c>
      <c r="N4" s="1">
        <f t="shared" ref="N4:U4" si="2">SUMPRODUCT(($D:$D=C:C)*(LEN($D:$D)&gt;0))</f>
        <v>59</v>
      </c>
      <c r="O4" s="1">
        <f t="shared" si="2"/>
        <v>87</v>
      </c>
      <c r="P4" s="1">
        <f t="shared" si="2"/>
        <v>63</v>
      </c>
      <c r="Q4" s="1">
        <f t="shared" si="2"/>
        <v>69</v>
      </c>
      <c r="R4" s="1">
        <f t="shared" si="2"/>
        <v>67</v>
      </c>
      <c r="S4" s="1">
        <f t="shared" si="2"/>
        <v>63</v>
      </c>
      <c r="T4" s="1">
        <f t="shared" si="2"/>
        <v>65</v>
      </c>
      <c r="U4" s="1">
        <f t="shared" si="2"/>
        <v>65</v>
      </c>
    </row>
    <row r="5" spans="1:21" ht="16.899999999999999" x14ac:dyDescent="0.5">
      <c r="A5" t="s">
        <v>13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L5" t="s">
        <v>4</v>
      </c>
      <c r="M5" s="1">
        <f>SUMPRODUCT(($E:$E=B:B)*(LEN($E:$E)&gt;0))</f>
        <v>76</v>
      </c>
      <c r="N5" s="1">
        <f t="shared" ref="N5:U5" si="3">SUMPRODUCT(($E:$E=C:C)*(LEN($E:$E)&gt;0))</f>
        <v>44</v>
      </c>
      <c r="O5" s="1">
        <f t="shared" si="3"/>
        <v>63</v>
      </c>
      <c r="P5" s="1">
        <f t="shared" si="3"/>
        <v>87</v>
      </c>
      <c r="Q5" s="1">
        <f t="shared" si="3"/>
        <v>71</v>
      </c>
      <c r="R5" s="1">
        <f t="shared" si="3"/>
        <v>54</v>
      </c>
      <c r="S5" s="1">
        <f t="shared" si="3"/>
        <v>80</v>
      </c>
      <c r="T5" s="1">
        <f t="shared" si="3"/>
        <v>49</v>
      </c>
      <c r="U5" s="1">
        <f t="shared" si="3"/>
        <v>48</v>
      </c>
    </row>
    <row r="6" spans="1:21" ht="16.899999999999999" x14ac:dyDescent="0.5">
      <c r="A6" t="s">
        <v>14</v>
      </c>
      <c r="B6">
        <v>1</v>
      </c>
      <c r="C6">
        <v>1</v>
      </c>
      <c r="D6">
        <v>1</v>
      </c>
      <c r="E6">
        <v>0.5</v>
      </c>
      <c r="F6">
        <v>1</v>
      </c>
      <c r="G6">
        <v>1</v>
      </c>
      <c r="H6">
        <v>0.5</v>
      </c>
      <c r="I6">
        <v>1</v>
      </c>
      <c r="J6">
        <v>1</v>
      </c>
      <c r="L6" t="s">
        <v>5</v>
      </c>
      <c r="M6" s="1">
        <f>SUMPRODUCT(($F:$F=B:B)*(LEN($F:$F)&gt;0))</f>
        <v>79</v>
      </c>
      <c r="N6" s="1">
        <f t="shared" ref="N6:U6" si="4">SUMPRODUCT(($F:$F=C:C)*(LEN($F:$F)&gt;0))</f>
        <v>56</v>
      </c>
      <c r="O6" s="1">
        <f t="shared" si="4"/>
        <v>69</v>
      </c>
      <c r="P6" s="1">
        <f t="shared" si="4"/>
        <v>71</v>
      </c>
      <c r="Q6" s="1">
        <f t="shared" si="4"/>
        <v>87</v>
      </c>
      <c r="R6" s="1">
        <f t="shared" si="4"/>
        <v>64</v>
      </c>
      <c r="S6" s="1">
        <f t="shared" si="4"/>
        <v>71</v>
      </c>
      <c r="T6" s="1">
        <f t="shared" si="4"/>
        <v>58</v>
      </c>
      <c r="U6" s="1">
        <f t="shared" si="4"/>
        <v>56</v>
      </c>
    </row>
    <row r="7" spans="1:21" ht="16.899999999999999" x14ac:dyDescent="0.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6</v>
      </c>
      <c r="M7" s="1">
        <f>SUMPRODUCT(($G:$G=B:B)*(LEN($G:$G)&gt;0))</f>
        <v>58</v>
      </c>
      <c r="N7" s="1">
        <f t="shared" ref="N7:U7" si="5">SUMPRODUCT(($G:$G=C:C)*(LEN($G:$G)&gt;0))</f>
        <v>70</v>
      </c>
      <c r="O7" s="1">
        <f t="shared" si="5"/>
        <v>67</v>
      </c>
      <c r="P7" s="1">
        <f t="shared" si="5"/>
        <v>54</v>
      </c>
      <c r="Q7" s="1">
        <f t="shared" si="5"/>
        <v>64</v>
      </c>
      <c r="R7" s="1">
        <f t="shared" si="5"/>
        <v>87</v>
      </c>
      <c r="S7" s="1">
        <f t="shared" si="5"/>
        <v>54</v>
      </c>
      <c r="T7" s="1">
        <f t="shared" si="5"/>
        <v>80</v>
      </c>
      <c r="U7" s="1">
        <f t="shared" si="5"/>
        <v>76</v>
      </c>
    </row>
    <row r="8" spans="1:21" ht="16.899999999999999" x14ac:dyDescent="0.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7</v>
      </c>
      <c r="M8" s="1">
        <f>SUMPRODUCT(($H:$H=B:B)*(LEN($I:$I)&gt;0))</f>
        <v>76</v>
      </c>
      <c r="N8" s="1">
        <f t="shared" ref="N8:U8" si="6">SUMPRODUCT(($H:$H=C:C)*(LEN($I:$I)&gt;0))</f>
        <v>47</v>
      </c>
      <c r="O8" s="1">
        <f t="shared" si="6"/>
        <v>63</v>
      </c>
      <c r="P8" s="1">
        <f t="shared" si="6"/>
        <v>80</v>
      </c>
      <c r="Q8" s="1">
        <f t="shared" si="6"/>
        <v>71</v>
      </c>
      <c r="R8" s="1">
        <f t="shared" si="6"/>
        <v>54</v>
      </c>
      <c r="S8" s="1">
        <f t="shared" si="6"/>
        <v>87</v>
      </c>
      <c r="T8" s="1">
        <f t="shared" si="6"/>
        <v>48</v>
      </c>
      <c r="U8" s="1">
        <f t="shared" si="6"/>
        <v>48</v>
      </c>
    </row>
    <row r="9" spans="1:21" ht="16.899999999999999" x14ac:dyDescent="0.5">
      <c r="A9" t="s">
        <v>17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L9" t="s">
        <v>8</v>
      </c>
      <c r="M9" s="1">
        <f>SUMPRODUCT(($I:$I=B:B)*(LEN($I:$I)&gt;0))</f>
        <v>52</v>
      </c>
      <c r="N9" s="1">
        <f t="shared" ref="N9:U9" si="7">SUMPRODUCT(($I:$I=C:C)*(LEN($I:$I)&gt;0))</f>
        <v>70</v>
      </c>
      <c r="O9" s="1">
        <f t="shared" si="7"/>
        <v>65</v>
      </c>
      <c r="P9" s="1">
        <f t="shared" si="7"/>
        <v>49</v>
      </c>
      <c r="Q9" s="1">
        <f t="shared" si="7"/>
        <v>58</v>
      </c>
      <c r="R9" s="1">
        <f t="shared" si="7"/>
        <v>80</v>
      </c>
      <c r="S9" s="1">
        <f t="shared" si="7"/>
        <v>48</v>
      </c>
      <c r="T9" s="1">
        <f t="shared" si="7"/>
        <v>87</v>
      </c>
      <c r="U9" s="1">
        <f t="shared" si="7"/>
        <v>77</v>
      </c>
    </row>
    <row r="10" spans="1:21" ht="16.899999999999999" x14ac:dyDescent="0.5">
      <c r="A10" t="s">
        <v>18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L10" t="s">
        <v>9</v>
      </c>
      <c r="M10" s="1">
        <f>SUMPRODUCT(($J:$J=B:B)*(LEN($J:$J)&gt;0))</f>
        <v>50</v>
      </c>
      <c r="N10" s="1">
        <f t="shared" ref="N10:U10" si="8">SUMPRODUCT(($J:$J=C:C)*(LEN($J:$J)&gt;0))</f>
        <v>72</v>
      </c>
      <c r="O10" s="1">
        <f t="shared" si="8"/>
        <v>65</v>
      </c>
      <c r="P10" s="1">
        <f t="shared" si="8"/>
        <v>48</v>
      </c>
      <c r="Q10" s="1">
        <f t="shared" si="8"/>
        <v>56</v>
      </c>
      <c r="R10" s="1">
        <f t="shared" si="8"/>
        <v>76</v>
      </c>
      <c r="S10" s="1">
        <f t="shared" si="8"/>
        <v>48</v>
      </c>
      <c r="T10" s="1">
        <f t="shared" si="8"/>
        <v>77</v>
      </c>
      <c r="U10" s="1">
        <f t="shared" si="8"/>
        <v>87</v>
      </c>
    </row>
    <row r="11" spans="1:21" x14ac:dyDescent="0.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5">
      <c r="A12" t="s">
        <v>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</row>
    <row r="13" spans="1:21" x14ac:dyDescent="0.5">
      <c r="A13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5">
      <c r="A14" t="s">
        <v>22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</row>
    <row r="15" spans="1:21" x14ac:dyDescent="0.5">
      <c r="A15" t="s">
        <v>23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0.5</v>
      </c>
      <c r="I15">
        <v>1</v>
      </c>
      <c r="J15">
        <v>1</v>
      </c>
    </row>
    <row r="16" spans="1:21" x14ac:dyDescent="0.5">
      <c r="A16" t="s">
        <v>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5">
      <c r="A17" t="e">
        <f>District of Columbia v. Tri County Industries, Inc.</f>
        <v>#NAME?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5">
      <c r="A18" t="s">
        <v>25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</row>
    <row r="19" spans="1:10" x14ac:dyDescent="0.5">
      <c r="A19" t="s">
        <v>26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5">
      <c r="A20" t="s">
        <v>27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5">
      <c r="A21" t="s">
        <v>28</v>
      </c>
      <c r="B21">
        <v>1</v>
      </c>
      <c r="C21">
        <v>0.5</v>
      </c>
      <c r="D21">
        <v>1</v>
      </c>
      <c r="E21">
        <v>1</v>
      </c>
      <c r="F21">
        <v>1</v>
      </c>
      <c r="G21">
        <v>1</v>
      </c>
      <c r="H21">
        <v>0.5</v>
      </c>
      <c r="I21">
        <v>1</v>
      </c>
      <c r="J21">
        <v>1</v>
      </c>
    </row>
    <row r="22" spans="1:10" x14ac:dyDescent="0.5">
      <c r="A22" t="s">
        <v>29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</row>
    <row r="23" spans="1:10" x14ac:dyDescent="0.5">
      <c r="A23" t="s">
        <v>30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5">
      <c r="A24" t="s">
        <v>31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5">
      <c r="A25" t="s">
        <v>32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5">
      <c r="A26" t="s">
        <v>33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5">
      <c r="A27" t="s">
        <v>34</v>
      </c>
      <c r="B27">
        <v>0.5</v>
      </c>
      <c r="C27">
        <v>1</v>
      </c>
      <c r="D27">
        <v>0.5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5">
      <c r="A28" t="s">
        <v>35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</row>
    <row r="29" spans="1:10" x14ac:dyDescent="0.5">
      <c r="A29" t="s">
        <v>36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5">
      <c r="A30" t="s">
        <v>37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5">
      <c r="A31" t="s">
        <v>38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5">
      <c r="A32" t="s">
        <v>39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</row>
    <row r="33" spans="1:10" x14ac:dyDescent="0.5">
      <c r="A33" t="s">
        <v>40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5">
      <c r="A34" t="s">
        <v>41</v>
      </c>
      <c r="B34">
        <v>0</v>
      </c>
      <c r="C34">
        <v>1</v>
      </c>
      <c r="D34">
        <v>1</v>
      </c>
      <c r="E34">
        <v>0</v>
      </c>
      <c r="F34">
        <v>0.5</v>
      </c>
      <c r="G34">
        <v>1</v>
      </c>
      <c r="H34">
        <v>0</v>
      </c>
      <c r="I34">
        <v>1</v>
      </c>
      <c r="J34">
        <v>1</v>
      </c>
    </row>
    <row r="35" spans="1:10" x14ac:dyDescent="0.5">
      <c r="A35" t="s">
        <v>42</v>
      </c>
      <c r="B35">
        <v>1</v>
      </c>
      <c r="C35">
        <v>0</v>
      </c>
      <c r="D35">
        <v>1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 x14ac:dyDescent="0.5">
      <c r="A36" t="s">
        <v>43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</row>
    <row r="37" spans="1:10" x14ac:dyDescent="0.5">
      <c r="A37" t="s">
        <v>44</v>
      </c>
      <c r="B37">
        <v>1</v>
      </c>
      <c r="C37">
        <v>0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 x14ac:dyDescent="0.5">
      <c r="A38" t="s">
        <v>45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5">
      <c r="A39" t="s">
        <v>46</v>
      </c>
      <c r="B39">
        <v>1</v>
      </c>
      <c r="C39">
        <v>1</v>
      </c>
      <c r="D39">
        <v>1</v>
      </c>
      <c r="E39">
        <v>0.5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5">
      <c r="A40" t="s">
        <v>47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5">
      <c r="A41" t="s">
        <v>48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v>1</v>
      </c>
    </row>
    <row r="42" spans="1:10" x14ac:dyDescent="0.5">
      <c r="A42" t="s">
        <v>49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5">
      <c r="A43" t="s">
        <v>50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</row>
    <row r="44" spans="1:10" x14ac:dyDescent="0.5">
      <c r="A44" t="s">
        <v>51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</row>
    <row r="45" spans="1:10" x14ac:dyDescent="0.5">
      <c r="A45" t="s">
        <v>52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</row>
    <row r="46" spans="1:10" x14ac:dyDescent="0.5">
      <c r="A46" t="s">
        <v>53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</row>
    <row r="47" spans="1:10" x14ac:dyDescent="0.5">
      <c r="A47" t="s">
        <v>54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5">
      <c r="A48" t="s">
        <v>55</v>
      </c>
      <c r="B48">
        <v>1</v>
      </c>
      <c r="C48">
        <v>1</v>
      </c>
      <c r="D48">
        <v>1</v>
      </c>
      <c r="E48">
        <v>0.5</v>
      </c>
      <c r="F48">
        <v>1</v>
      </c>
      <c r="G48">
        <v>1</v>
      </c>
      <c r="H48">
        <v>1</v>
      </c>
      <c r="I48">
        <v>0</v>
      </c>
      <c r="J48">
        <v>1</v>
      </c>
    </row>
    <row r="49" spans="1:10" x14ac:dyDescent="0.5">
      <c r="A49" t="s">
        <v>56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0</v>
      </c>
    </row>
    <row r="50" spans="1:10" x14ac:dyDescent="0.5">
      <c r="A50" t="s">
        <v>57</v>
      </c>
      <c r="B50">
        <v>1</v>
      </c>
      <c r="C50">
        <v>0.5</v>
      </c>
      <c r="D50">
        <v>1</v>
      </c>
      <c r="E50">
        <v>1</v>
      </c>
      <c r="F50">
        <v>1</v>
      </c>
      <c r="G50">
        <v>0.5</v>
      </c>
      <c r="H50">
        <v>1</v>
      </c>
      <c r="I50">
        <v>0.5</v>
      </c>
      <c r="J50">
        <v>0.5</v>
      </c>
    </row>
    <row r="51" spans="1:10" x14ac:dyDescent="0.5">
      <c r="A51" t="s">
        <v>58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0.5</v>
      </c>
      <c r="J51">
        <v>1</v>
      </c>
    </row>
    <row r="52" spans="1:10" x14ac:dyDescent="0.5">
      <c r="A52" t="s">
        <v>59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</row>
    <row r="53" spans="1:10" x14ac:dyDescent="0.5">
      <c r="A53" t="s">
        <v>60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</row>
    <row r="54" spans="1:10" x14ac:dyDescent="0.5">
      <c r="A54" t="s">
        <v>61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5">
      <c r="A55" t="s">
        <v>62</v>
      </c>
      <c r="B55">
        <v>1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 x14ac:dyDescent="0.5">
      <c r="A56" t="s">
        <v>63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5">
      <c r="A57" t="s">
        <v>64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</row>
    <row r="58" spans="1:10" x14ac:dyDescent="0.5">
      <c r="A58" t="s">
        <v>65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5">
      <c r="A59" t="s">
        <v>66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5">
      <c r="A60" t="s">
        <v>67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5">
      <c r="A61" t="s">
        <v>68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5">
      <c r="A62" t="s">
        <v>69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5">
      <c r="A63" t="s">
        <v>70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5">
      <c r="A64" t="s">
        <v>71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5">
      <c r="A65" t="s">
        <v>72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5">
      <c r="A66" t="s">
        <v>73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5">
      <c r="A67" t="s">
        <v>74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5">
      <c r="A68" t="s">
        <v>75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5">
      <c r="A69" t="s">
        <v>76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</row>
    <row r="70" spans="1:10" x14ac:dyDescent="0.5">
      <c r="A70" t="s">
        <v>77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</row>
    <row r="71" spans="1:10" x14ac:dyDescent="0.5">
      <c r="A71" t="s">
        <v>78</v>
      </c>
      <c r="B71">
        <v>1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1</v>
      </c>
    </row>
    <row r="72" spans="1:10" x14ac:dyDescent="0.5">
      <c r="A72" t="s">
        <v>79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5">
      <c r="A73" t="s">
        <v>80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5">
      <c r="A74" t="s">
        <v>81</v>
      </c>
      <c r="B74">
        <v>1</v>
      </c>
      <c r="C74">
        <v>0.5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</row>
    <row r="75" spans="1:10" x14ac:dyDescent="0.5">
      <c r="A75" t="s">
        <v>82</v>
      </c>
      <c r="B75">
        <v>1</v>
      </c>
      <c r="C75">
        <v>0.5</v>
      </c>
      <c r="D75">
        <v>1</v>
      </c>
      <c r="E75">
        <v>1</v>
      </c>
      <c r="F75">
        <v>1</v>
      </c>
      <c r="G75">
        <v>1</v>
      </c>
      <c r="H75">
        <v>1</v>
      </c>
      <c r="I75">
        <v>0.5</v>
      </c>
      <c r="J75">
        <v>0</v>
      </c>
    </row>
    <row r="76" spans="1:10" x14ac:dyDescent="0.5">
      <c r="A76" t="s">
        <v>83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5">
      <c r="A77" t="s">
        <v>84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</row>
    <row r="78" spans="1:10" x14ac:dyDescent="0.5">
      <c r="A78" t="s">
        <v>85</v>
      </c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</row>
    <row r="79" spans="1:10" x14ac:dyDescent="0.5">
      <c r="A79" t="s">
        <v>86</v>
      </c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</row>
    <row r="80" spans="1:10" x14ac:dyDescent="0.5">
      <c r="A80" t="s">
        <v>87</v>
      </c>
      <c r="B80">
        <v>1</v>
      </c>
      <c r="C80">
        <v>0.5</v>
      </c>
      <c r="D80">
        <v>0.5</v>
      </c>
      <c r="E80">
        <v>1</v>
      </c>
      <c r="F80">
        <v>1</v>
      </c>
      <c r="G80">
        <v>1</v>
      </c>
      <c r="H80">
        <v>1</v>
      </c>
      <c r="I80">
        <v>1</v>
      </c>
      <c r="J80">
        <v>0.5</v>
      </c>
    </row>
    <row r="81" spans="1:10" x14ac:dyDescent="0.5">
      <c r="A81" t="s">
        <v>88</v>
      </c>
      <c r="B81">
        <v>1</v>
      </c>
      <c r="C81">
        <v>1</v>
      </c>
      <c r="D81">
        <v>0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</row>
    <row r="82" spans="1:10" x14ac:dyDescent="0.5">
      <c r="A82" t="s">
        <v>89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1:10" x14ac:dyDescent="0.5">
      <c r="A83" t="s">
        <v>90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</row>
    <row r="84" spans="1:10" x14ac:dyDescent="0.5">
      <c r="A84" t="s">
        <v>91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5">
      <c r="A85" t="s">
        <v>92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</row>
    <row r="86" spans="1:10" x14ac:dyDescent="0.5">
      <c r="A86" t="s">
        <v>93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 x14ac:dyDescent="0.5">
      <c r="A87" t="s">
        <v>94</v>
      </c>
      <c r="B87">
        <v>0</v>
      </c>
      <c r="C87">
        <v>1</v>
      </c>
      <c r="D87">
        <v>1</v>
      </c>
      <c r="E87">
        <v>0</v>
      </c>
      <c r="F87">
        <v>0</v>
      </c>
      <c r="G87">
        <v>1</v>
      </c>
      <c r="H87">
        <v>0</v>
      </c>
      <c r="I87">
        <v>1</v>
      </c>
      <c r="J8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workbookViewId="0">
      <selection activeCell="L4" sqref="L4"/>
    </sheetView>
  </sheetViews>
  <sheetFormatPr defaultColWidth="11" defaultRowHeight="15.75" x14ac:dyDescent="0.5"/>
  <sheetData>
    <row r="1" spans="1:21" x14ac:dyDescent="0.5">
      <c r="A1" t="s">
        <v>0</v>
      </c>
      <c r="B1" t="s">
        <v>412</v>
      </c>
      <c r="C1" t="s">
        <v>2</v>
      </c>
      <c r="D1" t="s">
        <v>4</v>
      </c>
      <c r="E1" t="s">
        <v>5</v>
      </c>
      <c r="F1" t="s">
        <v>7</v>
      </c>
      <c r="G1" t="s">
        <v>8</v>
      </c>
      <c r="H1" t="s">
        <v>9</v>
      </c>
      <c r="I1" t="s">
        <v>413</v>
      </c>
      <c r="J1" t="s">
        <v>640</v>
      </c>
      <c r="M1" t="s">
        <v>412</v>
      </c>
      <c r="N1" t="s">
        <v>2</v>
      </c>
      <c r="O1" t="s">
        <v>4</v>
      </c>
      <c r="P1" t="s">
        <v>5</v>
      </c>
      <c r="Q1" t="s">
        <v>7</v>
      </c>
      <c r="R1" t="s">
        <v>8</v>
      </c>
      <c r="S1" t="s">
        <v>9</v>
      </c>
      <c r="T1" t="s">
        <v>413</v>
      </c>
      <c r="U1" t="s">
        <v>640</v>
      </c>
    </row>
    <row r="2" spans="1:21" ht="16.899999999999999" x14ac:dyDescent="0.5">
      <c r="A2" t="s">
        <v>641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93</v>
      </c>
      <c r="N2" s="1">
        <f t="shared" ref="N2:U2" si="0">SUMPRODUCT(($B:$B=C:C)*(LEN($B:$B)&gt;0))</f>
        <v>55</v>
      </c>
      <c r="O2" s="1">
        <f t="shared" si="0"/>
        <v>71</v>
      </c>
      <c r="P2" s="1">
        <f t="shared" si="0"/>
        <v>75</v>
      </c>
      <c r="Q2" s="1">
        <f t="shared" si="0"/>
        <v>71</v>
      </c>
      <c r="R2" s="1">
        <f t="shared" si="0"/>
        <v>67</v>
      </c>
      <c r="S2" s="1">
        <f t="shared" si="0"/>
        <v>63</v>
      </c>
      <c r="T2" s="1">
        <f t="shared" si="0"/>
        <v>76</v>
      </c>
      <c r="U2" s="1">
        <f t="shared" si="0"/>
        <v>70</v>
      </c>
    </row>
    <row r="3" spans="1:21" ht="16.899999999999999" x14ac:dyDescent="0.5">
      <c r="A3" t="s">
        <v>642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2</v>
      </c>
      <c r="M3" s="1">
        <f>SUMPRODUCT(($C:$C=B:B)*(LEN($C:$C)&gt;0))</f>
        <v>55</v>
      </c>
      <c r="N3" s="1">
        <f t="shared" ref="N3:U3" si="1">SUMPRODUCT(($C:$C=C:C)*(LEN($C:$C)&gt;0))</f>
        <v>93</v>
      </c>
      <c r="O3" s="1">
        <f t="shared" si="1"/>
        <v>49</v>
      </c>
      <c r="P3" s="1">
        <f t="shared" si="1"/>
        <v>61</v>
      </c>
      <c r="Q3" s="1">
        <f t="shared" si="1"/>
        <v>46</v>
      </c>
      <c r="R3" s="1">
        <f t="shared" si="1"/>
        <v>70</v>
      </c>
      <c r="S3" s="1">
        <f t="shared" si="1"/>
        <v>72</v>
      </c>
      <c r="T3" s="1">
        <f t="shared" si="1"/>
        <v>48</v>
      </c>
      <c r="U3" s="1">
        <f t="shared" si="1"/>
        <v>69</v>
      </c>
    </row>
    <row r="4" spans="1:21" ht="16.899999999999999" x14ac:dyDescent="0.5">
      <c r="A4" t="s">
        <v>643</v>
      </c>
      <c r="B4">
        <v>1</v>
      </c>
      <c r="C4">
        <v>0.5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4</v>
      </c>
      <c r="M4" s="1">
        <f>SUMPRODUCT(($D:$D=B:B)*(LEN($D:$D)&gt;0))</f>
        <v>71</v>
      </c>
      <c r="N4" s="1">
        <f t="shared" ref="N4:U4" si="2">SUMPRODUCT(($D:$D=C:C)*(LEN($D:$D)&gt;0))</f>
        <v>49</v>
      </c>
      <c r="O4" s="1">
        <f t="shared" si="2"/>
        <v>93</v>
      </c>
      <c r="P4" s="1">
        <f t="shared" si="2"/>
        <v>68</v>
      </c>
      <c r="Q4" s="1">
        <f t="shared" si="2"/>
        <v>79</v>
      </c>
      <c r="R4" s="1">
        <f t="shared" si="2"/>
        <v>51</v>
      </c>
      <c r="S4" s="1">
        <f t="shared" si="2"/>
        <v>51</v>
      </c>
      <c r="T4" s="1">
        <f t="shared" si="2"/>
        <v>66</v>
      </c>
      <c r="U4" s="1">
        <f t="shared" si="2"/>
        <v>58</v>
      </c>
    </row>
    <row r="5" spans="1:21" ht="16.899999999999999" x14ac:dyDescent="0.5">
      <c r="A5" t="s">
        <v>644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5</v>
      </c>
      <c r="M5" s="1">
        <f>SUMPRODUCT(($E:$E=B:B)*(LEN($E:$E)&gt;0))</f>
        <v>75</v>
      </c>
      <c r="N5" s="1">
        <f t="shared" ref="N5:U5" si="3">SUMPRODUCT(($E:$E=C:C)*(LEN($E:$E)&gt;0))</f>
        <v>61</v>
      </c>
      <c r="O5" s="1">
        <f t="shared" si="3"/>
        <v>68</v>
      </c>
      <c r="P5" s="1">
        <f t="shared" si="3"/>
        <v>93</v>
      </c>
      <c r="Q5" s="1">
        <f t="shared" si="3"/>
        <v>63</v>
      </c>
      <c r="R5" s="1">
        <f t="shared" si="3"/>
        <v>69</v>
      </c>
      <c r="S5" s="1">
        <f t="shared" si="3"/>
        <v>67</v>
      </c>
      <c r="T5" s="1">
        <f t="shared" si="3"/>
        <v>70</v>
      </c>
      <c r="U5" s="1">
        <f t="shared" si="3"/>
        <v>70</v>
      </c>
    </row>
    <row r="6" spans="1:21" ht="16.899999999999999" x14ac:dyDescent="0.5">
      <c r="A6" t="s">
        <v>645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L6" t="s">
        <v>7</v>
      </c>
      <c r="M6" s="1">
        <f>SUMPRODUCT(($F:$F=B:B)*(LEN($F:$F)&gt;0))</f>
        <v>71</v>
      </c>
      <c r="N6" s="1">
        <f t="shared" ref="N6:U6" si="4">SUMPRODUCT(($F:$F=C:C)*(LEN($F:$F)&gt;0))</f>
        <v>46</v>
      </c>
      <c r="O6" s="1">
        <f t="shared" si="4"/>
        <v>79</v>
      </c>
      <c r="P6" s="1">
        <f t="shared" si="4"/>
        <v>63</v>
      </c>
      <c r="Q6" s="1">
        <f t="shared" si="4"/>
        <v>93</v>
      </c>
      <c r="R6" s="1">
        <f t="shared" si="4"/>
        <v>55</v>
      </c>
      <c r="S6" s="1">
        <f t="shared" si="4"/>
        <v>51</v>
      </c>
      <c r="T6" s="1">
        <f t="shared" si="4"/>
        <v>71</v>
      </c>
      <c r="U6" s="1">
        <f t="shared" si="4"/>
        <v>56</v>
      </c>
    </row>
    <row r="7" spans="1:21" ht="16.899999999999999" x14ac:dyDescent="0.5">
      <c r="A7" t="s">
        <v>646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8</v>
      </c>
      <c r="M7" s="1">
        <f>SUMPRODUCT(($G:$G=B:B)*(LEN($G:$G)&gt;0))</f>
        <v>67</v>
      </c>
      <c r="N7" s="1">
        <f t="shared" ref="N7:U7" si="5">SUMPRODUCT(($G:$G=C:C)*(LEN($G:$G)&gt;0))</f>
        <v>70</v>
      </c>
      <c r="O7" s="1">
        <f t="shared" si="5"/>
        <v>51</v>
      </c>
      <c r="P7" s="1">
        <f t="shared" si="5"/>
        <v>69</v>
      </c>
      <c r="Q7" s="1">
        <f t="shared" si="5"/>
        <v>55</v>
      </c>
      <c r="R7" s="1">
        <f t="shared" si="5"/>
        <v>93</v>
      </c>
      <c r="S7" s="1">
        <f t="shared" si="5"/>
        <v>82</v>
      </c>
      <c r="T7" s="1">
        <f t="shared" si="5"/>
        <v>62</v>
      </c>
      <c r="U7" s="1">
        <f t="shared" si="5"/>
        <v>79</v>
      </c>
    </row>
    <row r="8" spans="1:21" ht="16.899999999999999" x14ac:dyDescent="0.5">
      <c r="A8" t="s">
        <v>647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9</v>
      </c>
      <c r="M8" s="1">
        <f>SUMPRODUCT(($H:$H=B:B)*(LEN($I:$I)&gt;0))</f>
        <v>63</v>
      </c>
      <c r="N8" s="1">
        <f t="shared" ref="N8:U8" si="6">SUMPRODUCT(($H:$H=C:C)*(LEN($I:$I)&gt;0))</f>
        <v>72</v>
      </c>
      <c r="O8" s="1">
        <f t="shared" si="6"/>
        <v>51</v>
      </c>
      <c r="P8" s="1">
        <f t="shared" si="6"/>
        <v>67</v>
      </c>
      <c r="Q8" s="1">
        <f t="shared" si="6"/>
        <v>51</v>
      </c>
      <c r="R8" s="1">
        <f t="shared" si="6"/>
        <v>82</v>
      </c>
      <c r="S8" s="1">
        <f t="shared" si="6"/>
        <v>93</v>
      </c>
      <c r="T8" s="1">
        <f t="shared" si="6"/>
        <v>60</v>
      </c>
      <c r="U8" s="1">
        <f t="shared" si="6"/>
        <v>79</v>
      </c>
    </row>
    <row r="9" spans="1:21" ht="16.899999999999999" x14ac:dyDescent="0.5">
      <c r="A9" t="s">
        <v>648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413</v>
      </c>
      <c r="M9" s="1">
        <f>SUMPRODUCT(($I:$I=B:B)*(LEN($I:$I)&gt;0))</f>
        <v>76</v>
      </c>
      <c r="N9" s="1">
        <f t="shared" ref="N9:U9" si="7">SUMPRODUCT(($I:$I=C:C)*(LEN($I:$I)&gt;0))</f>
        <v>48</v>
      </c>
      <c r="O9" s="1">
        <f t="shared" si="7"/>
        <v>66</v>
      </c>
      <c r="P9" s="1">
        <f t="shared" si="7"/>
        <v>70</v>
      </c>
      <c r="Q9" s="1">
        <f t="shared" si="7"/>
        <v>71</v>
      </c>
      <c r="R9" s="1">
        <f t="shared" si="7"/>
        <v>62</v>
      </c>
      <c r="S9" s="1">
        <f t="shared" si="7"/>
        <v>60</v>
      </c>
      <c r="T9" s="1">
        <f t="shared" si="7"/>
        <v>93</v>
      </c>
      <c r="U9" s="1">
        <f t="shared" si="7"/>
        <v>61</v>
      </c>
    </row>
    <row r="10" spans="1:21" ht="16.899999999999999" x14ac:dyDescent="0.5">
      <c r="A10" t="s">
        <v>649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640</v>
      </c>
      <c r="M10" s="1">
        <f>SUMPRODUCT(($J:$J=B:B)*(LEN($J:$J)&gt;0))</f>
        <v>70</v>
      </c>
      <c r="N10" s="1">
        <f t="shared" ref="N10:U10" si="8">SUMPRODUCT(($J:$J=C:C)*(LEN($J:$J)&gt;0))</f>
        <v>69</v>
      </c>
      <c r="O10" s="1">
        <f t="shared" si="8"/>
        <v>58</v>
      </c>
      <c r="P10" s="1">
        <f t="shared" si="8"/>
        <v>70</v>
      </c>
      <c r="Q10" s="1">
        <f t="shared" si="8"/>
        <v>56</v>
      </c>
      <c r="R10" s="1">
        <f t="shared" si="8"/>
        <v>79</v>
      </c>
      <c r="S10" s="1">
        <f t="shared" si="8"/>
        <v>79</v>
      </c>
      <c r="T10" s="1">
        <f t="shared" si="8"/>
        <v>61</v>
      </c>
      <c r="U10" s="1">
        <f t="shared" si="8"/>
        <v>93</v>
      </c>
    </row>
    <row r="11" spans="1:21" x14ac:dyDescent="0.5">
      <c r="A11" t="s">
        <v>650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5">
      <c r="A12" t="s">
        <v>651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5">
      <c r="A13" t="s">
        <v>652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5">
      <c r="A14" t="s">
        <v>653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</row>
    <row r="15" spans="1:21" x14ac:dyDescent="0.5">
      <c r="A15" t="s">
        <v>654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</row>
    <row r="16" spans="1:21" x14ac:dyDescent="0.5">
      <c r="A16" t="s">
        <v>655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</row>
    <row r="17" spans="1:10" x14ac:dyDescent="0.5">
      <c r="A17" t="s">
        <v>656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0.5</v>
      </c>
      <c r="J17">
        <v>1</v>
      </c>
    </row>
    <row r="18" spans="1:10" x14ac:dyDescent="0.5">
      <c r="A18" t="s">
        <v>657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</row>
    <row r="19" spans="1:10" x14ac:dyDescent="0.5">
      <c r="A19" t="s">
        <v>658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5">
      <c r="A20" t="s">
        <v>659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5">
      <c r="A21" t="s">
        <v>660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</row>
    <row r="22" spans="1:10" x14ac:dyDescent="0.5">
      <c r="A22" t="e">
        <f>Briscoe v. Virginia</f>
        <v>#NAME?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5">
      <c r="A23" t="s">
        <v>661</v>
      </c>
      <c r="B23">
        <v>1</v>
      </c>
      <c r="C23">
        <v>1</v>
      </c>
      <c r="D23">
        <v>0.5</v>
      </c>
      <c r="E23">
        <v>1</v>
      </c>
      <c r="F23">
        <v>0.5</v>
      </c>
      <c r="G23">
        <v>1</v>
      </c>
      <c r="H23">
        <v>1</v>
      </c>
      <c r="I23">
        <v>1</v>
      </c>
      <c r="J23">
        <v>1</v>
      </c>
    </row>
    <row r="24" spans="1:10" x14ac:dyDescent="0.5">
      <c r="A24" t="s">
        <v>662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5">
      <c r="A25" t="s">
        <v>663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5">
      <c r="A26" t="s">
        <v>664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5">
      <c r="A27" t="s">
        <v>665</v>
      </c>
      <c r="B27">
        <v>1</v>
      </c>
      <c r="C27">
        <v>0.5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5">
      <c r="A28" t="s">
        <v>666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5">
      <c r="A29" t="s">
        <v>370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</row>
    <row r="30" spans="1:10" x14ac:dyDescent="0.5">
      <c r="A30" t="s">
        <v>667</v>
      </c>
      <c r="B30">
        <v>1</v>
      </c>
      <c r="C30">
        <v>0.5</v>
      </c>
      <c r="D30">
        <v>1</v>
      </c>
      <c r="E30">
        <v>1</v>
      </c>
      <c r="F30">
        <v>1</v>
      </c>
      <c r="G30">
        <v>0.5</v>
      </c>
      <c r="H30">
        <v>0.5</v>
      </c>
      <c r="I30">
        <v>1</v>
      </c>
      <c r="J30">
        <v>1</v>
      </c>
    </row>
    <row r="31" spans="1:10" x14ac:dyDescent="0.5">
      <c r="A31" t="s">
        <v>668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5">
      <c r="A32" t="s">
        <v>669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 x14ac:dyDescent="0.5">
      <c r="A33" t="s">
        <v>670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5">
      <c r="A34" t="s">
        <v>671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5">
      <c r="A35" t="s">
        <v>672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 x14ac:dyDescent="0.5">
      <c r="A36" t="s">
        <v>673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5">
      <c r="A37" t="s">
        <v>674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5">
      <c r="A38" t="s">
        <v>675</v>
      </c>
      <c r="B38">
        <v>0.5</v>
      </c>
      <c r="C38">
        <v>1</v>
      </c>
      <c r="D38">
        <v>0</v>
      </c>
      <c r="E38">
        <v>1</v>
      </c>
      <c r="F38">
        <v>0</v>
      </c>
      <c r="G38">
        <v>1</v>
      </c>
      <c r="H38">
        <v>1</v>
      </c>
      <c r="I38">
        <v>0.5</v>
      </c>
      <c r="J38">
        <v>1</v>
      </c>
    </row>
    <row r="39" spans="1:10" x14ac:dyDescent="0.5">
      <c r="A39" t="s">
        <v>676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</row>
    <row r="40" spans="1:10" x14ac:dyDescent="0.5">
      <c r="A40" t="s">
        <v>677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</row>
    <row r="41" spans="1:10" x14ac:dyDescent="0.5">
      <c r="A41" t="s">
        <v>678</v>
      </c>
      <c r="B41">
        <v>1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</row>
    <row r="42" spans="1:10" x14ac:dyDescent="0.5">
      <c r="A42" t="s">
        <v>679</v>
      </c>
      <c r="B42">
        <v>1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0</v>
      </c>
    </row>
    <row r="43" spans="1:10" x14ac:dyDescent="0.5">
      <c r="A43" t="s">
        <v>680</v>
      </c>
      <c r="B43">
        <v>1</v>
      </c>
      <c r="C43">
        <v>1</v>
      </c>
      <c r="D43">
        <v>0.5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</row>
    <row r="44" spans="1:10" x14ac:dyDescent="0.5">
      <c r="A44" t="s">
        <v>681</v>
      </c>
      <c r="B44">
        <v>1</v>
      </c>
      <c r="C44">
        <v>0.5</v>
      </c>
      <c r="D44">
        <v>0.5</v>
      </c>
      <c r="E44">
        <v>1</v>
      </c>
      <c r="F44">
        <v>0.5</v>
      </c>
      <c r="G44">
        <v>1</v>
      </c>
      <c r="H44">
        <v>1</v>
      </c>
      <c r="I44">
        <v>1</v>
      </c>
      <c r="J44">
        <v>1</v>
      </c>
    </row>
    <row r="45" spans="1:10" x14ac:dyDescent="0.5">
      <c r="A45" t="s">
        <v>682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1</v>
      </c>
      <c r="J45">
        <v>1</v>
      </c>
    </row>
    <row r="46" spans="1:10" x14ac:dyDescent="0.5">
      <c r="A46" t="s">
        <v>683</v>
      </c>
      <c r="B46">
        <v>1</v>
      </c>
      <c r="C46">
        <v>0</v>
      </c>
      <c r="D46">
        <v>0.5</v>
      </c>
      <c r="E46">
        <v>0.5</v>
      </c>
      <c r="F46">
        <v>0.5</v>
      </c>
      <c r="G46">
        <v>0</v>
      </c>
      <c r="H46">
        <v>0</v>
      </c>
      <c r="I46">
        <v>1</v>
      </c>
      <c r="J46">
        <v>0</v>
      </c>
    </row>
    <row r="47" spans="1:10" x14ac:dyDescent="0.5">
      <c r="A47" t="s">
        <v>684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</row>
    <row r="48" spans="1:10" x14ac:dyDescent="0.5">
      <c r="A48" t="s">
        <v>685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5">
      <c r="A49" t="s">
        <v>686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</row>
    <row r="50" spans="1:10" x14ac:dyDescent="0.5">
      <c r="A50" t="s">
        <v>687</v>
      </c>
      <c r="B50">
        <v>0.5</v>
      </c>
      <c r="C50">
        <v>1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</row>
    <row r="51" spans="1:10" x14ac:dyDescent="0.5">
      <c r="A51" t="s">
        <v>688</v>
      </c>
      <c r="B51">
        <v>1</v>
      </c>
      <c r="C51">
        <v>1</v>
      </c>
      <c r="D51">
        <v>0</v>
      </c>
      <c r="E51">
        <v>0.5</v>
      </c>
      <c r="F51">
        <v>0</v>
      </c>
      <c r="G51">
        <v>1</v>
      </c>
      <c r="H51">
        <v>1</v>
      </c>
      <c r="I51">
        <v>0.5</v>
      </c>
      <c r="J51">
        <v>1</v>
      </c>
    </row>
    <row r="52" spans="1:10" x14ac:dyDescent="0.5">
      <c r="A52" t="e">
        <f>Sullivan v. Florida</f>
        <v>#NAME?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5">
      <c r="A53" t="s">
        <v>689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5">
      <c r="A54" t="s">
        <v>690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5">
      <c r="A55" t="s">
        <v>691</v>
      </c>
      <c r="B55">
        <v>1</v>
      </c>
      <c r="C55">
        <v>1</v>
      </c>
      <c r="D55">
        <v>1</v>
      </c>
      <c r="E55">
        <v>1</v>
      </c>
      <c r="F55">
        <v>0.5</v>
      </c>
      <c r="G55">
        <v>1</v>
      </c>
      <c r="H55">
        <v>1</v>
      </c>
      <c r="I55">
        <v>1</v>
      </c>
      <c r="J55">
        <v>1</v>
      </c>
    </row>
    <row r="56" spans="1:10" x14ac:dyDescent="0.5">
      <c r="A56" t="s">
        <v>692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5">
      <c r="A57" t="s">
        <v>693</v>
      </c>
      <c r="B57">
        <v>1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5">
      <c r="A58" t="s">
        <v>694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</row>
    <row r="59" spans="1:10" x14ac:dyDescent="0.5">
      <c r="A59" t="s">
        <v>695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</row>
    <row r="60" spans="1:10" x14ac:dyDescent="0.5">
      <c r="A60" t="s">
        <v>696</v>
      </c>
      <c r="B60">
        <v>1</v>
      </c>
      <c r="C60">
        <v>1</v>
      </c>
      <c r="D60">
        <v>0.5</v>
      </c>
      <c r="E60">
        <v>1</v>
      </c>
      <c r="F60">
        <v>0.5</v>
      </c>
      <c r="G60">
        <v>1</v>
      </c>
      <c r="H60">
        <v>1</v>
      </c>
      <c r="I60">
        <v>1</v>
      </c>
      <c r="J60">
        <v>1</v>
      </c>
    </row>
    <row r="61" spans="1:10" x14ac:dyDescent="0.5">
      <c r="A61" t="s">
        <v>697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5">
      <c r="A62" t="s">
        <v>698</v>
      </c>
      <c r="B62">
        <v>1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1</v>
      </c>
      <c r="J62">
        <v>0</v>
      </c>
    </row>
    <row r="63" spans="1:10" x14ac:dyDescent="0.5">
      <c r="A63" t="s">
        <v>699</v>
      </c>
      <c r="B63">
        <v>1</v>
      </c>
      <c r="C63">
        <v>1</v>
      </c>
      <c r="D63">
        <v>0.5</v>
      </c>
      <c r="E63">
        <v>1</v>
      </c>
      <c r="F63">
        <v>0.5</v>
      </c>
      <c r="G63">
        <v>1</v>
      </c>
      <c r="H63">
        <v>1</v>
      </c>
      <c r="I63">
        <v>0.5</v>
      </c>
      <c r="J63">
        <v>1</v>
      </c>
    </row>
    <row r="64" spans="1:10" x14ac:dyDescent="0.5">
      <c r="A64" t="s">
        <v>700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</row>
    <row r="65" spans="1:10" x14ac:dyDescent="0.5">
      <c r="A65" t="s">
        <v>701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1</v>
      </c>
    </row>
    <row r="66" spans="1:10" x14ac:dyDescent="0.5">
      <c r="A66" t="s">
        <v>702</v>
      </c>
      <c r="B66">
        <v>1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5">
      <c r="A67" t="s">
        <v>703</v>
      </c>
      <c r="B67">
        <v>1</v>
      </c>
      <c r="C67">
        <v>1</v>
      </c>
      <c r="D67">
        <v>0.5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5">
      <c r="A68" t="s">
        <v>704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5">
      <c r="A69" t="s">
        <v>705</v>
      </c>
      <c r="B69">
        <v>1</v>
      </c>
      <c r="C69">
        <v>1</v>
      </c>
      <c r="D69">
        <v>0.5</v>
      </c>
      <c r="E69">
        <v>1</v>
      </c>
      <c r="F69">
        <v>0.5</v>
      </c>
      <c r="G69">
        <v>1</v>
      </c>
      <c r="H69">
        <v>1</v>
      </c>
      <c r="I69">
        <v>1</v>
      </c>
      <c r="J69">
        <v>1</v>
      </c>
    </row>
    <row r="70" spans="1:10" x14ac:dyDescent="0.5">
      <c r="A70" t="s">
        <v>706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5">
      <c r="A71" t="s">
        <v>707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5">
      <c r="A72" t="s">
        <v>708</v>
      </c>
      <c r="B72">
        <v>1</v>
      </c>
      <c r="C72">
        <v>1</v>
      </c>
      <c r="D72">
        <v>0</v>
      </c>
      <c r="E72">
        <v>1</v>
      </c>
      <c r="F72">
        <v>0</v>
      </c>
      <c r="G72">
        <v>1</v>
      </c>
      <c r="H72">
        <v>1</v>
      </c>
      <c r="I72">
        <v>0.5</v>
      </c>
      <c r="J72">
        <v>1</v>
      </c>
    </row>
    <row r="73" spans="1:10" x14ac:dyDescent="0.5">
      <c r="A73" t="s">
        <v>709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</row>
    <row r="74" spans="1:10" x14ac:dyDescent="0.5">
      <c r="A74" t="s">
        <v>710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5">
      <c r="A75" t="s">
        <v>711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5">
      <c r="A76" t="s">
        <v>712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1</v>
      </c>
      <c r="J76">
        <v>1</v>
      </c>
    </row>
    <row r="77" spans="1:10" x14ac:dyDescent="0.5">
      <c r="A77" t="s">
        <v>713</v>
      </c>
      <c r="B77">
        <v>1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5">
      <c r="A78" t="s">
        <v>714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1</v>
      </c>
      <c r="J78">
        <v>0</v>
      </c>
    </row>
    <row r="79" spans="1:10" x14ac:dyDescent="0.5">
      <c r="A79" t="s">
        <v>715</v>
      </c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</row>
    <row r="80" spans="1:10" x14ac:dyDescent="0.5">
      <c r="A80" t="s">
        <v>716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0</v>
      </c>
    </row>
    <row r="81" spans="1:10" x14ac:dyDescent="0.5">
      <c r="A81" t="s">
        <v>717</v>
      </c>
      <c r="B81">
        <v>1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5">
      <c r="A82" t="s">
        <v>718</v>
      </c>
      <c r="B82">
        <v>1</v>
      </c>
      <c r="C82">
        <v>0.5</v>
      </c>
      <c r="D82">
        <v>0.5</v>
      </c>
      <c r="E82">
        <v>1</v>
      </c>
      <c r="F82">
        <v>0</v>
      </c>
      <c r="G82">
        <v>1</v>
      </c>
      <c r="H82">
        <v>1</v>
      </c>
      <c r="I82">
        <v>1</v>
      </c>
      <c r="J82">
        <v>1</v>
      </c>
    </row>
    <row r="83" spans="1:10" x14ac:dyDescent="0.5">
      <c r="A83" t="s">
        <v>719</v>
      </c>
      <c r="B83">
        <v>1</v>
      </c>
      <c r="C83">
        <v>0.5</v>
      </c>
      <c r="D83">
        <v>1</v>
      </c>
      <c r="E83">
        <v>1</v>
      </c>
      <c r="F83">
        <v>1</v>
      </c>
      <c r="G83">
        <v>0.5</v>
      </c>
      <c r="H83">
        <v>0.5</v>
      </c>
      <c r="I83">
        <v>1</v>
      </c>
      <c r="J83">
        <v>1</v>
      </c>
    </row>
    <row r="84" spans="1:10" x14ac:dyDescent="0.5">
      <c r="A84" t="s">
        <v>720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5">
      <c r="A85" t="s">
        <v>721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</row>
    <row r="86" spans="1:10" x14ac:dyDescent="0.5">
      <c r="A86" t="s">
        <v>722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5">
      <c r="A87" t="s">
        <v>723</v>
      </c>
      <c r="B87">
        <v>1</v>
      </c>
      <c r="C87">
        <v>1</v>
      </c>
      <c r="D87">
        <v>0.5</v>
      </c>
      <c r="E87">
        <v>0.5</v>
      </c>
      <c r="F87">
        <v>0.5</v>
      </c>
      <c r="G87">
        <v>1</v>
      </c>
      <c r="H87">
        <v>1</v>
      </c>
      <c r="I87">
        <v>1</v>
      </c>
      <c r="J87">
        <v>1</v>
      </c>
    </row>
    <row r="88" spans="1:10" x14ac:dyDescent="0.5">
      <c r="A88" t="e">
        <f>Weyhrauch v. United States</f>
        <v>#NAME?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5">
      <c r="A89" t="s">
        <v>724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0</v>
      </c>
    </row>
    <row r="90" spans="1:10" x14ac:dyDescent="0.5">
      <c r="A90" t="s">
        <v>725</v>
      </c>
      <c r="B90">
        <v>1</v>
      </c>
      <c r="C90">
        <v>0.5</v>
      </c>
      <c r="D90">
        <v>0.5</v>
      </c>
      <c r="E90">
        <v>0.5</v>
      </c>
      <c r="F90">
        <v>1</v>
      </c>
      <c r="G90">
        <v>0.5</v>
      </c>
      <c r="H90">
        <v>0.5</v>
      </c>
      <c r="I90">
        <v>1</v>
      </c>
      <c r="J90">
        <v>0.5</v>
      </c>
    </row>
    <row r="91" spans="1:10" x14ac:dyDescent="0.5">
      <c r="A91" t="s">
        <v>726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</row>
    <row r="92" spans="1:10" x14ac:dyDescent="0.5">
      <c r="A92" t="s">
        <v>727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 x14ac:dyDescent="0.5">
      <c r="A93" t="s">
        <v>728</v>
      </c>
      <c r="B93">
        <v>0</v>
      </c>
      <c r="C93">
        <v>1</v>
      </c>
      <c r="D93">
        <v>0</v>
      </c>
      <c r="E93">
        <v>1</v>
      </c>
      <c r="F93">
        <v>0</v>
      </c>
      <c r="G93">
        <v>1</v>
      </c>
      <c r="H93">
        <v>1</v>
      </c>
      <c r="I93">
        <v>0</v>
      </c>
      <c r="J9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workbookViewId="0">
      <selection activeCell="M7" sqref="M7"/>
    </sheetView>
  </sheetViews>
  <sheetFormatPr defaultColWidth="11" defaultRowHeight="15.75" x14ac:dyDescent="0.5"/>
  <sheetData>
    <row r="1" spans="1:21" x14ac:dyDescent="0.5">
      <c r="A1" t="s">
        <v>0</v>
      </c>
      <c r="B1" t="s">
        <v>412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413</v>
      </c>
      <c r="I1" t="s">
        <v>640</v>
      </c>
      <c r="J1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6.899999999999999" x14ac:dyDescent="0.5">
      <c r="A2" t="s">
        <v>730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86</v>
      </c>
      <c r="N2" s="1">
        <f t="shared" ref="N2:U2" si="0">SUMPRODUCT(($B:$B=C:C)*(LEN($B:$B)&gt;0))</f>
        <v>72</v>
      </c>
      <c r="O2" s="1">
        <f t="shared" si="0"/>
        <v>76</v>
      </c>
      <c r="P2" s="1">
        <f t="shared" si="0"/>
        <v>66</v>
      </c>
      <c r="Q2" s="1">
        <f t="shared" si="0"/>
        <v>52</v>
      </c>
      <c r="R2" s="1">
        <f t="shared" si="0"/>
        <v>58</v>
      </c>
      <c r="S2" s="1">
        <f t="shared" si="0"/>
        <v>78</v>
      </c>
      <c r="T2" s="1">
        <f t="shared" si="0"/>
        <v>57</v>
      </c>
      <c r="U2" s="1">
        <f t="shared" si="0"/>
        <v>59</v>
      </c>
    </row>
    <row r="3" spans="1:21" ht="16.899999999999999" x14ac:dyDescent="0.5">
      <c r="A3" t="s">
        <v>731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4</v>
      </c>
      <c r="M3" s="1">
        <f>SUMPRODUCT(($C:$C=B:B)*(LEN($C:$C)&gt;0))</f>
        <v>72</v>
      </c>
      <c r="N3" s="1">
        <f t="shared" ref="N3:U3" si="1">SUMPRODUCT(($C:$C=C:C)*(LEN($C:$C)&gt;0))</f>
        <v>86</v>
      </c>
      <c r="O3" s="1">
        <f t="shared" si="1"/>
        <v>69</v>
      </c>
      <c r="P3" s="1">
        <f t="shared" si="1"/>
        <v>69</v>
      </c>
      <c r="Q3" s="1">
        <f t="shared" si="1"/>
        <v>50</v>
      </c>
      <c r="R3" s="1">
        <f t="shared" si="1"/>
        <v>48</v>
      </c>
      <c r="S3" s="1">
        <f t="shared" si="1"/>
        <v>66</v>
      </c>
      <c r="T3" s="1">
        <f t="shared" si="1"/>
        <v>50</v>
      </c>
      <c r="U3" s="1">
        <f t="shared" si="1"/>
        <v>54</v>
      </c>
    </row>
    <row r="4" spans="1:21" ht="16.899999999999999" x14ac:dyDescent="0.5">
      <c r="A4" t="s">
        <v>732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5</v>
      </c>
      <c r="M4" s="1">
        <f>SUMPRODUCT(($D:$D=B:B)*(LEN($D:$D)&gt;0))</f>
        <v>76</v>
      </c>
      <c r="N4" s="1">
        <f t="shared" ref="N4:U4" si="2">SUMPRODUCT(($D:$D=C:C)*(LEN($D:$D)&gt;0))</f>
        <v>69</v>
      </c>
      <c r="O4" s="1">
        <f t="shared" si="2"/>
        <v>86</v>
      </c>
      <c r="P4" s="1">
        <f t="shared" si="2"/>
        <v>66</v>
      </c>
      <c r="Q4" s="1">
        <f t="shared" si="2"/>
        <v>53</v>
      </c>
      <c r="R4" s="1">
        <f t="shared" si="2"/>
        <v>59</v>
      </c>
      <c r="S4" s="1">
        <f t="shared" si="2"/>
        <v>71</v>
      </c>
      <c r="T4" s="1">
        <f t="shared" si="2"/>
        <v>59</v>
      </c>
      <c r="U4" s="1">
        <f t="shared" si="2"/>
        <v>60</v>
      </c>
    </row>
    <row r="5" spans="1:21" ht="16.899999999999999" x14ac:dyDescent="0.5">
      <c r="A5" t="e">
        <f>Costco Wholesale Corp. v. Omega, S.A.</f>
        <v>#NAME?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7</v>
      </c>
      <c r="M5" s="1">
        <f>SUMPRODUCT(($E:$E=B:B)*(LEN($E:$E)&gt;0))</f>
        <v>66</v>
      </c>
      <c r="N5" s="1">
        <f t="shared" ref="N5:U5" si="3">SUMPRODUCT(($E:$E=C:C)*(LEN($E:$E)&gt;0))</f>
        <v>69</v>
      </c>
      <c r="O5" s="1">
        <f t="shared" si="3"/>
        <v>66</v>
      </c>
      <c r="P5" s="1">
        <f t="shared" si="3"/>
        <v>86</v>
      </c>
      <c r="Q5" s="1">
        <f t="shared" si="3"/>
        <v>44</v>
      </c>
      <c r="R5" s="1">
        <f t="shared" si="3"/>
        <v>46</v>
      </c>
      <c r="S5" s="1">
        <f t="shared" si="3"/>
        <v>65</v>
      </c>
      <c r="T5" s="1">
        <f t="shared" si="3"/>
        <v>48</v>
      </c>
      <c r="U5" s="1">
        <f t="shared" si="3"/>
        <v>48</v>
      </c>
    </row>
    <row r="6" spans="1:21" ht="16.899999999999999" x14ac:dyDescent="0.5">
      <c r="A6" t="s">
        <v>733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8</v>
      </c>
      <c r="M6" s="1">
        <f>SUMPRODUCT(($F:$F=B:B)*(LEN($F:$F)&gt;0))</f>
        <v>52</v>
      </c>
      <c r="N6" s="1">
        <f t="shared" ref="N6:U6" si="4">SUMPRODUCT(($F:$F=C:C)*(LEN($F:$F)&gt;0))</f>
        <v>50</v>
      </c>
      <c r="O6" s="1">
        <f t="shared" si="4"/>
        <v>53</v>
      </c>
      <c r="P6" s="1">
        <f t="shared" si="4"/>
        <v>44</v>
      </c>
      <c r="Q6" s="1">
        <f t="shared" si="4"/>
        <v>86</v>
      </c>
      <c r="R6" s="1">
        <f t="shared" si="4"/>
        <v>70</v>
      </c>
      <c r="S6" s="1">
        <f t="shared" si="4"/>
        <v>48</v>
      </c>
      <c r="T6" s="1">
        <f t="shared" si="4"/>
        <v>68</v>
      </c>
      <c r="U6" s="1">
        <f t="shared" si="4"/>
        <v>74</v>
      </c>
    </row>
    <row r="7" spans="1:21" ht="16.899999999999999" x14ac:dyDescent="0.5">
      <c r="A7" t="s">
        <v>734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9</v>
      </c>
      <c r="M7" s="1">
        <f>SUMPRODUCT(($G:$G=B:B)*(LEN($G:$G)&gt;0))</f>
        <v>58</v>
      </c>
      <c r="N7" s="1">
        <f t="shared" ref="N7:U7" si="5">SUMPRODUCT(($G:$G=C:C)*(LEN($G:$G)&gt;0))</f>
        <v>48</v>
      </c>
      <c r="O7" s="1">
        <f t="shared" si="5"/>
        <v>59</v>
      </c>
      <c r="P7" s="1">
        <f t="shared" si="5"/>
        <v>46</v>
      </c>
      <c r="Q7" s="1">
        <f t="shared" si="5"/>
        <v>70</v>
      </c>
      <c r="R7" s="1">
        <f t="shared" si="5"/>
        <v>86</v>
      </c>
      <c r="S7" s="1">
        <f t="shared" si="5"/>
        <v>53</v>
      </c>
      <c r="T7" s="1">
        <f t="shared" si="5"/>
        <v>73</v>
      </c>
      <c r="U7" s="1">
        <f t="shared" si="5"/>
        <v>75</v>
      </c>
    </row>
    <row r="8" spans="1:21" ht="16.899999999999999" x14ac:dyDescent="0.5">
      <c r="A8" t="s">
        <v>735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413</v>
      </c>
      <c r="M8" s="1">
        <f>SUMPRODUCT(($H:$H=B:B)*(LEN($I:$I)&gt;0))</f>
        <v>78</v>
      </c>
      <c r="N8" s="1">
        <f t="shared" ref="N8:U8" si="6">SUMPRODUCT(($H:$H=C:C)*(LEN($I:$I)&gt;0))</f>
        <v>66</v>
      </c>
      <c r="O8" s="1">
        <f t="shared" si="6"/>
        <v>71</v>
      </c>
      <c r="P8" s="1">
        <f t="shared" si="6"/>
        <v>65</v>
      </c>
      <c r="Q8" s="1">
        <f t="shared" si="6"/>
        <v>48</v>
      </c>
      <c r="R8" s="1">
        <f t="shared" si="6"/>
        <v>53</v>
      </c>
      <c r="S8" s="1">
        <f t="shared" si="6"/>
        <v>86</v>
      </c>
      <c r="T8" s="1">
        <f t="shared" si="6"/>
        <v>53</v>
      </c>
      <c r="U8" s="1">
        <f t="shared" si="6"/>
        <v>53</v>
      </c>
    </row>
    <row r="9" spans="1:21" ht="16.899999999999999" x14ac:dyDescent="0.5">
      <c r="A9" t="s">
        <v>736</v>
      </c>
      <c r="B9">
        <v>1</v>
      </c>
      <c r="C9">
        <v>1</v>
      </c>
      <c r="D9">
        <v>1</v>
      </c>
      <c r="E9">
        <v>1</v>
      </c>
      <c r="F9">
        <v>0.5</v>
      </c>
      <c r="G9">
        <v>1</v>
      </c>
      <c r="H9">
        <v>1</v>
      </c>
      <c r="I9">
        <v>1</v>
      </c>
      <c r="J9">
        <v>1</v>
      </c>
      <c r="L9" t="s">
        <v>640</v>
      </c>
      <c r="M9" s="1">
        <f>SUMPRODUCT(($I:$I=B:B)*(LEN($I:$I)&gt;0))</f>
        <v>57</v>
      </c>
      <c r="N9" s="1">
        <f t="shared" ref="N9:U9" si="7">SUMPRODUCT(($I:$I=C:C)*(LEN($I:$I)&gt;0))</f>
        <v>50</v>
      </c>
      <c r="O9" s="1">
        <f t="shared" si="7"/>
        <v>59</v>
      </c>
      <c r="P9" s="1">
        <f t="shared" si="7"/>
        <v>48</v>
      </c>
      <c r="Q9" s="1">
        <f t="shared" si="7"/>
        <v>68</v>
      </c>
      <c r="R9" s="1">
        <f t="shared" si="7"/>
        <v>73</v>
      </c>
      <c r="S9" s="1">
        <f t="shared" si="7"/>
        <v>53</v>
      </c>
      <c r="T9" s="1">
        <f t="shared" si="7"/>
        <v>86</v>
      </c>
      <c r="U9" s="1">
        <f t="shared" si="7"/>
        <v>78</v>
      </c>
    </row>
    <row r="10" spans="1:21" ht="16.899999999999999" x14ac:dyDescent="0.5">
      <c r="A10" t="s">
        <v>737</v>
      </c>
      <c r="B10">
        <v>1</v>
      </c>
      <c r="C10">
        <v>1</v>
      </c>
      <c r="D10">
        <v>1</v>
      </c>
      <c r="E10">
        <v>1</v>
      </c>
      <c r="F10">
        <v>0.5</v>
      </c>
      <c r="G10">
        <v>1</v>
      </c>
      <c r="H10">
        <v>1</v>
      </c>
      <c r="I10">
        <v>1</v>
      </c>
      <c r="J10">
        <v>1</v>
      </c>
      <c r="L10" t="s">
        <v>729</v>
      </c>
      <c r="M10" s="1">
        <f>SUMPRODUCT(($J:$J=B:B)*(LEN($J:$J)&gt;0))</f>
        <v>59</v>
      </c>
      <c r="N10" s="1">
        <f t="shared" ref="N10:U10" si="8">SUMPRODUCT(($J:$J=C:C)*(LEN($J:$J)&gt;0))</f>
        <v>54</v>
      </c>
      <c r="O10" s="1">
        <f t="shared" si="8"/>
        <v>60</v>
      </c>
      <c r="P10" s="1">
        <f t="shared" si="8"/>
        <v>48</v>
      </c>
      <c r="Q10" s="1">
        <f t="shared" si="8"/>
        <v>74</v>
      </c>
      <c r="R10" s="1">
        <f t="shared" si="8"/>
        <v>75</v>
      </c>
      <c r="S10" s="1">
        <f t="shared" si="8"/>
        <v>53</v>
      </c>
      <c r="T10" s="1">
        <f t="shared" si="8"/>
        <v>78</v>
      </c>
      <c r="U10" s="1">
        <f t="shared" si="8"/>
        <v>86</v>
      </c>
    </row>
    <row r="11" spans="1:21" x14ac:dyDescent="0.5">
      <c r="A11" t="s">
        <v>738</v>
      </c>
      <c r="B11">
        <v>1</v>
      </c>
      <c r="C11">
        <v>0.5</v>
      </c>
      <c r="D11">
        <v>1</v>
      </c>
      <c r="E11">
        <v>0.5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5">
      <c r="A12" t="s">
        <v>739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5">
      <c r="A13" t="s">
        <v>740</v>
      </c>
      <c r="B13">
        <v>1</v>
      </c>
      <c r="C13">
        <v>0.5</v>
      </c>
      <c r="D13">
        <v>0.5</v>
      </c>
      <c r="E13">
        <v>0.5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5">
      <c r="A14" t="s">
        <v>741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1" x14ac:dyDescent="0.5">
      <c r="A15" t="s">
        <v>742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5">
      <c r="A16" t="s">
        <v>743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5">
      <c r="A17" t="s">
        <v>744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</row>
    <row r="18" spans="1:10" x14ac:dyDescent="0.5">
      <c r="A18" t="s">
        <v>745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5">
      <c r="A19" t="s">
        <v>746</v>
      </c>
      <c r="B19">
        <v>1</v>
      </c>
      <c r="C19">
        <v>1</v>
      </c>
      <c r="D19">
        <v>1</v>
      </c>
      <c r="E19">
        <v>0.5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5">
      <c r="A20" t="s">
        <v>747</v>
      </c>
      <c r="B20">
        <v>1</v>
      </c>
      <c r="C20">
        <v>0</v>
      </c>
      <c r="D20">
        <v>1</v>
      </c>
      <c r="E20">
        <v>0.5</v>
      </c>
      <c r="F20">
        <v>0</v>
      </c>
      <c r="G20">
        <v>1</v>
      </c>
      <c r="H20">
        <v>1</v>
      </c>
      <c r="I20">
        <v>1</v>
      </c>
      <c r="J20">
        <v>1</v>
      </c>
    </row>
    <row r="21" spans="1:10" x14ac:dyDescent="0.5">
      <c r="A21" t="s">
        <v>748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5">
      <c r="A22" t="s">
        <v>749</v>
      </c>
      <c r="B22">
        <v>1</v>
      </c>
      <c r="C22">
        <v>1</v>
      </c>
      <c r="D22">
        <v>1</v>
      </c>
      <c r="E22">
        <v>0.5</v>
      </c>
      <c r="F22">
        <v>1</v>
      </c>
      <c r="G22">
        <v>1</v>
      </c>
      <c r="H22">
        <v>0.5</v>
      </c>
      <c r="I22">
        <v>1</v>
      </c>
      <c r="J22">
        <v>1</v>
      </c>
    </row>
    <row r="23" spans="1:10" x14ac:dyDescent="0.5">
      <c r="A23" t="s">
        <v>750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5">
      <c r="A24" t="s">
        <v>751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</row>
    <row r="25" spans="1:10" x14ac:dyDescent="0.5">
      <c r="A25" t="s">
        <v>752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5">
      <c r="A26" t="s">
        <v>753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</row>
    <row r="27" spans="1:10" x14ac:dyDescent="0.5">
      <c r="A27" t="s">
        <v>754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5">
      <c r="A28" t="s">
        <v>755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</row>
    <row r="29" spans="1:10" x14ac:dyDescent="0.5">
      <c r="A29" t="s">
        <v>756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5">
      <c r="A30" t="s">
        <v>757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5">
      <c r="A31" t="s">
        <v>758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5">
      <c r="A32" t="s">
        <v>759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5">
      <c r="A33" t="s">
        <v>760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5">
      <c r="A34" t="e">
        <f>Tolentino v. New York</f>
        <v>#NAME?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5">
      <c r="A35" t="s">
        <v>761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5">
      <c r="A36" t="s">
        <v>762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</row>
    <row r="37" spans="1:10" x14ac:dyDescent="0.5">
      <c r="A37" t="s">
        <v>763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5">
      <c r="A38" t="s">
        <v>764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 x14ac:dyDescent="0.5">
      <c r="A39" t="s">
        <v>765</v>
      </c>
      <c r="B39">
        <v>1</v>
      </c>
      <c r="C39">
        <v>1</v>
      </c>
      <c r="D39">
        <v>1</v>
      </c>
      <c r="E39">
        <v>1</v>
      </c>
      <c r="F39">
        <v>0</v>
      </c>
      <c r="G39">
        <v>0.5</v>
      </c>
      <c r="H39">
        <v>1</v>
      </c>
      <c r="I39">
        <v>0.5</v>
      </c>
      <c r="J39">
        <v>0.5</v>
      </c>
    </row>
    <row r="40" spans="1:10" x14ac:dyDescent="0.5">
      <c r="A40" t="s">
        <v>766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5">
      <c r="A41" t="s">
        <v>767</v>
      </c>
      <c r="B41">
        <v>1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5">
      <c r="A42" t="s">
        <v>768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5">
      <c r="A43" t="s">
        <v>769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5">
      <c r="A44" t="s">
        <v>770</v>
      </c>
      <c r="B44">
        <v>1</v>
      </c>
      <c r="C44">
        <v>0.5</v>
      </c>
      <c r="D44">
        <v>1</v>
      </c>
      <c r="E44">
        <v>0.5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5">
      <c r="A45" t="s">
        <v>771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</row>
    <row r="46" spans="1:10" x14ac:dyDescent="0.5">
      <c r="A46" t="s">
        <v>772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5">
      <c r="A47" t="s">
        <v>773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</row>
    <row r="48" spans="1:10" x14ac:dyDescent="0.5">
      <c r="A48" t="s">
        <v>774</v>
      </c>
      <c r="B48">
        <v>1</v>
      </c>
      <c r="C48">
        <v>1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</row>
    <row r="49" spans="1:10" x14ac:dyDescent="0.5">
      <c r="A49" t="s">
        <v>775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5">
      <c r="A50" t="s">
        <v>776</v>
      </c>
      <c r="B50">
        <v>1</v>
      </c>
      <c r="C50">
        <v>0.5</v>
      </c>
      <c r="D50">
        <v>1</v>
      </c>
      <c r="E50">
        <v>1</v>
      </c>
      <c r="F50">
        <v>0</v>
      </c>
      <c r="G50">
        <v>1</v>
      </c>
      <c r="H50">
        <v>0</v>
      </c>
      <c r="I50">
        <v>1</v>
      </c>
      <c r="J50">
        <v>1</v>
      </c>
    </row>
    <row r="51" spans="1:10" x14ac:dyDescent="0.5">
      <c r="A51" t="s">
        <v>777</v>
      </c>
      <c r="B51">
        <v>1</v>
      </c>
      <c r="C51">
        <v>1</v>
      </c>
      <c r="D51">
        <v>0</v>
      </c>
      <c r="E51">
        <v>0</v>
      </c>
      <c r="F51">
        <v>1</v>
      </c>
      <c r="G51">
        <v>0.5</v>
      </c>
      <c r="H51">
        <v>1</v>
      </c>
      <c r="I51">
        <v>0.5</v>
      </c>
      <c r="J51">
        <v>1</v>
      </c>
    </row>
    <row r="52" spans="1:10" x14ac:dyDescent="0.5">
      <c r="A52" t="s">
        <v>778</v>
      </c>
      <c r="B52">
        <v>1</v>
      </c>
      <c r="C52">
        <v>1</v>
      </c>
      <c r="D52">
        <v>1</v>
      </c>
      <c r="E52">
        <v>1</v>
      </c>
      <c r="F52">
        <v>0.5</v>
      </c>
      <c r="G52">
        <v>0.5</v>
      </c>
      <c r="H52">
        <v>1</v>
      </c>
      <c r="I52">
        <v>0.5</v>
      </c>
      <c r="J52">
        <v>0.5</v>
      </c>
    </row>
    <row r="53" spans="1:10" x14ac:dyDescent="0.5">
      <c r="A53" t="s">
        <v>779</v>
      </c>
      <c r="B53">
        <v>1</v>
      </c>
      <c r="C53">
        <v>1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5">
      <c r="A54" t="s">
        <v>780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</row>
    <row r="55" spans="1:10" x14ac:dyDescent="0.5">
      <c r="A55" t="s">
        <v>781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5">
      <c r="A56" t="s">
        <v>782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5">
      <c r="A57" t="s">
        <v>783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5">
      <c r="A58" t="s">
        <v>784</v>
      </c>
      <c r="B58">
        <v>1</v>
      </c>
      <c r="C58">
        <v>0</v>
      </c>
      <c r="D58">
        <v>1</v>
      </c>
      <c r="E58">
        <v>0.5</v>
      </c>
      <c r="F58">
        <v>0</v>
      </c>
      <c r="G58">
        <v>1</v>
      </c>
      <c r="H58">
        <v>1</v>
      </c>
      <c r="I58">
        <v>1</v>
      </c>
      <c r="J58">
        <v>0</v>
      </c>
    </row>
    <row r="59" spans="1:10" x14ac:dyDescent="0.5">
      <c r="A59" t="s">
        <v>785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5">
      <c r="A60" t="s">
        <v>786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5">
      <c r="A61" t="s">
        <v>787</v>
      </c>
      <c r="B61">
        <v>1</v>
      </c>
      <c r="C61">
        <v>1</v>
      </c>
      <c r="D61">
        <v>1</v>
      </c>
      <c r="E61">
        <v>0.5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5">
      <c r="A62" t="s">
        <v>788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0.5</v>
      </c>
      <c r="I62">
        <v>1</v>
      </c>
      <c r="J62">
        <v>1</v>
      </c>
    </row>
    <row r="63" spans="1:10" x14ac:dyDescent="0.5">
      <c r="A63" t="s">
        <v>789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5">
      <c r="A64" t="s">
        <v>790</v>
      </c>
      <c r="B64">
        <v>1</v>
      </c>
      <c r="C64">
        <v>1</v>
      </c>
      <c r="D64">
        <v>1</v>
      </c>
      <c r="E64">
        <v>1</v>
      </c>
      <c r="F64">
        <v>0.5</v>
      </c>
      <c r="G64">
        <v>0.5</v>
      </c>
      <c r="H64">
        <v>1</v>
      </c>
      <c r="I64">
        <v>0</v>
      </c>
      <c r="J64">
        <v>0</v>
      </c>
    </row>
    <row r="65" spans="1:10" x14ac:dyDescent="0.5">
      <c r="A65" t="e">
        <f>Flores-Villar v. United States</f>
        <v>#NAME?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5">
      <c r="A66" t="s">
        <v>791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5">
      <c r="A67" t="s">
        <v>792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1</v>
      </c>
      <c r="I67">
        <v>0.5</v>
      </c>
      <c r="J67">
        <v>1</v>
      </c>
    </row>
    <row r="68" spans="1:10" x14ac:dyDescent="0.5">
      <c r="A68" t="s">
        <v>793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</row>
    <row r="69" spans="1:10" x14ac:dyDescent="0.5">
      <c r="A69" t="s">
        <v>794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5">
      <c r="A70" t="s">
        <v>795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5">
      <c r="A71" t="s">
        <v>796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5">
      <c r="A72" t="s">
        <v>797</v>
      </c>
      <c r="B72">
        <v>1</v>
      </c>
      <c r="C72">
        <v>0</v>
      </c>
      <c r="D72">
        <v>1</v>
      </c>
      <c r="E72">
        <v>0.5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5">
      <c r="A73" t="s">
        <v>798</v>
      </c>
      <c r="B73">
        <v>1</v>
      </c>
      <c r="C73">
        <v>1</v>
      </c>
      <c r="D73">
        <v>1</v>
      </c>
      <c r="E73">
        <v>0.5</v>
      </c>
      <c r="F73">
        <v>1</v>
      </c>
      <c r="G73">
        <v>1</v>
      </c>
      <c r="H73">
        <v>0.5</v>
      </c>
      <c r="I73">
        <v>0.5</v>
      </c>
      <c r="J73">
        <v>1</v>
      </c>
    </row>
    <row r="74" spans="1:10" x14ac:dyDescent="0.5">
      <c r="A74" t="s">
        <v>799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5">
      <c r="A75" t="s">
        <v>800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5">
      <c r="A76" t="s">
        <v>801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0.5</v>
      </c>
      <c r="J76">
        <v>1</v>
      </c>
    </row>
    <row r="77" spans="1:10" x14ac:dyDescent="0.5">
      <c r="A77" t="s">
        <v>802</v>
      </c>
      <c r="B77">
        <v>1</v>
      </c>
      <c r="C77">
        <v>1</v>
      </c>
      <c r="D77">
        <v>1</v>
      </c>
      <c r="E77">
        <v>1</v>
      </c>
      <c r="F77">
        <v>0</v>
      </c>
      <c r="G77">
        <v>0</v>
      </c>
      <c r="H77">
        <v>1</v>
      </c>
      <c r="I77">
        <v>1</v>
      </c>
      <c r="J77">
        <v>0</v>
      </c>
    </row>
    <row r="78" spans="1:10" x14ac:dyDescent="0.5">
      <c r="A78" t="s">
        <v>803</v>
      </c>
      <c r="B78">
        <v>1</v>
      </c>
      <c r="C78">
        <v>1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</row>
    <row r="79" spans="1:10" x14ac:dyDescent="0.5">
      <c r="A79" t="s">
        <v>804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</row>
    <row r="80" spans="1:10" x14ac:dyDescent="0.5">
      <c r="A80" t="s">
        <v>805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</row>
    <row r="81" spans="1:10" x14ac:dyDescent="0.5">
      <c r="A81" t="s">
        <v>806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</row>
    <row r="82" spans="1:10" x14ac:dyDescent="0.5">
      <c r="A82" t="s">
        <v>807</v>
      </c>
      <c r="B82">
        <v>0.5</v>
      </c>
      <c r="C82">
        <v>1</v>
      </c>
      <c r="D82">
        <v>1</v>
      </c>
      <c r="E82">
        <v>0</v>
      </c>
      <c r="F82">
        <v>1</v>
      </c>
      <c r="G82">
        <v>0</v>
      </c>
      <c r="H82">
        <v>0.5</v>
      </c>
      <c r="I82">
        <v>1</v>
      </c>
      <c r="J82">
        <v>1</v>
      </c>
    </row>
    <row r="83" spans="1:10" x14ac:dyDescent="0.5">
      <c r="A83" t="s">
        <v>808</v>
      </c>
      <c r="B83">
        <v>1</v>
      </c>
      <c r="C83">
        <v>1</v>
      </c>
      <c r="D83">
        <v>1</v>
      </c>
      <c r="E83">
        <v>1</v>
      </c>
      <c r="F83">
        <v>0</v>
      </c>
      <c r="G83">
        <v>0.5</v>
      </c>
      <c r="H83">
        <v>0.5</v>
      </c>
      <c r="I83">
        <v>0</v>
      </c>
      <c r="J83">
        <v>0</v>
      </c>
    </row>
    <row r="84" spans="1:10" x14ac:dyDescent="0.5">
      <c r="A84" t="s">
        <v>809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5">
      <c r="A85" t="s">
        <v>704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5">
      <c r="A86" t="s">
        <v>810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workbookViewId="0">
      <selection activeCell="L1" sqref="L1:U10"/>
    </sheetView>
  </sheetViews>
  <sheetFormatPr defaultColWidth="11" defaultRowHeight="15.75" x14ac:dyDescent="0.5"/>
  <sheetData>
    <row r="1" spans="1:21" x14ac:dyDescent="0.5">
      <c r="A1" t="s">
        <v>0</v>
      </c>
      <c r="B1" t="s">
        <v>412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413</v>
      </c>
      <c r="I1" t="s">
        <v>640</v>
      </c>
      <c r="J1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6.899999999999999" x14ac:dyDescent="0.5">
      <c r="A2" t="s">
        <v>811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L2" t="s">
        <v>412</v>
      </c>
      <c r="M2" s="1">
        <f>SUMPRODUCT(($B:$B=B:B)*(LEN($B:$B)&gt;0))</f>
        <v>79</v>
      </c>
      <c r="N2" s="1">
        <f t="shared" ref="N2:U2" si="0">SUMPRODUCT(($B:$B=C:C)*(LEN($B:$B)&gt;0))</f>
        <v>66</v>
      </c>
      <c r="O2" s="1">
        <f t="shared" si="0"/>
        <v>65</v>
      </c>
      <c r="P2" s="1">
        <f t="shared" si="0"/>
        <v>68</v>
      </c>
      <c r="Q2" s="1">
        <f t="shared" si="0"/>
        <v>45</v>
      </c>
      <c r="R2" s="1">
        <f t="shared" si="0"/>
        <v>50</v>
      </c>
      <c r="S2" s="1">
        <f t="shared" si="0"/>
        <v>69</v>
      </c>
      <c r="T2" s="1">
        <f t="shared" si="0"/>
        <v>52</v>
      </c>
      <c r="U2" s="1">
        <f t="shared" si="0"/>
        <v>53</v>
      </c>
    </row>
    <row r="3" spans="1:21" ht="16.899999999999999" x14ac:dyDescent="0.5">
      <c r="A3" t="s">
        <v>812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4</v>
      </c>
      <c r="M3" s="1">
        <f>SUMPRODUCT(($C:$C=B:B)*(LEN($C:$C)&gt;0))</f>
        <v>66</v>
      </c>
      <c r="N3" s="1">
        <f t="shared" ref="N3:U3" si="1">SUMPRODUCT(($C:$C=C:C)*(LEN($C:$C)&gt;0))</f>
        <v>79</v>
      </c>
      <c r="O3" s="1">
        <f t="shared" si="1"/>
        <v>59</v>
      </c>
      <c r="P3" s="1">
        <f t="shared" si="1"/>
        <v>71</v>
      </c>
      <c r="Q3" s="1">
        <f t="shared" si="1"/>
        <v>38</v>
      </c>
      <c r="R3" s="1">
        <f t="shared" si="1"/>
        <v>40</v>
      </c>
      <c r="S3" s="1">
        <f t="shared" si="1"/>
        <v>65</v>
      </c>
      <c r="T3" s="1">
        <f t="shared" si="1"/>
        <v>45</v>
      </c>
      <c r="U3" s="1">
        <f t="shared" si="1"/>
        <v>47</v>
      </c>
    </row>
    <row r="4" spans="1:21" ht="16.899999999999999" x14ac:dyDescent="0.5">
      <c r="A4" t="s">
        <v>813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5</v>
      </c>
      <c r="M4" s="1">
        <f>SUMPRODUCT(($D:$D=B:B)*(LEN($D:$D)&gt;0))</f>
        <v>65</v>
      </c>
      <c r="N4" s="1">
        <f t="shared" ref="N4:U4" si="2">SUMPRODUCT(($D:$D=C:C)*(LEN($D:$D)&gt;0))</f>
        <v>59</v>
      </c>
      <c r="O4" s="1">
        <f t="shared" si="2"/>
        <v>79</v>
      </c>
      <c r="P4" s="1">
        <f t="shared" si="2"/>
        <v>61</v>
      </c>
      <c r="Q4" s="1">
        <f t="shared" si="2"/>
        <v>51</v>
      </c>
      <c r="R4" s="1">
        <f t="shared" si="2"/>
        <v>59</v>
      </c>
      <c r="S4" s="1">
        <f t="shared" si="2"/>
        <v>60</v>
      </c>
      <c r="T4" s="1">
        <f t="shared" si="2"/>
        <v>56</v>
      </c>
      <c r="U4" s="1">
        <f t="shared" si="2"/>
        <v>60</v>
      </c>
    </row>
    <row r="5" spans="1:21" ht="16.899999999999999" x14ac:dyDescent="0.5">
      <c r="A5" t="s">
        <v>814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7</v>
      </c>
      <c r="M5" s="1">
        <f>SUMPRODUCT(($E:$E=B:B)*(LEN($E:$E)&gt;0))</f>
        <v>68</v>
      </c>
      <c r="N5" s="1">
        <f t="shared" ref="N5:U5" si="3">SUMPRODUCT(($E:$E=C:C)*(LEN($E:$E)&gt;0))</f>
        <v>71</v>
      </c>
      <c r="O5" s="1">
        <f t="shared" si="3"/>
        <v>61</v>
      </c>
      <c r="P5" s="1">
        <f t="shared" si="3"/>
        <v>79</v>
      </c>
      <c r="Q5" s="1">
        <f t="shared" si="3"/>
        <v>38</v>
      </c>
      <c r="R5" s="1">
        <f t="shared" si="3"/>
        <v>43</v>
      </c>
      <c r="S5" s="1">
        <f t="shared" si="3"/>
        <v>65</v>
      </c>
      <c r="T5" s="1">
        <f t="shared" si="3"/>
        <v>47</v>
      </c>
      <c r="U5" s="1">
        <f t="shared" si="3"/>
        <v>49</v>
      </c>
    </row>
    <row r="6" spans="1:21" ht="16.899999999999999" x14ac:dyDescent="0.5">
      <c r="A6" t="s">
        <v>815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8</v>
      </c>
      <c r="M6" s="1">
        <f>SUMPRODUCT(($F:$F=B:B)*(LEN($F:$F)&gt;0))</f>
        <v>45</v>
      </c>
      <c r="N6" s="1">
        <f t="shared" ref="N6:U6" si="4">SUMPRODUCT(($F:$F=C:C)*(LEN($F:$F)&gt;0))</f>
        <v>38</v>
      </c>
      <c r="O6" s="1">
        <f t="shared" si="4"/>
        <v>51</v>
      </c>
      <c r="P6" s="1">
        <f t="shared" si="4"/>
        <v>38</v>
      </c>
      <c r="Q6" s="1">
        <f t="shared" si="4"/>
        <v>79</v>
      </c>
      <c r="R6" s="1">
        <f t="shared" si="4"/>
        <v>64</v>
      </c>
      <c r="S6" s="1">
        <f t="shared" si="4"/>
        <v>40</v>
      </c>
      <c r="T6" s="1">
        <f t="shared" si="4"/>
        <v>62</v>
      </c>
      <c r="U6" s="1">
        <f t="shared" si="4"/>
        <v>64</v>
      </c>
    </row>
    <row r="7" spans="1:21" ht="16.899999999999999" x14ac:dyDescent="0.5">
      <c r="A7" t="s">
        <v>816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9</v>
      </c>
      <c r="M7" s="1">
        <f>SUMPRODUCT(($G:$G=B:B)*(LEN($G:$G)&gt;0))</f>
        <v>50</v>
      </c>
      <c r="N7" s="1">
        <f t="shared" ref="N7:U7" si="5">SUMPRODUCT(($G:$G=C:C)*(LEN($G:$G)&gt;0))</f>
        <v>40</v>
      </c>
      <c r="O7" s="1">
        <f t="shared" si="5"/>
        <v>59</v>
      </c>
      <c r="P7" s="1">
        <f t="shared" si="5"/>
        <v>43</v>
      </c>
      <c r="Q7" s="1">
        <f t="shared" si="5"/>
        <v>64</v>
      </c>
      <c r="R7" s="1">
        <f t="shared" si="5"/>
        <v>79</v>
      </c>
      <c r="S7" s="1">
        <f t="shared" si="5"/>
        <v>50</v>
      </c>
      <c r="T7" s="1">
        <f t="shared" si="5"/>
        <v>61</v>
      </c>
      <c r="U7" s="1">
        <f t="shared" si="5"/>
        <v>63</v>
      </c>
    </row>
    <row r="8" spans="1:21" ht="16.899999999999999" x14ac:dyDescent="0.5">
      <c r="A8" t="s">
        <v>817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L8" t="s">
        <v>413</v>
      </c>
      <c r="M8" s="1">
        <f>SUMPRODUCT(($H:$H=B:B)*(LEN($I:$I)&gt;0))</f>
        <v>69</v>
      </c>
      <c r="N8" s="1">
        <f t="shared" ref="N8:U8" si="6">SUMPRODUCT(($H:$H=C:C)*(LEN($I:$I)&gt;0))</f>
        <v>65</v>
      </c>
      <c r="O8" s="1">
        <f t="shared" si="6"/>
        <v>60</v>
      </c>
      <c r="P8" s="1">
        <f t="shared" si="6"/>
        <v>65</v>
      </c>
      <c r="Q8" s="1">
        <f t="shared" si="6"/>
        <v>40</v>
      </c>
      <c r="R8" s="1">
        <f t="shared" si="6"/>
        <v>50</v>
      </c>
      <c r="S8" s="1">
        <f t="shared" si="6"/>
        <v>79</v>
      </c>
      <c r="T8" s="1">
        <f t="shared" si="6"/>
        <v>45</v>
      </c>
      <c r="U8" s="1">
        <f t="shared" si="6"/>
        <v>49</v>
      </c>
    </row>
    <row r="9" spans="1:21" ht="16.899999999999999" x14ac:dyDescent="0.5">
      <c r="A9" t="s">
        <v>818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0.5</v>
      </c>
      <c r="J9">
        <v>0.5</v>
      </c>
      <c r="L9" t="s">
        <v>640</v>
      </c>
      <c r="M9" s="1">
        <f>SUMPRODUCT(($I:$I=B:B)*(LEN($I:$I)&gt;0))</f>
        <v>52</v>
      </c>
      <c r="N9" s="1">
        <f t="shared" ref="N9:U9" si="7">SUMPRODUCT(($I:$I=C:C)*(LEN($I:$I)&gt;0))</f>
        <v>45</v>
      </c>
      <c r="O9" s="1">
        <f t="shared" si="7"/>
        <v>56</v>
      </c>
      <c r="P9" s="1">
        <f t="shared" si="7"/>
        <v>47</v>
      </c>
      <c r="Q9" s="1">
        <f t="shared" si="7"/>
        <v>62</v>
      </c>
      <c r="R9" s="1">
        <f t="shared" si="7"/>
        <v>61</v>
      </c>
      <c r="S9" s="1">
        <f t="shared" si="7"/>
        <v>45</v>
      </c>
      <c r="T9" s="1">
        <f t="shared" si="7"/>
        <v>79</v>
      </c>
      <c r="U9" s="1">
        <f t="shared" si="7"/>
        <v>64</v>
      </c>
    </row>
    <row r="10" spans="1:21" ht="16.899999999999999" x14ac:dyDescent="0.5">
      <c r="A10" t="s">
        <v>819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L10" t="s">
        <v>729</v>
      </c>
      <c r="M10" s="1">
        <f>SUMPRODUCT(($J:$J=B:B)*(LEN($J:$J)&gt;0))</f>
        <v>53</v>
      </c>
      <c r="N10" s="1">
        <f t="shared" ref="N10:U10" si="8">SUMPRODUCT(($J:$J=C:C)*(LEN($J:$J)&gt;0))</f>
        <v>47</v>
      </c>
      <c r="O10" s="1">
        <f t="shared" si="8"/>
        <v>60</v>
      </c>
      <c r="P10" s="1">
        <f t="shared" si="8"/>
        <v>49</v>
      </c>
      <c r="Q10" s="1">
        <f t="shared" si="8"/>
        <v>64</v>
      </c>
      <c r="R10" s="1">
        <f t="shared" si="8"/>
        <v>63</v>
      </c>
      <c r="S10" s="1">
        <f t="shared" si="8"/>
        <v>49</v>
      </c>
      <c r="T10" s="1">
        <f t="shared" si="8"/>
        <v>64</v>
      </c>
      <c r="U10" s="1">
        <f t="shared" si="8"/>
        <v>79</v>
      </c>
    </row>
    <row r="11" spans="1:21" x14ac:dyDescent="0.5">
      <c r="A11" t="s">
        <v>820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5">
      <c r="A12" t="s">
        <v>821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5">
      <c r="A13" t="s">
        <v>822</v>
      </c>
      <c r="B13">
        <v>1</v>
      </c>
      <c r="C13">
        <v>0.5</v>
      </c>
      <c r="D13">
        <v>1</v>
      </c>
      <c r="E13">
        <v>1</v>
      </c>
      <c r="F13">
        <v>1</v>
      </c>
      <c r="G13">
        <v>1</v>
      </c>
      <c r="H13">
        <v>0.5</v>
      </c>
      <c r="I13">
        <v>1</v>
      </c>
      <c r="J13">
        <v>1</v>
      </c>
    </row>
    <row r="14" spans="1:21" x14ac:dyDescent="0.5">
      <c r="A14" t="s">
        <v>823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</row>
    <row r="15" spans="1:21" x14ac:dyDescent="0.5">
      <c r="A15" t="s">
        <v>824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5">
      <c r="A16" t="s">
        <v>825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</row>
    <row r="17" spans="1:10" x14ac:dyDescent="0.5">
      <c r="A17" t="s">
        <v>826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5">
      <c r="A18" t="s">
        <v>827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5">
      <c r="A19" t="s">
        <v>828</v>
      </c>
      <c r="B19">
        <v>1</v>
      </c>
      <c r="C19">
        <v>1</v>
      </c>
      <c r="D19">
        <v>1</v>
      </c>
      <c r="E19">
        <v>1</v>
      </c>
      <c r="F19">
        <v>0.5</v>
      </c>
      <c r="G19">
        <v>0.5</v>
      </c>
      <c r="H19">
        <v>0.5</v>
      </c>
      <c r="I19">
        <v>1</v>
      </c>
      <c r="J19">
        <v>0.5</v>
      </c>
    </row>
    <row r="20" spans="1:10" x14ac:dyDescent="0.5">
      <c r="A20" t="s">
        <v>829</v>
      </c>
      <c r="B20">
        <v>1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</row>
    <row r="21" spans="1:10" x14ac:dyDescent="0.5">
      <c r="A21" t="s">
        <v>830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5">
      <c r="A22" t="s">
        <v>831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5">
      <c r="A23" t="s">
        <v>832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</row>
    <row r="24" spans="1:10" x14ac:dyDescent="0.5">
      <c r="A24" t="s">
        <v>833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</row>
    <row r="25" spans="1:10" x14ac:dyDescent="0.5">
      <c r="A25" t="s">
        <v>834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</row>
    <row r="26" spans="1:10" x14ac:dyDescent="0.5">
      <c r="A26" t="s">
        <v>835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5">
      <c r="A27" t="s">
        <v>836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</row>
    <row r="28" spans="1:10" x14ac:dyDescent="0.5">
      <c r="A28" t="s">
        <v>837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5">
      <c r="A29" t="s">
        <v>838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</row>
    <row r="30" spans="1:10" x14ac:dyDescent="0.5">
      <c r="A30" t="s">
        <v>839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</row>
    <row r="31" spans="1:10" x14ac:dyDescent="0.5">
      <c r="A31" t="s">
        <v>840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5">
      <c r="A32" t="s">
        <v>841</v>
      </c>
      <c r="B32">
        <v>1</v>
      </c>
      <c r="C32">
        <v>0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5">
      <c r="A33" t="s">
        <v>842</v>
      </c>
      <c r="B33">
        <v>1</v>
      </c>
      <c r="C33">
        <v>0.5</v>
      </c>
      <c r="D33">
        <v>0.5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5">
      <c r="A34" t="s">
        <v>843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5">
      <c r="A35" t="s">
        <v>844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</row>
    <row r="36" spans="1:10" x14ac:dyDescent="0.5">
      <c r="A36" t="s">
        <v>845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5">
      <c r="A37" t="s">
        <v>846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5">
      <c r="A38" t="s">
        <v>847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5">
      <c r="A39" t="s">
        <v>848</v>
      </c>
      <c r="B39">
        <v>1</v>
      </c>
      <c r="C39">
        <v>1</v>
      </c>
      <c r="D39">
        <v>1</v>
      </c>
      <c r="E39">
        <v>1</v>
      </c>
      <c r="F39">
        <v>1</v>
      </c>
      <c r="G39">
        <v>0.5</v>
      </c>
      <c r="H39">
        <v>0.5</v>
      </c>
      <c r="I39">
        <v>0.5</v>
      </c>
      <c r="J39">
        <v>1</v>
      </c>
    </row>
    <row r="40" spans="1:10" x14ac:dyDescent="0.5">
      <c r="A40" t="s">
        <v>849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5">
      <c r="A41" t="s">
        <v>850</v>
      </c>
      <c r="B41">
        <v>1</v>
      </c>
      <c r="C41">
        <v>1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</row>
    <row r="42" spans="1:10" x14ac:dyDescent="0.5">
      <c r="A42" t="s">
        <v>851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</row>
    <row r="43" spans="1:10" x14ac:dyDescent="0.5">
      <c r="A43" t="s">
        <v>852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5">
      <c r="A44" t="s">
        <v>853</v>
      </c>
      <c r="B44">
        <v>1</v>
      </c>
      <c r="C44">
        <v>1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</row>
    <row r="45" spans="1:10" x14ac:dyDescent="0.5">
      <c r="A45" t="s">
        <v>854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5">
      <c r="A46" t="e">
        <f>Vasquez v. United States</f>
        <v>#NAME?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5">
      <c r="A47" t="s">
        <v>855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5">
      <c r="A48" t="s">
        <v>856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5">
      <c r="A49" t="s">
        <v>857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5">
      <c r="A50" t="s">
        <v>858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5">
      <c r="A51" t="s">
        <v>859</v>
      </c>
      <c r="B51">
        <v>1</v>
      </c>
      <c r="C51">
        <v>0.5</v>
      </c>
      <c r="D51">
        <v>1</v>
      </c>
      <c r="E51">
        <v>0.5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5">
      <c r="A52" t="s">
        <v>860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</row>
    <row r="53" spans="1:10" x14ac:dyDescent="0.5">
      <c r="A53" t="s">
        <v>861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1</v>
      </c>
      <c r="I53">
        <v>1</v>
      </c>
      <c r="J53">
        <v>0</v>
      </c>
    </row>
    <row r="54" spans="1:10" x14ac:dyDescent="0.5">
      <c r="A54" t="s">
        <v>862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5">
      <c r="A55" t="s">
        <v>863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</row>
    <row r="56" spans="1:10" x14ac:dyDescent="0.5">
      <c r="A56" t="s">
        <v>864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5">
      <c r="A57" t="s">
        <v>865</v>
      </c>
      <c r="B57">
        <v>1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>
        <v>0</v>
      </c>
    </row>
    <row r="58" spans="1:10" x14ac:dyDescent="0.5">
      <c r="A58" t="s">
        <v>866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5">
      <c r="A59" t="s">
        <v>867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5">
      <c r="A60" t="s">
        <v>868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5">
      <c r="A61" t="s">
        <v>869</v>
      </c>
      <c r="B61">
        <v>1</v>
      </c>
      <c r="C61">
        <v>1</v>
      </c>
      <c r="D61">
        <v>1</v>
      </c>
      <c r="E61">
        <v>1</v>
      </c>
      <c r="F61">
        <v>0.5</v>
      </c>
      <c r="G61">
        <v>0.5</v>
      </c>
      <c r="H61">
        <v>1</v>
      </c>
      <c r="I61">
        <v>1</v>
      </c>
      <c r="J61">
        <v>1</v>
      </c>
    </row>
    <row r="62" spans="1:10" x14ac:dyDescent="0.5">
      <c r="A62" t="s">
        <v>870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</row>
    <row r="63" spans="1:10" x14ac:dyDescent="0.5">
      <c r="A63" t="s">
        <v>871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</row>
    <row r="64" spans="1:10" x14ac:dyDescent="0.5">
      <c r="A64" t="s">
        <v>872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5">
      <c r="A65" t="s">
        <v>873</v>
      </c>
      <c r="B65">
        <v>1</v>
      </c>
      <c r="C65">
        <v>0</v>
      </c>
      <c r="D65">
        <v>1</v>
      </c>
      <c r="E65">
        <v>0.5</v>
      </c>
      <c r="F65">
        <v>0</v>
      </c>
      <c r="G65">
        <v>1</v>
      </c>
      <c r="H65">
        <v>1</v>
      </c>
      <c r="I65">
        <v>0</v>
      </c>
      <c r="J65">
        <v>0</v>
      </c>
    </row>
    <row r="66" spans="1:10" x14ac:dyDescent="0.5">
      <c r="A66" t="s">
        <v>874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</row>
    <row r="67" spans="1:10" x14ac:dyDescent="0.5">
      <c r="A67" t="s">
        <v>875</v>
      </c>
      <c r="B67">
        <v>0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1</v>
      </c>
    </row>
    <row r="68" spans="1:10" x14ac:dyDescent="0.5">
      <c r="A68" t="s">
        <v>876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</row>
    <row r="69" spans="1:10" x14ac:dyDescent="0.5">
      <c r="A69" t="s">
        <v>877</v>
      </c>
      <c r="B69">
        <v>1</v>
      </c>
      <c r="C69">
        <v>1</v>
      </c>
      <c r="D69">
        <v>1</v>
      </c>
      <c r="E69">
        <v>1</v>
      </c>
      <c r="F69">
        <v>0.5</v>
      </c>
      <c r="G69">
        <v>1</v>
      </c>
      <c r="H69">
        <v>1</v>
      </c>
      <c r="I69">
        <v>1</v>
      </c>
      <c r="J69">
        <v>1</v>
      </c>
    </row>
    <row r="70" spans="1:10" x14ac:dyDescent="0.5">
      <c r="A70" t="s">
        <v>878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</row>
    <row r="71" spans="1:10" x14ac:dyDescent="0.5">
      <c r="A71" t="s">
        <v>879</v>
      </c>
      <c r="B71">
        <v>1</v>
      </c>
      <c r="C71">
        <v>1</v>
      </c>
      <c r="D71">
        <v>1</v>
      </c>
      <c r="E71">
        <v>1</v>
      </c>
      <c r="F71">
        <v>0.5</v>
      </c>
      <c r="G71">
        <v>0</v>
      </c>
      <c r="H71">
        <v>1</v>
      </c>
      <c r="I71">
        <v>0.5</v>
      </c>
      <c r="J71">
        <v>0</v>
      </c>
    </row>
    <row r="72" spans="1:10" x14ac:dyDescent="0.5">
      <c r="A72" t="s">
        <v>880</v>
      </c>
      <c r="B72">
        <v>1</v>
      </c>
      <c r="C72">
        <v>1</v>
      </c>
      <c r="D72">
        <v>0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</row>
    <row r="73" spans="1:10" x14ac:dyDescent="0.5">
      <c r="A73" t="s">
        <v>881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</row>
    <row r="74" spans="1:10" x14ac:dyDescent="0.5">
      <c r="A74" t="s">
        <v>882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5">
      <c r="A75" t="s">
        <v>883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5">
      <c r="A76" t="s">
        <v>884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</row>
    <row r="77" spans="1:10" x14ac:dyDescent="0.5">
      <c r="A77" t="s">
        <v>885</v>
      </c>
      <c r="B77">
        <v>1</v>
      </c>
      <c r="C77">
        <v>0</v>
      </c>
      <c r="D77">
        <v>0</v>
      </c>
      <c r="E77">
        <v>0</v>
      </c>
      <c r="F77">
        <v>1</v>
      </c>
      <c r="G77">
        <v>0.5</v>
      </c>
      <c r="H77">
        <v>0</v>
      </c>
      <c r="I77">
        <v>1</v>
      </c>
      <c r="J77">
        <v>0.5</v>
      </c>
    </row>
    <row r="78" spans="1:10" x14ac:dyDescent="0.5">
      <c r="A78" t="e">
        <f>First American Financial Corp. v. Edwards</f>
        <v>#NAME?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5">
      <c r="A79" t="s">
        <v>886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>
      <selection activeCell="L1" sqref="L1:U10"/>
    </sheetView>
  </sheetViews>
  <sheetFormatPr defaultColWidth="11" defaultRowHeight="15.75" x14ac:dyDescent="0.5"/>
  <sheetData>
    <row r="1" spans="1:21" x14ac:dyDescent="0.5">
      <c r="A1" s="2" t="s">
        <v>0</v>
      </c>
      <c r="B1" s="2" t="s">
        <v>412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413</v>
      </c>
      <c r="I1" s="2" t="s">
        <v>640</v>
      </c>
      <c r="J1" s="2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6.899999999999999" x14ac:dyDescent="0.5">
      <c r="A2" s="2" t="s">
        <v>887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412</v>
      </c>
      <c r="M2" s="1">
        <f>SUMPRODUCT(($B:$B=B:B)*(LEN($B:$B)&gt;0))</f>
        <v>80</v>
      </c>
      <c r="N2" s="1">
        <f t="shared" ref="N2:U2" si="0">SUMPRODUCT(($B:$B=C:C)*(LEN($B:$B)&gt;0))</f>
        <v>65</v>
      </c>
      <c r="O2" s="1">
        <f t="shared" si="0"/>
        <v>65</v>
      </c>
      <c r="P2" s="1">
        <f t="shared" si="0"/>
        <v>64</v>
      </c>
      <c r="Q2" s="1">
        <f t="shared" si="0"/>
        <v>49</v>
      </c>
      <c r="R2" s="1">
        <f t="shared" si="0"/>
        <v>56</v>
      </c>
      <c r="S2" s="1">
        <f t="shared" si="0"/>
        <v>66</v>
      </c>
      <c r="T2" s="1">
        <f t="shared" si="0"/>
        <v>50</v>
      </c>
      <c r="U2" s="1">
        <f t="shared" si="0"/>
        <v>51</v>
      </c>
    </row>
    <row r="3" spans="1:21" ht="16.899999999999999" x14ac:dyDescent="0.5">
      <c r="A3" s="2" t="s">
        <v>888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4</v>
      </c>
      <c r="M3" s="1">
        <f>SUMPRODUCT(($C:$C=B:B)*(LEN($C:$C)&gt;0))</f>
        <v>65</v>
      </c>
      <c r="N3" s="1">
        <f t="shared" ref="N3:U3" si="1">SUMPRODUCT(($C:$C=C:C)*(LEN($C:$C)&gt;0))</f>
        <v>80</v>
      </c>
      <c r="O3" s="1">
        <f t="shared" si="1"/>
        <v>58</v>
      </c>
      <c r="P3" s="1">
        <f t="shared" si="1"/>
        <v>66</v>
      </c>
      <c r="Q3" s="1">
        <f t="shared" si="1"/>
        <v>51</v>
      </c>
      <c r="R3" s="1">
        <f t="shared" si="1"/>
        <v>45</v>
      </c>
      <c r="S3" s="1">
        <f t="shared" si="1"/>
        <v>55</v>
      </c>
      <c r="T3" s="1">
        <f t="shared" si="1"/>
        <v>48</v>
      </c>
      <c r="U3" s="1">
        <f t="shared" si="1"/>
        <v>51</v>
      </c>
    </row>
    <row r="4" spans="1:21" ht="16.899999999999999" x14ac:dyDescent="0.5">
      <c r="A4" s="2" t="s">
        <v>889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L4" t="s">
        <v>5</v>
      </c>
      <c r="M4" s="1">
        <f>SUMPRODUCT(($D:$D=B:B)*(LEN($D:$D)&gt;0))</f>
        <v>65</v>
      </c>
      <c r="N4" s="1">
        <f t="shared" ref="N4:U4" si="2">SUMPRODUCT(($D:$D=C:C)*(LEN($D:$D)&gt;0))</f>
        <v>58</v>
      </c>
      <c r="O4" s="1">
        <f t="shared" si="2"/>
        <v>80</v>
      </c>
      <c r="P4" s="1">
        <f t="shared" si="2"/>
        <v>55</v>
      </c>
      <c r="Q4" s="1">
        <f t="shared" si="2"/>
        <v>55</v>
      </c>
      <c r="R4" s="1">
        <f t="shared" si="2"/>
        <v>58</v>
      </c>
      <c r="S4" s="1">
        <f t="shared" si="2"/>
        <v>60</v>
      </c>
      <c r="T4" s="1">
        <f t="shared" si="2"/>
        <v>56</v>
      </c>
      <c r="U4" s="1">
        <f t="shared" si="2"/>
        <v>55</v>
      </c>
    </row>
    <row r="5" spans="1:21" ht="16.899999999999999" x14ac:dyDescent="0.5">
      <c r="A5" s="2" t="s">
        <v>890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t="s">
        <v>7</v>
      </c>
      <c r="M5" s="1">
        <f>SUMPRODUCT(($E:$E=B:B)*(LEN($E:$E)&gt;0))</f>
        <v>64</v>
      </c>
      <c r="N5" s="1">
        <f t="shared" ref="N5:U5" si="3">SUMPRODUCT(($E:$E=C:C)*(LEN($E:$E)&gt;0))</f>
        <v>66</v>
      </c>
      <c r="O5" s="1">
        <f t="shared" si="3"/>
        <v>55</v>
      </c>
      <c r="P5" s="1">
        <f t="shared" si="3"/>
        <v>80</v>
      </c>
      <c r="Q5" s="1">
        <f t="shared" si="3"/>
        <v>41</v>
      </c>
      <c r="R5" s="1">
        <f t="shared" si="3"/>
        <v>46</v>
      </c>
      <c r="S5" s="1">
        <f t="shared" si="3"/>
        <v>65</v>
      </c>
      <c r="T5" s="1">
        <f t="shared" si="3"/>
        <v>44</v>
      </c>
      <c r="U5" s="1">
        <f t="shared" si="3"/>
        <v>42</v>
      </c>
    </row>
    <row r="6" spans="1:21" ht="16.899999999999999" x14ac:dyDescent="0.5">
      <c r="A6" s="2" t="s">
        <v>891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8</v>
      </c>
      <c r="M6" s="1">
        <f>SUMPRODUCT(($F:$F=B:B)*(LEN($F:$F)&gt;0))</f>
        <v>49</v>
      </c>
      <c r="N6" s="1">
        <f t="shared" ref="N6:U6" si="4">SUMPRODUCT(($F:$F=C:C)*(LEN($F:$F)&gt;0))</f>
        <v>51</v>
      </c>
      <c r="O6" s="1">
        <f t="shared" si="4"/>
        <v>55</v>
      </c>
      <c r="P6" s="1">
        <f t="shared" si="4"/>
        <v>41</v>
      </c>
      <c r="Q6" s="1">
        <f t="shared" si="4"/>
        <v>79</v>
      </c>
      <c r="R6" s="1">
        <f t="shared" si="4"/>
        <v>68</v>
      </c>
      <c r="S6" s="1">
        <f t="shared" si="4"/>
        <v>42</v>
      </c>
      <c r="T6" s="1">
        <f t="shared" si="4"/>
        <v>69</v>
      </c>
      <c r="U6" s="1">
        <f t="shared" si="4"/>
        <v>74</v>
      </c>
    </row>
    <row r="7" spans="1:21" ht="16.899999999999999" x14ac:dyDescent="0.5">
      <c r="A7" s="2" t="s">
        <v>892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L7" t="s">
        <v>9</v>
      </c>
      <c r="M7" s="1">
        <f>SUMPRODUCT(($G:$G=B:B)*(LEN($G:$G)&gt;0))</f>
        <v>56</v>
      </c>
      <c r="N7" s="1">
        <f t="shared" ref="N7:U7" si="5">SUMPRODUCT(($G:$G=C:C)*(LEN($G:$G)&gt;0))</f>
        <v>45</v>
      </c>
      <c r="O7" s="1">
        <f t="shared" si="5"/>
        <v>58</v>
      </c>
      <c r="P7" s="1">
        <f t="shared" si="5"/>
        <v>46</v>
      </c>
      <c r="Q7" s="1">
        <f t="shared" si="5"/>
        <v>69</v>
      </c>
      <c r="R7" s="1">
        <f t="shared" si="5"/>
        <v>80</v>
      </c>
      <c r="S7" s="1">
        <f t="shared" si="5"/>
        <v>51</v>
      </c>
      <c r="T7" s="1">
        <f t="shared" si="5"/>
        <v>66</v>
      </c>
      <c r="U7" s="1">
        <f t="shared" si="5"/>
        <v>71</v>
      </c>
    </row>
    <row r="8" spans="1:21" ht="16.899999999999999" x14ac:dyDescent="0.5">
      <c r="A8" s="2" t="s">
        <v>893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0.5</v>
      </c>
      <c r="I8" s="2">
        <v>1</v>
      </c>
      <c r="J8" s="2">
        <v>1</v>
      </c>
      <c r="L8" t="s">
        <v>413</v>
      </c>
      <c r="M8" s="1">
        <f>SUMPRODUCT(($H:$H=B:B)*(LEN($I:$I)&gt;0))</f>
        <v>66</v>
      </c>
      <c r="N8" s="1">
        <f t="shared" ref="N8:U8" si="6">SUMPRODUCT(($H:$H=C:C)*(LEN($I:$I)&gt;0))</f>
        <v>55</v>
      </c>
      <c r="O8" s="1">
        <f t="shared" si="6"/>
        <v>60</v>
      </c>
      <c r="P8" s="1">
        <f t="shared" si="6"/>
        <v>65</v>
      </c>
      <c r="Q8" s="1">
        <f t="shared" si="6"/>
        <v>42</v>
      </c>
      <c r="R8" s="1">
        <f t="shared" si="6"/>
        <v>51</v>
      </c>
      <c r="S8" s="1">
        <f t="shared" si="6"/>
        <v>80</v>
      </c>
      <c r="T8" s="1">
        <f t="shared" si="6"/>
        <v>47</v>
      </c>
      <c r="U8" s="1">
        <f t="shared" si="6"/>
        <v>44</v>
      </c>
    </row>
    <row r="9" spans="1:21" ht="16.899999999999999" x14ac:dyDescent="0.5">
      <c r="A9" s="2" t="s">
        <v>894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L9" t="s">
        <v>640</v>
      </c>
      <c r="M9" s="1">
        <f>SUMPRODUCT(($I:$I=B:B)*(LEN($I:$I)&gt;0))</f>
        <v>50</v>
      </c>
      <c r="N9" s="1">
        <f t="shared" ref="N9:U9" si="7">SUMPRODUCT(($I:$I=C:C)*(LEN($I:$I)&gt;0))</f>
        <v>48</v>
      </c>
      <c r="O9" s="1">
        <f t="shared" si="7"/>
        <v>56</v>
      </c>
      <c r="P9" s="1">
        <f t="shared" si="7"/>
        <v>44</v>
      </c>
      <c r="Q9" s="1">
        <f t="shared" si="7"/>
        <v>70</v>
      </c>
      <c r="R9" s="1">
        <f t="shared" si="7"/>
        <v>66</v>
      </c>
      <c r="S9" s="1">
        <f t="shared" si="7"/>
        <v>47</v>
      </c>
      <c r="T9" s="1">
        <f t="shared" si="7"/>
        <v>80</v>
      </c>
      <c r="U9" s="1">
        <f t="shared" si="7"/>
        <v>72</v>
      </c>
    </row>
    <row r="10" spans="1:21" ht="16.899999999999999" x14ac:dyDescent="0.5">
      <c r="A10" s="2" t="s">
        <v>895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729</v>
      </c>
      <c r="M10" s="1">
        <f>SUMPRODUCT(($J:$J=B:B)*(LEN($J:$J)&gt;0))</f>
        <v>51</v>
      </c>
      <c r="N10" s="1">
        <f t="shared" ref="N10:U10" si="8">SUMPRODUCT(($J:$J=C:C)*(LEN($J:$J)&gt;0))</f>
        <v>51</v>
      </c>
      <c r="O10" s="1">
        <f t="shared" si="8"/>
        <v>55</v>
      </c>
      <c r="P10" s="1">
        <f t="shared" si="8"/>
        <v>42</v>
      </c>
      <c r="Q10" s="1">
        <f t="shared" si="8"/>
        <v>75</v>
      </c>
      <c r="R10" s="1">
        <f t="shared" si="8"/>
        <v>71</v>
      </c>
      <c r="S10" s="1">
        <f t="shared" si="8"/>
        <v>44</v>
      </c>
      <c r="T10" s="1">
        <f t="shared" si="8"/>
        <v>72</v>
      </c>
      <c r="U10" s="1">
        <f t="shared" si="8"/>
        <v>80</v>
      </c>
    </row>
    <row r="11" spans="1:21" x14ac:dyDescent="0.5">
      <c r="A11" s="2" t="s">
        <v>896</v>
      </c>
      <c r="B11" s="2">
        <v>1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</row>
    <row r="12" spans="1:21" x14ac:dyDescent="0.5">
      <c r="A12" s="2" t="s">
        <v>897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21" x14ac:dyDescent="0.5">
      <c r="A13" s="2" t="s">
        <v>898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5">
      <c r="A14" s="2" t="s">
        <v>899</v>
      </c>
      <c r="B14" s="2">
        <v>1</v>
      </c>
      <c r="C14" s="2">
        <v>1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I14" s="2">
        <v>1</v>
      </c>
      <c r="J14" s="2">
        <v>1</v>
      </c>
    </row>
    <row r="15" spans="1:21" x14ac:dyDescent="0.5">
      <c r="A15" s="2" t="s">
        <v>900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5">
      <c r="A16" s="2" t="s">
        <v>901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 x14ac:dyDescent="0.5">
      <c r="A17" s="2" t="s">
        <v>902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 x14ac:dyDescent="0.5">
      <c r="A18" s="2" t="s">
        <v>903</v>
      </c>
      <c r="B18" s="2">
        <v>1</v>
      </c>
      <c r="C18" s="2">
        <v>0</v>
      </c>
      <c r="D18" s="2">
        <v>1</v>
      </c>
      <c r="E18" s="2">
        <v>0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</row>
    <row r="19" spans="1:10" x14ac:dyDescent="0.5">
      <c r="A19" s="2" t="s">
        <v>904</v>
      </c>
      <c r="B19" s="2">
        <v>1</v>
      </c>
      <c r="C19" s="2">
        <v>0.5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5">
      <c r="A20" s="2" t="s">
        <v>905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0</v>
      </c>
      <c r="I20" s="2">
        <v>1</v>
      </c>
      <c r="J20" s="2">
        <v>1</v>
      </c>
    </row>
    <row r="21" spans="1:10" x14ac:dyDescent="0.5">
      <c r="A21" s="2" t="s">
        <v>906</v>
      </c>
      <c r="B21" s="2">
        <v>1</v>
      </c>
      <c r="C21" s="2">
        <v>1</v>
      </c>
      <c r="D21" s="2">
        <v>1</v>
      </c>
      <c r="E21" s="2">
        <v>0.5</v>
      </c>
      <c r="F21" s="2">
        <v>0</v>
      </c>
      <c r="G21" s="2">
        <v>1</v>
      </c>
      <c r="H21" s="2">
        <v>1</v>
      </c>
      <c r="I21" s="2">
        <v>0</v>
      </c>
      <c r="J21" s="2">
        <v>1</v>
      </c>
    </row>
    <row r="22" spans="1:10" x14ac:dyDescent="0.5">
      <c r="A22" s="2" t="s">
        <v>907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</row>
    <row r="23" spans="1:10" x14ac:dyDescent="0.5">
      <c r="A23" s="2" t="s">
        <v>908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5">
      <c r="A24" s="2" t="s">
        <v>909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 x14ac:dyDescent="0.5">
      <c r="A25" s="2" t="s">
        <v>910</v>
      </c>
      <c r="B25" s="2">
        <v>1</v>
      </c>
      <c r="C25" s="2">
        <v>0</v>
      </c>
      <c r="D25" s="2">
        <v>0</v>
      </c>
      <c r="E25" s="2">
        <v>0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 x14ac:dyDescent="0.5">
      <c r="A26" s="2" t="s">
        <v>911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 x14ac:dyDescent="0.5">
      <c r="A27" s="2" t="s">
        <v>912</v>
      </c>
      <c r="B27" s="2">
        <v>1</v>
      </c>
      <c r="C27" s="2">
        <v>0</v>
      </c>
      <c r="D27" s="2">
        <v>0</v>
      </c>
      <c r="E27" s="2">
        <v>1</v>
      </c>
      <c r="F27" s="2">
        <v>0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5">
      <c r="A28" s="2" t="s">
        <v>913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 x14ac:dyDescent="0.5">
      <c r="A29" s="2" t="s">
        <v>914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 x14ac:dyDescent="0.5">
      <c r="A30" s="2" t="s">
        <v>915</v>
      </c>
      <c r="B30" s="2">
        <v>0</v>
      </c>
      <c r="C30" s="2">
        <v>0</v>
      </c>
      <c r="D30" s="2">
        <v>1</v>
      </c>
      <c r="E30" s="2">
        <v>0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 x14ac:dyDescent="0.5">
      <c r="A31" s="2" t="s">
        <v>916</v>
      </c>
      <c r="B31" s="2">
        <v>0</v>
      </c>
      <c r="C31" s="2">
        <v>1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1</v>
      </c>
      <c r="J31" s="2">
        <v>1</v>
      </c>
    </row>
    <row r="32" spans="1:10" x14ac:dyDescent="0.5">
      <c r="A32" s="2" t="s">
        <v>917</v>
      </c>
      <c r="B32" s="2">
        <v>1</v>
      </c>
      <c r="C32" s="2">
        <v>1</v>
      </c>
      <c r="D32" s="2">
        <v>1</v>
      </c>
      <c r="E32" s="2">
        <v>1</v>
      </c>
      <c r="F32" s="2"/>
      <c r="G32" s="2">
        <v>0</v>
      </c>
      <c r="H32" s="2">
        <v>1</v>
      </c>
      <c r="I32" s="2">
        <v>0</v>
      </c>
      <c r="J32" s="2">
        <v>0</v>
      </c>
    </row>
    <row r="33" spans="1:10" x14ac:dyDescent="0.5">
      <c r="A33" s="2" t="s">
        <v>918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 x14ac:dyDescent="0.5">
      <c r="A34" s="2" t="s">
        <v>919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 x14ac:dyDescent="0.5">
      <c r="A35" s="2" t="s">
        <v>920</v>
      </c>
      <c r="B35" s="2">
        <v>1</v>
      </c>
      <c r="C35" s="2">
        <v>1</v>
      </c>
      <c r="D35" s="2">
        <v>1</v>
      </c>
      <c r="E35" s="2">
        <v>1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</row>
    <row r="36" spans="1:10" x14ac:dyDescent="0.5">
      <c r="A36" s="2" t="s">
        <v>921</v>
      </c>
      <c r="B36" s="2">
        <v>0</v>
      </c>
      <c r="C36" s="2">
        <v>0</v>
      </c>
      <c r="D36" s="2">
        <v>1</v>
      </c>
      <c r="E36" s="2">
        <v>0</v>
      </c>
      <c r="F36" s="2">
        <v>1</v>
      </c>
      <c r="G36" s="2">
        <v>1</v>
      </c>
      <c r="H36" s="2">
        <v>0</v>
      </c>
      <c r="I36" s="2">
        <v>1</v>
      </c>
      <c r="J36" s="2">
        <v>1</v>
      </c>
    </row>
    <row r="37" spans="1:10" x14ac:dyDescent="0.5">
      <c r="A37" s="2" t="s">
        <v>922</v>
      </c>
      <c r="B37" s="2">
        <v>1</v>
      </c>
      <c r="C37" s="2">
        <v>1</v>
      </c>
      <c r="D37" s="2">
        <v>1</v>
      </c>
      <c r="E37" s="2">
        <v>1</v>
      </c>
      <c r="F37" s="2">
        <v>0.5</v>
      </c>
      <c r="G37" s="2">
        <v>0.5</v>
      </c>
      <c r="H37" s="2">
        <v>1</v>
      </c>
      <c r="I37" s="2">
        <v>0.5</v>
      </c>
      <c r="J37" s="2">
        <v>0.5</v>
      </c>
    </row>
    <row r="38" spans="1:10" x14ac:dyDescent="0.5">
      <c r="A38" s="2" t="s">
        <v>923</v>
      </c>
      <c r="B38" s="2">
        <v>0</v>
      </c>
      <c r="C38" s="2">
        <v>1</v>
      </c>
      <c r="D38" s="2">
        <v>1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</row>
    <row r="39" spans="1:10" x14ac:dyDescent="0.5">
      <c r="A39" s="2" t="s">
        <v>924</v>
      </c>
      <c r="B39" s="2">
        <v>1</v>
      </c>
      <c r="C39" s="2">
        <v>1</v>
      </c>
      <c r="D39" s="2">
        <v>1</v>
      </c>
      <c r="E39" s="2">
        <v>0</v>
      </c>
      <c r="F39" s="2">
        <v>1</v>
      </c>
      <c r="G39" s="2">
        <v>1</v>
      </c>
      <c r="H39" s="2">
        <v>0</v>
      </c>
      <c r="I39" s="2">
        <v>1</v>
      </c>
      <c r="J39" s="2">
        <v>1</v>
      </c>
    </row>
    <row r="40" spans="1:10" x14ac:dyDescent="0.5">
      <c r="A40" s="2" t="s">
        <v>925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 x14ac:dyDescent="0.5">
      <c r="A41" s="2" t="s">
        <v>926</v>
      </c>
      <c r="B41" s="2">
        <v>1</v>
      </c>
      <c r="C41" s="2">
        <v>1</v>
      </c>
      <c r="D41" s="2">
        <v>1</v>
      </c>
      <c r="E41" s="2">
        <v>1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</row>
    <row r="42" spans="1:10" x14ac:dyDescent="0.5">
      <c r="A42" s="2" t="s">
        <v>927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 x14ac:dyDescent="0.5">
      <c r="A43" s="2" t="s">
        <v>928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 x14ac:dyDescent="0.5">
      <c r="A44" s="2" t="s">
        <v>929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 x14ac:dyDescent="0.5">
      <c r="A45" s="2" t="s">
        <v>930</v>
      </c>
      <c r="B45" s="2">
        <v>0</v>
      </c>
      <c r="C45" s="2">
        <v>1</v>
      </c>
      <c r="D45" s="2">
        <v>0</v>
      </c>
      <c r="E45" s="2">
        <v>1</v>
      </c>
      <c r="F45" s="2">
        <v>1</v>
      </c>
      <c r="G45" s="2">
        <v>0.5</v>
      </c>
      <c r="H45" s="2">
        <v>0</v>
      </c>
      <c r="I45" s="2">
        <v>1</v>
      </c>
      <c r="J45" s="2">
        <v>1</v>
      </c>
    </row>
    <row r="46" spans="1:10" x14ac:dyDescent="0.5">
      <c r="A46" s="2" t="s">
        <v>931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 x14ac:dyDescent="0.5">
      <c r="A47" s="2" t="s">
        <v>932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 x14ac:dyDescent="0.5">
      <c r="A48" s="2" t="s">
        <v>933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 x14ac:dyDescent="0.5">
      <c r="A49" s="2" t="s">
        <v>934</v>
      </c>
      <c r="B49" s="2">
        <v>0</v>
      </c>
      <c r="C49" s="2">
        <v>0</v>
      </c>
      <c r="D49" s="2">
        <v>1</v>
      </c>
      <c r="E49" s="2">
        <v>0</v>
      </c>
      <c r="F49" s="2">
        <v>1</v>
      </c>
      <c r="G49" s="2">
        <v>1</v>
      </c>
      <c r="H49" s="2">
        <v>0</v>
      </c>
      <c r="I49" s="2">
        <v>1</v>
      </c>
      <c r="J49" s="2">
        <v>1</v>
      </c>
    </row>
    <row r="50" spans="1:10" x14ac:dyDescent="0.5">
      <c r="A50" s="2" t="s">
        <v>935</v>
      </c>
      <c r="B50" s="2">
        <v>0</v>
      </c>
      <c r="C50" s="2">
        <v>0</v>
      </c>
      <c r="D50" s="2">
        <v>1</v>
      </c>
      <c r="E50" s="2">
        <v>0</v>
      </c>
      <c r="F50" s="2">
        <v>1</v>
      </c>
      <c r="G50" s="2">
        <v>1</v>
      </c>
      <c r="H50" s="2">
        <v>0</v>
      </c>
      <c r="I50" s="2">
        <v>1</v>
      </c>
      <c r="J50" s="2">
        <v>1</v>
      </c>
    </row>
    <row r="51" spans="1:10" x14ac:dyDescent="0.5">
      <c r="A51" s="2" t="s">
        <v>936</v>
      </c>
      <c r="B51" s="2">
        <v>1</v>
      </c>
      <c r="C51" s="2">
        <v>0</v>
      </c>
      <c r="D51" s="2">
        <v>1</v>
      </c>
      <c r="E51" s="2">
        <v>1</v>
      </c>
      <c r="F51" s="2">
        <v>0</v>
      </c>
      <c r="G51" s="2">
        <v>1</v>
      </c>
      <c r="H51" s="2">
        <v>1</v>
      </c>
      <c r="I51" s="2">
        <v>0</v>
      </c>
      <c r="J51" s="2">
        <v>0</v>
      </c>
    </row>
    <row r="52" spans="1:10" x14ac:dyDescent="0.5">
      <c r="A52" s="2" t="s">
        <v>937</v>
      </c>
      <c r="B52" s="2">
        <v>1</v>
      </c>
      <c r="C52" s="2">
        <v>1</v>
      </c>
      <c r="D52" s="2">
        <v>1</v>
      </c>
      <c r="E52" s="2">
        <v>0.5</v>
      </c>
      <c r="F52" s="2">
        <v>1</v>
      </c>
      <c r="G52" s="2">
        <v>1</v>
      </c>
      <c r="H52" s="2">
        <v>0.5</v>
      </c>
      <c r="I52" s="2">
        <v>1</v>
      </c>
      <c r="J52" s="2">
        <v>1</v>
      </c>
    </row>
    <row r="53" spans="1:10" x14ac:dyDescent="0.5">
      <c r="A53" s="2" t="s">
        <v>938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5">
      <c r="A54" s="2" t="s">
        <v>939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 x14ac:dyDescent="0.5">
      <c r="A55" s="2" t="s">
        <v>940</v>
      </c>
      <c r="B55" s="2">
        <v>0</v>
      </c>
      <c r="C55" s="2">
        <v>0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v>0</v>
      </c>
      <c r="J55" s="2">
        <v>1</v>
      </c>
    </row>
    <row r="56" spans="1:10" x14ac:dyDescent="0.5">
      <c r="A56" s="2" t="s">
        <v>941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5">
      <c r="A57" s="2" t="s">
        <v>942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 x14ac:dyDescent="0.5">
      <c r="A58" s="2" t="s">
        <v>943</v>
      </c>
      <c r="B58" s="2">
        <v>1</v>
      </c>
      <c r="C58" s="2">
        <v>0.5</v>
      </c>
      <c r="D58" s="2">
        <v>1</v>
      </c>
      <c r="E58" s="2">
        <v>0.5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 x14ac:dyDescent="0.5">
      <c r="A59" s="2" t="s">
        <v>944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 x14ac:dyDescent="0.5">
      <c r="A60" s="2" t="s">
        <v>945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5">
      <c r="A61" s="2" t="s">
        <v>946</v>
      </c>
      <c r="B61" s="2">
        <v>1</v>
      </c>
      <c r="C61" s="2">
        <v>1</v>
      </c>
      <c r="D61" s="2">
        <v>1</v>
      </c>
      <c r="E61" s="2">
        <v>0</v>
      </c>
      <c r="F61" s="2">
        <v>1</v>
      </c>
      <c r="G61" s="2">
        <v>1</v>
      </c>
      <c r="H61" s="2">
        <v>0</v>
      </c>
      <c r="I61" s="2">
        <v>1</v>
      </c>
      <c r="J61" s="2">
        <v>1</v>
      </c>
    </row>
    <row r="62" spans="1:10" x14ac:dyDescent="0.5">
      <c r="A62" s="2" t="s">
        <v>947</v>
      </c>
      <c r="B62" s="2">
        <v>1</v>
      </c>
      <c r="C62" s="2">
        <v>0</v>
      </c>
      <c r="D62" s="2">
        <v>1</v>
      </c>
      <c r="E62" s="2">
        <v>1</v>
      </c>
      <c r="F62" s="2">
        <v>0</v>
      </c>
      <c r="G62" s="2">
        <v>1</v>
      </c>
      <c r="H62" s="2">
        <v>1</v>
      </c>
      <c r="I62" s="2">
        <v>0</v>
      </c>
      <c r="J62" s="2">
        <v>0</v>
      </c>
    </row>
    <row r="63" spans="1:10" x14ac:dyDescent="0.5">
      <c r="A63" s="2" t="s">
        <v>948</v>
      </c>
      <c r="B63" s="2">
        <v>0</v>
      </c>
      <c r="C63" s="2">
        <v>0</v>
      </c>
      <c r="D63" s="2">
        <v>0</v>
      </c>
      <c r="E63" s="2">
        <v>0</v>
      </c>
      <c r="F63" s="2">
        <v>1</v>
      </c>
      <c r="G63" s="2">
        <v>1</v>
      </c>
      <c r="H63" s="2">
        <v>0</v>
      </c>
      <c r="I63" s="2">
        <v>1</v>
      </c>
      <c r="J63" s="2">
        <v>1</v>
      </c>
    </row>
    <row r="64" spans="1:10" x14ac:dyDescent="0.5">
      <c r="A64" s="2" t="s">
        <v>949</v>
      </c>
      <c r="B64" s="2">
        <v>0</v>
      </c>
      <c r="C64" s="2">
        <v>0</v>
      </c>
      <c r="D64" s="2">
        <v>1</v>
      </c>
      <c r="E64" s="2">
        <v>0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 x14ac:dyDescent="0.5">
      <c r="A65" s="2" t="s">
        <v>950</v>
      </c>
      <c r="B65" s="2">
        <v>1</v>
      </c>
      <c r="C65" s="2">
        <v>0.5</v>
      </c>
      <c r="D65" s="2">
        <v>1</v>
      </c>
      <c r="E65" s="2">
        <v>0.5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5">
      <c r="A66" s="2" t="s">
        <v>951</v>
      </c>
      <c r="B66" s="2">
        <v>1</v>
      </c>
      <c r="C66" s="2">
        <v>0</v>
      </c>
      <c r="D66" s="2">
        <v>1</v>
      </c>
      <c r="E66" s="2">
        <v>0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 x14ac:dyDescent="0.5">
      <c r="A67" s="2" t="s">
        <v>952</v>
      </c>
      <c r="B67" s="2">
        <v>1</v>
      </c>
      <c r="C67" s="2">
        <v>1</v>
      </c>
      <c r="D67" s="2">
        <v>1</v>
      </c>
      <c r="E67" s="2">
        <v>1</v>
      </c>
      <c r="F67" s="2">
        <v>0</v>
      </c>
      <c r="G67" s="2">
        <v>0</v>
      </c>
      <c r="H67" s="2">
        <v>1</v>
      </c>
      <c r="I67" s="2">
        <v>1</v>
      </c>
      <c r="J67" s="2">
        <v>0</v>
      </c>
    </row>
    <row r="68" spans="1:10" x14ac:dyDescent="0.5">
      <c r="A68" s="2" t="s">
        <v>953</v>
      </c>
      <c r="B68" s="2">
        <v>1</v>
      </c>
      <c r="C68" s="2">
        <v>1</v>
      </c>
      <c r="D68" s="2">
        <v>1</v>
      </c>
      <c r="E68" s="2">
        <v>0.5</v>
      </c>
      <c r="F68" s="2">
        <v>1</v>
      </c>
      <c r="G68" s="2">
        <v>1</v>
      </c>
      <c r="H68" s="2">
        <v>0</v>
      </c>
      <c r="I68" s="2">
        <v>1</v>
      </c>
      <c r="J68" s="2">
        <v>1</v>
      </c>
    </row>
    <row r="69" spans="1:10" x14ac:dyDescent="0.5">
      <c r="A69" s="2" t="s">
        <v>954</v>
      </c>
      <c r="B69" s="2">
        <v>1</v>
      </c>
      <c r="C69" s="2">
        <v>1</v>
      </c>
      <c r="D69" s="2">
        <v>1</v>
      </c>
      <c r="E69" s="2">
        <v>1</v>
      </c>
      <c r="F69" s="2">
        <v>0</v>
      </c>
      <c r="G69" s="2">
        <v>1</v>
      </c>
      <c r="H69" s="2">
        <v>1</v>
      </c>
      <c r="I69" s="2">
        <v>1</v>
      </c>
      <c r="J69" s="2">
        <v>1</v>
      </c>
    </row>
    <row r="70" spans="1:10" x14ac:dyDescent="0.5">
      <c r="A70" s="2" t="s">
        <v>955</v>
      </c>
      <c r="B70" s="2">
        <v>1</v>
      </c>
      <c r="C70" s="2">
        <v>1</v>
      </c>
      <c r="D70" s="2">
        <v>1</v>
      </c>
      <c r="E70" s="2">
        <v>1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</row>
    <row r="71" spans="1:10" x14ac:dyDescent="0.5">
      <c r="A71" s="2" t="s">
        <v>956</v>
      </c>
      <c r="B71" s="2">
        <v>0.5</v>
      </c>
      <c r="C71" s="2">
        <v>0</v>
      </c>
      <c r="D71" s="2">
        <v>1</v>
      </c>
      <c r="E71" s="2">
        <v>0</v>
      </c>
      <c r="F71" s="2">
        <v>1</v>
      </c>
      <c r="G71" s="2">
        <v>1</v>
      </c>
      <c r="H71" s="2">
        <v>0.5</v>
      </c>
      <c r="I71" s="2">
        <v>1</v>
      </c>
      <c r="J71" s="2">
        <v>1</v>
      </c>
    </row>
    <row r="72" spans="1:10" x14ac:dyDescent="0.5">
      <c r="A72" s="2" t="s">
        <v>957</v>
      </c>
      <c r="B72" s="2">
        <v>1</v>
      </c>
      <c r="C72" s="2">
        <v>1</v>
      </c>
      <c r="D72" s="2">
        <v>1</v>
      </c>
      <c r="E72" s="2">
        <v>1</v>
      </c>
      <c r="F72" s="2">
        <v>0</v>
      </c>
      <c r="G72" s="2">
        <v>0</v>
      </c>
      <c r="H72" s="2">
        <v>1</v>
      </c>
      <c r="I72" s="2">
        <v>0</v>
      </c>
      <c r="J72" s="2">
        <v>0</v>
      </c>
    </row>
    <row r="73" spans="1:10" x14ac:dyDescent="0.5">
      <c r="A73" s="2" t="s">
        <v>958</v>
      </c>
      <c r="B73" s="2">
        <v>1</v>
      </c>
      <c r="C73" s="2">
        <v>1</v>
      </c>
      <c r="D73" s="2">
        <v>1</v>
      </c>
      <c r="E73" s="2">
        <v>1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</row>
    <row r="74" spans="1:10" x14ac:dyDescent="0.5">
      <c r="A74" s="2" t="s">
        <v>959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</row>
    <row r="75" spans="1:10" x14ac:dyDescent="0.5">
      <c r="A75" s="2" t="s">
        <v>960</v>
      </c>
      <c r="B75" s="2">
        <v>1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</row>
    <row r="76" spans="1:10" x14ac:dyDescent="0.5">
      <c r="A76" s="2" t="s">
        <v>961</v>
      </c>
      <c r="B76" s="2">
        <v>1</v>
      </c>
      <c r="C76" s="2">
        <v>1</v>
      </c>
      <c r="D76" s="2">
        <v>1</v>
      </c>
      <c r="E76" s="2">
        <v>1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</row>
    <row r="77" spans="1:10" x14ac:dyDescent="0.5">
      <c r="A77" s="2" t="s">
        <v>962</v>
      </c>
      <c r="B77" s="2">
        <v>1</v>
      </c>
      <c r="C77" s="2">
        <v>0</v>
      </c>
      <c r="D77" s="2">
        <v>1</v>
      </c>
      <c r="E77" s="2">
        <v>1</v>
      </c>
      <c r="F77" s="2">
        <v>0</v>
      </c>
      <c r="G77" s="2">
        <v>1</v>
      </c>
      <c r="H77" s="2">
        <v>1</v>
      </c>
      <c r="I77" s="2">
        <v>0</v>
      </c>
      <c r="J77" s="2">
        <v>0</v>
      </c>
    </row>
    <row r="78" spans="1:10" x14ac:dyDescent="0.5">
      <c r="A78" s="2" t="s">
        <v>963</v>
      </c>
      <c r="B78" s="2">
        <v>1</v>
      </c>
      <c r="C78" s="2">
        <v>1</v>
      </c>
      <c r="D78" s="2">
        <v>0</v>
      </c>
      <c r="E78" s="2">
        <v>0</v>
      </c>
      <c r="F78" s="2">
        <v>1</v>
      </c>
      <c r="G78" s="2">
        <v>1</v>
      </c>
      <c r="H78" s="2">
        <v>0</v>
      </c>
      <c r="I78" s="2">
        <v>0</v>
      </c>
      <c r="J78" s="2">
        <v>1</v>
      </c>
    </row>
    <row r="79" spans="1:10" x14ac:dyDescent="0.5">
      <c r="A79" s="2" t="s">
        <v>964</v>
      </c>
      <c r="B79" s="2">
        <v>1</v>
      </c>
      <c r="C79" s="2">
        <v>1</v>
      </c>
      <c r="D79" s="2">
        <v>0.5</v>
      </c>
      <c r="E79" s="2">
        <v>1</v>
      </c>
      <c r="F79" s="2">
        <v>1</v>
      </c>
      <c r="G79" s="2">
        <v>1</v>
      </c>
      <c r="H79" s="2">
        <v>0.5</v>
      </c>
      <c r="I79" s="2">
        <v>0.5</v>
      </c>
      <c r="J79" s="2">
        <v>1</v>
      </c>
    </row>
    <row r="80" spans="1:10" x14ac:dyDescent="0.5">
      <c r="A80" s="2" t="s">
        <v>965</v>
      </c>
      <c r="B80" s="2">
        <v>0</v>
      </c>
      <c r="C80" s="2">
        <v>0</v>
      </c>
      <c r="D80" s="2">
        <v>1</v>
      </c>
      <c r="E80" s="2">
        <v>0</v>
      </c>
      <c r="F80" s="2">
        <v>1</v>
      </c>
      <c r="G80" s="2">
        <v>1</v>
      </c>
      <c r="H80" s="2">
        <v>0</v>
      </c>
      <c r="I80" s="2">
        <v>1</v>
      </c>
      <c r="J80" s="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workbookViewId="0">
      <selection activeCell="L1" sqref="L1:U10"/>
    </sheetView>
  </sheetViews>
  <sheetFormatPr defaultColWidth="11" defaultRowHeight="15.75" x14ac:dyDescent="0.5"/>
  <sheetData>
    <row r="1" spans="1:21" x14ac:dyDescent="0.5">
      <c r="A1" s="2" t="s">
        <v>0</v>
      </c>
      <c r="B1" s="2" t="s">
        <v>412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413</v>
      </c>
      <c r="I1" s="2" t="s">
        <v>640</v>
      </c>
      <c r="J1" s="2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ht="16.899999999999999" x14ac:dyDescent="0.5">
      <c r="A2" s="2" t="e">
        <v>#NAME?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412</v>
      </c>
      <c r="M2" s="1">
        <f>SUMPRODUCT(($B:$B=B:B)*(LEN($B:$B)&gt;0))</f>
        <v>76</v>
      </c>
      <c r="N2" s="1">
        <f t="shared" ref="N2:U2" si="0">SUMPRODUCT(($B:$B=C:C)*(LEN($B:$B)&gt;0))</f>
        <v>62</v>
      </c>
      <c r="O2" s="1">
        <f t="shared" si="0"/>
        <v>65</v>
      </c>
      <c r="P2" s="1">
        <f t="shared" si="0"/>
        <v>61</v>
      </c>
      <c r="Q2" s="1">
        <f t="shared" si="0"/>
        <v>54</v>
      </c>
      <c r="R2" s="1">
        <f t="shared" si="0"/>
        <v>61</v>
      </c>
      <c r="S2" s="1">
        <f t="shared" si="0"/>
        <v>57</v>
      </c>
      <c r="T2" s="1">
        <f t="shared" si="0"/>
        <v>56</v>
      </c>
      <c r="U2" s="1">
        <f t="shared" si="0"/>
        <v>59</v>
      </c>
    </row>
    <row r="3" spans="1:21" ht="16.899999999999999" x14ac:dyDescent="0.5">
      <c r="A3" s="2" t="s">
        <v>966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4</v>
      </c>
      <c r="M3" s="1">
        <f>SUMPRODUCT(($C:$C=B:B)*(LEN($C:$C)&gt;0))</f>
        <v>62</v>
      </c>
      <c r="N3" s="1">
        <f t="shared" ref="N3:U3" si="1">SUMPRODUCT(($C:$C=C:C)*(LEN($C:$C)&gt;0))</f>
        <v>76</v>
      </c>
      <c r="O3" s="1">
        <f t="shared" si="1"/>
        <v>58</v>
      </c>
      <c r="P3" s="1">
        <f t="shared" si="1"/>
        <v>70</v>
      </c>
      <c r="Q3" s="1">
        <f t="shared" si="1"/>
        <v>52</v>
      </c>
      <c r="R3" s="1">
        <f t="shared" si="1"/>
        <v>52</v>
      </c>
      <c r="S3" s="1">
        <f t="shared" si="1"/>
        <v>66</v>
      </c>
      <c r="T3" s="1">
        <f t="shared" si="1"/>
        <v>50</v>
      </c>
      <c r="U3" s="1">
        <f t="shared" si="1"/>
        <v>55</v>
      </c>
    </row>
    <row r="4" spans="1:21" ht="16.899999999999999" x14ac:dyDescent="0.5">
      <c r="A4" s="2" t="s">
        <v>967</v>
      </c>
      <c r="B4" s="2">
        <v>1</v>
      </c>
      <c r="C4" s="2">
        <v>1</v>
      </c>
      <c r="D4" s="2">
        <v>1</v>
      </c>
      <c r="E4" s="2">
        <v>1</v>
      </c>
      <c r="F4" s="2">
        <v>0.5</v>
      </c>
      <c r="G4" s="2">
        <v>1</v>
      </c>
      <c r="H4" s="2">
        <v>1</v>
      </c>
      <c r="I4" s="2">
        <v>1</v>
      </c>
      <c r="J4" s="2">
        <v>1</v>
      </c>
      <c r="L4" t="s">
        <v>5</v>
      </c>
      <c r="M4" s="1">
        <f>SUMPRODUCT(($D:$D=B:B)*(LEN($D:$D)&gt;0))</f>
        <v>65</v>
      </c>
      <c r="N4" s="1">
        <f t="shared" ref="N4:U4" si="2">SUMPRODUCT(($D:$D=C:C)*(LEN($D:$D)&gt;0))</f>
        <v>58</v>
      </c>
      <c r="O4" s="1">
        <f t="shared" si="2"/>
        <v>76</v>
      </c>
      <c r="P4" s="1">
        <f t="shared" si="2"/>
        <v>58</v>
      </c>
      <c r="Q4" s="1">
        <f t="shared" si="2"/>
        <v>57</v>
      </c>
      <c r="R4" s="1">
        <f t="shared" si="2"/>
        <v>62</v>
      </c>
      <c r="S4" s="1">
        <f t="shared" si="2"/>
        <v>60</v>
      </c>
      <c r="T4" s="1">
        <f t="shared" si="2"/>
        <v>56</v>
      </c>
      <c r="U4" s="1">
        <f t="shared" si="2"/>
        <v>61</v>
      </c>
    </row>
    <row r="5" spans="1:21" ht="16.899999999999999" x14ac:dyDescent="0.5">
      <c r="A5" s="2" t="s">
        <v>968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t="s">
        <v>7</v>
      </c>
      <c r="M5" s="1">
        <f>SUMPRODUCT(($E:$E=B:B)*(LEN($E:$E)&gt;0))</f>
        <v>61</v>
      </c>
      <c r="N5" s="1">
        <f t="shared" ref="N5:U5" si="3">SUMPRODUCT(($E:$E=C:C)*(LEN($E:$E)&gt;0))</f>
        <v>70</v>
      </c>
      <c r="O5" s="1">
        <f t="shared" si="3"/>
        <v>58</v>
      </c>
      <c r="P5" s="1">
        <f t="shared" si="3"/>
        <v>76</v>
      </c>
      <c r="Q5" s="1">
        <f t="shared" si="3"/>
        <v>51</v>
      </c>
      <c r="R5" s="1">
        <f t="shared" si="3"/>
        <v>54</v>
      </c>
      <c r="S5" s="1">
        <f t="shared" si="3"/>
        <v>67</v>
      </c>
      <c r="T5" s="1">
        <f t="shared" si="3"/>
        <v>50</v>
      </c>
      <c r="U5" s="1">
        <f t="shared" si="3"/>
        <v>55</v>
      </c>
    </row>
    <row r="6" spans="1:21" ht="16.899999999999999" x14ac:dyDescent="0.5">
      <c r="A6" s="2" t="s">
        <v>969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8</v>
      </c>
      <c r="M6" s="1">
        <f>SUMPRODUCT(($F:$F=B:B)*(LEN($F:$F)&gt;0))</f>
        <v>54</v>
      </c>
      <c r="N6" s="1">
        <f t="shared" ref="N6:U6" si="4">SUMPRODUCT(($F:$F=C:C)*(LEN($F:$F)&gt;0))</f>
        <v>52</v>
      </c>
      <c r="O6" s="1">
        <f t="shared" si="4"/>
        <v>57</v>
      </c>
      <c r="P6" s="1">
        <f t="shared" si="4"/>
        <v>51</v>
      </c>
      <c r="Q6" s="1">
        <f t="shared" si="4"/>
        <v>76</v>
      </c>
      <c r="R6" s="1">
        <f t="shared" si="4"/>
        <v>64</v>
      </c>
      <c r="S6" s="1">
        <f t="shared" si="4"/>
        <v>48</v>
      </c>
      <c r="T6" s="1">
        <f t="shared" si="4"/>
        <v>64</v>
      </c>
      <c r="U6" s="1">
        <f t="shared" si="4"/>
        <v>67</v>
      </c>
    </row>
    <row r="7" spans="1:21" ht="16.899999999999999" x14ac:dyDescent="0.5">
      <c r="A7" s="2" t="s">
        <v>970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L7" t="s">
        <v>9</v>
      </c>
      <c r="M7" s="1">
        <f>SUMPRODUCT(($G:$G=B:B)*(LEN($G:$G)&gt;0))</f>
        <v>61</v>
      </c>
      <c r="N7" s="1">
        <f t="shared" ref="N7:U7" si="5">SUMPRODUCT(($G:$G=C:C)*(LEN($G:$G)&gt;0))</f>
        <v>52</v>
      </c>
      <c r="O7" s="1">
        <f t="shared" si="5"/>
        <v>62</v>
      </c>
      <c r="P7" s="1">
        <f t="shared" si="5"/>
        <v>54</v>
      </c>
      <c r="Q7" s="1">
        <f t="shared" si="5"/>
        <v>64</v>
      </c>
      <c r="R7" s="1">
        <f t="shared" si="5"/>
        <v>76</v>
      </c>
      <c r="S7" s="1">
        <f t="shared" si="5"/>
        <v>51</v>
      </c>
      <c r="T7" s="1">
        <f t="shared" si="5"/>
        <v>65</v>
      </c>
      <c r="U7" s="1">
        <f t="shared" si="5"/>
        <v>68</v>
      </c>
    </row>
    <row r="8" spans="1:21" ht="16.899999999999999" x14ac:dyDescent="0.5">
      <c r="A8" s="2" t="s">
        <v>971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 t="s">
        <v>413</v>
      </c>
      <c r="M8" s="1">
        <f>SUMPRODUCT(($H:$H=B:B)*(LEN($I:$I)&gt;0))</f>
        <v>57</v>
      </c>
      <c r="N8" s="1">
        <f t="shared" ref="N8:U8" si="6">SUMPRODUCT(($H:$H=C:C)*(LEN($I:$I)&gt;0))</f>
        <v>66</v>
      </c>
      <c r="O8" s="1">
        <f t="shared" si="6"/>
        <v>60</v>
      </c>
      <c r="P8" s="1">
        <f t="shared" si="6"/>
        <v>67</v>
      </c>
      <c r="Q8" s="1">
        <f t="shared" si="6"/>
        <v>48</v>
      </c>
      <c r="R8" s="1">
        <f t="shared" si="6"/>
        <v>51</v>
      </c>
      <c r="S8" s="1">
        <f t="shared" si="6"/>
        <v>76</v>
      </c>
      <c r="T8" s="1">
        <f t="shared" si="6"/>
        <v>47</v>
      </c>
      <c r="U8" s="1">
        <f t="shared" si="6"/>
        <v>52</v>
      </c>
    </row>
    <row r="9" spans="1:21" ht="16.899999999999999" x14ac:dyDescent="0.5">
      <c r="A9" s="2" t="s">
        <v>972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L9" t="s">
        <v>640</v>
      </c>
      <c r="M9" s="1">
        <f>SUMPRODUCT(($I:$I=B:B)*(LEN($I:$I)&gt;0))</f>
        <v>56</v>
      </c>
      <c r="N9" s="1">
        <f t="shared" ref="N9:U9" si="7">SUMPRODUCT(($I:$I=C:C)*(LEN($I:$I)&gt;0))</f>
        <v>50</v>
      </c>
      <c r="O9" s="1">
        <f t="shared" si="7"/>
        <v>56</v>
      </c>
      <c r="P9" s="1">
        <f t="shared" si="7"/>
        <v>50</v>
      </c>
      <c r="Q9" s="1">
        <f t="shared" si="7"/>
        <v>64</v>
      </c>
      <c r="R9" s="1">
        <f t="shared" si="7"/>
        <v>65</v>
      </c>
      <c r="S9" s="1">
        <f t="shared" si="7"/>
        <v>47</v>
      </c>
      <c r="T9" s="1">
        <f t="shared" si="7"/>
        <v>76</v>
      </c>
      <c r="U9" s="1">
        <f t="shared" si="7"/>
        <v>68</v>
      </c>
    </row>
    <row r="10" spans="1:21" ht="16.899999999999999" x14ac:dyDescent="0.5">
      <c r="A10" s="2" t="s">
        <v>973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729</v>
      </c>
      <c r="M10" s="1">
        <f>SUMPRODUCT(($J:$J=B:B)*(LEN($J:$J)&gt;0))</f>
        <v>59</v>
      </c>
      <c r="N10" s="1">
        <f t="shared" ref="N10:U10" si="8">SUMPRODUCT(($J:$J=C:C)*(LEN($J:$J)&gt;0))</f>
        <v>55</v>
      </c>
      <c r="O10" s="1">
        <f t="shared" si="8"/>
        <v>61</v>
      </c>
      <c r="P10" s="1">
        <f t="shared" si="8"/>
        <v>55</v>
      </c>
      <c r="Q10" s="1">
        <f t="shared" si="8"/>
        <v>66</v>
      </c>
      <c r="R10" s="1">
        <f t="shared" si="8"/>
        <v>67</v>
      </c>
      <c r="S10" s="1">
        <f t="shared" si="8"/>
        <v>52</v>
      </c>
      <c r="T10" s="1">
        <f t="shared" si="8"/>
        <v>67</v>
      </c>
      <c r="U10" s="1">
        <f t="shared" si="8"/>
        <v>75</v>
      </c>
    </row>
    <row r="11" spans="1:21" x14ac:dyDescent="0.5">
      <c r="A11" s="2" t="s">
        <v>974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21" x14ac:dyDescent="0.5">
      <c r="A12" s="2" t="s">
        <v>975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0.5</v>
      </c>
      <c r="J12" s="2">
        <v>1</v>
      </c>
    </row>
    <row r="13" spans="1:21" x14ac:dyDescent="0.5">
      <c r="A13" s="2" t="s">
        <v>976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5">
      <c r="A14" s="2" t="s">
        <v>977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21" x14ac:dyDescent="0.5">
      <c r="A15" s="2" t="s">
        <v>978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5">
      <c r="A16" s="2" t="s">
        <v>979</v>
      </c>
      <c r="B16" s="2">
        <v>1</v>
      </c>
      <c r="C16" s="2">
        <v>1</v>
      </c>
      <c r="D16" s="2">
        <v>1</v>
      </c>
      <c r="E16" s="2">
        <v>1</v>
      </c>
      <c r="F16" s="2">
        <v>0.5</v>
      </c>
      <c r="G16" s="2">
        <v>1</v>
      </c>
      <c r="H16" s="2">
        <v>1</v>
      </c>
      <c r="I16" s="2">
        <v>0.5</v>
      </c>
      <c r="J16" s="2">
        <v>1</v>
      </c>
    </row>
    <row r="17" spans="1:10" x14ac:dyDescent="0.5">
      <c r="A17" s="2" t="s">
        <v>980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 x14ac:dyDescent="0.5">
      <c r="A18" s="2" t="s">
        <v>981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 x14ac:dyDescent="0.5">
      <c r="A19" s="2" t="s">
        <v>982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5">
      <c r="A20" s="2" t="s">
        <v>983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 x14ac:dyDescent="0.5">
      <c r="A21" s="2" t="s">
        <v>984</v>
      </c>
      <c r="B21" s="2">
        <v>1</v>
      </c>
      <c r="C21" s="2">
        <v>1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</row>
    <row r="22" spans="1:10" x14ac:dyDescent="0.5">
      <c r="A22" s="2" t="s">
        <v>985</v>
      </c>
      <c r="B22" s="2">
        <v>0</v>
      </c>
      <c r="C22" s="2">
        <v>1</v>
      </c>
      <c r="D22" s="2">
        <v>1</v>
      </c>
      <c r="E22" s="2">
        <v>1</v>
      </c>
      <c r="F22" s="2">
        <v>1</v>
      </c>
      <c r="G22" s="2">
        <v>0</v>
      </c>
      <c r="H22" s="2">
        <v>1</v>
      </c>
      <c r="I22" s="2">
        <v>0</v>
      </c>
      <c r="J22" s="2">
        <v>1</v>
      </c>
    </row>
    <row r="23" spans="1:10" x14ac:dyDescent="0.5">
      <c r="A23" s="2" t="s">
        <v>986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 x14ac:dyDescent="0.5">
      <c r="A24" s="2" t="s">
        <v>987</v>
      </c>
      <c r="B24" s="2">
        <v>1</v>
      </c>
      <c r="C24" s="2">
        <v>1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</row>
    <row r="25" spans="1:10" x14ac:dyDescent="0.5">
      <c r="A25" s="2" t="s">
        <v>988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 x14ac:dyDescent="0.5">
      <c r="A26" s="2" t="s">
        <v>989</v>
      </c>
      <c r="B26" s="2">
        <v>1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</row>
    <row r="27" spans="1:10" x14ac:dyDescent="0.5">
      <c r="A27" s="2" t="s">
        <v>990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5">
      <c r="A28" s="2" t="s">
        <v>991</v>
      </c>
      <c r="B28" s="2">
        <v>0</v>
      </c>
      <c r="C28" s="2">
        <v>1</v>
      </c>
      <c r="D28" s="2">
        <v>0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 x14ac:dyDescent="0.5">
      <c r="A29" s="2" t="s">
        <v>992</v>
      </c>
      <c r="B29" s="2">
        <v>1</v>
      </c>
      <c r="C29" s="2">
        <v>1</v>
      </c>
      <c r="D29" s="2">
        <v>1</v>
      </c>
      <c r="E29" s="2">
        <v>0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</row>
    <row r="30" spans="1:10" x14ac:dyDescent="0.5">
      <c r="A30" s="2" t="s">
        <v>993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0</v>
      </c>
      <c r="J30" s="2">
        <v>1</v>
      </c>
    </row>
    <row r="31" spans="1:10" x14ac:dyDescent="0.5">
      <c r="A31" s="2" t="s">
        <v>994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 x14ac:dyDescent="0.5">
      <c r="A32" s="2" t="s">
        <v>995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 x14ac:dyDescent="0.5">
      <c r="A33" s="2" t="s">
        <v>996</v>
      </c>
      <c r="B33" s="2">
        <v>1</v>
      </c>
      <c r="C33" s="2">
        <v>0.5</v>
      </c>
      <c r="D33" s="2">
        <v>1</v>
      </c>
      <c r="E33" s="2">
        <v>0.5</v>
      </c>
      <c r="F33" s="2">
        <v>1</v>
      </c>
      <c r="G33" s="2">
        <v>1</v>
      </c>
      <c r="H33" s="2">
        <v>0.5</v>
      </c>
      <c r="I33" s="2">
        <v>1</v>
      </c>
      <c r="J33" s="2">
        <v>1</v>
      </c>
    </row>
    <row r="34" spans="1:10" x14ac:dyDescent="0.5">
      <c r="A34" s="2" t="s">
        <v>997</v>
      </c>
      <c r="B34" s="2">
        <v>1</v>
      </c>
      <c r="C34" s="2">
        <v>1</v>
      </c>
      <c r="D34" s="2">
        <v>1</v>
      </c>
      <c r="E34" s="2">
        <v>0.5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</row>
    <row r="35" spans="1:10" x14ac:dyDescent="0.5">
      <c r="A35" s="2" t="s">
        <v>998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5">
      <c r="A36" s="2" t="s">
        <v>999</v>
      </c>
      <c r="B36" s="2">
        <v>1</v>
      </c>
      <c r="C36" s="2">
        <v>0.5</v>
      </c>
      <c r="D36" s="2">
        <v>0.5</v>
      </c>
      <c r="E36" s="2">
        <v>0.5</v>
      </c>
      <c r="F36" s="2">
        <v>0</v>
      </c>
      <c r="G36" s="2">
        <v>0.5</v>
      </c>
      <c r="H36" s="2">
        <v>0.5</v>
      </c>
      <c r="I36" s="2">
        <v>0</v>
      </c>
      <c r="J36" s="2">
        <v>0</v>
      </c>
    </row>
    <row r="37" spans="1:10" x14ac:dyDescent="0.5">
      <c r="A37" s="2" t="s">
        <v>1000</v>
      </c>
      <c r="B37" s="2">
        <v>1</v>
      </c>
      <c r="C37" s="2">
        <v>0</v>
      </c>
      <c r="D37" s="2">
        <v>1</v>
      </c>
      <c r="E37" s="2">
        <v>1</v>
      </c>
      <c r="F37" s="2">
        <v>0</v>
      </c>
      <c r="G37" s="2">
        <v>1</v>
      </c>
      <c r="H37" s="2">
        <v>1</v>
      </c>
      <c r="I37" s="2">
        <v>0</v>
      </c>
      <c r="J37" s="2">
        <v>0</v>
      </c>
    </row>
    <row r="38" spans="1:10" x14ac:dyDescent="0.5">
      <c r="A38" s="2" t="s">
        <v>1001</v>
      </c>
      <c r="B38" s="2">
        <v>1</v>
      </c>
      <c r="C38" s="2">
        <v>1</v>
      </c>
      <c r="D38" s="2">
        <v>1</v>
      </c>
      <c r="E38" s="2">
        <v>1</v>
      </c>
      <c r="F38" s="2">
        <v>0</v>
      </c>
      <c r="G38" s="2">
        <v>0</v>
      </c>
      <c r="H38" s="2">
        <v>1</v>
      </c>
      <c r="I38" s="2">
        <v>0</v>
      </c>
      <c r="J38" s="2">
        <v>1</v>
      </c>
    </row>
    <row r="39" spans="1:10" x14ac:dyDescent="0.5">
      <c r="A39" s="2" t="s">
        <v>1002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2">
        <v>1</v>
      </c>
      <c r="H39" s="2">
        <v>1</v>
      </c>
      <c r="I39" s="2">
        <v>0</v>
      </c>
      <c r="J39" s="2">
        <v>1</v>
      </c>
    </row>
    <row r="40" spans="1:10" x14ac:dyDescent="0.5">
      <c r="A40" s="2" t="s">
        <v>1003</v>
      </c>
      <c r="B40" s="2">
        <v>1</v>
      </c>
      <c r="C40" s="2">
        <v>0</v>
      </c>
      <c r="D40" s="2">
        <v>1</v>
      </c>
      <c r="E40" s="2">
        <v>0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 x14ac:dyDescent="0.5">
      <c r="A41" s="2" t="s">
        <v>1004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 x14ac:dyDescent="0.5">
      <c r="A42" s="2" t="s">
        <v>1005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 x14ac:dyDescent="0.5">
      <c r="A43" s="2" t="s">
        <v>1006</v>
      </c>
      <c r="B43" s="2">
        <v>1</v>
      </c>
      <c r="C43" s="2">
        <v>1</v>
      </c>
      <c r="D43" s="2">
        <v>1</v>
      </c>
      <c r="E43" s="2">
        <v>1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</row>
    <row r="44" spans="1:10" x14ac:dyDescent="0.5">
      <c r="A44" s="2" t="s">
        <v>1007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</row>
    <row r="45" spans="1:10" x14ac:dyDescent="0.5">
      <c r="A45" s="2" t="s">
        <v>1008</v>
      </c>
      <c r="B45" s="2">
        <v>1</v>
      </c>
      <c r="C45" s="2">
        <v>0.5</v>
      </c>
      <c r="D45" s="2">
        <v>1</v>
      </c>
      <c r="E45" s="2">
        <v>1</v>
      </c>
      <c r="F45" s="2">
        <v>1</v>
      </c>
      <c r="G45" s="2">
        <v>1</v>
      </c>
      <c r="H45" s="2">
        <v>0.5</v>
      </c>
      <c r="I45" s="2">
        <v>1</v>
      </c>
      <c r="J45" s="2">
        <v>1</v>
      </c>
    </row>
    <row r="46" spans="1:10" x14ac:dyDescent="0.5">
      <c r="A46" s="2" t="s">
        <v>1009</v>
      </c>
      <c r="B46" s="2">
        <v>0</v>
      </c>
      <c r="C46" s="2">
        <v>1</v>
      </c>
      <c r="D46" s="2">
        <v>0</v>
      </c>
      <c r="E46" s="2">
        <v>1</v>
      </c>
      <c r="F46" s="2">
        <v>1</v>
      </c>
      <c r="G46" s="2">
        <v>0</v>
      </c>
      <c r="H46" s="2">
        <v>1</v>
      </c>
      <c r="I46" s="2">
        <v>1</v>
      </c>
      <c r="J46" s="2">
        <v>1</v>
      </c>
    </row>
    <row r="47" spans="1:10" x14ac:dyDescent="0.5">
      <c r="A47" s="2" t="s">
        <v>1010</v>
      </c>
      <c r="B47" s="2">
        <v>0</v>
      </c>
      <c r="C47" s="2">
        <v>0</v>
      </c>
      <c r="D47" s="2">
        <v>1</v>
      </c>
      <c r="E47" s="2">
        <v>0</v>
      </c>
      <c r="F47" s="2">
        <v>1</v>
      </c>
      <c r="G47" s="2">
        <v>1</v>
      </c>
      <c r="H47" s="2">
        <v>0</v>
      </c>
      <c r="I47" s="2">
        <v>1</v>
      </c>
      <c r="J47" s="2">
        <v>1</v>
      </c>
    </row>
    <row r="48" spans="1:10" x14ac:dyDescent="0.5">
      <c r="A48" s="2" t="s">
        <v>1011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 x14ac:dyDescent="0.5">
      <c r="A49" s="2" t="s">
        <v>1012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 x14ac:dyDescent="0.5">
      <c r="A50" s="2" t="s">
        <v>1013</v>
      </c>
      <c r="B50" s="2">
        <v>1</v>
      </c>
      <c r="C50" s="2">
        <v>0</v>
      </c>
      <c r="D50" s="2">
        <v>1</v>
      </c>
      <c r="E50" s="2">
        <v>0</v>
      </c>
      <c r="F50" s="2">
        <v>0</v>
      </c>
      <c r="G50" s="2">
        <v>1</v>
      </c>
      <c r="H50" s="2">
        <v>0</v>
      </c>
      <c r="I50" s="2">
        <v>1</v>
      </c>
      <c r="J50" s="2">
        <v>1</v>
      </c>
    </row>
    <row r="51" spans="1:10" x14ac:dyDescent="0.5">
      <c r="A51" s="2" t="s">
        <v>1014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 x14ac:dyDescent="0.5">
      <c r="A52" s="2" t="s">
        <v>1015</v>
      </c>
      <c r="B52" s="2">
        <v>1</v>
      </c>
      <c r="C52" s="2">
        <v>0.5</v>
      </c>
      <c r="D52" s="2">
        <v>1</v>
      </c>
      <c r="E52" s="2">
        <v>0.5</v>
      </c>
      <c r="F52" s="2">
        <v>1</v>
      </c>
      <c r="G52" s="2">
        <v>1</v>
      </c>
      <c r="H52" s="2">
        <v>0.5</v>
      </c>
      <c r="I52" s="2">
        <v>1</v>
      </c>
      <c r="J52" s="2">
        <v>1</v>
      </c>
    </row>
    <row r="53" spans="1:10" x14ac:dyDescent="0.5">
      <c r="A53" s="2" t="s">
        <v>1016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5">
      <c r="A54" s="2" t="s">
        <v>1017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</row>
    <row r="55" spans="1:10" x14ac:dyDescent="0.5">
      <c r="A55" s="2" t="s">
        <v>1018</v>
      </c>
      <c r="B55" s="2">
        <v>1</v>
      </c>
      <c r="C55" s="2">
        <v>1</v>
      </c>
      <c r="D55" s="2">
        <v>1</v>
      </c>
      <c r="E55" s="2">
        <v>1</v>
      </c>
      <c r="F55" s="2">
        <v>0</v>
      </c>
      <c r="G55" s="2">
        <v>0</v>
      </c>
      <c r="H55" s="2">
        <v>1</v>
      </c>
      <c r="I55" s="2">
        <v>1</v>
      </c>
      <c r="J55" s="2">
        <v>1</v>
      </c>
    </row>
    <row r="56" spans="1:10" x14ac:dyDescent="0.5">
      <c r="A56" s="2" t="s">
        <v>1019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5">
      <c r="A57" s="2" t="s">
        <v>1020</v>
      </c>
      <c r="B57" s="2">
        <v>0.5</v>
      </c>
      <c r="C57" s="2">
        <v>0.5</v>
      </c>
      <c r="D57" s="2">
        <v>1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5">
      <c r="A58" s="2" t="s">
        <v>1021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 x14ac:dyDescent="0.5">
      <c r="A59" s="2" t="s">
        <v>1022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 x14ac:dyDescent="0.5">
      <c r="A60" s="2" t="s">
        <v>1023</v>
      </c>
      <c r="B60" s="2">
        <v>1</v>
      </c>
      <c r="C60" s="2">
        <v>1</v>
      </c>
      <c r="D60" s="2">
        <v>1</v>
      </c>
      <c r="E60" s="2">
        <v>1</v>
      </c>
      <c r="F60" s="2">
        <v>0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5">
      <c r="A61" s="2" t="s">
        <v>1024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 x14ac:dyDescent="0.5">
      <c r="A62" s="2" t="s">
        <v>1025</v>
      </c>
      <c r="B62" s="2">
        <v>0</v>
      </c>
      <c r="C62" s="2">
        <v>0</v>
      </c>
      <c r="D62" s="2">
        <v>1</v>
      </c>
      <c r="E62" s="2">
        <v>0</v>
      </c>
      <c r="F62" s="2">
        <v>1</v>
      </c>
      <c r="G62" s="2">
        <v>1</v>
      </c>
      <c r="H62" s="2">
        <v>0</v>
      </c>
      <c r="I62" s="2">
        <v>1</v>
      </c>
      <c r="J62" s="2">
        <v>1</v>
      </c>
    </row>
    <row r="63" spans="1:10" x14ac:dyDescent="0.5">
      <c r="A63" s="2" t="s">
        <v>1026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 x14ac:dyDescent="0.5">
      <c r="A64" s="2" t="s">
        <v>1027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 x14ac:dyDescent="0.5">
      <c r="A65" s="2" t="s">
        <v>1028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</row>
    <row r="66" spans="1:10" x14ac:dyDescent="0.5">
      <c r="A66" s="2" t="s">
        <v>1029</v>
      </c>
      <c r="B66" s="2">
        <v>1</v>
      </c>
      <c r="C66" s="2">
        <v>0.5</v>
      </c>
      <c r="D66" s="2">
        <v>1</v>
      </c>
      <c r="E66" s="2">
        <v>0.5</v>
      </c>
      <c r="F66" s="2">
        <v>1</v>
      </c>
      <c r="G66" s="2">
        <v>1</v>
      </c>
      <c r="H66" s="2">
        <v>0.5</v>
      </c>
      <c r="I66" s="2">
        <v>1</v>
      </c>
      <c r="J66" s="2">
        <v>1</v>
      </c>
    </row>
    <row r="67" spans="1:10" x14ac:dyDescent="0.5">
      <c r="A67" s="2" t="s">
        <v>1030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</row>
    <row r="68" spans="1:10" x14ac:dyDescent="0.5">
      <c r="A68" s="2" t="s">
        <v>1031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0.5</v>
      </c>
      <c r="I68" s="2">
        <v>1</v>
      </c>
      <c r="J68" s="2">
        <v>1</v>
      </c>
    </row>
    <row r="69" spans="1:10" x14ac:dyDescent="0.5">
      <c r="A69" s="2" t="s">
        <v>1032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0.5</v>
      </c>
      <c r="I69" s="2">
        <v>1</v>
      </c>
      <c r="J69" s="2">
        <v>1</v>
      </c>
    </row>
    <row r="70" spans="1:10" x14ac:dyDescent="0.5">
      <c r="A70" s="2" t="s">
        <v>1033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</row>
    <row r="71" spans="1:10" x14ac:dyDescent="0.5">
      <c r="A71" s="2" t="s">
        <v>1034</v>
      </c>
      <c r="B71" s="2">
        <v>1</v>
      </c>
      <c r="C71" s="2">
        <v>0</v>
      </c>
      <c r="D71" s="2">
        <v>1</v>
      </c>
      <c r="E71" s="2">
        <v>0</v>
      </c>
      <c r="F71" s="2">
        <v>1</v>
      </c>
      <c r="G71" s="2">
        <v>1</v>
      </c>
      <c r="H71" s="2">
        <v>0</v>
      </c>
      <c r="I71" s="2">
        <v>1</v>
      </c>
      <c r="J71" s="2">
        <v>1</v>
      </c>
    </row>
    <row r="72" spans="1:10" x14ac:dyDescent="0.5">
      <c r="A72" s="2" t="s">
        <v>1035</v>
      </c>
      <c r="B72" s="2">
        <v>1</v>
      </c>
      <c r="C72" s="2">
        <v>0.5</v>
      </c>
      <c r="D72" s="2">
        <v>0.5</v>
      </c>
      <c r="E72" s="2">
        <v>0.5</v>
      </c>
      <c r="F72" s="2">
        <v>1</v>
      </c>
      <c r="G72" s="2">
        <v>1</v>
      </c>
      <c r="H72" s="2">
        <v>0.5</v>
      </c>
      <c r="I72" s="2">
        <v>1</v>
      </c>
      <c r="J72" s="2">
        <v>1</v>
      </c>
    </row>
    <row r="73" spans="1:10" x14ac:dyDescent="0.5">
      <c r="A73" s="2" t="s">
        <v>1036</v>
      </c>
      <c r="B73" s="2">
        <v>0.5</v>
      </c>
      <c r="C73" s="2">
        <v>0.5</v>
      </c>
      <c r="D73" s="2">
        <v>1</v>
      </c>
      <c r="E73" s="2">
        <v>0.5</v>
      </c>
      <c r="F73" s="2">
        <v>1</v>
      </c>
      <c r="G73" s="2">
        <v>1</v>
      </c>
      <c r="H73" s="2">
        <v>0.5</v>
      </c>
      <c r="I73" s="2">
        <v>1</v>
      </c>
      <c r="J73" s="2">
        <v>1</v>
      </c>
    </row>
    <row r="74" spans="1:10" x14ac:dyDescent="0.5">
      <c r="A74" s="2" t="s">
        <v>1037</v>
      </c>
      <c r="B74" s="2">
        <v>1</v>
      </c>
      <c r="C74" s="2">
        <v>1</v>
      </c>
      <c r="D74" s="2">
        <v>1</v>
      </c>
      <c r="E74" s="2">
        <v>1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</row>
    <row r="75" spans="1:10" x14ac:dyDescent="0.5">
      <c r="A75" s="2" t="s">
        <v>1038</v>
      </c>
      <c r="B75" s="2">
        <v>1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1</v>
      </c>
      <c r="I75" s="2">
        <v>0</v>
      </c>
      <c r="J75" s="2"/>
    </row>
    <row r="76" spans="1:10" x14ac:dyDescent="0.5">
      <c r="A76" s="2" t="s">
        <v>1039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>
      <selection activeCell="R36" sqref="R36"/>
    </sheetView>
  </sheetViews>
  <sheetFormatPr defaultColWidth="11" defaultRowHeight="15.75" x14ac:dyDescent="0.5"/>
  <sheetData>
    <row r="1" spans="1:21" x14ac:dyDescent="0.5">
      <c r="A1" t="s">
        <v>0</v>
      </c>
      <c r="B1" t="s">
        <v>412</v>
      </c>
      <c r="C1" t="s">
        <v>4</v>
      </c>
      <c r="D1" t="s">
        <v>5</v>
      </c>
      <c r="E1" t="s">
        <v>7</v>
      </c>
      <c r="F1" t="s">
        <v>8</v>
      </c>
      <c r="G1" t="s">
        <v>9</v>
      </c>
      <c r="H1" t="s">
        <v>413</v>
      </c>
      <c r="I1" t="s">
        <v>640</v>
      </c>
      <c r="J1" t="s">
        <v>729</v>
      </c>
      <c r="M1" t="s">
        <v>412</v>
      </c>
      <c r="N1" t="s">
        <v>4</v>
      </c>
      <c r="O1" t="s">
        <v>5</v>
      </c>
      <c r="P1" t="s">
        <v>7</v>
      </c>
      <c r="Q1" t="s">
        <v>8</v>
      </c>
      <c r="R1" t="s">
        <v>9</v>
      </c>
      <c r="S1" t="s">
        <v>413</v>
      </c>
      <c r="T1" t="s">
        <v>640</v>
      </c>
      <c r="U1" t="s">
        <v>729</v>
      </c>
    </row>
    <row r="2" spans="1:21" x14ac:dyDescent="0.5">
      <c r="A2" t="s">
        <v>1040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>
        <v>75</v>
      </c>
      <c r="N2">
        <v>58</v>
      </c>
      <c r="O2">
        <v>49</v>
      </c>
      <c r="P2">
        <v>46</v>
      </c>
      <c r="Q2">
        <v>48</v>
      </c>
      <c r="R2">
        <v>52</v>
      </c>
      <c r="S2">
        <v>54</v>
      </c>
      <c r="T2">
        <v>50</v>
      </c>
      <c r="U2">
        <v>47</v>
      </c>
    </row>
    <row r="3" spans="1:21" x14ac:dyDescent="0.5">
      <c r="A3" t="s">
        <v>1041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4</v>
      </c>
      <c r="M3">
        <v>58</v>
      </c>
      <c r="N3">
        <v>75</v>
      </c>
      <c r="O3">
        <v>47</v>
      </c>
      <c r="P3">
        <v>56</v>
      </c>
      <c r="Q3">
        <v>42</v>
      </c>
      <c r="R3">
        <v>42</v>
      </c>
      <c r="S3">
        <v>52</v>
      </c>
      <c r="T3">
        <v>40</v>
      </c>
      <c r="U3">
        <v>45</v>
      </c>
    </row>
    <row r="4" spans="1:21" x14ac:dyDescent="0.5">
      <c r="A4" t="s">
        <v>1042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5</v>
      </c>
      <c r="M4">
        <v>49</v>
      </c>
      <c r="N4">
        <v>47</v>
      </c>
      <c r="O4">
        <v>75</v>
      </c>
      <c r="P4">
        <v>43</v>
      </c>
      <c r="Q4">
        <v>56</v>
      </c>
      <c r="R4">
        <v>58</v>
      </c>
      <c r="S4">
        <v>50</v>
      </c>
      <c r="T4">
        <v>60</v>
      </c>
      <c r="U4">
        <v>59</v>
      </c>
    </row>
    <row r="5" spans="1:21" x14ac:dyDescent="0.5">
      <c r="A5" t="s">
        <v>1043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7</v>
      </c>
      <c r="M5">
        <v>46</v>
      </c>
      <c r="N5">
        <v>56</v>
      </c>
      <c r="O5">
        <v>43</v>
      </c>
      <c r="P5">
        <v>75</v>
      </c>
      <c r="Q5">
        <v>37</v>
      </c>
      <c r="R5">
        <v>33</v>
      </c>
      <c r="S5">
        <v>58</v>
      </c>
      <c r="T5">
        <v>31</v>
      </c>
      <c r="U5">
        <v>34</v>
      </c>
    </row>
    <row r="6" spans="1:21" x14ac:dyDescent="0.5">
      <c r="A6" t="s">
        <v>1044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8</v>
      </c>
      <c r="M6">
        <v>48</v>
      </c>
      <c r="N6">
        <v>42</v>
      </c>
      <c r="O6">
        <v>56</v>
      </c>
      <c r="P6">
        <v>37</v>
      </c>
      <c r="Q6">
        <v>75</v>
      </c>
      <c r="R6">
        <v>68</v>
      </c>
      <c r="S6">
        <v>38</v>
      </c>
      <c r="T6">
        <v>64</v>
      </c>
      <c r="U6">
        <v>69</v>
      </c>
    </row>
    <row r="7" spans="1:21" x14ac:dyDescent="0.5">
      <c r="A7" t="s">
        <v>1045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9</v>
      </c>
      <c r="M7">
        <v>52</v>
      </c>
      <c r="N7">
        <v>42</v>
      </c>
      <c r="O7">
        <v>58</v>
      </c>
      <c r="P7">
        <v>33</v>
      </c>
      <c r="Q7">
        <v>68</v>
      </c>
      <c r="R7">
        <v>75</v>
      </c>
      <c r="S7">
        <v>43</v>
      </c>
      <c r="T7">
        <v>68</v>
      </c>
      <c r="U7">
        <v>69</v>
      </c>
    </row>
    <row r="8" spans="1:21" x14ac:dyDescent="0.5">
      <c r="A8" t="s">
        <v>1046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L8" t="s">
        <v>413</v>
      </c>
      <c r="M8">
        <v>54</v>
      </c>
      <c r="N8">
        <v>52</v>
      </c>
      <c r="O8">
        <v>50</v>
      </c>
      <c r="P8">
        <v>58</v>
      </c>
      <c r="Q8">
        <v>38</v>
      </c>
      <c r="R8">
        <v>43</v>
      </c>
      <c r="S8">
        <v>75</v>
      </c>
      <c r="T8">
        <v>41</v>
      </c>
      <c r="U8">
        <v>39</v>
      </c>
    </row>
    <row r="9" spans="1:21" x14ac:dyDescent="0.5">
      <c r="A9" t="s">
        <v>1047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L9" t="s">
        <v>640</v>
      </c>
      <c r="M9">
        <v>50</v>
      </c>
      <c r="N9">
        <v>40</v>
      </c>
      <c r="O9">
        <v>60</v>
      </c>
      <c r="P9">
        <v>31</v>
      </c>
      <c r="Q9">
        <v>64</v>
      </c>
      <c r="R9">
        <v>68</v>
      </c>
      <c r="S9">
        <v>41</v>
      </c>
      <c r="T9">
        <v>75</v>
      </c>
      <c r="U9">
        <v>65</v>
      </c>
    </row>
    <row r="10" spans="1:21" x14ac:dyDescent="0.5">
      <c r="A10" t="s">
        <v>1048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729</v>
      </c>
      <c r="M10">
        <v>47</v>
      </c>
      <c r="N10">
        <v>45</v>
      </c>
      <c r="O10">
        <v>59</v>
      </c>
      <c r="P10">
        <v>34</v>
      </c>
      <c r="Q10">
        <v>69</v>
      </c>
      <c r="R10">
        <v>69</v>
      </c>
      <c r="S10">
        <v>39</v>
      </c>
      <c r="T10">
        <v>65</v>
      </c>
      <c r="U10">
        <v>75</v>
      </c>
    </row>
    <row r="11" spans="1:21" x14ac:dyDescent="0.5">
      <c r="A11" t="s">
        <v>346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5">
      <c r="A12" t="s">
        <v>1049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</row>
    <row r="13" spans="1:21" x14ac:dyDescent="0.5">
      <c r="A13" t="s">
        <v>1050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</row>
    <row r="14" spans="1:21" x14ac:dyDescent="0.5">
      <c r="A14" t="s">
        <v>1051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</row>
    <row r="15" spans="1:21" x14ac:dyDescent="0.5">
      <c r="A15" t="s">
        <v>1052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5">
      <c r="A16" t="s">
        <v>1053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 x14ac:dyDescent="0.5">
      <c r="A17" t="s">
        <v>1054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</row>
    <row r="18" spans="1:10" x14ac:dyDescent="0.5">
      <c r="A18" t="s">
        <v>1055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5">
      <c r="A19" t="s">
        <v>1056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5">
      <c r="A20" t="s">
        <v>1057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5">
      <c r="A21" t="s">
        <v>1058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</row>
    <row r="22" spans="1:10" x14ac:dyDescent="0.5">
      <c r="A22" t="s">
        <v>1059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</row>
    <row r="23" spans="1:10" x14ac:dyDescent="0.5">
      <c r="A23" t="s">
        <v>1060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0.5</v>
      </c>
      <c r="I23">
        <v>1</v>
      </c>
      <c r="J23">
        <v>0</v>
      </c>
    </row>
    <row r="24" spans="1:10" x14ac:dyDescent="0.5">
      <c r="A24" t="s">
        <v>1061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5">
      <c r="A25" t="s">
        <v>1062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</row>
    <row r="26" spans="1:10" x14ac:dyDescent="0.5">
      <c r="A26" t="s">
        <v>1063</v>
      </c>
      <c r="B26">
        <v>1</v>
      </c>
      <c r="C26">
        <v>1</v>
      </c>
      <c r="D26">
        <v>1</v>
      </c>
      <c r="E26">
        <v>0.5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5">
      <c r="A27" t="s">
        <v>1064</v>
      </c>
      <c r="B27">
        <v>1</v>
      </c>
      <c r="C27">
        <v>0.5</v>
      </c>
      <c r="D27">
        <v>1</v>
      </c>
      <c r="E27">
        <v>0.5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5">
      <c r="A28" t="s">
        <v>1065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5">
      <c r="A29" t="s">
        <v>1066</v>
      </c>
      <c r="B29">
        <v>1</v>
      </c>
      <c r="C29">
        <v>0.5</v>
      </c>
      <c r="D29">
        <v>1</v>
      </c>
      <c r="E29">
        <v>0.5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5">
      <c r="A30" t="s">
        <v>1067</v>
      </c>
      <c r="B30">
        <v>1</v>
      </c>
      <c r="C30">
        <v>0</v>
      </c>
      <c r="D30">
        <v>0</v>
      </c>
      <c r="E30">
        <v>0</v>
      </c>
      <c r="F30">
        <v>1</v>
      </c>
      <c r="G30">
        <v>1</v>
      </c>
      <c r="H30">
        <v>0.5</v>
      </c>
      <c r="I30">
        <v>1</v>
      </c>
      <c r="J30">
        <v>1</v>
      </c>
    </row>
    <row r="31" spans="1:10" x14ac:dyDescent="0.5">
      <c r="A31" t="s">
        <v>1068</v>
      </c>
      <c r="B31">
        <v>0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</row>
    <row r="32" spans="1:10" x14ac:dyDescent="0.5">
      <c r="A32" t="s">
        <v>1069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5">
      <c r="A33" t="s">
        <v>1070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5">
      <c r="A34" t="s">
        <v>1071</v>
      </c>
      <c r="B34">
        <v>1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0</v>
      </c>
    </row>
    <row r="35" spans="1:10" x14ac:dyDescent="0.5">
      <c r="A35" t="s">
        <v>1072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 x14ac:dyDescent="0.5">
      <c r="A36" t="s">
        <v>1073</v>
      </c>
      <c r="B36">
        <v>0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5">
      <c r="A37" t="s">
        <v>1074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1</v>
      </c>
    </row>
    <row r="38" spans="1:10" x14ac:dyDescent="0.5">
      <c r="A38" t="s">
        <v>1075</v>
      </c>
      <c r="B38">
        <v>1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5">
      <c r="A39" t="s">
        <v>1076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5">
      <c r="A40" t="s">
        <v>1077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5">
      <c r="A41" t="s">
        <v>1078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5">
      <c r="A42" t="s">
        <v>1079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5">
      <c r="A43" t="s">
        <v>1080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5">
      <c r="A44" t="s">
        <v>1081</v>
      </c>
      <c r="B44">
        <v>1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1</v>
      </c>
      <c r="J44">
        <v>0</v>
      </c>
    </row>
    <row r="45" spans="1:10" x14ac:dyDescent="0.5">
      <c r="A45" t="s">
        <v>1082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 x14ac:dyDescent="0.5">
      <c r="A46" t="s">
        <v>1083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5">
      <c r="A47" t="s">
        <v>1084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5">
      <c r="A48" t="s">
        <v>1085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5">
      <c r="A49" t="s">
        <v>1086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5">
      <c r="A50" t="s">
        <v>1087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</row>
    <row r="51" spans="1:10" x14ac:dyDescent="0.5">
      <c r="A51" t="s">
        <v>1088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0.5</v>
      </c>
      <c r="I51">
        <v>1</v>
      </c>
      <c r="J51">
        <v>1</v>
      </c>
    </row>
    <row r="52" spans="1:10" x14ac:dyDescent="0.5">
      <c r="A52" t="s">
        <v>1089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5">
      <c r="A53" t="s">
        <v>1090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</row>
    <row r="54" spans="1:10" x14ac:dyDescent="0.5">
      <c r="A54" t="s">
        <v>1091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5">
      <c r="A55" t="s">
        <v>1092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</row>
    <row r="56" spans="1:10" x14ac:dyDescent="0.5">
      <c r="A56" t="s">
        <v>1093</v>
      </c>
      <c r="B56">
        <v>1</v>
      </c>
      <c r="C56">
        <v>1</v>
      </c>
      <c r="D56">
        <v>0.5</v>
      </c>
      <c r="E56">
        <v>0.5</v>
      </c>
      <c r="F56">
        <v>0</v>
      </c>
      <c r="G56">
        <v>0</v>
      </c>
      <c r="H56">
        <v>0.5</v>
      </c>
      <c r="I56">
        <v>0</v>
      </c>
      <c r="J56">
        <v>0</v>
      </c>
    </row>
    <row r="57" spans="1:10" x14ac:dyDescent="0.5">
      <c r="A57" t="s">
        <v>1094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</row>
    <row r="58" spans="1:10" x14ac:dyDescent="0.5">
      <c r="A58" t="s">
        <v>1095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5">
      <c r="A59" t="s">
        <v>1096</v>
      </c>
      <c r="B59">
        <v>1</v>
      </c>
      <c r="C59">
        <v>1</v>
      </c>
      <c r="D59">
        <v>1</v>
      </c>
      <c r="E59">
        <v>1</v>
      </c>
      <c r="F59">
        <v>0.5</v>
      </c>
      <c r="G59">
        <v>0.5</v>
      </c>
      <c r="H59">
        <v>1</v>
      </c>
      <c r="I59">
        <v>1</v>
      </c>
      <c r="J59">
        <v>0.5</v>
      </c>
    </row>
    <row r="60" spans="1:10" x14ac:dyDescent="0.5">
      <c r="A60" t="s">
        <v>1097</v>
      </c>
      <c r="B60">
        <v>0.5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5">
      <c r="A61" t="s">
        <v>1098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</row>
    <row r="62" spans="1:10" x14ac:dyDescent="0.5">
      <c r="A62" t="s">
        <v>1099</v>
      </c>
      <c r="B62">
        <v>1</v>
      </c>
      <c r="C62">
        <v>0.5</v>
      </c>
      <c r="D62">
        <v>1</v>
      </c>
      <c r="E62">
        <v>0.5</v>
      </c>
      <c r="F62">
        <v>0.5</v>
      </c>
      <c r="G62">
        <v>1</v>
      </c>
      <c r="H62">
        <v>1</v>
      </c>
      <c r="I62">
        <v>1</v>
      </c>
      <c r="J62">
        <v>1</v>
      </c>
    </row>
    <row r="63" spans="1:10" x14ac:dyDescent="0.5">
      <c r="A63" t="s">
        <v>1100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5">
      <c r="A64" t="s">
        <v>1101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</row>
    <row r="65" spans="1:10" x14ac:dyDescent="0.5">
      <c r="A65" t="s">
        <v>939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</row>
    <row r="66" spans="1:10" x14ac:dyDescent="0.5">
      <c r="A66" t="s">
        <v>1102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1</v>
      </c>
      <c r="J66">
        <v>1</v>
      </c>
    </row>
    <row r="67" spans="1:10" x14ac:dyDescent="0.5">
      <c r="A67" t="s">
        <v>1103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</row>
    <row r="68" spans="1:10" x14ac:dyDescent="0.5">
      <c r="A68" t="s">
        <v>1104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</row>
    <row r="69" spans="1:10" x14ac:dyDescent="0.5">
      <c r="A69" t="s">
        <v>1105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</row>
    <row r="70" spans="1:10" x14ac:dyDescent="0.5">
      <c r="A70" t="s">
        <v>1106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</row>
    <row r="71" spans="1:10" x14ac:dyDescent="0.5">
      <c r="A71" t="s">
        <v>1107</v>
      </c>
      <c r="B71">
        <v>1</v>
      </c>
      <c r="C71">
        <v>1</v>
      </c>
      <c r="D71">
        <v>0.5</v>
      </c>
      <c r="E71">
        <v>0.5</v>
      </c>
      <c r="F71">
        <v>1</v>
      </c>
      <c r="G71">
        <v>1</v>
      </c>
      <c r="H71">
        <v>0</v>
      </c>
      <c r="I71">
        <v>1</v>
      </c>
      <c r="J71">
        <v>1</v>
      </c>
    </row>
    <row r="72" spans="1:10" x14ac:dyDescent="0.5">
      <c r="A72" t="s">
        <v>1108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</row>
    <row r="73" spans="1:10" x14ac:dyDescent="0.5">
      <c r="A73" t="s">
        <v>1109</v>
      </c>
      <c r="B73">
        <v>1</v>
      </c>
      <c r="C7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</row>
    <row r="74" spans="1:10" x14ac:dyDescent="0.5">
      <c r="A74" t="s">
        <v>1110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5">
      <c r="A75" t="s">
        <v>1111</v>
      </c>
      <c r="B75">
        <v>1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workbookViewId="0">
      <selection activeCell="N14" sqref="N14"/>
    </sheetView>
  </sheetViews>
  <sheetFormatPr defaultColWidth="11" defaultRowHeight="15.75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6.899999999999999" x14ac:dyDescent="0.5">
      <c r="A2" t="s">
        <v>95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0.5</v>
      </c>
      <c r="J2">
        <v>1</v>
      </c>
      <c r="L2" t="s">
        <v>1</v>
      </c>
      <c r="M2" s="1">
        <f>SUMPRODUCT(($B:$B=B:B)*(LEN($B:$B)&gt;0))</f>
        <v>85</v>
      </c>
      <c r="N2" s="1">
        <f t="shared" ref="N2:U2" si="0">SUMPRODUCT(($B:$B=C:C)*(LEN($B:$B)&gt;0))</f>
        <v>50</v>
      </c>
      <c r="O2" s="1">
        <f t="shared" si="0"/>
        <v>63</v>
      </c>
      <c r="P2" s="1">
        <f t="shared" si="0"/>
        <v>68</v>
      </c>
      <c r="Q2" s="1">
        <f t="shared" si="0"/>
        <v>71</v>
      </c>
      <c r="R2" s="1">
        <f t="shared" si="0"/>
        <v>51</v>
      </c>
      <c r="S2" s="1">
        <f t="shared" si="0"/>
        <v>68</v>
      </c>
      <c r="T2" s="1">
        <f t="shared" si="0"/>
        <v>51</v>
      </c>
      <c r="U2" s="1">
        <f t="shared" si="0"/>
        <v>55</v>
      </c>
    </row>
    <row r="3" spans="1:21" ht="16.899999999999999" x14ac:dyDescent="0.5">
      <c r="A3" t="s">
        <v>96</v>
      </c>
      <c r="B3">
        <v>1</v>
      </c>
      <c r="C3">
        <v>1</v>
      </c>
      <c r="D3">
        <v>1</v>
      </c>
      <c r="E3">
        <v>0.5</v>
      </c>
      <c r="F3">
        <v>1</v>
      </c>
      <c r="G3">
        <v>1</v>
      </c>
      <c r="H3">
        <v>0.5</v>
      </c>
      <c r="I3">
        <v>1</v>
      </c>
      <c r="J3">
        <v>1</v>
      </c>
      <c r="L3" t="s">
        <v>2</v>
      </c>
      <c r="M3" s="1">
        <f>SUMPRODUCT(($C:$C=B:B)*(LEN($C:$C)&gt;0))</f>
        <v>50</v>
      </c>
      <c r="N3" s="1">
        <f t="shared" ref="N3:U3" si="1">SUMPRODUCT(($C:$C=C:C)*(LEN($C:$C)&gt;0))</f>
        <v>85</v>
      </c>
      <c r="O3" s="1">
        <f t="shared" si="1"/>
        <v>58</v>
      </c>
      <c r="P3" s="1">
        <f t="shared" si="1"/>
        <v>41</v>
      </c>
      <c r="Q3" s="1">
        <f t="shared" si="1"/>
        <v>53</v>
      </c>
      <c r="R3" s="1">
        <f t="shared" si="1"/>
        <v>71</v>
      </c>
      <c r="S3" s="1">
        <f t="shared" si="1"/>
        <v>43</v>
      </c>
      <c r="T3" s="1">
        <f t="shared" si="1"/>
        <v>73</v>
      </c>
      <c r="U3" s="1">
        <f t="shared" si="1"/>
        <v>73</v>
      </c>
    </row>
    <row r="4" spans="1:21" ht="16.899999999999999" x14ac:dyDescent="0.5">
      <c r="A4" t="s">
        <v>97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L4" t="s">
        <v>3</v>
      </c>
      <c r="M4" s="1">
        <f>SUMPRODUCT(($D:$D=B:B)*(LEN($D:$D)&gt;0))</f>
        <v>63</v>
      </c>
      <c r="N4" s="1">
        <f t="shared" ref="N4:U4" si="2">SUMPRODUCT(($D:$D=C:C)*(LEN($D:$D)&gt;0))</f>
        <v>58</v>
      </c>
      <c r="O4" s="1">
        <f t="shared" si="2"/>
        <v>85</v>
      </c>
      <c r="P4" s="1">
        <f t="shared" si="2"/>
        <v>56</v>
      </c>
      <c r="Q4" s="1">
        <f t="shared" si="2"/>
        <v>63</v>
      </c>
      <c r="R4" s="1">
        <f t="shared" si="2"/>
        <v>59</v>
      </c>
      <c r="S4" s="1">
        <f t="shared" si="2"/>
        <v>50</v>
      </c>
      <c r="T4" s="1">
        <f t="shared" si="2"/>
        <v>57</v>
      </c>
      <c r="U4" s="1">
        <f t="shared" si="2"/>
        <v>61</v>
      </c>
    </row>
    <row r="5" spans="1:21" ht="16.899999999999999" x14ac:dyDescent="0.5">
      <c r="A5" t="s">
        <v>98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L5" t="s">
        <v>4</v>
      </c>
      <c r="M5" s="1">
        <f>SUMPRODUCT(($E:$E=B:B)*(LEN($E:$E)&gt;0))</f>
        <v>68</v>
      </c>
      <c r="N5" s="1">
        <f t="shared" ref="N5:U5" si="3">SUMPRODUCT(($E:$E=C:C)*(LEN($E:$E)&gt;0))</f>
        <v>41</v>
      </c>
      <c r="O5" s="1">
        <f t="shared" si="3"/>
        <v>56</v>
      </c>
      <c r="P5" s="1">
        <f t="shared" si="3"/>
        <v>85</v>
      </c>
      <c r="Q5" s="1">
        <f t="shared" si="3"/>
        <v>66</v>
      </c>
      <c r="R5" s="1">
        <f t="shared" si="3"/>
        <v>44</v>
      </c>
      <c r="S5" s="1">
        <f t="shared" si="3"/>
        <v>74</v>
      </c>
      <c r="T5" s="1">
        <f t="shared" si="3"/>
        <v>40</v>
      </c>
      <c r="U5" s="1">
        <f t="shared" si="3"/>
        <v>41</v>
      </c>
    </row>
    <row r="6" spans="1:21" ht="16.899999999999999" x14ac:dyDescent="0.5">
      <c r="A6" t="s">
        <v>99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5</v>
      </c>
      <c r="M6" s="1">
        <f>SUMPRODUCT(($F:$F=B:B)*(LEN($F:$F)&gt;0))</f>
        <v>71</v>
      </c>
      <c r="N6" s="1">
        <f t="shared" ref="N6:U6" si="4">SUMPRODUCT(($F:$F=C:C)*(LEN($F:$F)&gt;0))</f>
        <v>53</v>
      </c>
      <c r="O6" s="1">
        <f t="shared" si="4"/>
        <v>63</v>
      </c>
      <c r="P6" s="1">
        <f t="shared" si="4"/>
        <v>66</v>
      </c>
      <c r="Q6" s="1">
        <f t="shared" si="4"/>
        <v>85</v>
      </c>
      <c r="R6" s="1">
        <f t="shared" si="4"/>
        <v>57</v>
      </c>
      <c r="S6" s="1">
        <f t="shared" si="4"/>
        <v>69</v>
      </c>
      <c r="T6" s="1">
        <f t="shared" si="4"/>
        <v>55</v>
      </c>
      <c r="U6" s="1">
        <f t="shared" si="4"/>
        <v>56</v>
      </c>
    </row>
    <row r="7" spans="1:21" ht="16.899999999999999" x14ac:dyDescent="0.5">
      <c r="A7" t="s">
        <v>100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6</v>
      </c>
      <c r="M7" s="1">
        <f>SUMPRODUCT(($G:$G=B:B)*(LEN($G:$G)&gt;0))</f>
        <v>51</v>
      </c>
      <c r="N7" s="1">
        <f t="shared" ref="N7:U7" si="5">SUMPRODUCT(($G:$G=C:C)*(LEN($G:$G)&gt;0))</f>
        <v>71</v>
      </c>
      <c r="O7" s="1">
        <f t="shared" si="5"/>
        <v>59</v>
      </c>
      <c r="P7" s="1">
        <f t="shared" si="5"/>
        <v>44</v>
      </c>
      <c r="Q7" s="1">
        <f t="shared" si="5"/>
        <v>57</v>
      </c>
      <c r="R7" s="1">
        <f t="shared" si="5"/>
        <v>85</v>
      </c>
      <c r="S7" s="1">
        <f t="shared" si="5"/>
        <v>49</v>
      </c>
      <c r="T7" s="1">
        <f t="shared" si="5"/>
        <v>76</v>
      </c>
      <c r="U7" s="1">
        <f t="shared" si="5"/>
        <v>71</v>
      </c>
    </row>
    <row r="8" spans="1:21" ht="16.899999999999999" x14ac:dyDescent="0.5">
      <c r="A8" t="s">
        <v>101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L8" t="s">
        <v>7</v>
      </c>
      <c r="M8" s="1">
        <f>SUMPRODUCT(($H:$H=B:B)*(LEN($I:$I)&gt;0))</f>
        <v>68</v>
      </c>
      <c r="N8" s="1">
        <f t="shared" ref="N8:U8" si="6">SUMPRODUCT(($H:$H=C:C)*(LEN($I:$I)&gt;0))</f>
        <v>43</v>
      </c>
      <c r="O8" s="1">
        <f t="shared" si="6"/>
        <v>50</v>
      </c>
      <c r="P8" s="1">
        <f t="shared" si="6"/>
        <v>74</v>
      </c>
      <c r="Q8" s="1">
        <f t="shared" si="6"/>
        <v>69</v>
      </c>
      <c r="R8" s="1">
        <f t="shared" si="6"/>
        <v>49</v>
      </c>
      <c r="S8" s="1">
        <f t="shared" si="6"/>
        <v>85</v>
      </c>
      <c r="T8" s="1">
        <f t="shared" si="6"/>
        <v>45</v>
      </c>
      <c r="U8" s="1">
        <f t="shared" si="6"/>
        <v>42</v>
      </c>
    </row>
    <row r="9" spans="1:21" ht="16.899999999999999" x14ac:dyDescent="0.5">
      <c r="A9" t="s">
        <v>102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8</v>
      </c>
      <c r="M9" s="1">
        <f>SUMPRODUCT(($I:$I=B:B)*(LEN($I:$I)&gt;0))</f>
        <v>51</v>
      </c>
      <c r="N9" s="1">
        <f t="shared" ref="N9:U9" si="7">SUMPRODUCT(($I:$I=C:C)*(LEN($I:$I)&gt;0))</f>
        <v>73</v>
      </c>
      <c r="O9" s="1">
        <f t="shared" si="7"/>
        <v>57</v>
      </c>
      <c r="P9" s="1">
        <f t="shared" si="7"/>
        <v>40</v>
      </c>
      <c r="Q9" s="1">
        <f t="shared" si="7"/>
        <v>55</v>
      </c>
      <c r="R9" s="1">
        <f t="shared" si="7"/>
        <v>76</v>
      </c>
      <c r="S9" s="1">
        <f t="shared" si="7"/>
        <v>45</v>
      </c>
      <c r="T9" s="1">
        <f t="shared" si="7"/>
        <v>85</v>
      </c>
      <c r="U9" s="1">
        <f t="shared" si="7"/>
        <v>71</v>
      </c>
    </row>
    <row r="10" spans="1:21" ht="16.899999999999999" x14ac:dyDescent="0.5">
      <c r="A10" t="s">
        <v>103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L10" t="s">
        <v>9</v>
      </c>
      <c r="M10" s="1">
        <f>SUMPRODUCT(($J:$J=B:B)*(LEN($J:$J)&gt;0))</f>
        <v>55</v>
      </c>
      <c r="N10" s="1">
        <f t="shared" ref="N10:U10" si="8">SUMPRODUCT(($J:$J=C:C)*(LEN($J:$J)&gt;0))</f>
        <v>73</v>
      </c>
      <c r="O10" s="1">
        <f t="shared" si="8"/>
        <v>61</v>
      </c>
      <c r="P10" s="1">
        <f t="shared" si="8"/>
        <v>41</v>
      </c>
      <c r="Q10" s="1">
        <f t="shared" si="8"/>
        <v>56</v>
      </c>
      <c r="R10" s="1">
        <f t="shared" si="8"/>
        <v>71</v>
      </c>
      <c r="S10" s="1">
        <f t="shared" si="8"/>
        <v>42</v>
      </c>
      <c r="T10" s="1">
        <f t="shared" si="8"/>
        <v>71</v>
      </c>
      <c r="U10" s="1">
        <f t="shared" si="8"/>
        <v>85</v>
      </c>
    </row>
    <row r="11" spans="1:21" x14ac:dyDescent="0.5">
      <c r="A11" t="s">
        <v>104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5">
      <c r="A12" t="s">
        <v>105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</row>
    <row r="13" spans="1:21" x14ac:dyDescent="0.5">
      <c r="A13" t="s">
        <v>106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5">
      <c r="A14" t="s">
        <v>107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</row>
    <row r="15" spans="1:21" x14ac:dyDescent="0.5">
      <c r="A15" t="s">
        <v>108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1" x14ac:dyDescent="0.5">
      <c r="A16" t="s">
        <v>109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 x14ac:dyDescent="0.5">
      <c r="A17" t="s">
        <v>110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5">
      <c r="A18" t="s">
        <v>111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5">
      <c r="A19" t="s">
        <v>112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</row>
    <row r="20" spans="1:10" x14ac:dyDescent="0.5">
      <c r="A20" t="s">
        <v>113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</row>
    <row r="21" spans="1:10" x14ac:dyDescent="0.5">
      <c r="A21" t="s">
        <v>114</v>
      </c>
      <c r="B21">
        <v>1</v>
      </c>
      <c r="C21">
        <v>1</v>
      </c>
      <c r="D21">
        <v>1</v>
      </c>
      <c r="E21">
        <v>0.5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5">
      <c r="A22" t="s">
        <v>115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</row>
    <row r="23" spans="1:10" x14ac:dyDescent="0.5">
      <c r="A23" t="s">
        <v>116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5">
      <c r="A24" t="s">
        <v>117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5">
      <c r="A25" t="s">
        <v>118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5">
      <c r="A26" t="s">
        <v>119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0.5</v>
      </c>
      <c r="J26">
        <v>0</v>
      </c>
    </row>
    <row r="27" spans="1:10" x14ac:dyDescent="0.5">
      <c r="A27" t="s">
        <v>120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5">
      <c r="A28" t="s">
        <v>121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5">
      <c r="A29" t="s">
        <v>122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5">
      <c r="A30" t="s">
        <v>123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</row>
    <row r="31" spans="1:10" x14ac:dyDescent="0.5">
      <c r="A31" t="s">
        <v>124</v>
      </c>
      <c r="B31">
        <v>1</v>
      </c>
      <c r="C31">
        <v>1</v>
      </c>
      <c r="D31">
        <v>0.5</v>
      </c>
      <c r="E31">
        <v>0.5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5">
      <c r="A32" t="s">
        <v>125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5">
      <c r="A33" t="s">
        <v>126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</row>
    <row r="34" spans="1:10" x14ac:dyDescent="0.5">
      <c r="A34" t="s">
        <v>127</v>
      </c>
      <c r="B34">
        <v>1</v>
      </c>
      <c r="C34">
        <v>0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</row>
    <row r="35" spans="1:10" x14ac:dyDescent="0.5">
      <c r="A35" t="s">
        <v>128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5">
      <c r="A36" t="e">
        <f>Adams v. Florida Power Corp.</f>
        <v>#NAME?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5">
      <c r="A37" t="s">
        <v>129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5">
      <c r="A38" t="s">
        <v>130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0.5</v>
      </c>
      <c r="I38">
        <v>1</v>
      </c>
      <c r="J38">
        <v>1</v>
      </c>
    </row>
    <row r="39" spans="1:10" x14ac:dyDescent="0.5">
      <c r="A39" t="s">
        <v>131</v>
      </c>
      <c r="B39">
        <v>1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</row>
    <row r="40" spans="1:10" x14ac:dyDescent="0.5">
      <c r="A40" t="s">
        <v>132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</row>
    <row r="41" spans="1:10" x14ac:dyDescent="0.5">
      <c r="A41" t="s">
        <v>133</v>
      </c>
      <c r="B41">
        <v>0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x14ac:dyDescent="0.5">
      <c r="A42" t="s">
        <v>134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 x14ac:dyDescent="0.5">
      <c r="A43" t="s">
        <v>135</v>
      </c>
      <c r="B43">
        <v>1</v>
      </c>
      <c r="C43">
        <v>0</v>
      </c>
      <c r="D43">
        <v>0</v>
      </c>
      <c r="E43">
        <v>1</v>
      </c>
      <c r="F43">
        <v>0.5</v>
      </c>
      <c r="G43">
        <v>0</v>
      </c>
      <c r="H43">
        <v>1</v>
      </c>
      <c r="I43">
        <v>0</v>
      </c>
      <c r="J43">
        <v>0</v>
      </c>
    </row>
    <row r="44" spans="1:10" x14ac:dyDescent="0.5">
      <c r="A44" t="s">
        <v>136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</row>
    <row r="45" spans="1:10" x14ac:dyDescent="0.5">
      <c r="A45" t="s">
        <v>137</v>
      </c>
      <c r="B45">
        <v>1</v>
      </c>
      <c r="C45">
        <v>0</v>
      </c>
      <c r="D45">
        <v>1</v>
      </c>
      <c r="E45">
        <v>1</v>
      </c>
      <c r="F45">
        <v>0.5</v>
      </c>
      <c r="G45">
        <v>0.5</v>
      </c>
      <c r="H45">
        <v>0.5</v>
      </c>
      <c r="I45">
        <v>0.5</v>
      </c>
      <c r="J45">
        <v>1</v>
      </c>
    </row>
    <row r="46" spans="1:10" x14ac:dyDescent="0.5">
      <c r="A46" t="s">
        <v>138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5">
      <c r="A47" t="s">
        <v>139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5">
      <c r="A48" t="s">
        <v>140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5">
      <c r="A49" t="s">
        <v>141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</row>
    <row r="50" spans="1:10" x14ac:dyDescent="0.5">
      <c r="A50" t="e">
        <f>Mathias v. WorldCom Tech., Inc.</f>
        <v>#NAME?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5">
      <c r="A51" t="s">
        <v>142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5">
      <c r="A52" t="s">
        <v>143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5">
      <c r="A53" t="s">
        <v>144</v>
      </c>
      <c r="B53">
        <v>1</v>
      </c>
      <c r="C53">
        <v>0</v>
      </c>
      <c r="D53">
        <v>1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</row>
    <row r="54" spans="1:10" x14ac:dyDescent="0.5">
      <c r="A54" t="s">
        <v>145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5">
      <c r="A55" t="s">
        <v>146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5">
      <c r="A56" t="s">
        <v>147</v>
      </c>
      <c r="B56">
        <v>1</v>
      </c>
      <c r="C56">
        <v>1</v>
      </c>
      <c r="D56">
        <v>0.5</v>
      </c>
      <c r="E56">
        <v>1</v>
      </c>
      <c r="F56">
        <v>1</v>
      </c>
      <c r="G56">
        <v>1</v>
      </c>
      <c r="H56">
        <v>1</v>
      </c>
      <c r="I56">
        <v>0.5</v>
      </c>
      <c r="J56">
        <v>1</v>
      </c>
    </row>
    <row r="57" spans="1:10" x14ac:dyDescent="0.5">
      <c r="A57" t="s">
        <v>148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</row>
    <row r="58" spans="1:10" x14ac:dyDescent="0.5">
      <c r="A58" t="s">
        <v>149</v>
      </c>
      <c r="B58">
        <v>1</v>
      </c>
      <c r="C58">
        <v>0</v>
      </c>
      <c r="D58">
        <v>0.5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</row>
    <row r="59" spans="1:10" x14ac:dyDescent="0.5">
      <c r="A59" t="s">
        <v>150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5">
      <c r="A60" t="s">
        <v>151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5">
      <c r="A61" t="s">
        <v>152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5">
      <c r="A62" t="s">
        <v>153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5">
      <c r="A63" t="s">
        <v>154</v>
      </c>
      <c r="B63">
        <v>0</v>
      </c>
      <c r="C63">
        <v>1</v>
      </c>
      <c r="D63">
        <v>1</v>
      </c>
      <c r="E63">
        <v>0.5</v>
      </c>
      <c r="F63">
        <v>1</v>
      </c>
      <c r="G63">
        <v>1</v>
      </c>
      <c r="H63">
        <v>0.5</v>
      </c>
      <c r="I63">
        <v>1</v>
      </c>
      <c r="J63">
        <v>1</v>
      </c>
    </row>
    <row r="64" spans="1:10" x14ac:dyDescent="0.5">
      <c r="A64" t="s">
        <v>155</v>
      </c>
      <c r="B64">
        <v>1</v>
      </c>
      <c r="C64">
        <v>0.5</v>
      </c>
      <c r="D64">
        <v>1</v>
      </c>
      <c r="E64">
        <v>1</v>
      </c>
      <c r="F64">
        <v>1</v>
      </c>
      <c r="G64">
        <v>1</v>
      </c>
      <c r="H64">
        <v>1</v>
      </c>
      <c r="I64">
        <v>0.5</v>
      </c>
      <c r="J64">
        <v>0.5</v>
      </c>
    </row>
    <row r="65" spans="1:10" x14ac:dyDescent="0.5">
      <c r="A65" t="s">
        <v>156</v>
      </c>
      <c r="B65">
        <v>1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  <c r="I65">
        <v>0</v>
      </c>
      <c r="J65">
        <v>1</v>
      </c>
    </row>
    <row r="66" spans="1:10" x14ac:dyDescent="0.5">
      <c r="A66" t="s">
        <v>157</v>
      </c>
      <c r="B66">
        <v>0</v>
      </c>
      <c r="C66">
        <v>1</v>
      </c>
      <c r="D66">
        <v>1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</row>
    <row r="67" spans="1:10" x14ac:dyDescent="0.5">
      <c r="A67" t="s">
        <v>158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v>1</v>
      </c>
    </row>
    <row r="68" spans="1:10" x14ac:dyDescent="0.5">
      <c r="A68" t="s">
        <v>159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5">
      <c r="A69" t="s">
        <v>160</v>
      </c>
      <c r="B69">
        <v>1</v>
      </c>
      <c r="C69">
        <v>0</v>
      </c>
      <c r="D69">
        <v>1</v>
      </c>
      <c r="E69">
        <v>1</v>
      </c>
      <c r="F69">
        <v>1</v>
      </c>
      <c r="G69">
        <v>0.5</v>
      </c>
      <c r="H69">
        <v>1</v>
      </c>
      <c r="I69">
        <v>0</v>
      </c>
      <c r="J69">
        <v>0.5</v>
      </c>
    </row>
    <row r="70" spans="1:10" x14ac:dyDescent="0.5">
      <c r="A70" t="s">
        <v>161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</row>
    <row r="71" spans="1:10" x14ac:dyDescent="0.5">
      <c r="A71" t="s">
        <v>162</v>
      </c>
      <c r="B71">
        <v>0</v>
      </c>
      <c r="C71">
        <v>1</v>
      </c>
      <c r="D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</row>
    <row r="72" spans="1:10" x14ac:dyDescent="0.5">
      <c r="A72" t="s">
        <v>163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0.5</v>
      </c>
      <c r="I72">
        <v>1</v>
      </c>
      <c r="J72">
        <v>1</v>
      </c>
    </row>
    <row r="73" spans="1:10" x14ac:dyDescent="0.5">
      <c r="A73" t="s">
        <v>164</v>
      </c>
      <c r="B73">
        <v>1</v>
      </c>
      <c r="C73">
        <v>1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5">
      <c r="A74" t="s">
        <v>165</v>
      </c>
      <c r="B74">
        <v>1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1</v>
      </c>
    </row>
    <row r="75" spans="1:10" x14ac:dyDescent="0.5">
      <c r="A75" t="s">
        <v>166</v>
      </c>
      <c r="B75">
        <v>1</v>
      </c>
      <c r="C75">
        <v>0.5</v>
      </c>
      <c r="D75">
        <v>1</v>
      </c>
      <c r="E75">
        <v>1</v>
      </c>
      <c r="F75">
        <v>1</v>
      </c>
      <c r="G75">
        <v>0.5</v>
      </c>
      <c r="H75">
        <v>1</v>
      </c>
      <c r="I75">
        <v>0.5</v>
      </c>
      <c r="J75">
        <v>0.5</v>
      </c>
    </row>
    <row r="76" spans="1:10" x14ac:dyDescent="0.5">
      <c r="A76" t="s">
        <v>167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 x14ac:dyDescent="0.5">
      <c r="A77" t="s">
        <v>168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1</v>
      </c>
      <c r="I77">
        <v>1</v>
      </c>
      <c r="J77">
        <v>0.5</v>
      </c>
    </row>
    <row r="78" spans="1:10" x14ac:dyDescent="0.5">
      <c r="A78" t="s">
        <v>169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0.5</v>
      </c>
      <c r="I78">
        <v>1</v>
      </c>
      <c r="J78">
        <v>1</v>
      </c>
    </row>
    <row r="79" spans="1:10" x14ac:dyDescent="0.5">
      <c r="A79" t="s">
        <v>170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5">
      <c r="A80" t="s">
        <v>171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 x14ac:dyDescent="0.5">
      <c r="A81" t="s">
        <v>172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</row>
    <row r="82" spans="1:10" x14ac:dyDescent="0.5">
      <c r="A82" t="s">
        <v>173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</row>
    <row r="83" spans="1:10" x14ac:dyDescent="0.5">
      <c r="A83" t="s">
        <v>174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0</v>
      </c>
      <c r="J83">
        <v>1</v>
      </c>
    </row>
    <row r="84" spans="1:10" x14ac:dyDescent="0.5">
      <c r="A84" t="s">
        <v>102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5">
      <c r="A85" t="s">
        <v>175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workbookViewId="0">
      <selection activeCell="L1" sqref="L1:U10"/>
    </sheetView>
  </sheetViews>
  <sheetFormatPr defaultColWidth="11" defaultRowHeight="15.75" x14ac:dyDescent="0.5"/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6.899999999999999" x14ac:dyDescent="0.5">
      <c r="A2" t="e">
        <f>Ford Motor Co. v. McCauley</f>
        <v>#NAME?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1</v>
      </c>
      <c r="M2" s="1">
        <f>SUMPRODUCT(($B:$B=B:B)*(LEN($B:$B)&gt;0))</f>
        <v>84</v>
      </c>
      <c r="N2" s="1">
        <f t="shared" ref="N2:U2" si="0">SUMPRODUCT(($B:$B=C:C)*(LEN($B:$B)&gt;0))</f>
        <v>56</v>
      </c>
      <c r="O2" s="1">
        <f t="shared" si="0"/>
        <v>69</v>
      </c>
      <c r="P2" s="1">
        <f t="shared" si="0"/>
        <v>67</v>
      </c>
      <c r="Q2" s="1">
        <f t="shared" si="0"/>
        <v>75</v>
      </c>
      <c r="R2" s="1">
        <f t="shared" si="0"/>
        <v>65</v>
      </c>
      <c r="S2" s="1">
        <f t="shared" si="0"/>
        <v>64</v>
      </c>
      <c r="T2" s="1">
        <f t="shared" si="0"/>
        <v>64</v>
      </c>
      <c r="U2" s="1">
        <f t="shared" si="0"/>
        <v>63</v>
      </c>
    </row>
    <row r="3" spans="1:21" ht="16.899999999999999" x14ac:dyDescent="0.5">
      <c r="A3" t="s">
        <v>176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 t="s">
        <v>2</v>
      </c>
      <c r="M3" s="1">
        <f>SUMPRODUCT(($C:$C=B:B)*(LEN($C:$C)&gt;0))</f>
        <v>56</v>
      </c>
      <c r="N3" s="1">
        <f t="shared" ref="N3:U3" si="1">SUMPRODUCT(($C:$C=C:C)*(LEN($C:$C)&gt;0))</f>
        <v>84</v>
      </c>
      <c r="O3" s="1">
        <f t="shared" si="1"/>
        <v>60</v>
      </c>
      <c r="P3" s="1">
        <f t="shared" si="1"/>
        <v>50</v>
      </c>
      <c r="Q3" s="1">
        <f t="shared" si="1"/>
        <v>56</v>
      </c>
      <c r="R3" s="1">
        <f t="shared" si="1"/>
        <v>67</v>
      </c>
      <c r="S3" s="1">
        <f t="shared" si="1"/>
        <v>49</v>
      </c>
      <c r="T3" s="1">
        <f t="shared" si="1"/>
        <v>65</v>
      </c>
      <c r="U3" s="1">
        <f t="shared" si="1"/>
        <v>63</v>
      </c>
    </row>
    <row r="4" spans="1:21" ht="16.899999999999999" x14ac:dyDescent="0.5">
      <c r="A4" t="s">
        <v>177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3</v>
      </c>
      <c r="M4" s="1">
        <f>SUMPRODUCT(($D:$D=B:B)*(LEN($D:$D)&gt;0))</f>
        <v>69</v>
      </c>
      <c r="N4" s="1">
        <f t="shared" ref="N4:U4" si="2">SUMPRODUCT(($D:$D=C:C)*(LEN($D:$D)&gt;0))</f>
        <v>60</v>
      </c>
      <c r="O4" s="1">
        <f t="shared" si="2"/>
        <v>84</v>
      </c>
      <c r="P4" s="1">
        <f t="shared" si="2"/>
        <v>62</v>
      </c>
      <c r="Q4" s="1">
        <f t="shared" si="2"/>
        <v>66</v>
      </c>
      <c r="R4" s="1">
        <f t="shared" si="2"/>
        <v>69</v>
      </c>
      <c r="S4" s="1">
        <f t="shared" si="2"/>
        <v>59</v>
      </c>
      <c r="T4" s="1">
        <f t="shared" si="2"/>
        <v>64</v>
      </c>
      <c r="U4" s="1">
        <f t="shared" si="2"/>
        <v>67</v>
      </c>
    </row>
    <row r="5" spans="1:21" ht="16.899999999999999" x14ac:dyDescent="0.5">
      <c r="A5" t="s">
        <v>178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4</v>
      </c>
      <c r="M5" s="1">
        <f>SUMPRODUCT(($E:$E=B:B)*(LEN($E:$E)&gt;0))</f>
        <v>67</v>
      </c>
      <c r="N5" s="1">
        <f t="shared" ref="N5:U5" si="3">SUMPRODUCT(($E:$E=C:C)*(LEN($E:$E)&gt;0))</f>
        <v>50</v>
      </c>
      <c r="O5" s="1">
        <f t="shared" si="3"/>
        <v>62</v>
      </c>
      <c r="P5" s="1">
        <f t="shared" si="3"/>
        <v>84</v>
      </c>
      <c r="Q5" s="1">
        <f t="shared" si="3"/>
        <v>64</v>
      </c>
      <c r="R5" s="1">
        <f t="shared" si="3"/>
        <v>56</v>
      </c>
      <c r="S5" s="1">
        <f t="shared" si="3"/>
        <v>76</v>
      </c>
      <c r="T5" s="1">
        <f t="shared" si="3"/>
        <v>59</v>
      </c>
      <c r="U5" s="1">
        <f t="shared" si="3"/>
        <v>54</v>
      </c>
    </row>
    <row r="6" spans="1:21" ht="16.899999999999999" x14ac:dyDescent="0.5">
      <c r="A6" t="s">
        <v>179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5</v>
      </c>
      <c r="M6" s="1">
        <f>SUMPRODUCT(($F:$F=B:B)*(LEN($F:$F)&gt;0))</f>
        <v>75</v>
      </c>
      <c r="N6" s="1">
        <f t="shared" ref="N6:U6" si="4">SUMPRODUCT(($F:$F=C:C)*(LEN($F:$F)&gt;0))</f>
        <v>56</v>
      </c>
      <c r="O6" s="1">
        <f t="shared" si="4"/>
        <v>66</v>
      </c>
      <c r="P6" s="1">
        <f t="shared" si="4"/>
        <v>64</v>
      </c>
      <c r="Q6" s="1">
        <f t="shared" si="4"/>
        <v>84</v>
      </c>
      <c r="R6" s="1">
        <f t="shared" si="4"/>
        <v>64</v>
      </c>
      <c r="S6" s="1">
        <f t="shared" si="4"/>
        <v>65</v>
      </c>
      <c r="T6" s="1">
        <f t="shared" si="4"/>
        <v>61</v>
      </c>
      <c r="U6" s="1">
        <f t="shared" si="4"/>
        <v>61</v>
      </c>
    </row>
    <row r="7" spans="1:21" ht="16.899999999999999" x14ac:dyDescent="0.5">
      <c r="A7" t="s">
        <v>180</v>
      </c>
      <c r="B7">
        <v>1</v>
      </c>
      <c r="C7">
        <v>0.5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6</v>
      </c>
      <c r="M7" s="1">
        <f>SUMPRODUCT(($G:$G=B:B)*(LEN($G:$G)&gt;0))</f>
        <v>65</v>
      </c>
      <c r="N7" s="1">
        <f t="shared" ref="N7:U7" si="5">SUMPRODUCT(($G:$G=C:C)*(LEN($G:$G)&gt;0))</f>
        <v>67</v>
      </c>
      <c r="O7" s="1">
        <f t="shared" si="5"/>
        <v>69</v>
      </c>
      <c r="P7" s="1">
        <f t="shared" si="5"/>
        <v>56</v>
      </c>
      <c r="Q7" s="1">
        <f t="shared" si="5"/>
        <v>64</v>
      </c>
      <c r="R7" s="1">
        <f t="shared" si="5"/>
        <v>84</v>
      </c>
      <c r="S7" s="1">
        <f t="shared" si="5"/>
        <v>53</v>
      </c>
      <c r="T7" s="1">
        <f t="shared" si="5"/>
        <v>77</v>
      </c>
      <c r="U7" s="1">
        <f t="shared" si="5"/>
        <v>72</v>
      </c>
    </row>
    <row r="8" spans="1:21" ht="16.899999999999999" x14ac:dyDescent="0.5">
      <c r="A8" t="s">
        <v>181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7</v>
      </c>
      <c r="M8" s="1">
        <f>SUMPRODUCT(($H:$H=B:B)*(LEN($I:$I)&gt;0))</f>
        <v>64</v>
      </c>
      <c r="N8" s="1">
        <f t="shared" ref="N8:U8" si="6">SUMPRODUCT(($H:$H=C:C)*(LEN($I:$I)&gt;0))</f>
        <v>49</v>
      </c>
      <c r="O8" s="1">
        <f t="shared" si="6"/>
        <v>59</v>
      </c>
      <c r="P8" s="1">
        <f t="shared" si="6"/>
        <v>76</v>
      </c>
      <c r="Q8" s="1">
        <f t="shared" si="6"/>
        <v>65</v>
      </c>
      <c r="R8" s="1">
        <f t="shared" si="6"/>
        <v>53</v>
      </c>
      <c r="S8" s="1">
        <f t="shared" si="6"/>
        <v>84</v>
      </c>
      <c r="T8" s="1">
        <f t="shared" si="6"/>
        <v>54</v>
      </c>
      <c r="U8" s="1">
        <f t="shared" si="6"/>
        <v>47</v>
      </c>
    </row>
    <row r="9" spans="1:21" ht="16.899999999999999" x14ac:dyDescent="0.5">
      <c r="A9" t="s">
        <v>182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8</v>
      </c>
      <c r="M9" s="1">
        <f>SUMPRODUCT(($I:$I=B:B)*(LEN($I:$I)&gt;0))</f>
        <v>64</v>
      </c>
      <c r="N9" s="1">
        <f t="shared" ref="N9:U9" si="7">SUMPRODUCT(($I:$I=C:C)*(LEN($I:$I)&gt;0))</f>
        <v>65</v>
      </c>
      <c r="O9" s="1">
        <f t="shared" si="7"/>
        <v>64</v>
      </c>
      <c r="P9" s="1">
        <f t="shared" si="7"/>
        <v>59</v>
      </c>
      <c r="Q9" s="1">
        <f t="shared" si="7"/>
        <v>61</v>
      </c>
      <c r="R9" s="1">
        <f t="shared" si="7"/>
        <v>77</v>
      </c>
      <c r="S9" s="1">
        <f t="shared" si="7"/>
        <v>54</v>
      </c>
      <c r="T9" s="1">
        <f t="shared" si="7"/>
        <v>84</v>
      </c>
      <c r="U9" s="1">
        <f t="shared" si="7"/>
        <v>74</v>
      </c>
    </row>
    <row r="10" spans="1:21" ht="16.899999999999999" x14ac:dyDescent="0.5">
      <c r="A10" t="s">
        <v>183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0.5</v>
      </c>
      <c r="I10">
        <v>1</v>
      </c>
      <c r="J10">
        <v>1</v>
      </c>
      <c r="L10" t="s">
        <v>9</v>
      </c>
      <c r="M10" s="1">
        <f>SUMPRODUCT(($J:$J=B:B)*(LEN($J:$J)&gt;0))</f>
        <v>63</v>
      </c>
      <c r="N10" s="1">
        <f t="shared" ref="N10:U10" si="8">SUMPRODUCT(($J:$J=C:C)*(LEN($J:$J)&gt;0))</f>
        <v>63</v>
      </c>
      <c r="O10" s="1">
        <f t="shared" si="8"/>
        <v>67</v>
      </c>
      <c r="P10" s="1">
        <f t="shared" si="8"/>
        <v>54</v>
      </c>
      <c r="Q10" s="1">
        <f t="shared" si="8"/>
        <v>61</v>
      </c>
      <c r="R10" s="1">
        <f t="shared" si="8"/>
        <v>72</v>
      </c>
      <c r="S10" s="1">
        <f t="shared" si="8"/>
        <v>47</v>
      </c>
      <c r="T10" s="1">
        <f t="shared" si="8"/>
        <v>74</v>
      </c>
      <c r="U10" s="1">
        <f t="shared" si="8"/>
        <v>84</v>
      </c>
    </row>
    <row r="11" spans="1:21" x14ac:dyDescent="0.5">
      <c r="A11" t="s">
        <v>184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5">
      <c r="A12" t="e">
        <f>Borden Ranch Partnership v. Army Corps of Engineers</f>
        <v>#NAME?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5">
      <c r="A13" t="s">
        <v>185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</row>
    <row r="14" spans="1:21" x14ac:dyDescent="0.5">
      <c r="A14" t="s">
        <v>186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1" x14ac:dyDescent="0.5">
      <c r="A15" t="s">
        <v>187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</row>
    <row r="16" spans="1:21" x14ac:dyDescent="0.5">
      <c r="A16" t="s">
        <v>188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</row>
    <row r="17" spans="1:10" x14ac:dyDescent="0.5">
      <c r="A17" t="s">
        <v>189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5">
      <c r="A18" t="s">
        <v>190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5">
      <c r="A19" t="s">
        <v>191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</row>
    <row r="20" spans="1:10" x14ac:dyDescent="0.5">
      <c r="A20" t="s">
        <v>192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</row>
    <row r="21" spans="1:10" x14ac:dyDescent="0.5">
      <c r="A21" t="s">
        <v>193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5">
      <c r="A22" t="s">
        <v>194</v>
      </c>
      <c r="B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5">
      <c r="A23" t="s">
        <v>195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5">
      <c r="A24" t="s">
        <v>196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</row>
    <row r="25" spans="1:10" x14ac:dyDescent="0.5">
      <c r="A25" t="s">
        <v>197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</row>
    <row r="26" spans="1:10" x14ac:dyDescent="0.5">
      <c r="A26" t="s">
        <v>198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</row>
    <row r="27" spans="1:10" x14ac:dyDescent="0.5">
      <c r="A27" t="s">
        <v>199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5">
      <c r="A28" t="s">
        <v>200</v>
      </c>
      <c r="B28">
        <v>1</v>
      </c>
      <c r="C28">
        <v>0.5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5">
      <c r="A29" t="s">
        <v>201</v>
      </c>
      <c r="B29">
        <v>1</v>
      </c>
      <c r="C29">
        <v>0</v>
      </c>
      <c r="D29">
        <v>0</v>
      </c>
      <c r="E29">
        <v>0.5</v>
      </c>
      <c r="F29">
        <v>1</v>
      </c>
      <c r="G29">
        <v>0</v>
      </c>
      <c r="H29">
        <v>0.5</v>
      </c>
      <c r="I29">
        <v>0</v>
      </c>
      <c r="J29">
        <v>0</v>
      </c>
    </row>
    <row r="30" spans="1:10" x14ac:dyDescent="0.5">
      <c r="A30" t="s">
        <v>202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</row>
    <row r="31" spans="1:10" x14ac:dyDescent="0.5">
      <c r="A31" t="s">
        <v>203</v>
      </c>
      <c r="B31">
        <v>1</v>
      </c>
      <c r="C31">
        <v>0</v>
      </c>
      <c r="D31">
        <v>1</v>
      </c>
      <c r="E31">
        <v>1</v>
      </c>
      <c r="F31">
        <v>1</v>
      </c>
      <c r="G31">
        <v>0.5</v>
      </c>
      <c r="H31">
        <v>1</v>
      </c>
      <c r="I31">
        <v>0</v>
      </c>
      <c r="J31">
        <v>0</v>
      </c>
    </row>
    <row r="32" spans="1:10" x14ac:dyDescent="0.5">
      <c r="A32" t="s">
        <v>204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5">
      <c r="A33" t="s">
        <v>205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5">
      <c r="A34" t="s">
        <v>206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5">
      <c r="A35" t="s">
        <v>207</v>
      </c>
      <c r="B35">
        <v>1</v>
      </c>
      <c r="C35">
        <v>1</v>
      </c>
      <c r="D35">
        <v>0.5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 x14ac:dyDescent="0.5">
      <c r="A36" t="s">
        <v>208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</row>
    <row r="37" spans="1:10" x14ac:dyDescent="0.5">
      <c r="A37" t="s">
        <v>209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5">
      <c r="A38" t="s">
        <v>210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5">
      <c r="A39" t="s">
        <v>211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5">
      <c r="A40" t="s">
        <v>212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5">
      <c r="A41" t="s">
        <v>213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5">
      <c r="A42" t="s">
        <v>214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 x14ac:dyDescent="0.5">
      <c r="A43" t="s">
        <v>215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</row>
    <row r="44" spans="1:10" x14ac:dyDescent="0.5">
      <c r="A44" t="s">
        <v>216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5">
      <c r="A45" t="s">
        <v>217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5">
      <c r="A46" t="s">
        <v>218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5">
      <c r="A47" t="s">
        <v>219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5">
      <c r="A48" t="s">
        <v>220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5">
      <c r="A49" t="s">
        <v>221</v>
      </c>
      <c r="B49">
        <v>1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</row>
    <row r="50" spans="1:10" x14ac:dyDescent="0.5">
      <c r="A50" t="s">
        <v>222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5">
      <c r="A51" t="s">
        <v>223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5">
      <c r="A52" t="s">
        <v>224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5">
      <c r="A53" t="s">
        <v>225</v>
      </c>
      <c r="B53">
        <v>1</v>
      </c>
      <c r="C53">
        <v>1</v>
      </c>
      <c r="D53">
        <v>1</v>
      </c>
      <c r="E53">
        <v>0.5</v>
      </c>
      <c r="F53">
        <v>1</v>
      </c>
      <c r="G53">
        <v>1</v>
      </c>
      <c r="H53">
        <v>0.5</v>
      </c>
      <c r="I53">
        <v>1</v>
      </c>
      <c r="J53">
        <v>1</v>
      </c>
    </row>
    <row r="54" spans="1:10" x14ac:dyDescent="0.5">
      <c r="A54" t="s">
        <v>226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5">
      <c r="A55" t="s">
        <v>227</v>
      </c>
      <c r="B55">
        <v>1</v>
      </c>
      <c r="C55">
        <v>0.5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5">
      <c r="A56" t="s">
        <v>228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5">
      <c r="A57" t="s">
        <v>229</v>
      </c>
      <c r="B57">
        <v>1</v>
      </c>
      <c r="C57">
        <v>0.5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</row>
    <row r="58" spans="1:10" x14ac:dyDescent="0.5">
      <c r="A58" t="s">
        <v>230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5">
      <c r="A59" t="s">
        <v>231</v>
      </c>
      <c r="B59">
        <v>1</v>
      </c>
      <c r="C59">
        <v>0.5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</row>
    <row r="60" spans="1:10" x14ac:dyDescent="0.5">
      <c r="A60" t="s">
        <v>232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5">
      <c r="A61" t="s">
        <v>233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1</v>
      </c>
    </row>
    <row r="62" spans="1:10" x14ac:dyDescent="0.5">
      <c r="A62" t="s">
        <v>234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</row>
    <row r="63" spans="1:10" x14ac:dyDescent="0.5">
      <c r="A63" t="s">
        <v>235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5">
      <c r="A64" t="s">
        <v>236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5">
      <c r="A65" t="s">
        <v>237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5">
      <c r="A66" t="s">
        <v>238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5">
      <c r="A67" t="s">
        <v>239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</row>
    <row r="68" spans="1:10" x14ac:dyDescent="0.5">
      <c r="A68" t="s">
        <v>240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5">
      <c r="A69" t="s">
        <v>241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5">
      <c r="A70" t="e">
        <f>Dow Chemical Co. v. Stephenson</f>
        <v>#NAME?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5">
      <c r="A71" t="s">
        <v>242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5">
      <c r="A72" t="s">
        <v>243</v>
      </c>
      <c r="B72">
        <v>1</v>
      </c>
      <c r="C72">
        <v>1</v>
      </c>
      <c r="D72">
        <v>1</v>
      </c>
      <c r="E72">
        <v>0.5</v>
      </c>
      <c r="F72">
        <v>1</v>
      </c>
      <c r="G72">
        <v>1</v>
      </c>
      <c r="H72">
        <v>0.5</v>
      </c>
      <c r="I72">
        <v>1</v>
      </c>
      <c r="J72">
        <v>1</v>
      </c>
    </row>
    <row r="73" spans="1:10" x14ac:dyDescent="0.5">
      <c r="A73" t="s">
        <v>244</v>
      </c>
      <c r="B73">
        <v>1</v>
      </c>
      <c r="C73">
        <v>1</v>
      </c>
      <c r="D73">
        <v>1</v>
      </c>
      <c r="E73">
        <v>0</v>
      </c>
      <c r="F73">
        <v>0.5</v>
      </c>
      <c r="G73">
        <v>1</v>
      </c>
      <c r="H73">
        <v>0</v>
      </c>
      <c r="I73">
        <v>1</v>
      </c>
      <c r="J73">
        <v>1</v>
      </c>
    </row>
    <row r="74" spans="1:10" x14ac:dyDescent="0.5">
      <c r="A74" t="s">
        <v>245</v>
      </c>
      <c r="B74">
        <v>1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</row>
    <row r="75" spans="1:10" x14ac:dyDescent="0.5">
      <c r="A75" t="s">
        <v>246</v>
      </c>
      <c r="B75">
        <v>1</v>
      </c>
      <c r="C75">
        <v>0</v>
      </c>
      <c r="D75">
        <v>1</v>
      </c>
      <c r="E75">
        <v>1</v>
      </c>
      <c r="F75">
        <v>0.5</v>
      </c>
      <c r="G75">
        <v>0</v>
      </c>
      <c r="H75">
        <v>1</v>
      </c>
      <c r="I75">
        <v>0</v>
      </c>
      <c r="J75">
        <v>0.5</v>
      </c>
    </row>
    <row r="76" spans="1:10" x14ac:dyDescent="0.5">
      <c r="A76" t="s">
        <v>247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0.5</v>
      </c>
    </row>
    <row r="77" spans="1:10" x14ac:dyDescent="0.5">
      <c r="A77" t="s">
        <v>248</v>
      </c>
      <c r="B77">
        <v>0</v>
      </c>
      <c r="C77">
        <v>1</v>
      </c>
      <c r="D77">
        <v>1</v>
      </c>
      <c r="E77">
        <v>1</v>
      </c>
      <c r="F77">
        <v>0</v>
      </c>
      <c r="G77">
        <v>1</v>
      </c>
      <c r="H77">
        <v>1</v>
      </c>
      <c r="I77">
        <v>1</v>
      </c>
      <c r="J77">
        <v>1</v>
      </c>
    </row>
    <row r="78" spans="1:10" x14ac:dyDescent="0.5">
      <c r="A78" t="s">
        <v>249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 x14ac:dyDescent="0.5">
      <c r="A79" t="s">
        <v>250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</row>
    <row r="80" spans="1:10" x14ac:dyDescent="0.5">
      <c r="A80" t="s">
        <v>251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 x14ac:dyDescent="0.5">
      <c r="A81" t="s">
        <v>252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</row>
    <row r="82" spans="1:10" x14ac:dyDescent="0.5">
      <c r="A82" t="s">
        <v>253</v>
      </c>
      <c r="B82">
        <v>0</v>
      </c>
      <c r="C82">
        <v>1</v>
      </c>
      <c r="D82">
        <v>0.5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 x14ac:dyDescent="0.5">
      <c r="A83" t="s">
        <v>254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</row>
    <row r="84" spans="1:10" x14ac:dyDescent="0.5">
      <c r="A84" t="s">
        <v>255</v>
      </c>
      <c r="B84">
        <v>1</v>
      </c>
      <c r="C84">
        <v>1</v>
      </c>
      <c r="D84">
        <v>0</v>
      </c>
      <c r="E84">
        <v>1</v>
      </c>
      <c r="F84">
        <v>0</v>
      </c>
      <c r="G84">
        <v>1</v>
      </c>
      <c r="H84">
        <v>1</v>
      </c>
      <c r="I84">
        <v>1</v>
      </c>
      <c r="J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K20" sqref="K20"/>
    </sheetView>
  </sheetViews>
  <sheetFormatPr defaultColWidth="11" defaultRowHeight="15.75" x14ac:dyDescent="0.5"/>
  <sheetData>
    <row r="1" spans="1:2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6.899999999999999" x14ac:dyDescent="0.5">
      <c r="A2" s="2" t="s">
        <v>256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1</v>
      </c>
      <c r="M2" s="1">
        <f>SUMPRODUCT(($B:$B=B:B)*(LEN($B:$B)&gt;0))</f>
        <v>81</v>
      </c>
      <c r="N2" s="1">
        <f t="shared" ref="N2:U2" si="0">SUMPRODUCT(($B:$B=C:C)*(LEN($B:$B)&gt;0))</f>
        <v>47</v>
      </c>
      <c r="O2" s="1">
        <f t="shared" si="0"/>
        <v>70</v>
      </c>
      <c r="P2" s="1">
        <f t="shared" si="0"/>
        <v>63</v>
      </c>
      <c r="Q2" s="1">
        <f t="shared" si="0"/>
        <v>68</v>
      </c>
      <c r="R2" s="1">
        <f t="shared" si="0"/>
        <v>49</v>
      </c>
      <c r="S2" s="1">
        <f t="shared" si="0"/>
        <v>62</v>
      </c>
      <c r="T2" s="1">
        <f t="shared" si="0"/>
        <v>52</v>
      </c>
      <c r="U2" s="1">
        <f t="shared" si="0"/>
        <v>56</v>
      </c>
    </row>
    <row r="3" spans="1:21" ht="16.899999999999999" x14ac:dyDescent="0.5">
      <c r="A3" s="2" t="s">
        <v>257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2</v>
      </c>
      <c r="M3" s="1">
        <f>SUMPRODUCT(($C:$C=B:B)*(LEN($C:$C)&gt;0))</f>
        <v>47</v>
      </c>
      <c r="N3" s="1">
        <f t="shared" ref="N3:U3" si="1">SUMPRODUCT(($C:$C=C:C)*(LEN($C:$C)&gt;0))</f>
        <v>81</v>
      </c>
      <c r="O3" s="1">
        <f t="shared" si="1"/>
        <v>54</v>
      </c>
      <c r="P3" s="1">
        <f t="shared" si="1"/>
        <v>40</v>
      </c>
      <c r="Q3" s="1">
        <f t="shared" si="1"/>
        <v>51</v>
      </c>
      <c r="R3" s="1">
        <f t="shared" si="1"/>
        <v>69</v>
      </c>
      <c r="S3" s="1">
        <f t="shared" si="1"/>
        <v>43</v>
      </c>
      <c r="T3" s="1">
        <f t="shared" si="1"/>
        <v>69</v>
      </c>
      <c r="U3" s="1">
        <f t="shared" si="1"/>
        <v>65</v>
      </c>
    </row>
    <row r="4" spans="1:21" ht="16.899999999999999" x14ac:dyDescent="0.5">
      <c r="A4" s="2" t="s">
        <v>258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L4" t="s">
        <v>3</v>
      </c>
      <c r="M4" s="1">
        <f>SUMPRODUCT(($D:$D=B:B)*(LEN($D:$D)&gt;0))</f>
        <v>70</v>
      </c>
      <c r="N4" s="1">
        <f t="shared" ref="N4:U4" si="2">SUMPRODUCT(($D:$D=C:C)*(LEN($D:$D)&gt;0))</f>
        <v>54</v>
      </c>
      <c r="O4" s="1">
        <f t="shared" si="2"/>
        <v>81</v>
      </c>
      <c r="P4" s="1">
        <f t="shared" si="2"/>
        <v>59</v>
      </c>
      <c r="Q4" s="1">
        <f t="shared" si="2"/>
        <v>63</v>
      </c>
      <c r="R4" s="1">
        <f t="shared" si="2"/>
        <v>56</v>
      </c>
      <c r="S4" s="1">
        <f t="shared" si="2"/>
        <v>55</v>
      </c>
      <c r="T4" s="1">
        <f t="shared" si="2"/>
        <v>59</v>
      </c>
      <c r="U4" s="1">
        <f t="shared" si="2"/>
        <v>61</v>
      </c>
    </row>
    <row r="5" spans="1:21" ht="16.899999999999999" x14ac:dyDescent="0.5">
      <c r="A5" s="2" t="s">
        <v>259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t="s">
        <v>4</v>
      </c>
      <c r="M5" s="1">
        <f>SUMPRODUCT(($E:$E=B:B)*(LEN($E:$E)&gt;0))</f>
        <v>63</v>
      </c>
      <c r="N5" s="1">
        <f t="shared" ref="N5:U5" si="3">SUMPRODUCT(($E:$E=C:C)*(LEN($E:$E)&gt;0))</f>
        <v>40</v>
      </c>
      <c r="O5" s="1">
        <f t="shared" si="3"/>
        <v>59</v>
      </c>
      <c r="P5" s="1">
        <f t="shared" si="3"/>
        <v>81</v>
      </c>
      <c r="Q5" s="1">
        <f t="shared" si="3"/>
        <v>56</v>
      </c>
      <c r="R5" s="1">
        <f t="shared" si="3"/>
        <v>43</v>
      </c>
      <c r="S5" s="1">
        <f t="shared" si="3"/>
        <v>66</v>
      </c>
      <c r="T5" s="1">
        <f t="shared" si="3"/>
        <v>45</v>
      </c>
      <c r="U5" s="1">
        <f t="shared" si="3"/>
        <v>44</v>
      </c>
    </row>
    <row r="6" spans="1:21" ht="16.899999999999999" x14ac:dyDescent="0.5">
      <c r="A6" s="2" t="s">
        <v>260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5</v>
      </c>
      <c r="M6" s="1">
        <f>SUMPRODUCT(($F:$F=B:B)*(LEN($F:$F)&gt;0))</f>
        <v>68</v>
      </c>
      <c r="N6" s="1">
        <f t="shared" ref="N6:U6" si="4">SUMPRODUCT(($F:$F=C:C)*(LEN($F:$F)&gt;0))</f>
        <v>51</v>
      </c>
      <c r="O6" s="1">
        <f t="shared" si="4"/>
        <v>63</v>
      </c>
      <c r="P6" s="1">
        <f t="shared" si="4"/>
        <v>56</v>
      </c>
      <c r="Q6" s="1">
        <f t="shared" si="4"/>
        <v>81</v>
      </c>
      <c r="R6" s="1">
        <f t="shared" si="4"/>
        <v>53</v>
      </c>
      <c r="S6" s="1">
        <f t="shared" si="4"/>
        <v>59</v>
      </c>
      <c r="T6" s="1">
        <f t="shared" si="4"/>
        <v>52</v>
      </c>
      <c r="U6" s="1">
        <f t="shared" si="4"/>
        <v>54</v>
      </c>
    </row>
    <row r="7" spans="1:21" ht="16.899999999999999" x14ac:dyDescent="0.5">
      <c r="A7" s="2" t="s">
        <v>261</v>
      </c>
      <c r="B7" s="2">
        <v>1</v>
      </c>
      <c r="C7" s="2">
        <v>0</v>
      </c>
      <c r="D7" s="2">
        <v>1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L7" t="s">
        <v>6</v>
      </c>
      <c r="M7" s="1">
        <f>SUMPRODUCT(($G:$G=B:B)*(LEN($G:$G)&gt;0))</f>
        <v>49</v>
      </c>
      <c r="N7" s="1">
        <f t="shared" ref="N7:U7" si="5">SUMPRODUCT(($G:$G=C:C)*(LEN($G:$G)&gt;0))</f>
        <v>69</v>
      </c>
      <c r="O7" s="1">
        <f t="shared" si="5"/>
        <v>56</v>
      </c>
      <c r="P7" s="1">
        <f t="shared" si="5"/>
        <v>43</v>
      </c>
      <c r="Q7" s="1">
        <f t="shared" si="5"/>
        <v>53</v>
      </c>
      <c r="R7" s="1">
        <f t="shared" si="5"/>
        <v>81</v>
      </c>
      <c r="S7" s="1">
        <f t="shared" si="5"/>
        <v>46</v>
      </c>
      <c r="T7" s="1">
        <f t="shared" si="5"/>
        <v>72</v>
      </c>
      <c r="U7" s="1">
        <f t="shared" si="5"/>
        <v>66</v>
      </c>
    </row>
    <row r="8" spans="1:21" ht="16.899999999999999" x14ac:dyDescent="0.5">
      <c r="A8" s="2" t="s">
        <v>262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 t="s">
        <v>7</v>
      </c>
      <c r="M8" s="1">
        <f>SUMPRODUCT(($H:$H=B:B)*(LEN($I:$I)&gt;0))</f>
        <v>62</v>
      </c>
      <c r="N8" s="1">
        <f t="shared" ref="N8:U8" si="6">SUMPRODUCT(($H:$H=C:C)*(LEN($I:$I)&gt;0))</f>
        <v>43</v>
      </c>
      <c r="O8" s="1">
        <f t="shared" si="6"/>
        <v>55</v>
      </c>
      <c r="P8" s="1">
        <f t="shared" si="6"/>
        <v>66</v>
      </c>
      <c r="Q8" s="1">
        <f t="shared" si="6"/>
        <v>59</v>
      </c>
      <c r="R8" s="1">
        <f t="shared" si="6"/>
        <v>46</v>
      </c>
      <c r="S8" s="1">
        <f t="shared" si="6"/>
        <v>81</v>
      </c>
      <c r="T8" s="1">
        <f t="shared" si="6"/>
        <v>46</v>
      </c>
      <c r="U8" s="1">
        <f t="shared" si="6"/>
        <v>45</v>
      </c>
    </row>
    <row r="9" spans="1:21" ht="16.899999999999999" x14ac:dyDescent="0.5">
      <c r="A9" s="2" t="s">
        <v>263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L9" t="s">
        <v>8</v>
      </c>
      <c r="M9" s="1">
        <f>SUMPRODUCT(($I:$I=B:B)*(LEN($I:$I)&gt;0))</f>
        <v>52</v>
      </c>
      <c r="N9" s="1">
        <f t="shared" ref="N9:U9" si="7">SUMPRODUCT(($I:$I=C:C)*(LEN($I:$I)&gt;0))</f>
        <v>69</v>
      </c>
      <c r="O9" s="1">
        <f t="shared" si="7"/>
        <v>59</v>
      </c>
      <c r="P9" s="1">
        <f t="shared" si="7"/>
        <v>45</v>
      </c>
      <c r="Q9" s="1">
        <f t="shared" si="7"/>
        <v>52</v>
      </c>
      <c r="R9" s="1">
        <f t="shared" si="7"/>
        <v>72</v>
      </c>
      <c r="S9" s="1">
        <f t="shared" si="7"/>
        <v>46</v>
      </c>
      <c r="T9" s="1">
        <f t="shared" si="7"/>
        <v>81</v>
      </c>
      <c r="U9" s="1">
        <f t="shared" si="7"/>
        <v>73</v>
      </c>
    </row>
    <row r="10" spans="1:21" ht="16.899999999999999" x14ac:dyDescent="0.5">
      <c r="A10" s="2" t="s">
        <v>264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9</v>
      </c>
      <c r="M10" s="1">
        <f>SUMPRODUCT(($J:$J=B:B)*(LEN($J:$J)&gt;0))</f>
        <v>56</v>
      </c>
      <c r="N10" s="1">
        <f t="shared" ref="N10:U10" si="8">SUMPRODUCT(($J:$J=C:C)*(LEN($J:$J)&gt;0))</f>
        <v>65</v>
      </c>
      <c r="O10" s="1">
        <f t="shared" si="8"/>
        <v>61</v>
      </c>
      <c r="P10" s="1">
        <f t="shared" si="8"/>
        <v>44</v>
      </c>
      <c r="Q10" s="1">
        <f t="shared" si="8"/>
        <v>54</v>
      </c>
      <c r="R10" s="1">
        <f t="shared" si="8"/>
        <v>66</v>
      </c>
      <c r="S10" s="1">
        <f t="shared" si="8"/>
        <v>45</v>
      </c>
      <c r="T10" s="1">
        <f t="shared" si="8"/>
        <v>73</v>
      </c>
      <c r="U10" s="1">
        <f t="shared" si="8"/>
        <v>81</v>
      </c>
    </row>
    <row r="11" spans="1:21" x14ac:dyDescent="0.5">
      <c r="A11" s="2" t="s">
        <v>265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</row>
    <row r="12" spans="1:21" x14ac:dyDescent="0.5">
      <c r="A12" s="2" t="s">
        <v>266</v>
      </c>
      <c r="B12" s="2">
        <v>1</v>
      </c>
      <c r="C12" s="2">
        <v>0.5</v>
      </c>
      <c r="D12" s="2">
        <v>1</v>
      </c>
      <c r="E12" s="2">
        <v>1</v>
      </c>
      <c r="F12" s="2">
        <v>1</v>
      </c>
      <c r="G12" s="2">
        <v>0.5</v>
      </c>
      <c r="H12" s="2">
        <v>0.5</v>
      </c>
      <c r="I12" s="2">
        <v>1</v>
      </c>
      <c r="J12" s="2">
        <v>1</v>
      </c>
    </row>
    <row r="13" spans="1:21" x14ac:dyDescent="0.5">
      <c r="A13" s="2" t="s">
        <v>267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5">
      <c r="A14" s="2" t="s">
        <v>268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21" x14ac:dyDescent="0.5">
      <c r="A15" s="2" t="s">
        <v>269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5">
      <c r="A16" s="2" t="s">
        <v>270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0</v>
      </c>
      <c r="I16" s="2">
        <v>1</v>
      </c>
      <c r="J16" s="2">
        <v>1</v>
      </c>
    </row>
    <row r="17" spans="1:10" x14ac:dyDescent="0.5">
      <c r="A17" s="2" t="s">
        <v>271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 x14ac:dyDescent="0.5">
      <c r="A18" s="2" t="s">
        <v>272</v>
      </c>
      <c r="B18" s="2">
        <v>1</v>
      </c>
      <c r="C18" s="2">
        <v>0.5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 x14ac:dyDescent="0.5">
      <c r="A19" s="2" t="s">
        <v>273</v>
      </c>
      <c r="B19" s="2">
        <v>1</v>
      </c>
      <c r="C19" s="2">
        <v>0.5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5">
      <c r="A20" s="2" t="s">
        <v>274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1</v>
      </c>
    </row>
    <row r="21" spans="1:10" x14ac:dyDescent="0.5">
      <c r="A21" s="2" t="s">
        <v>275</v>
      </c>
      <c r="B21" s="2">
        <v>1</v>
      </c>
      <c r="C21" s="2">
        <v>1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1</v>
      </c>
      <c r="J21" s="2">
        <v>1</v>
      </c>
    </row>
    <row r="22" spans="1:10" x14ac:dyDescent="0.5">
      <c r="A22" s="2" t="s">
        <v>276</v>
      </c>
      <c r="B22" s="2">
        <v>1</v>
      </c>
      <c r="C22" s="2">
        <v>0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</row>
    <row r="23" spans="1:10" x14ac:dyDescent="0.5">
      <c r="A23" s="2" t="s">
        <v>277</v>
      </c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 x14ac:dyDescent="0.5">
      <c r="A24" s="2" t="s">
        <v>278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 x14ac:dyDescent="0.5">
      <c r="A25" s="2" t="s">
        <v>279</v>
      </c>
      <c r="B25" s="2">
        <v>1</v>
      </c>
      <c r="C25" s="2">
        <v>1</v>
      </c>
      <c r="D25" s="2">
        <v>1</v>
      </c>
      <c r="E25" s="2">
        <v>0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</row>
    <row r="26" spans="1:10" x14ac:dyDescent="0.5">
      <c r="A26" s="2" t="s">
        <v>280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 x14ac:dyDescent="0.5">
      <c r="A27" s="2" t="s">
        <v>281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5">
      <c r="A28" s="2" t="s">
        <v>282</v>
      </c>
      <c r="B28" s="2">
        <v>1</v>
      </c>
      <c r="C28" s="2">
        <v>1</v>
      </c>
      <c r="D28" s="2">
        <v>1</v>
      </c>
      <c r="E28" s="2">
        <v>0.5</v>
      </c>
      <c r="F28" s="2">
        <v>1</v>
      </c>
      <c r="G28" s="2">
        <v>1</v>
      </c>
      <c r="H28" s="2">
        <v>0.5</v>
      </c>
      <c r="I28" s="2">
        <v>1</v>
      </c>
      <c r="J28" s="2">
        <v>1</v>
      </c>
    </row>
    <row r="29" spans="1:10" x14ac:dyDescent="0.5">
      <c r="A29" s="2" t="s">
        <v>283</v>
      </c>
      <c r="B29" s="2">
        <v>1</v>
      </c>
      <c r="C29" s="2">
        <v>0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 x14ac:dyDescent="0.5">
      <c r="A30" s="2" t="s">
        <v>284</v>
      </c>
      <c r="B30" s="2">
        <v>0.5</v>
      </c>
      <c r="C30" s="2">
        <v>1</v>
      </c>
      <c r="D30" s="2">
        <v>0.5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 x14ac:dyDescent="0.5">
      <c r="A31" s="2" t="s">
        <v>285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 x14ac:dyDescent="0.5">
      <c r="A32" s="2" t="s">
        <v>286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 x14ac:dyDescent="0.5">
      <c r="A33" s="2" t="s">
        <v>287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</row>
    <row r="34" spans="1:10" x14ac:dyDescent="0.5">
      <c r="A34" s="2" t="s">
        <v>288</v>
      </c>
      <c r="B34" s="2">
        <v>1</v>
      </c>
      <c r="C34" s="2">
        <v>0</v>
      </c>
      <c r="D34" s="2">
        <v>1</v>
      </c>
      <c r="E34" s="2">
        <v>0.5</v>
      </c>
      <c r="F34" s="2">
        <v>1</v>
      </c>
      <c r="G34" s="2">
        <v>1</v>
      </c>
      <c r="H34" s="2">
        <v>0.5</v>
      </c>
      <c r="I34" s="2">
        <v>1</v>
      </c>
      <c r="J34" s="2">
        <v>1</v>
      </c>
    </row>
    <row r="35" spans="1:10" x14ac:dyDescent="0.5">
      <c r="A35" s="2" t="s">
        <v>289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5">
      <c r="A36" s="2" t="s">
        <v>290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 x14ac:dyDescent="0.5">
      <c r="A37" s="2" t="s">
        <v>291</v>
      </c>
      <c r="B37" s="2">
        <v>1</v>
      </c>
      <c r="C37" s="2">
        <v>0</v>
      </c>
      <c r="D37" s="2">
        <v>1</v>
      </c>
      <c r="E37" s="2">
        <v>1</v>
      </c>
      <c r="F37" s="2">
        <v>1</v>
      </c>
      <c r="G37" s="2">
        <v>0</v>
      </c>
      <c r="H37" s="2">
        <v>0.5</v>
      </c>
      <c r="I37" s="2">
        <v>0</v>
      </c>
      <c r="J37" s="2">
        <v>0.5</v>
      </c>
    </row>
    <row r="38" spans="1:10" x14ac:dyDescent="0.5">
      <c r="A38" s="2" t="s">
        <v>292</v>
      </c>
      <c r="B38" s="2">
        <v>1</v>
      </c>
      <c r="C38" s="2">
        <v>1</v>
      </c>
      <c r="D38" s="2">
        <v>1</v>
      </c>
      <c r="E38" s="2">
        <v>0</v>
      </c>
      <c r="F38" s="2">
        <v>0.5</v>
      </c>
      <c r="G38" s="2">
        <v>0</v>
      </c>
      <c r="H38" s="2">
        <v>0.5</v>
      </c>
      <c r="I38" s="2">
        <v>1</v>
      </c>
      <c r="J38" s="2">
        <v>1</v>
      </c>
    </row>
    <row r="39" spans="1:10" x14ac:dyDescent="0.5">
      <c r="A39" s="2" t="s">
        <v>293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 x14ac:dyDescent="0.5">
      <c r="A40" s="2" t="s">
        <v>294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0</v>
      </c>
      <c r="H40" s="2">
        <v>1</v>
      </c>
      <c r="I40" s="2">
        <v>1</v>
      </c>
      <c r="J40" s="2">
        <v>1</v>
      </c>
    </row>
    <row r="41" spans="1:10" x14ac:dyDescent="0.5">
      <c r="A41" s="2" t="s">
        <v>295</v>
      </c>
      <c r="B41" s="2">
        <v>1</v>
      </c>
      <c r="C41" s="2">
        <v>0</v>
      </c>
      <c r="D41" s="2">
        <v>1</v>
      </c>
      <c r="E41" s="2">
        <v>1</v>
      </c>
      <c r="F41" s="2">
        <v>0.5</v>
      </c>
      <c r="G41" s="2">
        <v>0</v>
      </c>
      <c r="H41" s="2">
        <v>1</v>
      </c>
      <c r="I41" s="2">
        <v>0</v>
      </c>
      <c r="J41" s="2">
        <v>0</v>
      </c>
    </row>
    <row r="42" spans="1:10" x14ac:dyDescent="0.5">
      <c r="A42" s="2" t="s">
        <v>296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 x14ac:dyDescent="0.5">
      <c r="A43" s="2" t="s">
        <v>297</v>
      </c>
      <c r="B43" s="2">
        <v>1</v>
      </c>
      <c r="C43" s="2">
        <v>0</v>
      </c>
      <c r="D43" s="2">
        <v>1</v>
      </c>
      <c r="E43" s="2">
        <v>1</v>
      </c>
      <c r="F43" s="2">
        <v>0</v>
      </c>
      <c r="G43" s="2">
        <v>0</v>
      </c>
      <c r="H43" s="2">
        <v>1</v>
      </c>
      <c r="I43" s="2">
        <v>1</v>
      </c>
      <c r="J43" s="2">
        <v>1</v>
      </c>
    </row>
    <row r="44" spans="1:10" x14ac:dyDescent="0.5">
      <c r="A44" s="2" t="s">
        <v>298</v>
      </c>
      <c r="B44" s="2">
        <v>1</v>
      </c>
      <c r="C44" s="2">
        <v>1</v>
      </c>
      <c r="D44" s="2">
        <v>1</v>
      </c>
      <c r="E44" s="2">
        <v>0</v>
      </c>
      <c r="F44" s="2">
        <v>1</v>
      </c>
      <c r="G44" s="2">
        <v>1</v>
      </c>
      <c r="H44" s="2">
        <v>0</v>
      </c>
      <c r="I44" s="2">
        <v>1</v>
      </c>
      <c r="J44" s="2">
        <v>1</v>
      </c>
    </row>
    <row r="45" spans="1:10" x14ac:dyDescent="0.5">
      <c r="A45" s="2" t="s">
        <v>299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</row>
    <row r="46" spans="1:10" x14ac:dyDescent="0.5">
      <c r="A46" s="2" t="s">
        <v>300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 x14ac:dyDescent="0.5">
      <c r="A47" s="2" t="s">
        <v>301</v>
      </c>
      <c r="B47" s="2">
        <v>1</v>
      </c>
      <c r="C47" s="2">
        <v>1</v>
      </c>
      <c r="D47" s="2">
        <v>1</v>
      </c>
      <c r="E47" s="2">
        <v>0</v>
      </c>
      <c r="F47" s="2">
        <v>1</v>
      </c>
      <c r="G47" s="2">
        <v>1</v>
      </c>
      <c r="H47" s="2">
        <v>0</v>
      </c>
      <c r="I47" s="2">
        <v>1</v>
      </c>
      <c r="J47" s="2">
        <v>1</v>
      </c>
    </row>
    <row r="48" spans="1:10" x14ac:dyDescent="0.5">
      <c r="A48" s="2" t="s">
        <v>302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1</v>
      </c>
      <c r="H48" s="2">
        <v>0.5</v>
      </c>
      <c r="I48" s="2">
        <v>1</v>
      </c>
      <c r="J48" s="2">
        <v>1</v>
      </c>
    </row>
    <row r="49" spans="1:10" x14ac:dyDescent="0.5">
      <c r="A49" s="2" t="s">
        <v>303</v>
      </c>
      <c r="B49" s="2">
        <v>0</v>
      </c>
      <c r="C49" s="2">
        <v>1</v>
      </c>
      <c r="D49" s="2">
        <v>1</v>
      </c>
      <c r="E49" s="2">
        <v>0</v>
      </c>
      <c r="F49" s="2">
        <v>0</v>
      </c>
      <c r="G49" s="2">
        <v>1</v>
      </c>
      <c r="H49" s="2">
        <v>0</v>
      </c>
      <c r="I49" s="2">
        <v>1</v>
      </c>
      <c r="J49" s="2">
        <v>1</v>
      </c>
    </row>
    <row r="50" spans="1:10" x14ac:dyDescent="0.5">
      <c r="A50" s="2" t="s">
        <v>304</v>
      </c>
      <c r="B50" s="2">
        <v>1</v>
      </c>
      <c r="C50" s="2">
        <v>0</v>
      </c>
      <c r="D50" s="2">
        <v>1</v>
      </c>
      <c r="E50" s="2">
        <v>1</v>
      </c>
      <c r="F50" s="2">
        <v>1</v>
      </c>
      <c r="G50" s="2">
        <v>0</v>
      </c>
      <c r="H50" s="2">
        <v>1</v>
      </c>
      <c r="I50" s="2">
        <v>0</v>
      </c>
      <c r="J50" s="2">
        <v>0</v>
      </c>
    </row>
    <row r="51" spans="1:10" x14ac:dyDescent="0.5">
      <c r="A51" s="2" t="s">
        <v>305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0.5</v>
      </c>
      <c r="I51" s="2">
        <v>1</v>
      </c>
      <c r="J51" s="2">
        <v>1</v>
      </c>
    </row>
    <row r="52" spans="1:10" x14ac:dyDescent="0.5">
      <c r="A52" s="2" t="s">
        <v>306</v>
      </c>
      <c r="B52" s="2">
        <v>1</v>
      </c>
      <c r="C52" s="2">
        <v>0</v>
      </c>
      <c r="D52" s="2">
        <v>1</v>
      </c>
      <c r="E52" s="2">
        <v>0.5</v>
      </c>
      <c r="F52" s="2">
        <v>1</v>
      </c>
      <c r="G52" s="2">
        <v>0</v>
      </c>
      <c r="H52" s="2">
        <v>1</v>
      </c>
      <c r="I52" s="2">
        <v>0.5</v>
      </c>
      <c r="J52" s="2">
        <v>1</v>
      </c>
    </row>
    <row r="53" spans="1:10" x14ac:dyDescent="0.5">
      <c r="A53" s="2" t="s">
        <v>307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5">
      <c r="A54" s="2" t="s">
        <v>308</v>
      </c>
      <c r="B54" s="2">
        <v>1</v>
      </c>
      <c r="C54" s="2">
        <v>0</v>
      </c>
      <c r="D54" s="2">
        <v>1</v>
      </c>
      <c r="E54" s="2">
        <v>1</v>
      </c>
      <c r="F54" s="2">
        <v>1</v>
      </c>
      <c r="G54" s="2">
        <v>0</v>
      </c>
      <c r="H54" s="2">
        <v>1</v>
      </c>
      <c r="I54" s="2">
        <v>0</v>
      </c>
      <c r="J54" s="2">
        <v>0</v>
      </c>
    </row>
    <row r="55" spans="1:10" x14ac:dyDescent="0.5">
      <c r="A55" s="2" t="s">
        <v>309</v>
      </c>
      <c r="B55" s="2">
        <v>0</v>
      </c>
      <c r="C55" s="2">
        <v>1</v>
      </c>
      <c r="D55" s="2">
        <v>1</v>
      </c>
      <c r="E55" s="2">
        <v>1</v>
      </c>
      <c r="F55" s="2">
        <v>0</v>
      </c>
      <c r="G55" s="2">
        <v>1</v>
      </c>
      <c r="H55" s="2">
        <v>0</v>
      </c>
      <c r="I55" s="2">
        <v>1</v>
      </c>
      <c r="J55" s="2">
        <v>1</v>
      </c>
    </row>
    <row r="56" spans="1:10" x14ac:dyDescent="0.5">
      <c r="A56" s="2" t="s">
        <v>310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5">
      <c r="A57" s="2" t="s">
        <v>311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</row>
    <row r="58" spans="1:10" x14ac:dyDescent="0.5">
      <c r="A58" s="2" t="s">
        <v>312</v>
      </c>
      <c r="B58" s="2">
        <v>1</v>
      </c>
      <c r="C58" s="2">
        <v>1</v>
      </c>
      <c r="D58" s="2">
        <v>1</v>
      </c>
      <c r="E58" s="2">
        <v>0.5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</row>
    <row r="59" spans="1:10" x14ac:dyDescent="0.5">
      <c r="A59" s="2" t="s">
        <v>313</v>
      </c>
      <c r="B59" s="2">
        <v>0.5</v>
      </c>
      <c r="C59" s="2">
        <v>1</v>
      </c>
      <c r="D59" s="2">
        <v>0.5</v>
      </c>
      <c r="E59" s="2">
        <v>0.5</v>
      </c>
      <c r="F59" s="2">
        <v>1</v>
      </c>
      <c r="G59" s="2">
        <v>1</v>
      </c>
      <c r="H59" s="2">
        <v>0.5</v>
      </c>
      <c r="I59" s="2">
        <v>1</v>
      </c>
      <c r="J59" s="2">
        <v>1</v>
      </c>
    </row>
    <row r="60" spans="1:10" x14ac:dyDescent="0.5">
      <c r="A60" s="2" t="s">
        <v>314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5">
      <c r="A61" s="2" t="s">
        <v>315</v>
      </c>
      <c r="B61" s="2">
        <v>1</v>
      </c>
      <c r="C61" s="2">
        <v>1</v>
      </c>
      <c r="D61" s="2">
        <v>1</v>
      </c>
      <c r="E61" s="2">
        <v>0.5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 x14ac:dyDescent="0.5">
      <c r="A62" s="2" t="s">
        <v>316</v>
      </c>
      <c r="B62" s="2">
        <v>0</v>
      </c>
      <c r="C62" s="2">
        <v>1</v>
      </c>
      <c r="D62" s="2">
        <v>1</v>
      </c>
      <c r="E62" s="2">
        <v>0</v>
      </c>
      <c r="F62" s="2">
        <v>0</v>
      </c>
      <c r="G62" s="2">
        <v>1</v>
      </c>
      <c r="H62" s="2">
        <v>0</v>
      </c>
      <c r="I62" s="2">
        <v>1</v>
      </c>
      <c r="J62" s="2">
        <v>1</v>
      </c>
    </row>
    <row r="63" spans="1:10" x14ac:dyDescent="0.5">
      <c r="A63" s="2" t="s">
        <v>317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0</v>
      </c>
      <c r="I63" s="2">
        <v>1</v>
      </c>
      <c r="J63" s="2">
        <v>1</v>
      </c>
    </row>
    <row r="64" spans="1:10" x14ac:dyDescent="0.5">
      <c r="A64" s="2" t="s">
        <v>318</v>
      </c>
      <c r="B64" s="2">
        <v>1</v>
      </c>
      <c r="C64" s="2">
        <v>1</v>
      </c>
      <c r="D64" s="2">
        <v>1</v>
      </c>
      <c r="E64" s="2">
        <v>0.5</v>
      </c>
      <c r="F64" s="2">
        <v>1</v>
      </c>
      <c r="G64" s="2">
        <v>1</v>
      </c>
      <c r="H64" s="2">
        <v>0.5</v>
      </c>
      <c r="I64" s="2">
        <v>1</v>
      </c>
      <c r="J64" s="2">
        <v>1</v>
      </c>
    </row>
    <row r="65" spans="1:10" x14ac:dyDescent="0.5">
      <c r="A65" s="2" t="s">
        <v>319</v>
      </c>
      <c r="B65" s="2">
        <v>1</v>
      </c>
      <c r="C65" s="2">
        <v>0</v>
      </c>
      <c r="D65" s="2">
        <v>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>
        <v>0</v>
      </c>
    </row>
    <row r="66" spans="1:10" x14ac:dyDescent="0.5">
      <c r="A66" s="2" t="s">
        <v>320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 x14ac:dyDescent="0.5">
      <c r="A67" s="2" t="s">
        <v>321</v>
      </c>
      <c r="B67" s="2">
        <v>1</v>
      </c>
      <c r="C67" s="2">
        <v>0.5</v>
      </c>
      <c r="D67" s="2">
        <v>1</v>
      </c>
      <c r="E67" s="2">
        <v>1</v>
      </c>
      <c r="F67" s="2">
        <v>1</v>
      </c>
      <c r="G67" s="2">
        <v>0.5</v>
      </c>
      <c r="H67" s="2">
        <v>1</v>
      </c>
      <c r="I67" s="2">
        <v>0</v>
      </c>
      <c r="J67" s="2">
        <v>0</v>
      </c>
    </row>
    <row r="68" spans="1:10" x14ac:dyDescent="0.5">
      <c r="A68" s="2" t="s">
        <v>322</v>
      </c>
      <c r="B68" s="2">
        <v>1</v>
      </c>
      <c r="C68" s="2">
        <v>1</v>
      </c>
      <c r="D68" s="2">
        <v>1</v>
      </c>
      <c r="E68" s="2">
        <v>0.5</v>
      </c>
      <c r="F68" s="2">
        <v>1</v>
      </c>
      <c r="G68" s="2">
        <v>1</v>
      </c>
      <c r="H68" s="2">
        <v>1</v>
      </c>
      <c r="I68" s="2">
        <v>1</v>
      </c>
      <c r="J68" s="2">
        <v>0</v>
      </c>
    </row>
    <row r="69" spans="1:10" x14ac:dyDescent="0.5">
      <c r="A69" s="2" t="s">
        <v>323</v>
      </c>
      <c r="B69" s="2">
        <v>0</v>
      </c>
      <c r="C69" s="2">
        <v>1</v>
      </c>
      <c r="D69" s="2">
        <v>1</v>
      </c>
      <c r="E69" s="2">
        <v>0</v>
      </c>
      <c r="F69" s="2">
        <v>1</v>
      </c>
      <c r="G69" s="2">
        <v>1</v>
      </c>
      <c r="H69" s="2">
        <v>0</v>
      </c>
      <c r="I69" s="2">
        <v>1</v>
      </c>
      <c r="J69" s="2">
        <v>1</v>
      </c>
    </row>
    <row r="70" spans="1:10" x14ac:dyDescent="0.5">
      <c r="A70" s="2" t="s">
        <v>324</v>
      </c>
      <c r="B70" s="2">
        <v>0</v>
      </c>
      <c r="C70" s="2">
        <v>1</v>
      </c>
      <c r="D70" s="2">
        <v>0</v>
      </c>
      <c r="E70" s="2">
        <v>1</v>
      </c>
      <c r="F70" s="2">
        <v>0</v>
      </c>
      <c r="G70" s="2">
        <v>1</v>
      </c>
      <c r="H70" s="2">
        <v>1</v>
      </c>
      <c r="I70" s="2">
        <v>1</v>
      </c>
      <c r="J70" s="2">
        <v>0</v>
      </c>
    </row>
    <row r="71" spans="1:10" x14ac:dyDescent="0.5">
      <c r="A71" s="2" t="s">
        <v>325</v>
      </c>
      <c r="B71" s="2">
        <v>1</v>
      </c>
      <c r="C71" s="2">
        <v>0</v>
      </c>
      <c r="D71" s="2">
        <v>1</v>
      </c>
      <c r="E71" s="2">
        <v>1</v>
      </c>
      <c r="F71" s="2">
        <v>1</v>
      </c>
      <c r="G71" s="2">
        <v>0</v>
      </c>
      <c r="H71" s="2">
        <v>1</v>
      </c>
      <c r="I71" s="2">
        <v>0</v>
      </c>
      <c r="J71" s="2">
        <v>0</v>
      </c>
    </row>
    <row r="72" spans="1:10" x14ac:dyDescent="0.5">
      <c r="A72" s="2" t="s">
        <v>326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0</v>
      </c>
      <c r="H72" s="2">
        <v>1</v>
      </c>
      <c r="I72" s="2">
        <v>0</v>
      </c>
      <c r="J72" s="2">
        <v>1</v>
      </c>
    </row>
    <row r="73" spans="1:10" x14ac:dyDescent="0.5">
      <c r="A73" s="2" t="s">
        <v>327</v>
      </c>
      <c r="B73" s="2">
        <v>1</v>
      </c>
      <c r="C73" s="2">
        <v>0</v>
      </c>
      <c r="D73" s="2">
        <v>1</v>
      </c>
      <c r="E73" s="2">
        <v>1</v>
      </c>
      <c r="F73" s="2">
        <v>1</v>
      </c>
      <c r="G73" s="2">
        <v>0</v>
      </c>
      <c r="H73" s="2">
        <v>1</v>
      </c>
      <c r="I73" s="2">
        <v>0</v>
      </c>
      <c r="J73" s="2">
        <v>0</v>
      </c>
    </row>
    <row r="74" spans="1:10" x14ac:dyDescent="0.5">
      <c r="A74" s="2" t="s">
        <v>328</v>
      </c>
      <c r="B74" s="2">
        <v>1</v>
      </c>
      <c r="C74" s="2">
        <v>0</v>
      </c>
      <c r="D74" s="2">
        <v>1</v>
      </c>
      <c r="E74" s="2">
        <v>1</v>
      </c>
      <c r="F74" s="2">
        <v>1</v>
      </c>
      <c r="G74" s="2">
        <v>0</v>
      </c>
      <c r="H74" s="2">
        <v>1</v>
      </c>
      <c r="I74" s="2">
        <v>0</v>
      </c>
      <c r="J74" s="2">
        <v>0</v>
      </c>
    </row>
    <row r="75" spans="1:10" x14ac:dyDescent="0.5">
      <c r="A75" s="2" t="s">
        <v>329</v>
      </c>
      <c r="B75" s="2">
        <v>0</v>
      </c>
      <c r="C75" s="2">
        <v>1</v>
      </c>
      <c r="D75" s="2">
        <v>1</v>
      </c>
      <c r="E75" s="2">
        <v>0</v>
      </c>
      <c r="F75" s="2">
        <v>0.5</v>
      </c>
      <c r="G75" s="2">
        <v>1</v>
      </c>
      <c r="H75" s="2">
        <v>0</v>
      </c>
      <c r="I75" s="2">
        <v>1</v>
      </c>
      <c r="J75" s="2">
        <v>1</v>
      </c>
    </row>
    <row r="76" spans="1:10" x14ac:dyDescent="0.5">
      <c r="A76" s="2" t="s">
        <v>330</v>
      </c>
      <c r="B76" s="2">
        <v>1</v>
      </c>
      <c r="C76" s="2">
        <v>0</v>
      </c>
      <c r="D76" s="2">
        <v>0</v>
      </c>
      <c r="E76" s="2">
        <v>0</v>
      </c>
      <c r="F76" s="2">
        <v>1</v>
      </c>
      <c r="G76" s="2">
        <v>0</v>
      </c>
      <c r="H76" s="2">
        <v>0</v>
      </c>
      <c r="I76" s="2">
        <v>0</v>
      </c>
      <c r="J76" s="2">
        <v>1</v>
      </c>
    </row>
    <row r="77" spans="1:10" x14ac:dyDescent="0.5">
      <c r="A77" s="2" t="s">
        <v>331</v>
      </c>
      <c r="B77" s="2">
        <v>0</v>
      </c>
      <c r="C77" s="2">
        <v>1</v>
      </c>
      <c r="D77" s="2">
        <v>0</v>
      </c>
      <c r="E77" s="2">
        <v>0</v>
      </c>
      <c r="F77" s="2">
        <v>0.5</v>
      </c>
      <c r="G77" s="2">
        <v>0.5</v>
      </c>
      <c r="H77" s="2">
        <v>0</v>
      </c>
      <c r="I77" s="2">
        <v>1</v>
      </c>
      <c r="J77" s="2">
        <v>1</v>
      </c>
    </row>
    <row r="78" spans="1:10" x14ac:dyDescent="0.5">
      <c r="A78" s="2" t="s">
        <v>332</v>
      </c>
      <c r="B78" s="2">
        <v>1</v>
      </c>
      <c r="C78" s="2">
        <v>0</v>
      </c>
      <c r="D78" s="2">
        <v>0.5</v>
      </c>
      <c r="E78" s="2">
        <v>1</v>
      </c>
      <c r="F78" s="2">
        <v>0.5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5">
      <c r="A79" s="2" t="s">
        <v>333</v>
      </c>
      <c r="B79" s="2">
        <v>1</v>
      </c>
      <c r="C79" s="2">
        <v>0</v>
      </c>
      <c r="D79" s="2">
        <v>1</v>
      </c>
      <c r="E79" s="2">
        <v>1</v>
      </c>
      <c r="F79" s="2">
        <v>1</v>
      </c>
      <c r="G79" s="2">
        <v>0</v>
      </c>
      <c r="H79" s="2">
        <v>1</v>
      </c>
      <c r="I79" s="2">
        <v>0</v>
      </c>
      <c r="J79" s="2">
        <v>0</v>
      </c>
    </row>
    <row r="80" spans="1:10" x14ac:dyDescent="0.5">
      <c r="A80" s="2" t="s">
        <v>137</v>
      </c>
      <c r="B80" s="2">
        <v>0</v>
      </c>
      <c r="C80" s="2">
        <v>1</v>
      </c>
      <c r="D80" s="2">
        <v>0</v>
      </c>
      <c r="E80" s="2">
        <v>0</v>
      </c>
      <c r="F80" s="2">
        <v>1</v>
      </c>
      <c r="G80" s="2">
        <v>1</v>
      </c>
      <c r="H80" s="2">
        <v>1</v>
      </c>
      <c r="I80" s="2">
        <v>1</v>
      </c>
      <c r="J80" s="2">
        <v>0</v>
      </c>
    </row>
    <row r="81" spans="1:10" x14ac:dyDescent="0.5">
      <c r="A81" s="2" t="s">
        <v>334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M10" sqref="M10"/>
    </sheetView>
  </sheetViews>
  <sheetFormatPr defaultColWidth="11" defaultRowHeight="15.75" x14ac:dyDescent="0.5"/>
  <sheetData>
    <row r="1" spans="1:2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ht="16.899999999999999" x14ac:dyDescent="0.5">
      <c r="A2" s="2" t="s">
        <v>335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1</v>
      </c>
      <c r="M2" s="1">
        <f>SUMPRODUCT(($B:$B=B:B)*(LEN($B:$B)&gt;0))</f>
        <v>81</v>
      </c>
      <c r="N2" s="1">
        <f t="shared" ref="N2:U2" si="0">SUMPRODUCT(($B:$B=C:C)*(LEN($B:$B)&gt;0))</f>
        <v>42</v>
      </c>
      <c r="O2" s="1">
        <f t="shared" si="0"/>
        <v>65</v>
      </c>
      <c r="P2" s="1">
        <f t="shared" si="0"/>
        <v>61</v>
      </c>
      <c r="Q2" s="1">
        <f t="shared" si="0"/>
        <v>66</v>
      </c>
      <c r="R2" s="1">
        <f t="shared" si="0"/>
        <v>45</v>
      </c>
      <c r="S2" s="1">
        <f t="shared" si="0"/>
        <v>66</v>
      </c>
      <c r="T2" s="1">
        <f t="shared" si="0"/>
        <v>46</v>
      </c>
      <c r="U2" s="1">
        <f t="shared" si="0"/>
        <v>52</v>
      </c>
    </row>
    <row r="3" spans="1:21" ht="16.899999999999999" x14ac:dyDescent="0.5">
      <c r="A3" s="2" t="s">
        <v>336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2</v>
      </c>
      <c r="M3" s="1">
        <f>SUMPRODUCT(($C:$C=B:B)*(LEN($C:$C)&gt;0))</f>
        <v>42</v>
      </c>
      <c r="N3" s="1">
        <f t="shared" ref="N3:U3" si="1">SUMPRODUCT(($C:$C=C:C)*(LEN($C:$C)&gt;0))</f>
        <v>81</v>
      </c>
      <c r="O3" s="1">
        <f t="shared" si="1"/>
        <v>53</v>
      </c>
      <c r="P3" s="1">
        <f t="shared" si="1"/>
        <v>40</v>
      </c>
      <c r="Q3" s="1">
        <f t="shared" si="1"/>
        <v>48</v>
      </c>
      <c r="R3" s="1">
        <f t="shared" si="1"/>
        <v>65</v>
      </c>
      <c r="S3" s="1">
        <f t="shared" si="1"/>
        <v>40</v>
      </c>
      <c r="T3" s="1">
        <f t="shared" si="1"/>
        <v>66</v>
      </c>
      <c r="U3" s="1">
        <f t="shared" si="1"/>
        <v>61</v>
      </c>
    </row>
    <row r="4" spans="1:21" ht="16.899999999999999" x14ac:dyDescent="0.5">
      <c r="A4" s="2" t="s">
        <v>337</v>
      </c>
      <c r="B4" s="2">
        <v>1</v>
      </c>
      <c r="C4" s="2">
        <v>1</v>
      </c>
      <c r="D4" s="2">
        <v>1</v>
      </c>
      <c r="E4" s="2">
        <v>0</v>
      </c>
      <c r="F4" s="2">
        <v>1</v>
      </c>
      <c r="G4" s="2">
        <v>1</v>
      </c>
      <c r="H4" s="2">
        <v>0</v>
      </c>
      <c r="I4" s="2">
        <v>1</v>
      </c>
      <c r="J4" s="2">
        <v>1</v>
      </c>
      <c r="L4" t="s">
        <v>3</v>
      </c>
      <c r="M4" s="1">
        <f>SUMPRODUCT(($D:$D=B:B)*(LEN($D:$D)&gt;0))</f>
        <v>65</v>
      </c>
      <c r="N4" s="1">
        <f t="shared" ref="N4:U4" si="2">SUMPRODUCT(($D:$D=C:C)*(LEN($D:$D)&gt;0))</f>
        <v>53</v>
      </c>
      <c r="O4" s="1">
        <f t="shared" si="2"/>
        <v>81</v>
      </c>
      <c r="P4" s="1">
        <f t="shared" si="2"/>
        <v>54</v>
      </c>
      <c r="Q4" s="1">
        <f t="shared" si="2"/>
        <v>65</v>
      </c>
      <c r="R4" s="1">
        <f t="shared" si="2"/>
        <v>56</v>
      </c>
      <c r="S4" s="1">
        <f t="shared" si="2"/>
        <v>57</v>
      </c>
      <c r="T4" s="1">
        <f t="shared" si="2"/>
        <v>53</v>
      </c>
      <c r="U4" s="1">
        <f t="shared" si="2"/>
        <v>62</v>
      </c>
    </row>
    <row r="5" spans="1:21" ht="16.899999999999999" x14ac:dyDescent="0.5">
      <c r="A5" s="2" t="s">
        <v>338</v>
      </c>
      <c r="B5" s="2">
        <v>1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0.5</v>
      </c>
      <c r="I5" s="2">
        <v>1</v>
      </c>
      <c r="J5" s="2">
        <v>1</v>
      </c>
      <c r="L5" t="s">
        <v>4</v>
      </c>
      <c r="M5" s="1">
        <f>SUMPRODUCT(($E:$E=B:B)*(LEN($E:$E)&gt;0))</f>
        <v>61</v>
      </c>
      <c r="N5" s="1">
        <f t="shared" ref="N5:U5" si="3">SUMPRODUCT(($E:$E=C:C)*(LEN($E:$E)&gt;0))</f>
        <v>40</v>
      </c>
      <c r="O5" s="1">
        <f t="shared" si="3"/>
        <v>54</v>
      </c>
      <c r="P5" s="1">
        <f t="shared" si="3"/>
        <v>81</v>
      </c>
      <c r="Q5" s="1">
        <f t="shared" si="3"/>
        <v>58</v>
      </c>
      <c r="R5" s="1">
        <f t="shared" si="3"/>
        <v>45</v>
      </c>
      <c r="S5" s="1">
        <f t="shared" si="3"/>
        <v>66</v>
      </c>
      <c r="T5" s="1">
        <f t="shared" si="3"/>
        <v>46</v>
      </c>
      <c r="U5" s="1">
        <f t="shared" si="3"/>
        <v>48</v>
      </c>
    </row>
    <row r="6" spans="1:21" ht="16.899999999999999" x14ac:dyDescent="0.5">
      <c r="A6" s="2" t="s">
        <v>339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t="s">
        <v>5</v>
      </c>
      <c r="M6" s="1">
        <f>SUMPRODUCT(($F:$F=B:B)*(LEN($F:$F)&gt;0))</f>
        <v>66</v>
      </c>
      <c r="N6" s="1">
        <f t="shared" ref="N6:U6" si="4">SUMPRODUCT(($F:$F=C:C)*(LEN($F:$F)&gt;0))</f>
        <v>48</v>
      </c>
      <c r="O6" s="1">
        <f t="shared" si="4"/>
        <v>65</v>
      </c>
      <c r="P6" s="1">
        <f t="shared" si="4"/>
        <v>58</v>
      </c>
      <c r="Q6" s="1">
        <f t="shared" si="4"/>
        <v>81</v>
      </c>
      <c r="R6" s="1">
        <f t="shared" si="4"/>
        <v>53</v>
      </c>
      <c r="S6" s="1">
        <f t="shared" si="4"/>
        <v>56</v>
      </c>
      <c r="T6" s="1">
        <f t="shared" si="4"/>
        <v>53</v>
      </c>
      <c r="U6" s="1">
        <f t="shared" si="4"/>
        <v>58</v>
      </c>
    </row>
    <row r="7" spans="1:21" ht="16.899999999999999" x14ac:dyDescent="0.5">
      <c r="A7" s="2" t="s">
        <v>75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L7" t="s">
        <v>6</v>
      </c>
      <c r="M7" s="1">
        <f>SUMPRODUCT(($G:$G=B:B)*(LEN($G:$G)&gt;0))</f>
        <v>45</v>
      </c>
      <c r="N7" s="1">
        <f t="shared" ref="N7:U7" si="5">SUMPRODUCT(($G:$G=C:C)*(LEN($G:$G)&gt;0))</f>
        <v>65</v>
      </c>
      <c r="O7" s="1">
        <f t="shared" si="5"/>
        <v>56</v>
      </c>
      <c r="P7" s="1">
        <f t="shared" si="5"/>
        <v>45</v>
      </c>
      <c r="Q7" s="1">
        <f t="shared" si="5"/>
        <v>53</v>
      </c>
      <c r="R7" s="1">
        <f t="shared" si="5"/>
        <v>81</v>
      </c>
      <c r="S7" s="1">
        <f t="shared" si="5"/>
        <v>41</v>
      </c>
      <c r="T7" s="1">
        <f t="shared" si="5"/>
        <v>68</v>
      </c>
      <c r="U7" s="1">
        <f t="shared" si="5"/>
        <v>66</v>
      </c>
    </row>
    <row r="8" spans="1:21" ht="16.899999999999999" x14ac:dyDescent="0.5">
      <c r="A8" s="2" t="s">
        <v>340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 t="s">
        <v>7</v>
      </c>
      <c r="M8" s="1">
        <f>SUMPRODUCT(($H:$H=B:B)*(LEN($I:$I)&gt;0))</f>
        <v>66</v>
      </c>
      <c r="N8" s="1">
        <f t="shared" ref="N8:U8" si="6">SUMPRODUCT(($H:$H=C:C)*(LEN($I:$I)&gt;0))</f>
        <v>40</v>
      </c>
      <c r="O8" s="1">
        <f t="shared" si="6"/>
        <v>57</v>
      </c>
      <c r="P8" s="1">
        <f t="shared" si="6"/>
        <v>66</v>
      </c>
      <c r="Q8" s="1">
        <f t="shared" si="6"/>
        <v>56</v>
      </c>
      <c r="R8" s="1">
        <f t="shared" si="6"/>
        <v>41</v>
      </c>
      <c r="S8" s="1">
        <f t="shared" si="6"/>
        <v>81</v>
      </c>
      <c r="T8" s="1">
        <f t="shared" si="6"/>
        <v>40</v>
      </c>
      <c r="U8" s="1">
        <f t="shared" si="6"/>
        <v>44</v>
      </c>
    </row>
    <row r="9" spans="1:21" ht="16.899999999999999" x14ac:dyDescent="0.5">
      <c r="A9" s="2" t="s">
        <v>341</v>
      </c>
      <c r="B9" s="2">
        <v>1</v>
      </c>
      <c r="C9" s="2">
        <v>0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1</v>
      </c>
      <c r="L9" t="s">
        <v>8</v>
      </c>
      <c r="M9" s="1">
        <f>SUMPRODUCT(($I:$I=B:B)*(LEN($I:$I)&gt;0))</f>
        <v>46</v>
      </c>
      <c r="N9" s="1">
        <f t="shared" ref="N9:U9" si="7">SUMPRODUCT(($I:$I=C:C)*(LEN($I:$I)&gt;0))</f>
        <v>66</v>
      </c>
      <c r="O9" s="1">
        <f t="shared" si="7"/>
        <v>53</v>
      </c>
      <c r="P9" s="1">
        <f t="shared" si="7"/>
        <v>46</v>
      </c>
      <c r="Q9" s="1">
        <f t="shared" si="7"/>
        <v>53</v>
      </c>
      <c r="R9" s="1">
        <f t="shared" si="7"/>
        <v>68</v>
      </c>
      <c r="S9" s="1">
        <f t="shared" si="7"/>
        <v>40</v>
      </c>
      <c r="T9" s="1">
        <f t="shared" si="7"/>
        <v>81</v>
      </c>
      <c r="U9" s="1">
        <f t="shared" si="7"/>
        <v>68</v>
      </c>
    </row>
    <row r="10" spans="1:21" ht="16.899999999999999" x14ac:dyDescent="0.5">
      <c r="A10" s="2" t="s">
        <v>342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 t="s">
        <v>9</v>
      </c>
      <c r="M10" s="1">
        <f>SUMPRODUCT(($J:$J=B:B)*(LEN($J:$J)&gt;0))</f>
        <v>52</v>
      </c>
      <c r="N10" s="1">
        <f t="shared" ref="N10:U10" si="8">SUMPRODUCT(($J:$J=C:C)*(LEN($J:$J)&gt;0))</f>
        <v>61</v>
      </c>
      <c r="O10" s="1">
        <f t="shared" si="8"/>
        <v>62</v>
      </c>
      <c r="P10" s="1">
        <f t="shared" si="8"/>
        <v>48</v>
      </c>
      <c r="Q10" s="1">
        <f t="shared" si="8"/>
        <v>58</v>
      </c>
      <c r="R10" s="1">
        <f t="shared" si="8"/>
        <v>66</v>
      </c>
      <c r="S10" s="1">
        <f t="shared" si="8"/>
        <v>44</v>
      </c>
      <c r="T10" s="1">
        <f t="shared" si="8"/>
        <v>68</v>
      </c>
      <c r="U10" s="1">
        <f t="shared" si="8"/>
        <v>81</v>
      </c>
    </row>
    <row r="11" spans="1:21" x14ac:dyDescent="0.5">
      <c r="A11" s="2" t="s">
        <v>343</v>
      </c>
      <c r="B11" s="2">
        <v>1</v>
      </c>
      <c r="C11" s="2">
        <v>0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</row>
    <row r="12" spans="1:21" x14ac:dyDescent="0.5">
      <c r="A12" s="2" t="s">
        <v>344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21" x14ac:dyDescent="0.5">
      <c r="A13" s="2" t="s">
        <v>345</v>
      </c>
      <c r="B13" s="2">
        <v>1</v>
      </c>
      <c r="C13" s="2">
        <v>0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5">
      <c r="A14" s="2" t="s">
        <v>346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21" x14ac:dyDescent="0.5">
      <c r="A15" s="2" t="s">
        <v>347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5">
      <c r="A16" s="2" t="s">
        <v>348</v>
      </c>
      <c r="B16" s="2">
        <v>1</v>
      </c>
      <c r="C16" s="2">
        <v>0</v>
      </c>
      <c r="D16" s="2">
        <v>1</v>
      </c>
      <c r="E16" s="2">
        <v>1</v>
      </c>
      <c r="F16" s="2">
        <v>1</v>
      </c>
      <c r="G16" s="2">
        <v>0</v>
      </c>
      <c r="H16" s="2">
        <v>1</v>
      </c>
      <c r="I16" s="2">
        <v>0</v>
      </c>
      <c r="J16" s="2">
        <v>0</v>
      </c>
    </row>
    <row r="17" spans="1:10" x14ac:dyDescent="0.5">
      <c r="A17" s="2" t="s">
        <v>349</v>
      </c>
      <c r="B17" s="2">
        <v>0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>
        <v>1</v>
      </c>
      <c r="J17" s="2">
        <v>1</v>
      </c>
    </row>
    <row r="18" spans="1:10" x14ac:dyDescent="0.5">
      <c r="A18" s="2" t="s">
        <v>350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0</v>
      </c>
      <c r="J18" s="2">
        <v>1</v>
      </c>
    </row>
    <row r="19" spans="1:10" x14ac:dyDescent="0.5">
      <c r="A19" s="2" t="s">
        <v>351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5">
      <c r="A20" s="2" t="s">
        <v>352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 x14ac:dyDescent="0.5">
      <c r="A21" s="2" t="s">
        <v>353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 x14ac:dyDescent="0.5">
      <c r="A22" s="2" t="s">
        <v>354</v>
      </c>
      <c r="B22" s="2">
        <v>0</v>
      </c>
      <c r="C22" s="2">
        <v>1</v>
      </c>
      <c r="D22" s="2">
        <v>1</v>
      </c>
      <c r="E22" s="2">
        <v>1</v>
      </c>
      <c r="F22" s="2">
        <v>0</v>
      </c>
      <c r="G22" s="2">
        <v>1</v>
      </c>
      <c r="H22" s="2">
        <v>1</v>
      </c>
      <c r="I22" s="2">
        <v>0</v>
      </c>
      <c r="J22" s="2">
        <v>0</v>
      </c>
    </row>
    <row r="23" spans="1:10" x14ac:dyDescent="0.5">
      <c r="A23" s="2" t="s">
        <v>355</v>
      </c>
      <c r="B23" s="2">
        <v>0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 x14ac:dyDescent="0.5">
      <c r="A24" s="2" t="s">
        <v>299</v>
      </c>
      <c r="B24" s="2">
        <v>1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</row>
    <row r="25" spans="1:10" x14ac:dyDescent="0.5">
      <c r="A25" s="2" t="s">
        <v>356</v>
      </c>
      <c r="B25" s="2">
        <v>0</v>
      </c>
      <c r="C25" s="2">
        <v>1</v>
      </c>
      <c r="D25" s="2">
        <v>0</v>
      </c>
      <c r="E25" s="2">
        <v>0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</row>
    <row r="26" spans="1:10" x14ac:dyDescent="0.5">
      <c r="A26" s="2" t="s">
        <v>357</v>
      </c>
      <c r="B26" s="2">
        <v>1</v>
      </c>
      <c r="C26" s="2">
        <v>1</v>
      </c>
      <c r="D26" s="2">
        <v>1</v>
      </c>
      <c r="E26" s="2">
        <v>0.5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 x14ac:dyDescent="0.5">
      <c r="A27" s="2" t="s">
        <v>358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5">
      <c r="A28" s="2" t="s">
        <v>359</v>
      </c>
      <c r="B28" s="2">
        <v>1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1</v>
      </c>
      <c r="I28" s="2">
        <v>1</v>
      </c>
      <c r="J28" s="2">
        <v>0</v>
      </c>
    </row>
    <row r="29" spans="1:10" x14ac:dyDescent="0.5">
      <c r="A29" s="2" t="s">
        <v>360</v>
      </c>
      <c r="B29" s="2">
        <v>0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</row>
    <row r="30" spans="1:10" x14ac:dyDescent="0.5">
      <c r="A30" s="2" t="s">
        <v>361</v>
      </c>
      <c r="B30" s="2">
        <v>1</v>
      </c>
      <c r="C30" s="2">
        <v>1</v>
      </c>
      <c r="D30" s="2">
        <v>1</v>
      </c>
      <c r="E30" s="2">
        <v>1</v>
      </c>
      <c r="F30" s="2">
        <v>0</v>
      </c>
      <c r="G30" s="2">
        <v>1</v>
      </c>
      <c r="H30" s="2">
        <v>1</v>
      </c>
      <c r="I30" s="2">
        <v>1</v>
      </c>
      <c r="J30" s="2">
        <v>1</v>
      </c>
    </row>
    <row r="31" spans="1:10" x14ac:dyDescent="0.5">
      <c r="A31" s="2" t="s">
        <v>362</v>
      </c>
      <c r="B31" s="2">
        <v>1</v>
      </c>
      <c r="C31" s="2">
        <v>0.5</v>
      </c>
      <c r="D31" s="2">
        <v>1</v>
      </c>
      <c r="E31" s="2">
        <v>1</v>
      </c>
      <c r="F31" s="2">
        <v>1</v>
      </c>
      <c r="G31" s="2">
        <v>0.5</v>
      </c>
      <c r="H31" s="2">
        <v>1</v>
      </c>
      <c r="I31" s="2">
        <v>0.5</v>
      </c>
      <c r="J31" s="2">
        <v>0.5</v>
      </c>
    </row>
    <row r="32" spans="1:10" x14ac:dyDescent="0.5">
      <c r="A32" s="2" t="s">
        <v>363</v>
      </c>
      <c r="B32" s="2">
        <v>1</v>
      </c>
      <c r="C32" s="2">
        <v>0.5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</row>
    <row r="33" spans="1:10" x14ac:dyDescent="0.5">
      <c r="A33" s="2" t="s">
        <v>364</v>
      </c>
      <c r="B33" s="2">
        <v>1</v>
      </c>
      <c r="C33" s="2">
        <v>0</v>
      </c>
      <c r="D33" s="2">
        <v>1</v>
      </c>
      <c r="E33" s="2">
        <v>1</v>
      </c>
      <c r="F33" s="2">
        <v>1</v>
      </c>
      <c r="G33" s="2">
        <v>0</v>
      </c>
      <c r="H33" s="2">
        <v>1</v>
      </c>
      <c r="I33" s="2">
        <v>0</v>
      </c>
      <c r="J33" s="2">
        <v>1</v>
      </c>
    </row>
    <row r="34" spans="1:10" x14ac:dyDescent="0.5">
      <c r="A34" s="2" t="s">
        <v>365</v>
      </c>
      <c r="B34" s="2">
        <v>0</v>
      </c>
      <c r="C34" s="2">
        <v>1</v>
      </c>
      <c r="D34" s="2">
        <v>1</v>
      </c>
      <c r="E34" s="2">
        <v>0</v>
      </c>
      <c r="F34" s="2">
        <v>0</v>
      </c>
      <c r="G34" s="2">
        <v>1</v>
      </c>
      <c r="H34" s="2">
        <v>0</v>
      </c>
      <c r="I34" s="2">
        <v>1</v>
      </c>
      <c r="J34" s="2">
        <v>1</v>
      </c>
    </row>
    <row r="35" spans="1:10" x14ac:dyDescent="0.5">
      <c r="A35" s="2" t="s">
        <v>366</v>
      </c>
      <c r="B35" s="2">
        <v>1</v>
      </c>
      <c r="C35" s="2">
        <v>0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5">
      <c r="A36" s="2" t="s">
        <v>367</v>
      </c>
      <c r="B36" s="2">
        <v>1</v>
      </c>
      <c r="C36" s="2">
        <v>1</v>
      </c>
      <c r="D36" s="2">
        <v>0.5</v>
      </c>
      <c r="E36" s="2">
        <v>1</v>
      </c>
      <c r="F36" s="2">
        <v>0.5</v>
      </c>
      <c r="G36" s="2">
        <v>1</v>
      </c>
      <c r="H36" s="2">
        <v>0.5</v>
      </c>
      <c r="I36" s="2">
        <v>1</v>
      </c>
      <c r="J36" s="2">
        <v>1</v>
      </c>
    </row>
    <row r="37" spans="1:10" x14ac:dyDescent="0.5">
      <c r="A37" s="2" t="s">
        <v>368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0.5</v>
      </c>
      <c r="H37" s="2">
        <v>1</v>
      </c>
      <c r="I37" s="2">
        <v>1</v>
      </c>
      <c r="J37" s="2">
        <v>1</v>
      </c>
    </row>
    <row r="38" spans="1:10" x14ac:dyDescent="0.5">
      <c r="A38" s="2" t="s">
        <v>369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 x14ac:dyDescent="0.5">
      <c r="A39" s="2" t="s">
        <v>370</v>
      </c>
      <c r="B39" s="2">
        <v>1</v>
      </c>
      <c r="C39" s="2">
        <v>0</v>
      </c>
      <c r="D39" s="2">
        <v>1</v>
      </c>
      <c r="E39" s="2">
        <v>0</v>
      </c>
      <c r="F39" s="2">
        <v>0</v>
      </c>
      <c r="G39" s="2">
        <v>1</v>
      </c>
      <c r="H39" s="2">
        <v>1</v>
      </c>
      <c r="I39" s="2">
        <v>0</v>
      </c>
      <c r="J39" s="2">
        <v>1</v>
      </c>
    </row>
    <row r="40" spans="1:10" x14ac:dyDescent="0.5">
      <c r="A40" s="2" t="s">
        <v>371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 x14ac:dyDescent="0.5">
      <c r="A41" s="2" t="s">
        <v>372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 x14ac:dyDescent="0.5">
      <c r="A42" s="2" t="s">
        <v>373</v>
      </c>
      <c r="B42" s="2">
        <v>1</v>
      </c>
      <c r="C42" s="2">
        <v>1</v>
      </c>
      <c r="D42" s="2">
        <v>1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</row>
    <row r="43" spans="1:10" x14ac:dyDescent="0.5">
      <c r="A43" s="2" t="s">
        <v>374</v>
      </c>
      <c r="B43" s="2">
        <v>0</v>
      </c>
      <c r="C43" s="2">
        <v>1</v>
      </c>
      <c r="D43" s="2">
        <v>1</v>
      </c>
      <c r="E43" s="2">
        <v>0</v>
      </c>
      <c r="F43" s="2">
        <v>0</v>
      </c>
      <c r="G43" s="2">
        <v>1</v>
      </c>
      <c r="H43" s="2">
        <v>0</v>
      </c>
      <c r="I43" s="2">
        <v>1</v>
      </c>
      <c r="J43" s="2">
        <v>1</v>
      </c>
    </row>
    <row r="44" spans="1:10" x14ac:dyDescent="0.5">
      <c r="A44" s="2" t="s">
        <v>375</v>
      </c>
      <c r="B44" s="2">
        <v>1</v>
      </c>
      <c r="C44" s="2">
        <v>0</v>
      </c>
      <c r="D44" s="2">
        <v>1</v>
      </c>
      <c r="E44" s="2">
        <v>1</v>
      </c>
      <c r="F44" s="2">
        <v>1</v>
      </c>
      <c r="G44" s="2">
        <v>0</v>
      </c>
      <c r="H44" s="2">
        <v>1</v>
      </c>
      <c r="I44" s="2">
        <v>0</v>
      </c>
      <c r="J44" s="2">
        <v>0</v>
      </c>
    </row>
    <row r="45" spans="1:10" x14ac:dyDescent="0.5">
      <c r="A45" s="2" t="s">
        <v>376</v>
      </c>
      <c r="B45" s="2">
        <v>1</v>
      </c>
      <c r="C45" s="2">
        <v>1</v>
      </c>
      <c r="D45" s="2">
        <v>1</v>
      </c>
      <c r="E45" s="2">
        <v>0</v>
      </c>
      <c r="F45" s="2">
        <v>1</v>
      </c>
      <c r="G45" s="2">
        <v>1</v>
      </c>
      <c r="H45" s="2">
        <v>0</v>
      </c>
      <c r="I45" s="2">
        <v>1</v>
      </c>
      <c r="J45" s="2">
        <v>1</v>
      </c>
    </row>
    <row r="46" spans="1:10" x14ac:dyDescent="0.5">
      <c r="A46" s="2" t="s">
        <v>377</v>
      </c>
      <c r="B46" s="2">
        <v>0</v>
      </c>
      <c r="C46" s="2">
        <v>0</v>
      </c>
      <c r="D46" s="2">
        <v>0</v>
      </c>
      <c r="E46" s="2">
        <v>1</v>
      </c>
      <c r="F46" s="2">
        <v>1</v>
      </c>
      <c r="G46" s="2">
        <v>1</v>
      </c>
      <c r="H46" s="2">
        <v>0</v>
      </c>
      <c r="I46" s="2">
        <v>1</v>
      </c>
      <c r="J46" s="2">
        <v>1</v>
      </c>
    </row>
    <row r="47" spans="1:10" x14ac:dyDescent="0.5">
      <c r="A47" s="2" t="s">
        <v>378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</row>
    <row r="48" spans="1:10" x14ac:dyDescent="0.5">
      <c r="A48" s="2" t="s">
        <v>379</v>
      </c>
      <c r="B48" s="2">
        <v>1</v>
      </c>
      <c r="C48" s="2">
        <v>0</v>
      </c>
      <c r="D48" s="2">
        <v>1</v>
      </c>
      <c r="E48" s="2">
        <v>1</v>
      </c>
      <c r="F48" s="2">
        <v>0</v>
      </c>
      <c r="G48" s="2">
        <v>0</v>
      </c>
      <c r="H48" s="2">
        <v>1</v>
      </c>
      <c r="I48" s="2">
        <v>0.5</v>
      </c>
      <c r="J48" s="2">
        <v>1</v>
      </c>
    </row>
    <row r="49" spans="1:10" x14ac:dyDescent="0.5">
      <c r="A49" s="2" t="s">
        <v>380</v>
      </c>
      <c r="B49" s="2">
        <v>1</v>
      </c>
      <c r="C49" s="2">
        <v>0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1</v>
      </c>
    </row>
    <row r="50" spans="1:10" x14ac:dyDescent="0.5">
      <c r="A50" s="2" t="s">
        <v>381</v>
      </c>
      <c r="B50" s="2">
        <v>1</v>
      </c>
      <c r="C50" s="2">
        <v>1</v>
      </c>
      <c r="D50" s="2">
        <v>1</v>
      </c>
      <c r="E50" s="2">
        <v>0</v>
      </c>
      <c r="F50" s="2">
        <v>1</v>
      </c>
      <c r="G50" s="2">
        <v>1</v>
      </c>
      <c r="H50" s="2">
        <v>0</v>
      </c>
      <c r="I50" s="2">
        <v>1</v>
      </c>
      <c r="J50" s="2">
        <v>1</v>
      </c>
    </row>
    <row r="51" spans="1:10" x14ac:dyDescent="0.5">
      <c r="A51" s="2" t="s">
        <v>382</v>
      </c>
      <c r="B51" s="2">
        <v>1</v>
      </c>
      <c r="C51" s="2">
        <v>0</v>
      </c>
      <c r="D51" s="2">
        <v>0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0</v>
      </c>
    </row>
    <row r="52" spans="1:10" x14ac:dyDescent="0.5">
      <c r="A52" s="2" t="s">
        <v>383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</row>
    <row r="53" spans="1:10" x14ac:dyDescent="0.5">
      <c r="A53" s="2" t="s">
        <v>384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</row>
    <row r="54" spans="1:10" x14ac:dyDescent="0.5">
      <c r="A54" s="2" t="s">
        <v>385</v>
      </c>
      <c r="B54" s="2">
        <v>1</v>
      </c>
      <c r="C54" s="2">
        <v>1</v>
      </c>
      <c r="D54" s="2">
        <v>1</v>
      </c>
      <c r="E54" s="2">
        <v>0</v>
      </c>
      <c r="F54" s="2">
        <v>1</v>
      </c>
      <c r="G54" s="2">
        <v>1</v>
      </c>
      <c r="H54" s="2">
        <v>0</v>
      </c>
      <c r="I54" s="2">
        <v>1</v>
      </c>
      <c r="J54" s="2">
        <v>1</v>
      </c>
    </row>
    <row r="55" spans="1:10" x14ac:dyDescent="0.5">
      <c r="A55" s="2" t="s">
        <v>386</v>
      </c>
      <c r="B55" s="2">
        <v>0</v>
      </c>
      <c r="C55" s="2">
        <v>1</v>
      </c>
      <c r="D55" s="2">
        <v>0</v>
      </c>
      <c r="E55" s="2">
        <v>0.5</v>
      </c>
      <c r="F55" s="2">
        <v>1</v>
      </c>
      <c r="G55" s="2">
        <v>1</v>
      </c>
      <c r="H55" s="2">
        <v>0</v>
      </c>
      <c r="I55" s="2">
        <v>1</v>
      </c>
      <c r="J55" s="2">
        <v>1</v>
      </c>
    </row>
    <row r="56" spans="1:10" x14ac:dyDescent="0.5">
      <c r="A56" s="2" t="s">
        <v>387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</row>
    <row r="57" spans="1:10" x14ac:dyDescent="0.5">
      <c r="A57" s="2" t="s">
        <v>388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>
        <v>1</v>
      </c>
      <c r="H57" s="2">
        <v>1</v>
      </c>
      <c r="I57" s="2">
        <v>1</v>
      </c>
      <c r="J57" s="2">
        <v>1</v>
      </c>
    </row>
    <row r="58" spans="1:10" x14ac:dyDescent="0.5">
      <c r="A58" s="2" t="s">
        <v>299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0</v>
      </c>
      <c r="I58" s="2">
        <v>1</v>
      </c>
      <c r="J58" s="2">
        <v>1</v>
      </c>
    </row>
    <row r="59" spans="1:10" x14ac:dyDescent="0.5">
      <c r="A59" s="2" t="s">
        <v>389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 x14ac:dyDescent="0.5">
      <c r="A60" s="2" t="s">
        <v>390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5">
      <c r="A61" s="2" t="s">
        <v>391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 x14ac:dyDescent="0.5">
      <c r="A62" s="2" t="s">
        <v>392</v>
      </c>
      <c r="B62" s="2">
        <v>0</v>
      </c>
      <c r="C62" s="2">
        <v>1</v>
      </c>
      <c r="D62" s="2">
        <v>1</v>
      </c>
      <c r="E62" s="2">
        <v>0</v>
      </c>
      <c r="F62" s="2">
        <v>1</v>
      </c>
      <c r="G62" s="2">
        <v>1</v>
      </c>
      <c r="H62" s="2">
        <v>0</v>
      </c>
      <c r="I62" s="2">
        <v>1</v>
      </c>
      <c r="J62" s="2">
        <v>1</v>
      </c>
    </row>
    <row r="63" spans="1:10" x14ac:dyDescent="0.5">
      <c r="A63" s="2" t="s">
        <v>393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 x14ac:dyDescent="0.5">
      <c r="A64" s="2" t="s">
        <v>394</v>
      </c>
      <c r="B64" s="2">
        <v>0.5</v>
      </c>
      <c r="C64" s="2">
        <v>1</v>
      </c>
      <c r="D64" s="2">
        <v>0.5</v>
      </c>
      <c r="E64" s="2">
        <v>1</v>
      </c>
      <c r="F64" s="2">
        <v>0.5</v>
      </c>
      <c r="G64" s="2">
        <v>1</v>
      </c>
      <c r="H64" s="2">
        <v>0.5</v>
      </c>
      <c r="I64" s="2">
        <v>1</v>
      </c>
      <c r="J64" s="2">
        <v>1</v>
      </c>
    </row>
    <row r="65" spans="1:10" x14ac:dyDescent="0.5">
      <c r="A65" s="2" t="s">
        <v>395</v>
      </c>
      <c r="B65" s="2">
        <v>1</v>
      </c>
      <c r="C65" s="2">
        <v>0</v>
      </c>
      <c r="D65" s="2">
        <v>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>
        <v>0</v>
      </c>
    </row>
    <row r="66" spans="1:10" x14ac:dyDescent="0.5">
      <c r="A66" s="2" t="s">
        <v>396</v>
      </c>
      <c r="B66" s="2">
        <v>0</v>
      </c>
      <c r="C66" s="2">
        <v>1</v>
      </c>
      <c r="D66" s="2">
        <v>1</v>
      </c>
      <c r="E66" s="2">
        <v>0</v>
      </c>
      <c r="F66" s="2">
        <v>0</v>
      </c>
      <c r="G66" s="2">
        <v>1</v>
      </c>
      <c r="H66" s="2">
        <v>0</v>
      </c>
      <c r="I66" s="2">
        <v>1</v>
      </c>
      <c r="J66" s="2">
        <v>1</v>
      </c>
    </row>
    <row r="67" spans="1:10" x14ac:dyDescent="0.5">
      <c r="A67" s="2" t="s">
        <v>397</v>
      </c>
      <c r="B67" s="2">
        <v>1</v>
      </c>
      <c r="C67" s="2">
        <v>0.5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0</v>
      </c>
      <c r="J67" s="2">
        <v>0</v>
      </c>
    </row>
    <row r="68" spans="1:10" x14ac:dyDescent="0.5">
      <c r="A68" s="2" t="s">
        <v>398</v>
      </c>
      <c r="B68" s="2">
        <v>1</v>
      </c>
      <c r="C68" s="2">
        <v>1</v>
      </c>
      <c r="D68" s="2">
        <v>1</v>
      </c>
      <c r="E68" s="2">
        <v>0.5</v>
      </c>
      <c r="F68" s="2">
        <v>1</v>
      </c>
      <c r="G68" s="2">
        <v>1</v>
      </c>
      <c r="H68" s="2">
        <v>0.5</v>
      </c>
      <c r="I68" s="2">
        <v>1</v>
      </c>
      <c r="J68" s="2">
        <v>1</v>
      </c>
    </row>
    <row r="69" spans="1:10" x14ac:dyDescent="0.5">
      <c r="A69" s="2" t="s">
        <v>399</v>
      </c>
      <c r="B69" s="2">
        <v>0</v>
      </c>
      <c r="C69" s="2">
        <v>1</v>
      </c>
      <c r="D69" s="2">
        <v>0</v>
      </c>
      <c r="E69" s="2">
        <v>1</v>
      </c>
      <c r="F69" s="2">
        <v>0</v>
      </c>
      <c r="G69" s="2">
        <v>1</v>
      </c>
      <c r="H69" s="2">
        <v>1</v>
      </c>
      <c r="I69" s="2">
        <v>1</v>
      </c>
      <c r="J69" s="2">
        <v>1</v>
      </c>
    </row>
    <row r="70" spans="1:10" x14ac:dyDescent="0.5">
      <c r="A70" s="2" t="s">
        <v>400</v>
      </c>
      <c r="B70" s="2">
        <v>0</v>
      </c>
      <c r="C70" s="2">
        <v>1</v>
      </c>
      <c r="D70" s="2">
        <v>0</v>
      </c>
      <c r="E70" s="2">
        <v>0</v>
      </c>
      <c r="F70" s="2">
        <v>1</v>
      </c>
      <c r="G70" s="2">
        <v>1</v>
      </c>
      <c r="H70" s="2">
        <v>0</v>
      </c>
      <c r="I70" s="2">
        <v>1</v>
      </c>
      <c r="J70" s="2">
        <v>1</v>
      </c>
    </row>
    <row r="71" spans="1:10" x14ac:dyDescent="0.5">
      <c r="A71" s="2" t="s">
        <v>401</v>
      </c>
      <c r="B71" s="2">
        <v>1</v>
      </c>
      <c r="C71" s="2">
        <v>0</v>
      </c>
      <c r="D71" s="2">
        <v>1</v>
      </c>
      <c r="E71" s="2">
        <v>1</v>
      </c>
      <c r="F71" s="2">
        <v>1</v>
      </c>
      <c r="G71" s="2">
        <v>0</v>
      </c>
      <c r="H71" s="2">
        <v>1</v>
      </c>
      <c r="I71" s="2">
        <v>1</v>
      </c>
      <c r="J71" s="2">
        <v>1</v>
      </c>
    </row>
    <row r="72" spans="1:10" x14ac:dyDescent="0.5">
      <c r="A72" s="2" t="s">
        <v>402</v>
      </c>
      <c r="B72" s="2">
        <v>1</v>
      </c>
      <c r="C72" s="2">
        <v>0</v>
      </c>
      <c r="D72" s="2">
        <v>0</v>
      </c>
      <c r="E72" s="2">
        <v>1</v>
      </c>
      <c r="F72" s="2">
        <v>1</v>
      </c>
      <c r="G72" s="2">
        <v>1</v>
      </c>
      <c r="H72" s="2">
        <v>1</v>
      </c>
      <c r="I72" s="2">
        <v>0</v>
      </c>
      <c r="J72" s="2">
        <v>0</v>
      </c>
    </row>
    <row r="73" spans="1:10" x14ac:dyDescent="0.5">
      <c r="A73" s="2" t="s">
        <v>403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</row>
    <row r="74" spans="1:10" x14ac:dyDescent="0.5">
      <c r="A74" s="2" t="s">
        <v>404</v>
      </c>
      <c r="B74" s="2">
        <v>0</v>
      </c>
      <c r="C74" s="2">
        <v>1</v>
      </c>
      <c r="D74" s="2">
        <v>1</v>
      </c>
      <c r="E74" s="2">
        <v>0</v>
      </c>
      <c r="F74" s="2">
        <v>1</v>
      </c>
      <c r="G74" s="2">
        <v>1</v>
      </c>
      <c r="H74" s="2">
        <v>0</v>
      </c>
      <c r="I74" s="2">
        <v>1</v>
      </c>
      <c r="J74" s="2">
        <v>1</v>
      </c>
    </row>
    <row r="75" spans="1:10" x14ac:dyDescent="0.5">
      <c r="A75" s="2" t="s">
        <v>405</v>
      </c>
      <c r="B75" s="2">
        <v>1</v>
      </c>
      <c r="C75" s="2">
        <v>0</v>
      </c>
      <c r="D75" s="2">
        <v>1</v>
      </c>
      <c r="E75" s="2">
        <v>1</v>
      </c>
      <c r="F75" s="2">
        <v>1</v>
      </c>
      <c r="G75" s="2">
        <v>0</v>
      </c>
      <c r="H75" s="2">
        <v>1</v>
      </c>
      <c r="I75" s="2">
        <v>1</v>
      </c>
      <c r="J75" s="2">
        <v>1</v>
      </c>
    </row>
    <row r="76" spans="1:10" x14ac:dyDescent="0.5">
      <c r="A76" s="2" t="s">
        <v>406</v>
      </c>
      <c r="B76" s="2">
        <v>1</v>
      </c>
      <c r="C76" s="2">
        <v>0</v>
      </c>
      <c r="D76" s="2">
        <v>0</v>
      </c>
      <c r="E76" s="2">
        <v>1</v>
      </c>
      <c r="F76" s="2">
        <v>1</v>
      </c>
      <c r="G76" s="2">
        <v>0</v>
      </c>
      <c r="H76" s="2">
        <v>1</v>
      </c>
      <c r="I76" s="2">
        <v>0</v>
      </c>
      <c r="J76" s="2">
        <v>0.5</v>
      </c>
    </row>
    <row r="77" spans="1:10" x14ac:dyDescent="0.5">
      <c r="A77" s="2" t="s">
        <v>407</v>
      </c>
      <c r="B77" s="2">
        <v>1</v>
      </c>
      <c r="C77" s="2">
        <v>0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0</v>
      </c>
      <c r="J77" s="2">
        <v>0.5</v>
      </c>
    </row>
    <row r="78" spans="1:10" x14ac:dyDescent="0.5">
      <c r="A78" s="2" t="s">
        <v>408</v>
      </c>
      <c r="B78" s="2">
        <v>1</v>
      </c>
      <c r="C78" s="2">
        <v>0</v>
      </c>
      <c r="D78" s="2">
        <v>1</v>
      </c>
      <c r="E78" s="2">
        <v>1</v>
      </c>
      <c r="F78" s="2">
        <v>1</v>
      </c>
      <c r="G78" s="2">
        <v>0</v>
      </c>
      <c r="H78" s="2">
        <v>1</v>
      </c>
      <c r="I78" s="2">
        <v>0</v>
      </c>
      <c r="J78" s="2">
        <v>0</v>
      </c>
    </row>
    <row r="79" spans="1:10" x14ac:dyDescent="0.5">
      <c r="A79" s="2" t="s">
        <v>409</v>
      </c>
      <c r="B79" s="2">
        <v>0</v>
      </c>
      <c r="C79" s="2">
        <v>1</v>
      </c>
      <c r="D79" s="2">
        <v>1</v>
      </c>
      <c r="E79" s="2">
        <v>0</v>
      </c>
      <c r="F79" s="2">
        <v>0</v>
      </c>
      <c r="G79" s="2">
        <v>1</v>
      </c>
      <c r="H79" s="2">
        <v>0</v>
      </c>
      <c r="I79" s="2">
        <v>1</v>
      </c>
      <c r="J79" s="2">
        <v>1</v>
      </c>
    </row>
    <row r="80" spans="1:10" x14ac:dyDescent="0.5">
      <c r="A80" s="2" t="s">
        <v>410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</row>
    <row r="81" spans="1:10" x14ac:dyDescent="0.5">
      <c r="A81" s="2" t="s">
        <v>411</v>
      </c>
      <c r="B81" s="2">
        <v>1</v>
      </c>
      <c r="C81" s="2">
        <v>1</v>
      </c>
      <c r="D81" s="2">
        <v>1</v>
      </c>
      <c r="E81" s="2">
        <v>0</v>
      </c>
      <c r="F81" s="2">
        <v>1</v>
      </c>
      <c r="G81" s="2">
        <v>0</v>
      </c>
      <c r="H81" s="2">
        <v>1</v>
      </c>
      <c r="I81" s="2">
        <v>0</v>
      </c>
      <c r="J81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workbookViewId="0">
      <selection activeCell="M3" sqref="M3"/>
    </sheetView>
  </sheetViews>
  <sheetFormatPr defaultColWidth="11" defaultRowHeight="15.75" x14ac:dyDescent="0.5"/>
  <sheetData>
    <row r="1" spans="1:23" x14ac:dyDescent="0.5">
      <c r="A1" t="s">
        <v>0</v>
      </c>
      <c r="B1" t="s">
        <v>412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413</v>
      </c>
      <c r="N1" t="s">
        <v>412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413</v>
      </c>
    </row>
    <row r="2" spans="1:23" ht="16.899999999999999" x14ac:dyDescent="0.5">
      <c r="A2" t="s">
        <v>414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M2" t="s">
        <v>412</v>
      </c>
      <c r="N2" s="1">
        <f>SUMPRODUCT(($B:$B=B:B)*(LEN($B:$B)&gt;0))</f>
        <v>86</v>
      </c>
      <c r="O2" s="1">
        <f t="shared" ref="O2:W2" si="0">SUMPRODUCT(($B:$B=C:C)*(LEN($B:$B)&gt;0))</f>
        <v>59</v>
      </c>
      <c r="P2" s="1">
        <f t="shared" si="0"/>
        <v>27</v>
      </c>
      <c r="Q2" s="1">
        <f t="shared" si="0"/>
        <v>75</v>
      </c>
      <c r="R2" s="1">
        <f t="shared" si="0"/>
        <v>71</v>
      </c>
      <c r="S2" s="1">
        <f t="shared" si="0"/>
        <v>64</v>
      </c>
      <c r="T2" s="1">
        <f t="shared" si="0"/>
        <v>74</v>
      </c>
      <c r="U2" s="1">
        <f t="shared" si="0"/>
        <v>62</v>
      </c>
      <c r="V2" s="1">
        <f t="shared" si="0"/>
        <v>61</v>
      </c>
      <c r="W2" s="1">
        <f t="shared" si="0"/>
        <v>55</v>
      </c>
    </row>
    <row r="3" spans="1:23" ht="16.899999999999999" x14ac:dyDescent="0.5">
      <c r="A3" t="s">
        <v>415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M3" t="s">
        <v>2</v>
      </c>
      <c r="N3" s="1">
        <f>SUMPRODUCT(($C:$C=B:B)*(LEN($C:$C)&gt;0))</f>
        <v>59</v>
      </c>
      <c r="O3" s="1">
        <f t="shared" ref="O3:W3" si="1">SUMPRODUCT(($C:$C=C:C)*(LEN($C:$C)&gt;0))</f>
        <v>86</v>
      </c>
      <c r="P3" s="1">
        <f t="shared" si="1"/>
        <v>38</v>
      </c>
      <c r="Q3" s="1">
        <f t="shared" si="1"/>
        <v>59</v>
      </c>
      <c r="R3" s="1">
        <f t="shared" si="1"/>
        <v>57</v>
      </c>
      <c r="S3" s="1">
        <f t="shared" si="1"/>
        <v>71</v>
      </c>
      <c r="T3" s="1">
        <f t="shared" si="1"/>
        <v>54</v>
      </c>
      <c r="U3" s="1">
        <f t="shared" si="1"/>
        <v>69</v>
      </c>
      <c r="V3" s="1">
        <f t="shared" si="1"/>
        <v>70</v>
      </c>
      <c r="W3" s="1">
        <f t="shared" si="1"/>
        <v>42</v>
      </c>
    </row>
    <row r="4" spans="1:23" ht="16.899999999999999" x14ac:dyDescent="0.5">
      <c r="A4" t="s">
        <v>416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M4" t="s">
        <v>3</v>
      </c>
      <c r="N4" s="1">
        <f>SUMPRODUCT(($D:$D=B:B)*(LEN($D:$D)&gt;0))</f>
        <v>23</v>
      </c>
      <c r="O4" s="1">
        <f t="shared" ref="O4:W4" si="2">SUMPRODUCT(($D:$D=C:C)*(LEN($D:$D)&gt;0))</f>
        <v>21</v>
      </c>
      <c r="P4" s="1">
        <f t="shared" si="2"/>
        <v>26</v>
      </c>
      <c r="Q4" s="1">
        <f t="shared" si="2"/>
        <v>23</v>
      </c>
      <c r="R4" s="1">
        <f t="shared" si="2"/>
        <v>22</v>
      </c>
      <c r="S4" s="1">
        <f t="shared" si="2"/>
        <v>24</v>
      </c>
      <c r="T4" s="1">
        <f t="shared" si="2"/>
        <v>22</v>
      </c>
      <c r="U4" s="1">
        <f t="shared" si="2"/>
        <v>22</v>
      </c>
      <c r="V4" s="1">
        <f t="shared" si="2"/>
        <v>23</v>
      </c>
      <c r="W4" s="1">
        <f t="shared" si="2"/>
        <v>0</v>
      </c>
    </row>
    <row r="5" spans="1:23" ht="16.899999999999999" x14ac:dyDescent="0.5">
      <c r="A5" t="s">
        <v>417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M5" t="s">
        <v>4</v>
      </c>
      <c r="N5" s="1">
        <f>SUMPRODUCT(($E:$E=B:B)*(LEN($E:$E)&gt;0))</f>
        <v>75</v>
      </c>
      <c r="O5" s="1">
        <f t="shared" ref="O5:W5" si="3">SUMPRODUCT(($E:$E=C:C)*(LEN($E:$E)&gt;0))</f>
        <v>59</v>
      </c>
      <c r="P5" s="1">
        <f t="shared" si="3"/>
        <v>32</v>
      </c>
      <c r="Q5" s="1">
        <f t="shared" si="3"/>
        <v>86</v>
      </c>
      <c r="R5" s="1">
        <f t="shared" si="3"/>
        <v>70</v>
      </c>
      <c r="S5" s="1">
        <f t="shared" si="3"/>
        <v>61</v>
      </c>
      <c r="T5" s="1">
        <f t="shared" si="3"/>
        <v>78</v>
      </c>
      <c r="U5" s="1">
        <f t="shared" si="3"/>
        <v>60</v>
      </c>
      <c r="V5" s="1">
        <f t="shared" si="3"/>
        <v>61</v>
      </c>
      <c r="W5" s="1">
        <f t="shared" si="3"/>
        <v>46</v>
      </c>
    </row>
    <row r="6" spans="1:23" ht="16.899999999999999" x14ac:dyDescent="0.5">
      <c r="A6" t="s">
        <v>418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M6" t="s">
        <v>5</v>
      </c>
      <c r="N6" s="1">
        <f>SUMPRODUCT(($F:$F=B:B)*(LEN($F:$F)&gt;0))</f>
        <v>71</v>
      </c>
      <c r="O6" s="1">
        <f t="shared" ref="O6:W6" si="4">SUMPRODUCT(($F:$F=C:C)*(LEN($F:$F)&gt;0))</f>
        <v>57</v>
      </c>
      <c r="P6" s="1">
        <f t="shared" si="4"/>
        <v>29</v>
      </c>
      <c r="Q6" s="1">
        <f t="shared" si="4"/>
        <v>70</v>
      </c>
      <c r="R6" s="1">
        <f t="shared" si="4"/>
        <v>86</v>
      </c>
      <c r="S6" s="1">
        <f t="shared" si="4"/>
        <v>64</v>
      </c>
      <c r="T6" s="1">
        <f t="shared" si="4"/>
        <v>68</v>
      </c>
      <c r="U6" s="1">
        <f t="shared" si="4"/>
        <v>62</v>
      </c>
      <c r="V6" s="1">
        <f t="shared" si="4"/>
        <v>59</v>
      </c>
      <c r="W6" s="1">
        <f t="shared" si="4"/>
        <v>53</v>
      </c>
    </row>
    <row r="7" spans="1:23" ht="16.899999999999999" x14ac:dyDescent="0.5">
      <c r="A7" t="s">
        <v>419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M7" t="s">
        <v>6</v>
      </c>
      <c r="N7" s="1">
        <f>SUMPRODUCT(($G:$G=B:B)*(LEN($G:$G)&gt;0))</f>
        <v>64</v>
      </c>
      <c r="O7" s="1">
        <f t="shared" ref="O7:W7" si="5">SUMPRODUCT(($G:$G=C:C)*(LEN($G:$G)&gt;0))</f>
        <v>71</v>
      </c>
      <c r="P7" s="1">
        <f t="shared" si="5"/>
        <v>37</v>
      </c>
      <c r="Q7" s="1">
        <f t="shared" si="5"/>
        <v>61</v>
      </c>
      <c r="R7" s="1">
        <f t="shared" si="5"/>
        <v>64</v>
      </c>
      <c r="S7" s="1">
        <f t="shared" si="5"/>
        <v>86</v>
      </c>
      <c r="T7" s="1">
        <f t="shared" si="5"/>
        <v>54</v>
      </c>
      <c r="U7" s="1">
        <f t="shared" si="5"/>
        <v>71</v>
      </c>
      <c r="V7" s="1">
        <f t="shared" si="5"/>
        <v>77</v>
      </c>
      <c r="W7" s="1">
        <f t="shared" si="5"/>
        <v>44</v>
      </c>
    </row>
    <row r="8" spans="1:23" ht="16.899999999999999" x14ac:dyDescent="0.5">
      <c r="A8" t="s">
        <v>420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M8" t="s">
        <v>7</v>
      </c>
      <c r="N8" s="1">
        <f>SUMPRODUCT(($H:$H=B:B)*(LEN($I:$I)&gt;0))</f>
        <v>74</v>
      </c>
      <c r="O8" s="1">
        <f t="shared" ref="O8:W8" si="6">SUMPRODUCT(($H:$H=C:C)*(LEN($I:$I)&gt;0))</f>
        <v>54</v>
      </c>
      <c r="P8" s="1">
        <f t="shared" si="6"/>
        <v>33</v>
      </c>
      <c r="Q8" s="1">
        <f t="shared" si="6"/>
        <v>78</v>
      </c>
      <c r="R8" s="1">
        <f t="shared" si="6"/>
        <v>68</v>
      </c>
      <c r="S8" s="1">
        <f t="shared" si="6"/>
        <v>54</v>
      </c>
      <c r="T8" s="1">
        <f t="shared" si="6"/>
        <v>86</v>
      </c>
      <c r="U8" s="1">
        <f t="shared" si="6"/>
        <v>53</v>
      </c>
      <c r="V8" s="1">
        <f t="shared" si="6"/>
        <v>54</v>
      </c>
      <c r="W8" s="1">
        <f t="shared" si="6"/>
        <v>47</v>
      </c>
    </row>
    <row r="9" spans="1:23" ht="16.899999999999999" x14ac:dyDescent="0.5">
      <c r="A9" t="e">
        <f>Maryland v. Blake</f>
        <v>#NAME?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M9" t="s">
        <v>8</v>
      </c>
      <c r="N9" s="1">
        <f>SUMPRODUCT(($I:$I=B:B)*(LEN($I:$I)&gt;0))</f>
        <v>62</v>
      </c>
      <c r="O9" s="1">
        <f t="shared" ref="O9:W9" si="7">SUMPRODUCT(($I:$I=C:C)*(LEN($I:$I)&gt;0))</f>
        <v>69</v>
      </c>
      <c r="P9" s="1">
        <f t="shared" si="7"/>
        <v>32</v>
      </c>
      <c r="Q9" s="1">
        <f t="shared" si="7"/>
        <v>60</v>
      </c>
      <c r="R9" s="1">
        <f t="shared" si="7"/>
        <v>62</v>
      </c>
      <c r="S9" s="1">
        <f t="shared" si="7"/>
        <v>71</v>
      </c>
      <c r="T9" s="1">
        <f t="shared" si="7"/>
        <v>53</v>
      </c>
      <c r="U9" s="1">
        <f t="shared" si="7"/>
        <v>86</v>
      </c>
      <c r="V9" s="1">
        <f t="shared" si="7"/>
        <v>71</v>
      </c>
      <c r="W9" s="1">
        <f t="shared" si="7"/>
        <v>46</v>
      </c>
    </row>
    <row r="10" spans="1:23" ht="16.899999999999999" x14ac:dyDescent="0.5">
      <c r="A10" t="s">
        <v>421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M10" t="s">
        <v>9</v>
      </c>
      <c r="N10" s="1">
        <f>SUMPRODUCT(($J:$J=B:B)*(LEN($J:$J)&gt;0))</f>
        <v>61</v>
      </c>
      <c r="O10" s="1">
        <f t="shared" ref="O10:W10" si="8">SUMPRODUCT(($J:$J=C:C)*(LEN($J:$J)&gt;0))</f>
        <v>70</v>
      </c>
      <c r="P10" s="1">
        <f t="shared" si="8"/>
        <v>38</v>
      </c>
      <c r="Q10" s="1">
        <f t="shared" si="8"/>
        <v>61</v>
      </c>
      <c r="R10" s="1">
        <f t="shared" si="8"/>
        <v>59</v>
      </c>
      <c r="S10" s="1">
        <f t="shared" si="8"/>
        <v>77</v>
      </c>
      <c r="T10" s="1">
        <f t="shared" si="8"/>
        <v>54</v>
      </c>
      <c r="U10" s="1">
        <f t="shared" si="8"/>
        <v>71</v>
      </c>
      <c r="V10" s="1">
        <f t="shared" si="8"/>
        <v>86</v>
      </c>
      <c r="W10" s="1">
        <f t="shared" si="8"/>
        <v>45</v>
      </c>
    </row>
    <row r="11" spans="1:23" ht="16.899999999999999" x14ac:dyDescent="0.5">
      <c r="A11" t="s">
        <v>422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M11" t="s">
        <v>413</v>
      </c>
      <c r="N11" s="1">
        <f>SUMPRODUCT(($K:$K=B:B)*(LEN($K:$K)&gt;0))</f>
        <v>53</v>
      </c>
      <c r="O11" s="1">
        <f t="shared" ref="O11:W11" si="9">SUMPRODUCT(($K:$K=C:C)*(LEN($K:$K)&gt;0))</f>
        <v>39</v>
      </c>
      <c r="P11" s="1">
        <f t="shared" si="9"/>
        <v>6</v>
      </c>
      <c r="Q11" s="1">
        <f t="shared" si="9"/>
        <v>44</v>
      </c>
      <c r="R11" s="1">
        <f t="shared" si="9"/>
        <v>50</v>
      </c>
      <c r="S11" s="1">
        <f t="shared" si="9"/>
        <v>43</v>
      </c>
      <c r="T11" s="1">
        <f t="shared" si="9"/>
        <v>44</v>
      </c>
      <c r="U11" s="1">
        <f t="shared" si="9"/>
        <v>43</v>
      </c>
      <c r="V11" s="1">
        <f t="shared" si="9"/>
        <v>43</v>
      </c>
      <c r="W11" s="1">
        <f t="shared" si="9"/>
        <v>61</v>
      </c>
    </row>
    <row r="12" spans="1:23" x14ac:dyDescent="0.5">
      <c r="A12" t="s">
        <v>423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</row>
    <row r="13" spans="1:23" x14ac:dyDescent="0.5">
      <c r="A13" t="s">
        <v>424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3" x14ac:dyDescent="0.5">
      <c r="A14" t="s">
        <v>425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3" x14ac:dyDescent="0.5">
      <c r="A15" t="s">
        <v>426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3" x14ac:dyDescent="0.5">
      <c r="A16" t="s">
        <v>427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1" x14ac:dyDescent="0.5">
      <c r="A17" t="s">
        <v>428</v>
      </c>
      <c r="B17">
        <v>1</v>
      </c>
      <c r="C17">
        <v>0.5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1" x14ac:dyDescent="0.5">
      <c r="A18" t="s">
        <v>429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</row>
    <row r="19" spans="1:11" x14ac:dyDescent="0.5">
      <c r="A19" t="s">
        <v>430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</row>
    <row r="20" spans="1:11" x14ac:dyDescent="0.5">
      <c r="A20" t="s">
        <v>431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1" x14ac:dyDescent="0.5">
      <c r="A21" t="s">
        <v>432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1" x14ac:dyDescent="0.5">
      <c r="A22" t="s">
        <v>433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1" x14ac:dyDescent="0.5">
      <c r="A23" t="s">
        <v>434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1" x14ac:dyDescent="0.5">
      <c r="A24" t="s">
        <v>435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</row>
    <row r="25" spans="1:11" x14ac:dyDescent="0.5">
      <c r="A25" t="s">
        <v>436</v>
      </c>
      <c r="B25">
        <v>1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</row>
    <row r="26" spans="1:11" x14ac:dyDescent="0.5">
      <c r="A26" t="s">
        <v>437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1" x14ac:dyDescent="0.5">
      <c r="A27" t="s">
        <v>438</v>
      </c>
      <c r="B27">
        <v>1</v>
      </c>
      <c r="C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5">
      <c r="A28" t="s">
        <v>439</v>
      </c>
      <c r="B28">
        <v>1</v>
      </c>
      <c r="C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</row>
    <row r="29" spans="1:11" x14ac:dyDescent="0.5">
      <c r="A29" t="s">
        <v>440</v>
      </c>
      <c r="B29">
        <v>1</v>
      </c>
      <c r="C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5">
      <c r="A30" t="s">
        <v>441</v>
      </c>
      <c r="B30">
        <v>1</v>
      </c>
      <c r="C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5">
      <c r="A31" t="s">
        <v>442</v>
      </c>
      <c r="B31">
        <v>1</v>
      </c>
      <c r="C31">
        <v>0</v>
      </c>
      <c r="E31">
        <v>1</v>
      </c>
      <c r="F31">
        <v>1</v>
      </c>
      <c r="G31">
        <v>0.5</v>
      </c>
      <c r="H31">
        <v>1</v>
      </c>
      <c r="I31">
        <v>0.5</v>
      </c>
      <c r="J31">
        <v>1</v>
      </c>
      <c r="K31">
        <v>1</v>
      </c>
    </row>
    <row r="32" spans="1:11" x14ac:dyDescent="0.5">
      <c r="A32" t="s">
        <v>443</v>
      </c>
      <c r="B32">
        <v>1</v>
      </c>
      <c r="C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5">
      <c r="A33" t="s">
        <v>444</v>
      </c>
      <c r="B33">
        <v>1</v>
      </c>
      <c r="C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</row>
    <row r="34" spans="1:11" x14ac:dyDescent="0.5">
      <c r="A34" t="s">
        <v>445</v>
      </c>
      <c r="B34">
        <v>1</v>
      </c>
      <c r="C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 x14ac:dyDescent="0.5">
      <c r="A35" t="s">
        <v>446</v>
      </c>
      <c r="B35">
        <v>1</v>
      </c>
      <c r="C35">
        <v>1</v>
      </c>
      <c r="E35">
        <v>0.5</v>
      </c>
      <c r="F35">
        <v>1</v>
      </c>
      <c r="G35">
        <v>1</v>
      </c>
      <c r="H35">
        <v>0.5</v>
      </c>
      <c r="I35">
        <v>1</v>
      </c>
      <c r="J35">
        <v>1</v>
      </c>
      <c r="K35">
        <v>1</v>
      </c>
    </row>
    <row r="36" spans="1:11" x14ac:dyDescent="0.5">
      <c r="A36" t="s">
        <v>447</v>
      </c>
      <c r="B36">
        <v>1</v>
      </c>
      <c r="C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5">
      <c r="A37" t="s">
        <v>448</v>
      </c>
      <c r="B37">
        <v>1</v>
      </c>
      <c r="C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5">
      <c r="A38" t="s">
        <v>449</v>
      </c>
      <c r="B38">
        <v>1</v>
      </c>
      <c r="C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5">
      <c r="A39" t="s">
        <v>450</v>
      </c>
      <c r="B39">
        <v>1</v>
      </c>
      <c r="C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 x14ac:dyDescent="0.5">
      <c r="A40" t="s">
        <v>451</v>
      </c>
      <c r="B40">
        <v>1</v>
      </c>
      <c r="C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5">
      <c r="A41" t="s">
        <v>452</v>
      </c>
      <c r="B41">
        <v>1</v>
      </c>
      <c r="C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 x14ac:dyDescent="0.5">
      <c r="A42" t="s">
        <v>453</v>
      </c>
      <c r="B42">
        <v>0</v>
      </c>
      <c r="C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</row>
    <row r="43" spans="1:11" x14ac:dyDescent="0.5">
      <c r="A43" t="s">
        <v>454</v>
      </c>
      <c r="B43">
        <v>1</v>
      </c>
      <c r="C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 x14ac:dyDescent="0.5">
      <c r="A44" t="s">
        <v>455</v>
      </c>
      <c r="B44">
        <v>1</v>
      </c>
      <c r="C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 x14ac:dyDescent="0.5">
      <c r="A45" t="s">
        <v>456</v>
      </c>
      <c r="B45">
        <v>1</v>
      </c>
      <c r="C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 x14ac:dyDescent="0.5">
      <c r="A46" t="s">
        <v>457</v>
      </c>
      <c r="B46">
        <v>1</v>
      </c>
      <c r="C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1</v>
      </c>
    </row>
    <row r="47" spans="1:11" x14ac:dyDescent="0.5">
      <c r="A47" t="s">
        <v>458</v>
      </c>
      <c r="B47">
        <v>1</v>
      </c>
      <c r="C47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</row>
    <row r="48" spans="1:11" x14ac:dyDescent="0.5">
      <c r="A48" t="s">
        <v>459</v>
      </c>
      <c r="B48">
        <v>1</v>
      </c>
      <c r="C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</row>
    <row r="49" spans="1:11" x14ac:dyDescent="0.5">
      <c r="A49" t="s">
        <v>460</v>
      </c>
      <c r="B49">
        <v>1</v>
      </c>
      <c r="C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 x14ac:dyDescent="0.5">
      <c r="A50" t="s">
        <v>461</v>
      </c>
      <c r="B50">
        <v>1</v>
      </c>
      <c r="C50">
        <v>0.5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 x14ac:dyDescent="0.5">
      <c r="A51" t="s">
        <v>462</v>
      </c>
      <c r="B51">
        <v>1</v>
      </c>
      <c r="C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 x14ac:dyDescent="0.5">
      <c r="A52" t="s">
        <v>463</v>
      </c>
      <c r="B52">
        <v>1</v>
      </c>
      <c r="C52">
        <v>1</v>
      </c>
      <c r="E52">
        <v>1</v>
      </c>
      <c r="F52">
        <v>1</v>
      </c>
      <c r="G52">
        <v>1</v>
      </c>
      <c r="H52">
        <v>1</v>
      </c>
      <c r="I52">
        <v>0.5</v>
      </c>
      <c r="J52">
        <v>1</v>
      </c>
      <c r="K52">
        <v>1</v>
      </c>
    </row>
    <row r="53" spans="1:11" x14ac:dyDescent="0.5">
      <c r="A53" t="s">
        <v>464</v>
      </c>
      <c r="B53">
        <v>1</v>
      </c>
      <c r="C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 x14ac:dyDescent="0.5">
      <c r="A54" t="s">
        <v>465</v>
      </c>
      <c r="B54">
        <v>1</v>
      </c>
      <c r="C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 x14ac:dyDescent="0.5">
      <c r="A55" t="s">
        <v>466</v>
      </c>
      <c r="B55">
        <v>1</v>
      </c>
      <c r="C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 x14ac:dyDescent="0.5">
      <c r="A56" t="s">
        <v>467</v>
      </c>
      <c r="B56">
        <v>1</v>
      </c>
      <c r="C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 x14ac:dyDescent="0.5">
      <c r="A57" t="s">
        <v>468</v>
      </c>
      <c r="B57">
        <v>1</v>
      </c>
      <c r="C57">
        <v>0</v>
      </c>
      <c r="E57">
        <v>1</v>
      </c>
      <c r="F57">
        <v>1</v>
      </c>
      <c r="G57">
        <v>0</v>
      </c>
      <c r="H57">
        <v>1</v>
      </c>
      <c r="I57">
        <v>0</v>
      </c>
      <c r="J57">
        <v>0</v>
      </c>
      <c r="K57">
        <v>1</v>
      </c>
    </row>
    <row r="58" spans="1:11" x14ac:dyDescent="0.5">
      <c r="A58" t="s">
        <v>469</v>
      </c>
      <c r="B58">
        <v>1</v>
      </c>
      <c r="C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</row>
    <row r="59" spans="1:11" x14ac:dyDescent="0.5">
      <c r="A59" t="s">
        <v>470</v>
      </c>
      <c r="B59">
        <v>1</v>
      </c>
      <c r="C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 x14ac:dyDescent="0.5">
      <c r="A60" t="s">
        <v>471</v>
      </c>
      <c r="B60">
        <v>1</v>
      </c>
      <c r="C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 x14ac:dyDescent="0.5">
      <c r="A61" t="e">
        <f>Mohawk Industries, Inc. v. Williams</f>
        <v>#NAME?</v>
      </c>
      <c r="B61">
        <v>1</v>
      </c>
      <c r="C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5">
      <c r="A62" t="s">
        <v>472</v>
      </c>
      <c r="B62">
        <v>0</v>
      </c>
      <c r="C62">
        <v>1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1</v>
      </c>
    </row>
    <row r="63" spans="1:11" x14ac:dyDescent="0.5">
      <c r="A63" t="s">
        <v>473</v>
      </c>
      <c r="B63">
        <v>1</v>
      </c>
      <c r="C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 x14ac:dyDescent="0.5">
      <c r="A64" t="s">
        <v>474</v>
      </c>
      <c r="B64">
        <v>1</v>
      </c>
      <c r="C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</row>
    <row r="65" spans="1:11" x14ac:dyDescent="0.5">
      <c r="A65" t="s">
        <v>475</v>
      </c>
      <c r="B65">
        <v>1</v>
      </c>
      <c r="C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5">
      <c r="A66" t="s">
        <v>476</v>
      </c>
      <c r="B66">
        <v>1</v>
      </c>
      <c r="C66">
        <v>1</v>
      </c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</row>
    <row r="67" spans="1:11" x14ac:dyDescent="0.5">
      <c r="A67" t="s">
        <v>477</v>
      </c>
      <c r="B67">
        <v>1</v>
      </c>
      <c r="C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</row>
    <row r="68" spans="1:11" x14ac:dyDescent="0.5">
      <c r="A68" t="s">
        <v>478</v>
      </c>
      <c r="B68">
        <v>1</v>
      </c>
      <c r="C68">
        <v>0</v>
      </c>
      <c r="E68">
        <v>0</v>
      </c>
      <c r="F68">
        <v>0.5</v>
      </c>
      <c r="G68">
        <v>0</v>
      </c>
      <c r="H68">
        <v>1</v>
      </c>
      <c r="I68">
        <v>0</v>
      </c>
      <c r="J68">
        <v>0</v>
      </c>
      <c r="K68">
        <v>1</v>
      </c>
    </row>
    <row r="69" spans="1:11" x14ac:dyDescent="0.5">
      <c r="A69" t="s">
        <v>479</v>
      </c>
      <c r="B69">
        <v>1</v>
      </c>
      <c r="C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</row>
    <row r="70" spans="1:11" x14ac:dyDescent="0.5">
      <c r="A70" t="s">
        <v>480</v>
      </c>
      <c r="B70">
        <v>1</v>
      </c>
      <c r="C70">
        <v>0</v>
      </c>
      <c r="E70">
        <v>1</v>
      </c>
      <c r="F70">
        <v>1</v>
      </c>
      <c r="G70">
        <v>0</v>
      </c>
      <c r="H70">
        <v>1</v>
      </c>
      <c r="I70">
        <v>1</v>
      </c>
      <c r="J70">
        <v>0</v>
      </c>
      <c r="K70">
        <v>1</v>
      </c>
    </row>
    <row r="71" spans="1:11" x14ac:dyDescent="0.5">
      <c r="A71" t="s">
        <v>481</v>
      </c>
      <c r="B71">
        <v>1</v>
      </c>
      <c r="C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  <c r="K71">
        <v>1</v>
      </c>
    </row>
    <row r="72" spans="1:11" x14ac:dyDescent="0.5">
      <c r="A72" t="s">
        <v>482</v>
      </c>
      <c r="B72">
        <v>1</v>
      </c>
      <c r="C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1</v>
      </c>
    </row>
    <row r="73" spans="1:11" x14ac:dyDescent="0.5">
      <c r="A73" t="s">
        <v>483</v>
      </c>
      <c r="B73">
        <v>1</v>
      </c>
      <c r="C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 x14ac:dyDescent="0.5">
      <c r="A74" t="s">
        <v>484</v>
      </c>
      <c r="B74">
        <v>1</v>
      </c>
      <c r="C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0.5</v>
      </c>
    </row>
    <row r="75" spans="1:11" x14ac:dyDescent="0.5">
      <c r="A75" t="s">
        <v>485</v>
      </c>
      <c r="B75">
        <v>1</v>
      </c>
      <c r="C75">
        <v>0</v>
      </c>
      <c r="E75">
        <v>1</v>
      </c>
      <c r="F75">
        <v>1</v>
      </c>
      <c r="G75">
        <v>0</v>
      </c>
      <c r="H75">
        <v>1</v>
      </c>
      <c r="I75">
        <v>0</v>
      </c>
      <c r="J75">
        <v>0.5</v>
      </c>
      <c r="K75">
        <v>1</v>
      </c>
    </row>
    <row r="76" spans="1:11" x14ac:dyDescent="0.5">
      <c r="A76" t="s">
        <v>486</v>
      </c>
      <c r="B76">
        <v>1</v>
      </c>
      <c r="C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0</v>
      </c>
      <c r="K76">
        <v>1</v>
      </c>
    </row>
    <row r="77" spans="1:11" x14ac:dyDescent="0.5">
      <c r="A77" t="s">
        <v>487</v>
      </c>
      <c r="B77">
        <v>0</v>
      </c>
      <c r="C77">
        <v>1</v>
      </c>
      <c r="E77">
        <v>1</v>
      </c>
      <c r="F77">
        <v>0</v>
      </c>
      <c r="G77">
        <v>1</v>
      </c>
      <c r="H77">
        <v>0</v>
      </c>
      <c r="I77">
        <v>1</v>
      </c>
      <c r="J77">
        <v>1</v>
      </c>
      <c r="K77">
        <v>0</v>
      </c>
    </row>
    <row r="78" spans="1:11" x14ac:dyDescent="0.5">
      <c r="A78" t="s">
        <v>488</v>
      </c>
      <c r="B78">
        <v>1</v>
      </c>
      <c r="C78">
        <v>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</row>
    <row r="79" spans="1:11" x14ac:dyDescent="0.5">
      <c r="A79" t="s">
        <v>489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</row>
    <row r="80" spans="1:11" x14ac:dyDescent="0.5">
      <c r="A80" t="s">
        <v>490</v>
      </c>
      <c r="B80">
        <v>1</v>
      </c>
      <c r="C80">
        <v>0</v>
      </c>
      <c r="E80">
        <v>0.5</v>
      </c>
      <c r="F80">
        <v>0.5</v>
      </c>
      <c r="G80">
        <v>0</v>
      </c>
      <c r="H80">
        <v>0.5</v>
      </c>
      <c r="I80">
        <v>0</v>
      </c>
      <c r="J80">
        <v>0</v>
      </c>
      <c r="K80">
        <v>1</v>
      </c>
    </row>
    <row r="81" spans="1:11" x14ac:dyDescent="0.5">
      <c r="A81" t="s">
        <v>491</v>
      </c>
      <c r="B81">
        <v>1</v>
      </c>
      <c r="C81">
        <v>0</v>
      </c>
      <c r="E81">
        <v>1</v>
      </c>
      <c r="F81">
        <v>1</v>
      </c>
      <c r="G81">
        <v>0</v>
      </c>
      <c r="H81">
        <v>1</v>
      </c>
      <c r="I81">
        <v>0.5</v>
      </c>
      <c r="J81">
        <v>0</v>
      </c>
      <c r="K81">
        <v>1</v>
      </c>
    </row>
    <row r="82" spans="1:11" x14ac:dyDescent="0.5">
      <c r="A82" t="s">
        <v>492</v>
      </c>
      <c r="B82">
        <v>1</v>
      </c>
      <c r="C82">
        <v>0</v>
      </c>
      <c r="E82">
        <v>1</v>
      </c>
      <c r="F82">
        <v>1</v>
      </c>
      <c r="G82">
        <v>0</v>
      </c>
      <c r="H82">
        <v>1</v>
      </c>
      <c r="I82">
        <v>0.5</v>
      </c>
      <c r="J82">
        <v>0</v>
      </c>
      <c r="K82">
        <v>1</v>
      </c>
    </row>
    <row r="83" spans="1:11" x14ac:dyDescent="0.5">
      <c r="A83" t="s">
        <v>493</v>
      </c>
      <c r="B83">
        <v>1</v>
      </c>
      <c r="C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</row>
    <row r="84" spans="1:11" x14ac:dyDescent="0.5">
      <c r="A84" t="s">
        <v>327</v>
      </c>
      <c r="B84">
        <v>1</v>
      </c>
      <c r="C84">
        <v>0</v>
      </c>
      <c r="E84">
        <v>0.5</v>
      </c>
      <c r="F84">
        <v>1</v>
      </c>
      <c r="G84">
        <v>1</v>
      </c>
      <c r="H84">
        <v>0.5</v>
      </c>
      <c r="I84">
        <v>0</v>
      </c>
      <c r="J84">
        <v>0</v>
      </c>
      <c r="K84">
        <v>0</v>
      </c>
    </row>
    <row r="85" spans="1:11" x14ac:dyDescent="0.5">
      <c r="A85" t="s">
        <v>494</v>
      </c>
      <c r="B85">
        <v>0</v>
      </c>
      <c r="C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</row>
    <row r="86" spans="1:11" x14ac:dyDescent="0.5">
      <c r="A86" t="s">
        <v>495</v>
      </c>
      <c r="B86">
        <v>1</v>
      </c>
      <c r="C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workbookViewId="0">
      <selection activeCell="L3" sqref="L3"/>
    </sheetView>
  </sheetViews>
  <sheetFormatPr defaultColWidth="11" defaultRowHeight="15.75" x14ac:dyDescent="0.5"/>
  <sheetData>
    <row r="1" spans="1:21" x14ac:dyDescent="0.5">
      <c r="A1" t="s">
        <v>0</v>
      </c>
      <c r="B1" t="s">
        <v>412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413</v>
      </c>
      <c r="M1" t="s">
        <v>412</v>
      </c>
      <c r="N1" t="s">
        <v>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413</v>
      </c>
    </row>
    <row r="2" spans="1:21" ht="16.899999999999999" x14ac:dyDescent="0.5">
      <c r="A2" t="s">
        <v>496</v>
      </c>
      <c r="B2">
        <v>1</v>
      </c>
      <c r="C2">
        <v>0.5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76</v>
      </c>
      <c r="N2" s="1">
        <f t="shared" ref="N2:U2" si="0">SUMPRODUCT(($B:$B=C:C)*(LEN($B:$B)&gt;0))</f>
        <v>40</v>
      </c>
      <c r="O2" s="1">
        <f t="shared" si="0"/>
        <v>64</v>
      </c>
      <c r="P2" s="1">
        <f t="shared" si="0"/>
        <v>64</v>
      </c>
      <c r="Q2" s="1">
        <f t="shared" si="0"/>
        <v>49</v>
      </c>
      <c r="R2" s="1">
        <f t="shared" si="0"/>
        <v>60</v>
      </c>
      <c r="S2" s="1">
        <f t="shared" si="0"/>
        <v>44</v>
      </c>
      <c r="T2" s="1">
        <f t="shared" si="0"/>
        <v>46</v>
      </c>
      <c r="U2" s="1">
        <f t="shared" si="0"/>
        <v>68</v>
      </c>
    </row>
    <row r="3" spans="1:21" ht="16.899999999999999" x14ac:dyDescent="0.5">
      <c r="A3" t="s">
        <v>497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L3" t="s">
        <v>2</v>
      </c>
      <c r="M3" s="1">
        <f>SUMPRODUCT(($C:$C=B:B)*(LEN($C:$C)&gt;0))</f>
        <v>40</v>
      </c>
      <c r="N3" s="1">
        <f t="shared" ref="N3:U3" si="1">SUMPRODUCT(($C:$C=C:C)*(LEN($C:$C)&gt;0))</f>
        <v>76</v>
      </c>
      <c r="O3" s="1">
        <f t="shared" si="1"/>
        <v>36</v>
      </c>
      <c r="P3" s="1">
        <f t="shared" si="1"/>
        <v>47</v>
      </c>
      <c r="Q3" s="1">
        <f t="shared" si="1"/>
        <v>59</v>
      </c>
      <c r="R3" s="1">
        <f t="shared" si="1"/>
        <v>33</v>
      </c>
      <c r="S3" s="1">
        <f t="shared" si="1"/>
        <v>63</v>
      </c>
      <c r="T3" s="1">
        <f t="shared" si="1"/>
        <v>61</v>
      </c>
      <c r="U3" s="1">
        <f t="shared" si="1"/>
        <v>40</v>
      </c>
    </row>
    <row r="4" spans="1:21" ht="16.899999999999999" x14ac:dyDescent="0.5">
      <c r="A4" t="s">
        <v>498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L4" t="s">
        <v>4</v>
      </c>
      <c r="M4" s="1">
        <f>SUMPRODUCT(($D:$D=B:B)*(LEN($D:$D)&gt;0))</f>
        <v>64</v>
      </c>
      <c r="N4" s="1">
        <f t="shared" ref="N4:U4" si="2">SUMPRODUCT(($D:$D=C:C)*(LEN($D:$D)&gt;0))</f>
        <v>36</v>
      </c>
      <c r="O4" s="1">
        <f t="shared" si="2"/>
        <v>76</v>
      </c>
      <c r="P4" s="1">
        <f t="shared" si="2"/>
        <v>54</v>
      </c>
      <c r="Q4" s="1">
        <f t="shared" si="2"/>
        <v>41</v>
      </c>
      <c r="R4" s="1">
        <f t="shared" si="2"/>
        <v>67</v>
      </c>
      <c r="S4" s="1">
        <f t="shared" si="2"/>
        <v>40</v>
      </c>
      <c r="T4" s="1">
        <f t="shared" si="2"/>
        <v>38</v>
      </c>
      <c r="U4" s="1">
        <f t="shared" si="2"/>
        <v>62</v>
      </c>
    </row>
    <row r="5" spans="1:21" ht="16.899999999999999" x14ac:dyDescent="0.5">
      <c r="A5" t="e">
        <f>Toledo-Flores v. United States</f>
        <v>#NAME?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5</v>
      </c>
      <c r="M5" s="1">
        <f>SUMPRODUCT(($E:$E=B:B)*(LEN($E:$E)&gt;0))</f>
        <v>64</v>
      </c>
      <c r="N5" s="1">
        <f t="shared" ref="N5:U5" si="3">SUMPRODUCT(($E:$E=C:C)*(LEN($E:$E)&gt;0))</f>
        <v>47</v>
      </c>
      <c r="O5" s="1">
        <f t="shared" si="3"/>
        <v>54</v>
      </c>
      <c r="P5" s="1">
        <f t="shared" si="3"/>
        <v>76</v>
      </c>
      <c r="Q5" s="1">
        <f t="shared" si="3"/>
        <v>56</v>
      </c>
      <c r="R5" s="1">
        <f t="shared" si="3"/>
        <v>52</v>
      </c>
      <c r="S5" s="1">
        <f t="shared" si="3"/>
        <v>51</v>
      </c>
      <c r="T5" s="1">
        <f t="shared" si="3"/>
        <v>55</v>
      </c>
      <c r="U5" s="1">
        <f t="shared" si="3"/>
        <v>64</v>
      </c>
    </row>
    <row r="6" spans="1:21" ht="16.899999999999999" x14ac:dyDescent="0.5">
      <c r="A6" t="s">
        <v>499</v>
      </c>
      <c r="B6">
        <v>1</v>
      </c>
      <c r="C6">
        <v>0.5</v>
      </c>
      <c r="D6">
        <v>1</v>
      </c>
      <c r="E6">
        <v>0.5</v>
      </c>
      <c r="F6">
        <v>0.5</v>
      </c>
      <c r="G6">
        <v>1</v>
      </c>
      <c r="H6">
        <v>1</v>
      </c>
      <c r="I6">
        <v>1</v>
      </c>
      <c r="J6">
        <v>1</v>
      </c>
      <c r="L6" t="s">
        <v>6</v>
      </c>
      <c r="M6" s="1">
        <f>SUMPRODUCT(($F:$F=B:B)*(LEN($F:$F)&gt;0))</f>
        <v>49</v>
      </c>
      <c r="N6" s="1">
        <f t="shared" ref="N6:U6" si="4">SUMPRODUCT(($F:$F=C:C)*(LEN($F:$F)&gt;0))</f>
        <v>59</v>
      </c>
      <c r="O6" s="1">
        <f t="shared" si="4"/>
        <v>41</v>
      </c>
      <c r="P6" s="1">
        <f t="shared" si="4"/>
        <v>56</v>
      </c>
      <c r="Q6" s="1">
        <f t="shared" si="4"/>
        <v>76</v>
      </c>
      <c r="R6" s="1">
        <f t="shared" si="4"/>
        <v>39</v>
      </c>
      <c r="S6" s="1">
        <f t="shared" si="4"/>
        <v>64</v>
      </c>
      <c r="T6" s="1">
        <f t="shared" si="4"/>
        <v>65</v>
      </c>
      <c r="U6" s="1">
        <f t="shared" si="4"/>
        <v>47</v>
      </c>
    </row>
    <row r="7" spans="1:21" ht="16.899999999999999" x14ac:dyDescent="0.5">
      <c r="A7" t="s">
        <v>500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 t="s">
        <v>7</v>
      </c>
      <c r="M7" s="1">
        <f>SUMPRODUCT(($G:$G=B:B)*(LEN($G:$G)&gt;0))</f>
        <v>60</v>
      </c>
      <c r="N7" s="1">
        <f t="shared" ref="N7:U7" si="5">SUMPRODUCT(($G:$G=C:C)*(LEN($G:$G)&gt;0))</f>
        <v>33</v>
      </c>
      <c r="O7" s="1">
        <f t="shared" si="5"/>
        <v>67</v>
      </c>
      <c r="P7" s="1">
        <f t="shared" si="5"/>
        <v>52</v>
      </c>
      <c r="Q7" s="1">
        <f t="shared" si="5"/>
        <v>39</v>
      </c>
      <c r="R7" s="1">
        <f t="shared" si="5"/>
        <v>76</v>
      </c>
      <c r="S7" s="1">
        <f t="shared" si="5"/>
        <v>40</v>
      </c>
      <c r="T7" s="1">
        <f t="shared" si="5"/>
        <v>38</v>
      </c>
      <c r="U7" s="1">
        <f t="shared" si="5"/>
        <v>60</v>
      </c>
    </row>
    <row r="8" spans="1:21" ht="16.899999999999999" x14ac:dyDescent="0.5">
      <c r="A8" t="s">
        <v>501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 t="s">
        <v>8</v>
      </c>
      <c r="M8" s="1">
        <f>SUMPRODUCT(($H:$H=B:B)*(LEN($I:$I)&gt;0))</f>
        <v>44</v>
      </c>
      <c r="N8" s="1">
        <f t="shared" ref="N8:U8" si="6">SUMPRODUCT(($H:$H=C:C)*(LEN($I:$I)&gt;0))</f>
        <v>63</v>
      </c>
      <c r="O8" s="1">
        <f t="shared" si="6"/>
        <v>40</v>
      </c>
      <c r="P8" s="1">
        <f t="shared" si="6"/>
        <v>51</v>
      </c>
      <c r="Q8" s="1">
        <f t="shared" si="6"/>
        <v>64</v>
      </c>
      <c r="R8" s="1">
        <f t="shared" si="6"/>
        <v>40</v>
      </c>
      <c r="S8" s="1">
        <f t="shared" si="6"/>
        <v>76</v>
      </c>
      <c r="T8" s="1">
        <f t="shared" si="6"/>
        <v>67</v>
      </c>
      <c r="U8" s="1">
        <f t="shared" si="6"/>
        <v>46</v>
      </c>
    </row>
    <row r="9" spans="1:21" ht="16.899999999999999" x14ac:dyDescent="0.5">
      <c r="A9" t="s">
        <v>502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L9" t="s">
        <v>9</v>
      </c>
      <c r="M9" s="1">
        <f>SUMPRODUCT(($I:$I=B:B)*(LEN($I:$I)&gt;0))</f>
        <v>46</v>
      </c>
      <c r="N9" s="1">
        <f t="shared" ref="N9:U9" si="7">SUMPRODUCT(($I:$I=C:C)*(LEN($I:$I)&gt;0))</f>
        <v>61</v>
      </c>
      <c r="O9" s="1">
        <f t="shared" si="7"/>
        <v>38</v>
      </c>
      <c r="P9" s="1">
        <f t="shared" si="7"/>
        <v>55</v>
      </c>
      <c r="Q9" s="1">
        <f t="shared" si="7"/>
        <v>65</v>
      </c>
      <c r="R9" s="1">
        <f t="shared" si="7"/>
        <v>38</v>
      </c>
      <c r="S9" s="1">
        <f t="shared" si="7"/>
        <v>67</v>
      </c>
      <c r="T9" s="1">
        <f t="shared" si="7"/>
        <v>76</v>
      </c>
      <c r="U9" s="1">
        <f t="shared" si="7"/>
        <v>50</v>
      </c>
    </row>
    <row r="10" spans="1:21" ht="16.899999999999999" x14ac:dyDescent="0.5">
      <c r="A10" t="s">
        <v>503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413</v>
      </c>
      <c r="M10" s="1">
        <f>SUMPRODUCT(($J:$J=B:B)*(LEN($J:$J)&gt;0))</f>
        <v>68</v>
      </c>
      <c r="N10" s="1">
        <f t="shared" ref="N10:U10" si="8">SUMPRODUCT(($J:$J=C:C)*(LEN($J:$J)&gt;0))</f>
        <v>40</v>
      </c>
      <c r="O10" s="1">
        <f t="shared" si="8"/>
        <v>62</v>
      </c>
      <c r="P10" s="1">
        <f t="shared" si="8"/>
        <v>64</v>
      </c>
      <c r="Q10" s="1">
        <f t="shared" si="8"/>
        <v>47</v>
      </c>
      <c r="R10" s="1">
        <f t="shared" si="8"/>
        <v>60</v>
      </c>
      <c r="S10" s="1">
        <f t="shared" si="8"/>
        <v>46</v>
      </c>
      <c r="T10" s="1">
        <f t="shared" si="8"/>
        <v>50</v>
      </c>
      <c r="U10" s="1">
        <f t="shared" si="8"/>
        <v>76</v>
      </c>
    </row>
    <row r="11" spans="1:21" x14ac:dyDescent="0.5">
      <c r="A11" t="s">
        <v>504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0.5</v>
      </c>
      <c r="I11">
        <v>1</v>
      </c>
      <c r="J11">
        <v>1</v>
      </c>
    </row>
    <row r="12" spans="1:21" x14ac:dyDescent="0.5">
      <c r="A12" t="s">
        <v>505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1" x14ac:dyDescent="0.5">
      <c r="A13" t="s">
        <v>506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5">
      <c r="A14" t="s">
        <v>507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</row>
    <row r="15" spans="1:21" x14ac:dyDescent="0.5">
      <c r="A15" t="s">
        <v>508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21" x14ac:dyDescent="0.5">
      <c r="A16" t="s">
        <v>509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5">
      <c r="A17" t="s">
        <v>510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 x14ac:dyDescent="0.5">
      <c r="A18" t="s">
        <v>511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</row>
    <row r="19" spans="1:10" x14ac:dyDescent="0.5">
      <c r="A19" t="s">
        <v>512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</row>
    <row r="20" spans="1:10" x14ac:dyDescent="0.5">
      <c r="A20" t="s">
        <v>513</v>
      </c>
      <c r="B20">
        <v>1</v>
      </c>
      <c r="C20">
        <v>0.5</v>
      </c>
      <c r="D20">
        <v>1</v>
      </c>
      <c r="E20">
        <v>1</v>
      </c>
      <c r="F20">
        <v>0.5</v>
      </c>
      <c r="G20">
        <v>1</v>
      </c>
      <c r="H20">
        <v>0</v>
      </c>
      <c r="I20">
        <v>0</v>
      </c>
      <c r="J20">
        <v>1</v>
      </c>
    </row>
    <row r="21" spans="1:10" x14ac:dyDescent="0.5">
      <c r="A21" t="s">
        <v>514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5">
      <c r="A22" t="s">
        <v>515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5">
      <c r="A23" t="s">
        <v>516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5">
      <c r="A24" t="s">
        <v>517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5">
      <c r="A25" t="s">
        <v>518</v>
      </c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 x14ac:dyDescent="0.5">
      <c r="A26" t="s">
        <v>519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5">
      <c r="A27" t="s">
        <v>520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1</v>
      </c>
      <c r="J27">
        <v>0</v>
      </c>
    </row>
    <row r="28" spans="1:10" x14ac:dyDescent="0.5">
      <c r="A28" t="s">
        <v>521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5">
      <c r="A29" t="s">
        <v>522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5">
      <c r="A30" t="s">
        <v>523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</row>
    <row r="31" spans="1:10" x14ac:dyDescent="0.5">
      <c r="A31" t="s">
        <v>524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</row>
    <row r="32" spans="1:10" x14ac:dyDescent="0.5">
      <c r="A32" t="s">
        <v>525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 x14ac:dyDescent="0.5">
      <c r="A33" t="s">
        <v>526</v>
      </c>
      <c r="B33">
        <v>1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</row>
    <row r="34" spans="1:10" x14ac:dyDescent="0.5">
      <c r="A34" t="s">
        <v>527</v>
      </c>
      <c r="B34">
        <v>0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</row>
    <row r="35" spans="1:10" x14ac:dyDescent="0.5">
      <c r="A35" t="s">
        <v>528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</row>
    <row r="36" spans="1:10" x14ac:dyDescent="0.5">
      <c r="A36" t="s">
        <v>529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</row>
    <row r="37" spans="1:10" x14ac:dyDescent="0.5">
      <c r="A37" t="s">
        <v>530</v>
      </c>
      <c r="B37">
        <v>0</v>
      </c>
      <c r="C37">
        <v>0</v>
      </c>
      <c r="D37">
        <v>0.5</v>
      </c>
      <c r="E37">
        <v>0</v>
      </c>
      <c r="F37">
        <v>1</v>
      </c>
      <c r="G37">
        <v>0.5</v>
      </c>
      <c r="H37">
        <v>1</v>
      </c>
      <c r="I37">
        <v>1</v>
      </c>
      <c r="J37">
        <v>0</v>
      </c>
    </row>
    <row r="38" spans="1:10" x14ac:dyDescent="0.5">
      <c r="A38" t="s">
        <v>531</v>
      </c>
      <c r="B38">
        <v>1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5">
      <c r="A39" t="s">
        <v>532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5">
      <c r="A40" t="s">
        <v>533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5">
      <c r="A41" t="s">
        <v>534</v>
      </c>
      <c r="B41">
        <v>1</v>
      </c>
      <c r="C41">
        <v>0</v>
      </c>
      <c r="D41">
        <v>1</v>
      </c>
      <c r="E41">
        <v>1</v>
      </c>
      <c r="F41">
        <v>1</v>
      </c>
      <c r="G41">
        <v>0.5</v>
      </c>
      <c r="H41">
        <v>0.5</v>
      </c>
      <c r="I41">
        <v>0.5</v>
      </c>
      <c r="J41">
        <v>0.5</v>
      </c>
    </row>
    <row r="42" spans="1:10" x14ac:dyDescent="0.5">
      <c r="A42" t="s">
        <v>535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 x14ac:dyDescent="0.5">
      <c r="A43" t="s">
        <v>536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5">
      <c r="A44" t="s">
        <v>537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5">
      <c r="A45" t="s">
        <v>538</v>
      </c>
      <c r="B45">
        <v>1</v>
      </c>
      <c r="C45">
        <v>1</v>
      </c>
      <c r="D45">
        <v>0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</row>
    <row r="46" spans="1:10" x14ac:dyDescent="0.5">
      <c r="A46" t="s">
        <v>539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</row>
    <row r="47" spans="1:10" x14ac:dyDescent="0.5">
      <c r="A47" t="s">
        <v>540</v>
      </c>
      <c r="B47">
        <v>0.5</v>
      </c>
      <c r="C47">
        <v>1</v>
      </c>
      <c r="D47">
        <v>0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</row>
    <row r="48" spans="1:10" x14ac:dyDescent="0.5">
      <c r="A48" t="s">
        <v>541</v>
      </c>
      <c r="B48">
        <v>1</v>
      </c>
      <c r="C48">
        <v>0.5</v>
      </c>
      <c r="D48">
        <v>1</v>
      </c>
      <c r="E48">
        <v>1</v>
      </c>
      <c r="F48">
        <v>0</v>
      </c>
      <c r="G48">
        <v>1</v>
      </c>
      <c r="H48">
        <v>0.5</v>
      </c>
      <c r="I48">
        <v>1</v>
      </c>
      <c r="J48">
        <v>1</v>
      </c>
    </row>
    <row r="49" spans="1:10" x14ac:dyDescent="0.5">
      <c r="A49" t="s">
        <v>542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 x14ac:dyDescent="0.5">
      <c r="A50" t="s">
        <v>543</v>
      </c>
      <c r="B50">
        <v>1</v>
      </c>
      <c r="C50">
        <v>0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 x14ac:dyDescent="0.5">
      <c r="A51" t="s">
        <v>544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5">
      <c r="A52" t="s">
        <v>545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5">
      <c r="A53" t="e">
        <f>Claiborne v. United States</f>
        <v>#NAME?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5">
      <c r="A54" t="s">
        <v>546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</row>
    <row r="55" spans="1:10" x14ac:dyDescent="0.5">
      <c r="A55" t="s">
        <v>547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5">
      <c r="A56" t="s">
        <v>548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5">
      <c r="A57" t="s">
        <v>549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5">
      <c r="A58" t="s">
        <v>550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5">
      <c r="A59" t="s">
        <v>551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5">
      <c r="A60" t="s">
        <v>552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5">
      <c r="A61" t="s">
        <v>553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</row>
    <row r="62" spans="1:10" x14ac:dyDescent="0.5">
      <c r="A62" t="s">
        <v>554</v>
      </c>
      <c r="B62">
        <v>1</v>
      </c>
      <c r="C62">
        <v>0</v>
      </c>
      <c r="D62">
        <v>1</v>
      </c>
      <c r="E62">
        <v>1</v>
      </c>
      <c r="F62">
        <v>0</v>
      </c>
      <c r="G62">
        <v>1</v>
      </c>
      <c r="H62">
        <v>0</v>
      </c>
      <c r="I62">
        <v>0</v>
      </c>
      <c r="J62">
        <v>1</v>
      </c>
    </row>
    <row r="63" spans="1:10" x14ac:dyDescent="0.5">
      <c r="A63" t="s">
        <v>555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</row>
    <row r="64" spans="1:10" x14ac:dyDescent="0.5">
      <c r="A64" t="s">
        <v>556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5">
      <c r="A65" t="s">
        <v>557</v>
      </c>
      <c r="B65">
        <v>1</v>
      </c>
      <c r="C65">
        <v>0.5</v>
      </c>
      <c r="D65">
        <v>1</v>
      </c>
      <c r="E65">
        <v>1</v>
      </c>
      <c r="F65">
        <v>1</v>
      </c>
      <c r="G65">
        <v>0</v>
      </c>
      <c r="H65">
        <v>1</v>
      </c>
      <c r="I65">
        <v>1</v>
      </c>
      <c r="J65">
        <v>1</v>
      </c>
    </row>
    <row r="66" spans="1:10" x14ac:dyDescent="0.5">
      <c r="A66" t="s">
        <v>558</v>
      </c>
      <c r="B66">
        <v>1</v>
      </c>
      <c r="C66">
        <v>1</v>
      </c>
      <c r="D66">
        <v>1</v>
      </c>
      <c r="E66">
        <v>1</v>
      </c>
      <c r="F66">
        <v>1</v>
      </c>
      <c r="G66">
        <v>0.5</v>
      </c>
      <c r="H66">
        <v>1</v>
      </c>
      <c r="I66">
        <v>1</v>
      </c>
      <c r="J66">
        <v>1</v>
      </c>
    </row>
    <row r="67" spans="1:10" x14ac:dyDescent="0.5">
      <c r="A67" t="s">
        <v>559</v>
      </c>
      <c r="B67">
        <v>1</v>
      </c>
      <c r="C67">
        <v>0</v>
      </c>
      <c r="D67">
        <v>0.5</v>
      </c>
      <c r="E67">
        <v>1</v>
      </c>
      <c r="F67">
        <v>1</v>
      </c>
      <c r="G67">
        <v>1</v>
      </c>
      <c r="H67">
        <v>1</v>
      </c>
      <c r="I67">
        <v>1</v>
      </c>
      <c r="J67">
        <v>0.5</v>
      </c>
    </row>
    <row r="68" spans="1:10" x14ac:dyDescent="0.5">
      <c r="A68" t="s">
        <v>560</v>
      </c>
      <c r="B68">
        <v>1</v>
      </c>
      <c r="C68">
        <v>1</v>
      </c>
      <c r="D68">
        <v>1</v>
      </c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</row>
    <row r="69" spans="1:10" x14ac:dyDescent="0.5">
      <c r="A69" t="s">
        <v>561</v>
      </c>
      <c r="B69">
        <v>1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 x14ac:dyDescent="0.5">
      <c r="A70" t="s">
        <v>562</v>
      </c>
      <c r="B70">
        <v>1</v>
      </c>
      <c r="C70">
        <v>0</v>
      </c>
      <c r="D70">
        <v>1</v>
      </c>
      <c r="E70">
        <v>1</v>
      </c>
      <c r="F70">
        <v>0</v>
      </c>
      <c r="G70">
        <v>1</v>
      </c>
      <c r="H70">
        <v>0</v>
      </c>
      <c r="I70">
        <v>0</v>
      </c>
      <c r="J70">
        <v>1</v>
      </c>
    </row>
    <row r="71" spans="1:10" x14ac:dyDescent="0.5">
      <c r="A71" t="s">
        <v>563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5">
      <c r="A72" t="s">
        <v>564</v>
      </c>
      <c r="B72">
        <v>1</v>
      </c>
      <c r="C72">
        <v>0</v>
      </c>
      <c r="D72">
        <v>0.5</v>
      </c>
      <c r="E72">
        <v>1</v>
      </c>
      <c r="F72">
        <v>0</v>
      </c>
      <c r="G72">
        <v>0.5</v>
      </c>
      <c r="H72">
        <v>0</v>
      </c>
      <c r="I72">
        <v>0</v>
      </c>
      <c r="J72">
        <v>0</v>
      </c>
    </row>
    <row r="73" spans="1:10" x14ac:dyDescent="0.5">
      <c r="A73" t="s">
        <v>565</v>
      </c>
      <c r="B73">
        <v>1</v>
      </c>
      <c r="C73">
        <v>0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 x14ac:dyDescent="0.5">
      <c r="A74" t="s">
        <v>566</v>
      </c>
      <c r="B74">
        <v>1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 x14ac:dyDescent="0.5">
      <c r="A75" t="s">
        <v>567</v>
      </c>
      <c r="B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0</v>
      </c>
      <c r="I75">
        <v>0</v>
      </c>
      <c r="J75">
        <v>1</v>
      </c>
    </row>
    <row r="76" spans="1:10" x14ac:dyDescent="0.5">
      <c r="A76" t="s">
        <v>568</v>
      </c>
      <c r="B76">
        <v>0</v>
      </c>
      <c r="C76">
        <v>1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workbookViewId="0">
      <selection activeCell="L1" sqref="L1:U10"/>
    </sheetView>
  </sheetViews>
  <sheetFormatPr defaultColWidth="11" defaultRowHeight="15.75" x14ac:dyDescent="0.5"/>
  <sheetData>
    <row r="1" spans="1:21" x14ac:dyDescent="0.5">
      <c r="A1" t="s">
        <v>0</v>
      </c>
      <c r="B1" t="s">
        <v>412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413</v>
      </c>
      <c r="M1" t="s">
        <v>412</v>
      </c>
      <c r="N1" t="s">
        <v>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413</v>
      </c>
    </row>
    <row r="2" spans="1:21" ht="16.899999999999999" x14ac:dyDescent="0.5">
      <c r="A2" t="e">
        <f>Board of Ed. of City School Dist. of New York v. Tom F.</f>
        <v>#NAME?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 t="s">
        <v>412</v>
      </c>
      <c r="M2" s="1">
        <f>SUMPRODUCT(($B:$B=B:B)*(LEN($B:$B)&gt;0))</f>
        <v>74</v>
      </c>
      <c r="N2" s="1">
        <f t="shared" ref="N2:U2" si="0">SUMPRODUCT(($B:$B=C:C)*(LEN($B:$B)&gt;0))</f>
        <v>48</v>
      </c>
      <c r="O2" s="1">
        <f t="shared" si="0"/>
        <v>57</v>
      </c>
      <c r="P2" s="1">
        <f t="shared" si="0"/>
        <v>59</v>
      </c>
      <c r="Q2" s="1">
        <f t="shared" si="0"/>
        <v>50</v>
      </c>
      <c r="R2" s="1">
        <f t="shared" si="0"/>
        <v>57</v>
      </c>
      <c r="S2" s="1">
        <f t="shared" si="0"/>
        <v>47</v>
      </c>
      <c r="T2" s="1">
        <f t="shared" si="0"/>
        <v>52</v>
      </c>
      <c r="U2" s="1">
        <f t="shared" si="0"/>
        <v>62</v>
      </c>
    </row>
    <row r="3" spans="1:21" ht="16.899999999999999" x14ac:dyDescent="0.5">
      <c r="A3" t="s">
        <v>569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L3" t="s">
        <v>2</v>
      </c>
      <c r="M3" s="1">
        <f>SUMPRODUCT(($C:$C=B:B)*(LEN($C:$C)&gt;0))</f>
        <v>48</v>
      </c>
      <c r="N3" s="1">
        <f t="shared" ref="N3:U3" si="1">SUMPRODUCT(($C:$C=C:C)*(LEN($C:$C)&gt;0))</f>
        <v>74</v>
      </c>
      <c r="O3" s="1">
        <f t="shared" si="1"/>
        <v>40</v>
      </c>
      <c r="P3" s="1">
        <f t="shared" si="1"/>
        <v>50</v>
      </c>
      <c r="Q3" s="1">
        <f t="shared" si="1"/>
        <v>58</v>
      </c>
      <c r="R3" s="1">
        <f t="shared" si="1"/>
        <v>37</v>
      </c>
      <c r="S3" s="1">
        <f t="shared" si="1"/>
        <v>53</v>
      </c>
      <c r="T3" s="1">
        <f t="shared" si="1"/>
        <v>59</v>
      </c>
      <c r="U3" s="1">
        <f t="shared" si="1"/>
        <v>45</v>
      </c>
    </row>
    <row r="4" spans="1:21" ht="16.899999999999999" x14ac:dyDescent="0.5">
      <c r="A4" t="s">
        <v>570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 t="s">
        <v>4</v>
      </c>
      <c r="M4" s="1">
        <f>SUMPRODUCT(($D:$D=B:B)*(LEN($D:$D)&gt;0))</f>
        <v>57</v>
      </c>
      <c r="N4" s="1">
        <f t="shared" ref="N4:U4" si="2">SUMPRODUCT(($D:$D=C:C)*(LEN($D:$D)&gt;0))</f>
        <v>40</v>
      </c>
      <c r="O4" s="1">
        <f t="shared" si="2"/>
        <v>74</v>
      </c>
      <c r="P4" s="1">
        <f t="shared" si="2"/>
        <v>51</v>
      </c>
      <c r="Q4" s="1">
        <f t="shared" si="2"/>
        <v>40</v>
      </c>
      <c r="R4" s="1">
        <f t="shared" si="2"/>
        <v>60</v>
      </c>
      <c r="S4" s="1">
        <f t="shared" si="2"/>
        <v>38</v>
      </c>
      <c r="T4" s="1">
        <f t="shared" si="2"/>
        <v>43</v>
      </c>
      <c r="U4" s="1">
        <f t="shared" si="2"/>
        <v>55</v>
      </c>
    </row>
    <row r="5" spans="1:21" ht="16.899999999999999" x14ac:dyDescent="0.5">
      <c r="A5" t="s">
        <v>571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 t="s">
        <v>5</v>
      </c>
      <c r="M5" s="1">
        <f>SUMPRODUCT(($E:$E=B:B)*(LEN($E:$E)&gt;0))</f>
        <v>59</v>
      </c>
      <c r="N5" s="1">
        <f t="shared" ref="N5:U5" si="3">SUMPRODUCT(($E:$E=C:C)*(LEN($E:$E)&gt;0))</f>
        <v>50</v>
      </c>
      <c r="O5" s="1">
        <f t="shared" si="3"/>
        <v>51</v>
      </c>
      <c r="P5" s="1">
        <f t="shared" si="3"/>
        <v>74</v>
      </c>
      <c r="Q5" s="1">
        <f t="shared" si="3"/>
        <v>52</v>
      </c>
      <c r="R5" s="1">
        <f t="shared" si="3"/>
        <v>46</v>
      </c>
      <c r="S5" s="1">
        <f t="shared" si="3"/>
        <v>47</v>
      </c>
      <c r="T5" s="1">
        <f t="shared" si="3"/>
        <v>56</v>
      </c>
      <c r="U5" s="1">
        <f t="shared" si="3"/>
        <v>54</v>
      </c>
    </row>
    <row r="6" spans="1:21" ht="16.899999999999999" x14ac:dyDescent="0.5">
      <c r="A6" t="s">
        <v>572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L6" t="s">
        <v>6</v>
      </c>
      <c r="M6" s="1">
        <f>SUMPRODUCT(($F:$F=B:B)*(LEN($F:$F)&gt;0))</f>
        <v>50</v>
      </c>
      <c r="N6" s="1">
        <f t="shared" ref="N6:U6" si="4">SUMPRODUCT(($F:$F=C:C)*(LEN($F:$F)&gt;0))</f>
        <v>58</v>
      </c>
      <c r="O6" s="1">
        <f t="shared" si="4"/>
        <v>40</v>
      </c>
      <c r="P6" s="1">
        <f t="shared" si="4"/>
        <v>52</v>
      </c>
      <c r="Q6" s="1">
        <f t="shared" si="4"/>
        <v>74</v>
      </c>
      <c r="R6" s="1">
        <f t="shared" si="4"/>
        <v>43</v>
      </c>
      <c r="S6" s="1">
        <f t="shared" si="4"/>
        <v>60</v>
      </c>
      <c r="T6" s="1">
        <f t="shared" si="4"/>
        <v>58</v>
      </c>
      <c r="U6" s="1">
        <f t="shared" si="4"/>
        <v>50</v>
      </c>
    </row>
    <row r="7" spans="1:21" ht="16.899999999999999" x14ac:dyDescent="0.5">
      <c r="A7" t="s">
        <v>573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0.5</v>
      </c>
      <c r="I7">
        <v>1</v>
      </c>
      <c r="J7">
        <v>1</v>
      </c>
      <c r="L7" t="s">
        <v>7</v>
      </c>
      <c r="M7" s="1">
        <f>SUMPRODUCT(($G:$G=B:B)*(LEN($G:$G)&gt;0))</f>
        <v>57</v>
      </c>
      <c r="N7" s="1">
        <f t="shared" ref="N7:U7" si="5">SUMPRODUCT(($G:$G=C:C)*(LEN($G:$G)&gt;0))</f>
        <v>37</v>
      </c>
      <c r="O7" s="1">
        <f t="shared" si="5"/>
        <v>60</v>
      </c>
      <c r="P7" s="1">
        <f t="shared" si="5"/>
        <v>46</v>
      </c>
      <c r="Q7" s="1">
        <f t="shared" si="5"/>
        <v>43</v>
      </c>
      <c r="R7" s="1">
        <f t="shared" si="5"/>
        <v>74</v>
      </c>
      <c r="S7" s="1">
        <f t="shared" si="5"/>
        <v>37</v>
      </c>
      <c r="T7" s="1">
        <f t="shared" si="5"/>
        <v>41</v>
      </c>
      <c r="U7" s="1">
        <f t="shared" si="5"/>
        <v>57</v>
      </c>
    </row>
    <row r="8" spans="1:21" ht="16.899999999999999" x14ac:dyDescent="0.5">
      <c r="A8" t="s">
        <v>574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L8" t="s">
        <v>8</v>
      </c>
      <c r="M8" s="1">
        <f>SUMPRODUCT(($H:$H=B:B)*(LEN($I:$I)&gt;0))</f>
        <v>47</v>
      </c>
      <c r="N8" s="1">
        <f t="shared" ref="N8:U8" si="6">SUMPRODUCT(($H:$H=C:C)*(LEN($I:$I)&gt;0))</f>
        <v>53</v>
      </c>
      <c r="O8" s="1">
        <f t="shared" si="6"/>
        <v>38</v>
      </c>
      <c r="P8" s="1">
        <f t="shared" si="6"/>
        <v>47</v>
      </c>
      <c r="Q8" s="1">
        <f t="shared" si="6"/>
        <v>60</v>
      </c>
      <c r="R8" s="1">
        <f t="shared" si="6"/>
        <v>37</v>
      </c>
      <c r="S8" s="1">
        <f t="shared" si="6"/>
        <v>74</v>
      </c>
      <c r="T8" s="1">
        <f t="shared" si="6"/>
        <v>55</v>
      </c>
      <c r="U8" s="1">
        <f t="shared" si="6"/>
        <v>45</v>
      </c>
    </row>
    <row r="9" spans="1:21" ht="16.899999999999999" x14ac:dyDescent="0.5">
      <c r="A9" t="s">
        <v>575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 t="s">
        <v>9</v>
      </c>
      <c r="M9" s="1">
        <f>SUMPRODUCT(($I:$I=B:B)*(LEN($I:$I)&gt;0))</f>
        <v>52</v>
      </c>
      <c r="N9" s="1">
        <f t="shared" ref="N9:U9" si="7">SUMPRODUCT(($I:$I=C:C)*(LEN($I:$I)&gt;0))</f>
        <v>59</v>
      </c>
      <c r="O9" s="1">
        <f t="shared" si="7"/>
        <v>43</v>
      </c>
      <c r="P9" s="1">
        <f t="shared" si="7"/>
        <v>56</v>
      </c>
      <c r="Q9" s="1">
        <f t="shared" si="7"/>
        <v>58</v>
      </c>
      <c r="R9" s="1">
        <f t="shared" si="7"/>
        <v>41</v>
      </c>
      <c r="S9" s="1">
        <f t="shared" si="7"/>
        <v>55</v>
      </c>
      <c r="T9" s="1">
        <f t="shared" si="7"/>
        <v>74</v>
      </c>
      <c r="U9" s="1">
        <f t="shared" si="7"/>
        <v>49</v>
      </c>
    </row>
    <row r="10" spans="1:21" ht="16.899999999999999" x14ac:dyDescent="0.5">
      <c r="A10" t="s">
        <v>576</v>
      </c>
      <c r="B10">
        <v>1</v>
      </c>
      <c r="C10">
        <v>0.5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L10" t="s">
        <v>413</v>
      </c>
      <c r="M10" s="1">
        <f>SUMPRODUCT(($J:$J=B:B)*(LEN($J:$J)&gt;0))</f>
        <v>62</v>
      </c>
      <c r="N10" s="1">
        <f t="shared" ref="N10:U10" si="8">SUMPRODUCT(($J:$J=C:C)*(LEN($J:$J)&gt;0))</f>
        <v>45</v>
      </c>
      <c r="O10" s="1">
        <f t="shared" si="8"/>
        <v>55</v>
      </c>
      <c r="P10" s="1">
        <f t="shared" si="8"/>
        <v>54</v>
      </c>
      <c r="Q10" s="1">
        <f t="shared" si="8"/>
        <v>50</v>
      </c>
      <c r="R10" s="1">
        <f t="shared" si="8"/>
        <v>57</v>
      </c>
      <c r="S10" s="1">
        <f t="shared" si="8"/>
        <v>45</v>
      </c>
      <c r="T10" s="1">
        <f t="shared" si="8"/>
        <v>49</v>
      </c>
      <c r="U10" s="1">
        <f t="shared" si="8"/>
        <v>74</v>
      </c>
    </row>
    <row r="11" spans="1:21" x14ac:dyDescent="0.5">
      <c r="A11" t="s">
        <v>577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</row>
    <row r="12" spans="1:21" x14ac:dyDescent="0.5">
      <c r="A12" t="s">
        <v>578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21" x14ac:dyDescent="0.5">
      <c r="A13" t="s">
        <v>579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1" x14ac:dyDescent="0.5">
      <c r="A14" t="s">
        <v>580</v>
      </c>
      <c r="B14">
        <v>1</v>
      </c>
      <c r="C14">
        <v>1</v>
      </c>
      <c r="D14">
        <v>1</v>
      </c>
      <c r="E14">
        <v>0.5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1" x14ac:dyDescent="0.5">
      <c r="A15" t="s">
        <v>581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</row>
    <row r="16" spans="1:21" x14ac:dyDescent="0.5">
      <c r="A16" t="s">
        <v>582</v>
      </c>
      <c r="B16">
        <v>0.5</v>
      </c>
      <c r="C16">
        <v>1</v>
      </c>
      <c r="D16">
        <v>0.5</v>
      </c>
      <c r="E16">
        <v>0.5</v>
      </c>
      <c r="F16">
        <v>1</v>
      </c>
      <c r="G16">
        <v>0.5</v>
      </c>
      <c r="H16">
        <v>1</v>
      </c>
      <c r="I16">
        <v>1</v>
      </c>
      <c r="J16">
        <v>1</v>
      </c>
    </row>
    <row r="17" spans="1:10" x14ac:dyDescent="0.5">
      <c r="A17" t="s">
        <v>583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5">
      <c r="A18" t="s">
        <v>584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</row>
    <row r="19" spans="1:10" x14ac:dyDescent="0.5">
      <c r="A19" t="s">
        <v>585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</row>
    <row r="20" spans="1:10" x14ac:dyDescent="0.5">
      <c r="A20" t="s">
        <v>586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0.5</v>
      </c>
      <c r="I20">
        <v>1</v>
      </c>
      <c r="J20">
        <v>1</v>
      </c>
    </row>
    <row r="21" spans="1:10" x14ac:dyDescent="0.5">
      <c r="A21" t="s">
        <v>587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5">
      <c r="A22" t="s">
        <v>588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</row>
    <row r="23" spans="1:10" x14ac:dyDescent="0.5">
      <c r="A23" t="s">
        <v>589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5">
      <c r="A24" t="e">
        <f>Warner-Lambert Co. v. Kent</f>
        <v>#NAME?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5">
      <c r="A25" t="s">
        <v>590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5">
      <c r="A26" t="s">
        <v>591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</row>
    <row r="27" spans="1:10" x14ac:dyDescent="0.5">
      <c r="A27" t="s">
        <v>592</v>
      </c>
      <c r="B27">
        <v>1</v>
      </c>
      <c r="C27">
        <v>0.5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</row>
    <row r="28" spans="1:10" x14ac:dyDescent="0.5">
      <c r="A28" t="s">
        <v>593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1</v>
      </c>
    </row>
    <row r="29" spans="1:10" x14ac:dyDescent="0.5">
      <c r="A29" t="s">
        <v>594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</row>
    <row r="30" spans="1:10" x14ac:dyDescent="0.5">
      <c r="A30" t="s">
        <v>595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5">
      <c r="A31" t="s">
        <v>596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5">
      <c r="A32" t="s">
        <v>597</v>
      </c>
      <c r="B32">
        <v>1</v>
      </c>
      <c r="C32">
        <v>0.5</v>
      </c>
      <c r="D32">
        <v>0.5</v>
      </c>
      <c r="E32">
        <v>1</v>
      </c>
      <c r="F32">
        <v>0</v>
      </c>
      <c r="G32">
        <v>0.5</v>
      </c>
      <c r="H32">
        <v>0</v>
      </c>
      <c r="I32">
        <v>0.5</v>
      </c>
      <c r="J32">
        <v>1</v>
      </c>
    </row>
    <row r="33" spans="1:10" x14ac:dyDescent="0.5">
      <c r="A33" t="s">
        <v>598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5">
      <c r="A34" t="s">
        <v>599</v>
      </c>
      <c r="B34">
        <v>1</v>
      </c>
      <c r="C34">
        <v>1</v>
      </c>
      <c r="D34">
        <v>0.5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</row>
    <row r="35" spans="1:10" x14ac:dyDescent="0.5">
      <c r="A35" t="s">
        <v>600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1</v>
      </c>
      <c r="J35">
        <v>1</v>
      </c>
    </row>
    <row r="36" spans="1:10" x14ac:dyDescent="0.5">
      <c r="A36" t="s">
        <v>601</v>
      </c>
      <c r="B36">
        <v>1</v>
      </c>
      <c r="C36">
        <v>1</v>
      </c>
      <c r="D36">
        <v>0.5</v>
      </c>
      <c r="E36">
        <v>1</v>
      </c>
      <c r="F36">
        <v>0</v>
      </c>
      <c r="G36">
        <v>0.5</v>
      </c>
      <c r="H36">
        <v>0</v>
      </c>
      <c r="I36">
        <v>0</v>
      </c>
      <c r="J36">
        <v>0.5</v>
      </c>
    </row>
    <row r="37" spans="1:10" x14ac:dyDescent="0.5">
      <c r="A37" t="s">
        <v>602</v>
      </c>
      <c r="B37">
        <v>1</v>
      </c>
      <c r="C37">
        <v>1</v>
      </c>
      <c r="D37">
        <v>0.5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</row>
    <row r="38" spans="1:10" x14ac:dyDescent="0.5">
      <c r="A38" t="s">
        <v>603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</row>
    <row r="39" spans="1:10" x14ac:dyDescent="0.5">
      <c r="A39" t="s">
        <v>604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</row>
    <row r="40" spans="1:10" x14ac:dyDescent="0.5">
      <c r="A40" t="s">
        <v>605</v>
      </c>
      <c r="B40">
        <v>1</v>
      </c>
      <c r="C40">
        <v>1</v>
      </c>
      <c r="D40">
        <v>1</v>
      </c>
      <c r="E40">
        <v>0</v>
      </c>
      <c r="F40">
        <v>0</v>
      </c>
      <c r="G40">
        <v>0.5</v>
      </c>
      <c r="H40">
        <v>1</v>
      </c>
      <c r="I40">
        <v>1</v>
      </c>
      <c r="J40">
        <v>0</v>
      </c>
    </row>
    <row r="41" spans="1:10" x14ac:dyDescent="0.5">
      <c r="A41" t="s">
        <v>606</v>
      </c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</row>
    <row r="42" spans="1:10" x14ac:dyDescent="0.5">
      <c r="A42" t="s">
        <v>607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</row>
    <row r="43" spans="1:10" x14ac:dyDescent="0.5">
      <c r="A43" t="s">
        <v>608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</row>
    <row r="44" spans="1:10" x14ac:dyDescent="0.5">
      <c r="A44" t="s">
        <v>609</v>
      </c>
      <c r="B44">
        <v>0</v>
      </c>
      <c r="C44">
        <v>1</v>
      </c>
      <c r="D44">
        <v>0</v>
      </c>
      <c r="E44">
        <v>1</v>
      </c>
      <c r="F44">
        <v>1</v>
      </c>
      <c r="G44">
        <v>0</v>
      </c>
      <c r="H44">
        <v>1</v>
      </c>
      <c r="I44">
        <v>1</v>
      </c>
      <c r="J44">
        <v>1</v>
      </c>
    </row>
    <row r="45" spans="1:10" x14ac:dyDescent="0.5">
      <c r="A45" t="s">
        <v>610</v>
      </c>
      <c r="B45">
        <v>0</v>
      </c>
      <c r="C45">
        <v>0.5</v>
      </c>
      <c r="D45">
        <v>0.5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1:10" x14ac:dyDescent="0.5">
      <c r="A46" t="s">
        <v>611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5">
      <c r="A47" t="s">
        <v>612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5">
      <c r="A48" t="s">
        <v>613</v>
      </c>
      <c r="B48">
        <v>1</v>
      </c>
      <c r="C48">
        <v>0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1</v>
      </c>
    </row>
    <row r="49" spans="1:10" x14ac:dyDescent="0.5">
      <c r="A49" t="s">
        <v>614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5">
      <c r="A50" t="s">
        <v>615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5">
      <c r="A51" t="s">
        <v>616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5">
      <c r="A52" t="s">
        <v>617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5">
      <c r="A53" t="s">
        <v>618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 x14ac:dyDescent="0.5">
      <c r="A54" t="s">
        <v>619</v>
      </c>
      <c r="B54">
        <v>0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</row>
    <row r="55" spans="1:10" x14ac:dyDescent="0.5">
      <c r="A55" t="s">
        <v>620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5">
      <c r="A56" t="s">
        <v>621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5">
      <c r="A57" t="s">
        <v>622</v>
      </c>
      <c r="B57">
        <v>0</v>
      </c>
      <c r="C57">
        <v>1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</row>
    <row r="58" spans="1:10" x14ac:dyDescent="0.5">
      <c r="A58" t="s">
        <v>623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</row>
    <row r="59" spans="1:10" x14ac:dyDescent="0.5">
      <c r="A59" t="s">
        <v>624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 x14ac:dyDescent="0.5">
      <c r="A60" t="s">
        <v>625</v>
      </c>
      <c r="B60">
        <v>1</v>
      </c>
      <c r="C60">
        <v>1</v>
      </c>
      <c r="D60">
        <v>0.5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5">
      <c r="A61" t="s">
        <v>626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</row>
    <row r="62" spans="1:10" x14ac:dyDescent="0.5">
      <c r="A62" t="s">
        <v>627</v>
      </c>
      <c r="B62">
        <v>1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0</v>
      </c>
    </row>
    <row r="63" spans="1:10" x14ac:dyDescent="0.5">
      <c r="A63" t="s">
        <v>628</v>
      </c>
      <c r="B63">
        <v>1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</row>
    <row r="64" spans="1:10" x14ac:dyDescent="0.5">
      <c r="A64" t="s">
        <v>629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</row>
    <row r="65" spans="1:10" x14ac:dyDescent="0.5">
      <c r="A65" t="s">
        <v>630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0.5</v>
      </c>
      <c r="J65">
        <v>0</v>
      </c>
    </row>
    <row r="66" spans="1:10" x14ac:dyDescent="0.5">
      <c r="A66" t="s">
        <v>631</v>
      </c>
      <c r="B66">
        <v>0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 x14ac:dyDescent="0.5">
      <c r="A67" t="s">
        <v>632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5">
      <c r="A68" t="s">
        <v>633</v>
      </c>
      <c r="B68">
        <v>1</v>
      </c>
      <c r="C68">
        <v>0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1</v>
      </c>
    </row>
    <row r="69" spans="1:10" x14ac:dyDescent="0.5">
      <c r="A69" t="s">
        <v>634</v>
      </c>
      <c r="B69">
        <v>0</v>
      </c>
      <c r="C69">
        <v>1</v>
      </c>
      <c r="D69">
        <v>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</row>
    <row r="70" spans="1:10" x14ac:dyDescent="0.5">
      <c r="A70" t="s">
        <v>635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5">
      <c r="A71" t="s">
        <v>636</v>
      </c>
      <c r="B71">
        <v>1</v>
      </c>
      <c r="C71">
        <v>0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</row>
    <row r="72" spans="1:10" x14ac:dyDescent="0.5">
      <c r="A72" t="s">
        <v>637</v>
      </c>
      <c r="B72">
        <v>1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 x14ac:dyDescent="0.5">
      <c r="A73" t="s">
        <v>638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5">
      <c r="A74" t="s">
        <v>639</v>
      </c>
      <c r="B74">
        <v>1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workbookViewId="0">
      <selection activeCell="P11" sqref="P11"/>
    </sheetView>
  </sheetViews>
  <sheetFormatPr defaultColWidth="11" defaultRowHeight="15.75" x14ac:dyDescent="0.5"/>
  <sheetData>
    <row r="1" spans="1:21" x14ac:dyDescent="0.5">
      <c r="A1" s="2" t="s">
        <v>0</v>
      </c>
      <c r="B1" s="2" t="s">
        <v>412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1112</v>
      </c>
      <c r="M1" t="s">
        <v>412</v>
      </c>
      <c r="N1" t="s">
        <v>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413</v>
      </c>
    </row>
    <row r="2" spans="1:21" ht="16.899999999999999" x14ac:dyDescent="0.5">
      <c r="A2" s="2" t="s">
        <v>1113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L2" t="s">
        <v>412</v>
      </c>
      <c r="M2" s="1">
        <f>SUMPRODUCT(($B:$B=B:B)*(LEN($B:$B)&gt;0))</f>
        <v>84</v>
      </c>
      <c r="N2" s="1">
        <f t="shared" ref="N2:U2" si="0">SUMPRODUCT(($B:$B=C:C)*(LEN($B:$B)&gt;0))</f>
        <v>54</v>
      </c>
      <c r="O2" s="1">
        <f t="shared" si="0"/>
        <v>72</v>
      </c>
      <c r="P2" s="1">
        <f t="shared" si="0"/>
        <v>68</v>
      </c>
      <c r="Q2" s="1">
        <f t="shared" si="0"/>
        <v>44</v>
      </c>
      <c r="R2" s="1">
        <f t="shared" si="0"/>
        <v>58</v>
      </c>
      <c r="S2" s="1">
        <f t="shared" si="0"/>
        <v>41</v>
      </c>
      <c r="T2" s="1">
        <f t="shared" si="0"/>
        <v>46</v>
      </c>
      <c r="U2" s="1">
        <f t="shared" si="0"/>
        <v>57</v>
      </c>
    </row>
    <row r="3" spans="1:21" ht="16.899999999999999" x14ac:dyDescent="0.5">
      <c r="A3" s="2" t="s">
        <v>1114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t="s">
        <v>2</v>
      </c>
      <c r="M3" s="1">
        <f>SUMPRODUCT(($C:$C=B:B)*(LEN($C:$C)&gt;0))</f>
        <v>54</v>
      </c>
      <c r="N3" s="1">
        <f t="shared" ref="N3:U3" si="1">SUMPRODUCT(($C:$C=C:C)*(LEN($C:$C)&gt;0))</f>
        <v>84</v>
      </c>
      <c r="O3" s="1">
        <f t="shared" si="1"/>
        <v>58</v>
      </c>
      <c r="P3" s="1">
        <f t="shared" si="1"/>
        <v>58</v>
      </c>
      <c r="Q3" s="1">
        <f t="shared" si="1"/>
        <v>63</v>
      </c>
      <c r="R3" s="1">
        <f t="shared" si="1"/>
        <v>42</v>
      </c>
      <c r="S3" s="1">
        <f t="shared" si="1"/>
        <v>58</v>
      </c>
      <c r="T3" s="1">
        <f t="shared" si="1"/>
        <v>64</v>
      </c>
      <c r="U3" s="1">
        <f t="shared" si="1"/>
        <v>41</v>
      </c>
    </row>
    <row r="4" spans="1:21" ht="16.899999999999999" x14ac:dyDescent="0.5">
      <c r="A4" s="2" t="s">
        <v>1115</v>
      </c>
      <c r="B4" s="2">
        <v>1</v>
      </c>
      <c r="C4" s="2">
        <v>0</v>
      </c>
      <c r="D4" s="2">
        <v>1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1</v>
      </c>
      <c r="L4" t="s">
        <v>4</v>
      </c>
      <c r="M4" s="1">
        <f>SUMPRODUCT(($D:$D=B:B)*(LEN($D:$D)&gt;0))</f>
        <v>72</v>
      </c>
      <c r="N4" s="1">
        <f t="shared" ref="N4:U4" si="2">SUMPRODUCT(($D:$D=C:C)*(LEN($D:$D)&gt;0))</f>
        <v>58</v>
      </c>
      <c r="O4" s="1">
        <f t="shared" si="2"/>
        <v>84</v>
      </c>
      <c r="P4" s="1">
        <f t="shared" si="2"/>
        <v>65</v>
      </c>
      <c r="Q4" s="1">
        <f t="shared" si="2"/>
        <v>46</v>
      </c>
      <c r="R4" s="1">
        <f t="shared" si="2"/>
        <v>57</v>
      </c>
      <c r="S4" s="1">
        <f t="shared" si="2"/>
        <v>43</v>
      </c>
      <c r="T4" s="1">
        <f t="shared" si="2"/>
        <v>48</v>
      </c>
      <c r="U4" s="1">
        <f t="shared" si="2"/>
        <v>56</v>
      </c>
    </row>
    <row r="5" spans="1:21" ht="16.899999999999999" x14ac:dyDescent="0.5">
      <c r="A5" s="2" t="e">
        <v>#NAME?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t="s">
        <v>5</v>
      </c>
      <c r="M5" s="1">
        <f>SUMPRODUCT(($E:$E=B:B)*(LEN($E:$E)&gt;0))</f>
        <v>68</v>
      </c>
      <c r="N5" s="1">
        <f t="shared" ref="N5:U5" si="3">SUMPRODUCT(($E:$E=C:C)*(LEN($E:$E)&gt;0))</f>
        <v>58</v>
      </c>
      <c r="O5" s="1">
        <f t="shared" si="3"/>
        <v>65</v>
      </c>
      <c r="P5" s="1">
        <f t="shared" si="3"/>
        <v>84</v>
      </c>
      <c r="Q5" s="1">
        <f t="shared" si="3"/>
        <v>53</v>
      </c>
      <c r="R5" s="1">
        <f t="shared" si="3"/>
        <v>58</v>
      </c>
      <c r="S5" s="1">
        <f t="shared" si="3"/>
        <v>55</v>
      </c>
      <c r="T5" s="1">
        <f t="shared" si="3"/>
        <v>58</v>
      </c>
      <c r="U5" s="1">
        <f t="shared" si="3"/>
        <v>58</v>
      </c>
    </row>
    <row r="6" spans="1:21" ht="16.899999999999999" x14ac:dyDescent="0.5">
      <c r="A6" s="2" t="s">
        <v>1116</v>
      </c>
      <c r="B6" s="2">
        <v>1</v>
      </c>
      <c r="C6" s="2">
        <v>0</v>
      </c>
      <c r="D6" s="2">
        <v>1</v>
      </c>
      <c r="E6" s="2">
        <v>1</v>
      </c>
      <c r="F6" s="2">
        <v>0</v>
      </c>
      <c r="G6" s="2">
        <v>1</v>
      </c>
      <c r="H6" s="2">
        <v>0</v>
      </c>
      <c r="I6" s="2">
        <v>1</v>
      </c>
      <c r="J6" s="2">
        <v>1</v>
      </c>
      <c r="L6" t="s">
        <v>6</v>
      </c>
      <c r="M6" s="1">
        <f>SUMPRODUCT(($F:$F=B:B)*(LEN($F:$F)&gt;0))</f>
        <v>44</v>
      </c>
      <c r="N6" s="1">
        <f t="shared" ref="N6:U6" si="4">SUMPRODUCT(($F:$F=C:C)*(LEN($F:$F)&gt;0))</f>
        <v>63</v>
      </c>
      <c r="O6" s="1">
        <f t="shared" si="4"/>
        <v>46</v>
      </c>
      <c r="P6" s="1">
        <f t="shared" si="4"/>
        <v>53</v>
      </c>
      <c r="Q6" s="1">
        <f t="shared" si="4"/>
        <v>84</v>
      </c>
      <c r="R6" s="1">
        <f t="shared" si="4"/>
        <v>56</v>
      </c>
      <c r="S6" s="1">
        <f t="shared" si="4"/>
        <v>71</v>
      </c>
      <c r="T6" s="1">
        <f t="shared" si="4"/>
        <v>63</v>
      </c>
      <c r="U6" s="1">
        <f t="shared" si="4"/>
        <v>45</v>
      </c>
    </row>
    <row r="7" spans="1:21" ht="16.899999999999999" x14ac:dyDescent="0.5">
      <c r="A7" s="2" t="s">
        <v>1117</v>
      </c>
      <c r="B7" s="2">
        <v>0</v>
      </c>
      <c r="C7" s="2">
        <v>1</v>
      </c>
      <c r="D7" s="2">
        <v>0</v>
      </c>
      <c r="E7" s="2">
        <v>1</v>
      </c>
      <c r="F7" s="2">
        <v>1</v>
      </c>
      <c r="G7" s="2">
        <v>0</v>
      </c>
      <c r="H7" s="2">
        <v>1</v>
      </c>
      <c r="I7" s="2">
        <v>1</v>
      </c>
      <c r="J7" s="2">
        <v>0</v>
      </c>
      <c r="L7" t="s">
        <v>7</v>
      </c>
      <c r="M7" s="1">
        <f>SUMPRODUCT(($G:$G=B:B)*(LEN($G:$G)&gt;0))</f>
        <v>58</v>
      </c>
      <c r="N7" s="1">
        <f t="shared" ref="N7:U7" si="5">SUMPRODUCT(($G:$G=C:C)*(LEN($G:$G)&gt;0))</f>
        <v>42</v>
      </c>
      <c r="O7" s="1">
        <f t="shared" si="5"/>
        <v>57</v>
      </c>
      <c r="P7" s="1">
        <f t="shared" si="5"/>
        <v>58</v>
      </c>
      <c r="Q7" s="1">
        <f t="shared" si="5"/>
        <v>56</v>
      </c>
      <c r="R7" s="1">
        <f t="shared" si="5"/>
        <v>84</v>
      </c>
      <c r="S7" s="1">
        <f t="shared" si="5"/>
        <v>50</v>
      </c>
      <c r="T7" s="1">
        <f t="shared" si="5"/>
        <v>49</v>
      </c>
      <c r="U7" s="1">
        <f t="shared" si="5"/>
        <v>64</v>
      </c>
    </row>
    <row r="8" spans="1:21" ht="16.899999999999999" x14ac:dyDescent="0.5">
      <c r="A8" s="2" t="s">
        <v>1118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 t="s">
        <v>8</v>
      </c>
      <c r="M8" s="1">
        <f>SUMPRODUCT(($H:$H=B:B)*(LEN($I:$I)&gt;0))</f>
        <v>41</v>
      </c>
      <c r="N8" s="1">
        <f t="shared" ref="N8:U8" si="6">SUMPRODUCT(($H:$H=C:C)*(LEN($I:$I)&gt;0))</f>
        <v>58</v>
      </c>
      <c r="O8" s="1">
        <f t="shared" si="6"/>
        <v>43</v>
      </c>
      <c r="P8" s="1">
        <f t="shared" si="6"/>
        <v>55</v>
      </c>
      <c r="Q8" s="1">
        <f t="shared" si="6"/>
        <v>71</v>
      </c>
      <c r="R8" s="1">
        <f t="shared" si="6"/>
        <v>50</v>
      </c>
      <c r="S8" s="1">
        <f t="shared" si="6"/>
        <v>84</v>
      </c>
      <c r="T8" s="1">
        <f t="shared" si="6"/>
        <v>65</v>
      </c>
      <c r="U8" s="1">
        <f t="shared" si="6"/>
        <v>49</v>
      </c>
    </row>
    <row r="9" spans="1:21" ht="16.899999999999999" x14ac:dyDescent="0.5">
      <c r="A9" s="2" t="s">
        <v>1119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0.5</v>
      </c>
      <c r="H9" s="2">
        <v>1</v>
      </c>
      <c r="I9" s="2">
        <v>1</v>
      </c>
      <c r="J9" s="2">
        <v>0.5</v>
      </c>
      <c r="L9" t="s">
        <v>9</v>
      </c>
      <c r="M9" s="1">
        <f>SUMPRODUCT(($I:$I=B:B)*(LEN($I:$I)&gt;0))</f>
        <v>46</v>
      </c>
      <c r="N9" s="1">
        <f t="shared" ref="N9:U9" si="7">SUMPRODUCT(($I:$I=C:C)*(LEN($I:$I)&gt;0))</f>
        <v>64</v>
      </c>
      <c r="O9" s="1">
        <f t="shared" si="7"/>
        <v>48</v>
      </c>
      <c r="P9" s="1">
        <f t="shared" si="7"/>
        <v>58</v>
      </c>
      <c r="Q9" s="1">
        <f t="shared" si="7"/>
        <v>63</v>
      </c>
      <c r="R9" s="1">
        <f t="shared" si="7"/>
        <v>49</v>
      </c>
      <c r="S9" s="1">
        <f t="shared" si="7"/>
        <v>65</v>
      </c>
      <c r="T9" s="1">
        <f t="shared" si="7"/>
        <v>84</v>
      </c>
      <c r="U9" s="1">
        <f t="shared" si="7"/>
        <v>59</v>
      </c>
    </row>
    <row r="10" spans="1:21" ht="16.899999999999999" x14ac:dyDescent="0.5">
      <c r="A10" s="2" t="s">
        <v>1120</v>
      </c>
      <c r="B10" s="2">
        <v>1</v>
      </c>
      <c r="C10" s="2">
        <v>0</v>
      </c>
      <c r="D10" s="2">
        <v>1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L10" t="s">
        <v>413</v>
      </c>
      <c r="M10" s="1">
        <f>SUMPRODUCT(($J:$J=B:B)*(LEN($J:$J)&gt;0))</f>
        <v>57</v>
      </c>
      <c r="N10" s="1">
        <f t="shared" ref="N10:U10" si="8">SUMPRODUCT(($J:$J=C:C)*(LEN($J:$J)&gt;0))</f>
        <v>41</v>
      </c>
      <c r="O10" s="1">
        <f t="shared" si="8"/>
        <v>56</v>
      </c>
      <c r="P10" s="1">
        <f t="shared" si="8"/>
        <v>58</v>
      </c>
      <c r="Q10" s="1">
        <f t="shared" si="8"/>
        <v>45</v>
      </c>
      <c r="R10" s="1">
        <f t="shared" si="8"/>
        <v>64</v>
      </c>
      <c r="S10" s="1">
        <f t="shared" si="8"/>
        <v>49</v>
      </c>
      <c r="T10" s="1">
        <f t="shared" si="8"/>
        <v>59</v>
      </c>
      <c r="U10" s="1">
        <f t="shared" si="8"/>
        <v>84</v>
      </c>
    </row>
    <row r="11" spans="1:21" x14ac:dyDescent="0.5">
      <c r="A11" s="2" t="s">
        <v>1121</v>
      </c>
      <c r="B11" s="2">
        <v>0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2">
        <v>1</v>
      </c>
      <c r="J11" s="2">
        <v>1</v>
      </c>
    </row>
    <row r="12" spans="1:21" x14ac:dyDescent="0.5">
      <c r="A12" s="2" t="s">
        <v>1122</v>
      </c>
      <c r="B12" s="2">
        <v>1</v>
      </c>
      <c r="C12" s="2">
        <v>0</v>
      </c>
      <c r="D12" s="2">
        <v>1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</row>
    <row r="13" spans="1:21" x14ac:dyDescent="0.5">
      <c r="A13" s="2" t="s">
        <v>1123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</row>
    <row r="14" spans="1:21" x14ac:dyDescent="0.5">
      <c r="A14" s="2" t="s">
        <v>1124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21" x14ac:dyDescent="0.5">
      <c r="A15" s="2" t="s">
        <v>1125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21" x14ac:dyDescent="0.5">
      <c r="A16" s="2" t="s">
        <v>1126</v>
      </c>
      <c r="B16" s="2">
        <v>0</v>
      </c>
      <c r="C16" s="2">
        <v>1</v>
      </c>
      <c r="D16" s="2">
        <v>1</v>
      </c>
      <c r="E16" s="2">
        <v>1</v>
      </c>
      <c r="F16" s="2">
        <v>1</v>
      </c>
      <c r="G16" s="2">
        <v>0</v>
      </c>
      <c r="H16" s="2">
        <v>1</v>
      </c>
      <c r="I16" s="2">
        <v>1</v>
      </c>
      <c r="J16" s="2">
        <v>0</v>
      </c>
    </row>
    <row r="17" spans="1:10" x14ac:dyDescent="0.5">
      <c r="A17" s="2" t="s">
        <v>1127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0.5</v>
      </c>
      <c r="H17" s="2">
        <v>1</v>
      </c>
      <c r="I17" s="2">
        <v>1</v>
      </c>
      <c r="J17" s="2">
        <v>0.5</v>
      </c>
    </row>
    <row r="18" spans="1:10" x14ac:dyDescent="0.5">
      <c r="A18" s="2" t="s">
        <v>1128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</row>
    <row r="19" spans="1:10" x14ac:dyDescent="0.5">
      <c r="A19" s="2" t="s">
        <v>1129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</row>
    <row r="20" spans="1:10" x14ac:dyDescent="0.5">
      <c r="A20" s="2" t="s">
        <v>1130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 x14ac:dyDescent="0.5">
      <c r="A21" s="2" t="s">
        <v>1131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 x14ac:dyDescent="0.5">
      <c r="A22" s="2" t="s">
        <v>1132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0.5</v>
      </c>
      <c r="J22" s="2">
        <v>0.5</v>
      </c>
    </row>
    <row r="23" spans="1:10" x14ac:dyDescent="0.5">
      <c r="A23" s="2" t="s">
        <v>1133</v>
      </c>
      <c r="B23" s="2">
        <v>1</v>
      </c>
      <c r="C23" s="2">
        <v>0</v>
      </c>
      <c r="D23" s="2">
        <v>1</v>
      </c>
      <c r="E23" s="2">
        <v>1</v>
      </c>
      <c r="F23" s="2">
        <v>0</v>
      </c>
      <c r="G23" s="2">
        <v>1</v>
      </c>
      <c r="H23" s="2">
        <v>1</v>
      </c>
      <c r="I23" s="2">
        <v>0</v>
      </c>
      <c r="J23" s="2">
        <v>1</v>
      </c>
    </row>
    <row r="24" spans="1:10" x14ac:dyDescent="0.5">
      <c r="A24" s="2" t="s">
        <v>1134</v>
      </c>
      <c r="B24" s="2">
        <v>1</v>
      </c>
      <c r="C24" s="2">
        <v>0</v>
      </c>
      <c r="D24" s="2">
        <v>1</v>
      </c>
      <c r="E24" s="2">
        <v>1</v>
      </c>
      <c r="F24" s="2">
        <v>0</v>
      </c>
      <c r="G24" s="2">
        <v>1</v>
      </c>
      <c r="H24" s="2">
        <v>0</v>
      </c>
      <c r="I24" s="2">
        <v>0.5</v>
      </c>
      <c r="J24" s="2">
        <v>1</v>
      </c>
    </row>
    <row r="25" spans="1:10" x14ac:dyDescent="0.5">
      <c r="A25" s="2" t="s">
        <v>1135</v>
      </c>
      <c r="B25" s="2">
        <v>0</v>
      </c>
      <c r="C25" s="2">
        <v>1</v>
      </c>
      <c r="D25" s="2">
        <v>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 x14ac:dyDescent="0.5">
      <c r="A26" s="2" t="s">
        <v>1136</v>
      </c>
      <c r="B26" s="2">
        <v>1</v>
      </c>
      <c r="C26" s="2">
        <v>0.5</v>
      </c>
      <c r="D26" s="2">
        <v>1</v>
      </c>
      <c r="E26" s="2">
        <v>1</v>
      </c>
      <c r="F26" s="2">
        <v>0.5</v>
      </c>
      <c r="G26" s="2">
        <v>1</v>
      </c>
      <c r="H26" s="2">
        <v>0.5</v>
      </c>
      <c r="I26" s="2">
        <v>0.5</v>
      </c>
      <c r="J26" s="2">
        <v>1</v>
      </c>
    </row>
    <row r="27" spans="1:10" x14ac:dyDescent="0.5">
      <c r="A27" s="2" t="s">
        <v>1137</v>
      </c>
      <c r="B27" s="2">
        <v>1</v>
      </c>
      <c r="C27" s="2">
        <v>1</v>
      </c>
      <c r="D27" s="2">
        <v>1</v>
      </c>
      <c r="E27" s="2">
        <v>1</v>
      </c>
      <c r="F27" s="2">
        <v>0.5</v>
      </c>
      <c r="G27" s="2">
        <v>1</v>
      </c>
      <c r="H27" s="2">
        <v>1</v>
      </c>
      <c r="I27" s="2">
        <v>1</v>
      </c>
      <c r="J27" s="2">
        <v>1</v>
      </c>
    </row>
    <row r="28" spans="1:10" x14ac:dyDescent="0.5">
      <c r="A28" s="2" t="s">
        <v>1138</v>
      </c>
      <c r="B28" s="2">
        <v>1</v>
      </c>
      <c r="C28" s="2">
        <v>0</v>
      </c>
      <c r="D28" s="2">
        <v>1</v>
      </c>
      <c r="E28" s="2">
        <v>1</v>
      </c>
      <c r="F28" s="2">
        <v>0</v>
      </c>
      <c r="G28" s="2">
        <v>1</v>
      </c>
      <c r="H28" s="2">
        <v>0</v>
      </c>
      <c r="I28" s="2">
        <v>0</v>
      </c>
      <c r="J28" s="2">
        <v>1</v>
      </c>
    </row>
    <row r="29" spans="1:10" x14ac:dyDescent="0.5">
      <c r="A29" s="2" t="s">
        <v>1139</v>
      </c>
      <c r="B29" s="2">
        <v>1</v>
      </c>
      <c r="C29" s="2">
        <v>0</v>
      </c>
      <c r="D29" s="2">
        <v>1</v>
      </c>
      <c r="E29" s="2">
        <v>1</v>
      </c>
      <c r="F29" s="2">
        <v>1</v>
      </c>
      <c r="G29" s="2">
        <v>0</v>
      </c>
      <c r="H29" s="2">
        <v>1</v>
      </c>
      <c r="I29" s="2">
        <v>0</v>
      </c>
      <c r="J29" s="2">
        <v>0.5</v>
      </c>
    </row>
    <row r="30" spans="1:10" x14ac:dyDescent="0.5">
      <c r="A30" s="2" t="s">
        <v>1140</v>
      </c>
      <c r="B30" s="2">
        <v>0</v>
      </c>
      <c r="C30" s="2">
        <v>1</v>
      </c>
      <c r="D30" s="2">
        <v>0</v>
      </c>
      <c r="E30" s="2">
        <v>1</v>
      </c>
      <c r="F30" s="2">
        <v>1</v>
      </c>
      <c r="G30" s="2">
        <v>0.5</v>
      </c>
      <c r="H30" s="2">
        <v>1</v>
      </c>
      <c r="I30" s="2">
        <v>1</v>
      </c>
      <c r="J30" s="2">
        <v>0</v>
      </c>
    </row>
    <row r="31" spans="1:10" x14ac:dyDescent="0.5">
      <c r="A31" s="2" t="s">
        <v>1141</v>
      </c>
      <c r="B31" s="2">
        <v>1</v>
      </c>
      <c r="C31" s="2">
        <v>0</v>
      </c>
      <c r="D31" s="2">
        <v>0.5</v>
      </c>
      <c r="E31" s="2">
        <v>0.5</v>
      </c>
      <c r="F31" s="2">
        <v>0</v>
      </c>
      <c r="G31" s="2">
        <v>0.5</v>
      </c>
      <c r="H31" s="2">
        <v>0</v>
      </c>
      <c r="I31" s="2">
        <v>0</v>
      </c>
      <c r="J31" s="2">
        <v>1</v>
      </c>
    </row>
    <row r="32" spans="1:10" x14ac:dyDescent="0.5">
      <c r="A32" s="2" t="s">
        <v>1142</v>
      </c>
      <c r="B32" s="2">
        <v>0</v>
      </c>
      <c r="C32" s="2">
        <v>0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0</v>
      </c>
      <c r="J32" s="2">
        <v>0</v>
      </c>
    </row>
    <row r="33" spans="1:10" x14ac:dyDescent="0.5">
      <c r="A33" s="2" t="s">
        <v>1143</v>
      </c>
      <c r="B33" s="2">
        <v>1</v>
      </c>
      <c r="C33" s="2">
        <v>0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0</v>
      </c>
      <c r="J33" s="2">
        <v>1</v>
      </c>
    </row>
    <row r="34" spans="1:10" x14ac:dyDescent="0.5">
      <c r="A34" s="2" t="s">
        <v>75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0" x14ac:dyDescent="0.5">
      <c r="A35" s="2" t="s">
        <v>1144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5">
      <c r="A36" s="2" t="s">
        <v>1145</v>
      </c>
      <c r="B36" s="2">
        <v>1</v>
      </c>
      <c r="C36" s="2">
        <v>0</v>
      </c>
      <c r="D36" s="2">
        <v>1</v>
      </c>
      <c r="E36" s="2">
        <v>1</v>
      </c>
      <c r="F36" s="2">
        <v>0</v>
      </c>
      <c r="G36" s="2">
        <v>1</v>
      </c>
      <c r="H36" s="2">
        <v>1</v>
      </c>
      <c r="I36" s="2">
        <v>1</v>
      </c>
      <c r="J36" s="2">
        <v>1</v>
      </c>
    </row>
    <row r="37" spans="1:10" x14ac:dyDescent="0.5">
      <c r="A37" s="2" t="s">
        <v>1146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 x14ac:dyDescent="0.5">
      <c r="A38" s="2" t="s">
        <v>1147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 x14ac:dyDescent="0.5">
      <c r="A39" s="2" t="e">
        <v>#NAME?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 x14ac:dyDescent="0.5">
      <c r="A40" s="2" t="s">
        <v>1148</v>
      </c>
      <c r="B40" s="2">
        <v>0.5</v>
      </c>
      <c r="C40" s="2">
        <v>1</v>
      </c>
      <c r="D40" s="2">
        <v>0</v>
      </c>
      <c r="E40" s="2">
        <v>1</v>
      </c>
      <c r="F40" s="2">
        <v>1</v>
      </c>
      <c r="G40" s="2">
        <v>0.5</v>
      </c>
      <c r="H40" s="2">
        <v>1</v>
      </c>
      <c r="I40" s="2">
        <v>1</v>
      </c>
      <c r="J40" s="2">
        <v>0</v>
      </c>
    </row>
    <row r="41" spans="1:10" x14ac:dyDescent="0.5">
      <c r="A41" s="2" t="s">
        <v>1149</v>
      </c>
      <c r="B41" s="2">
        <v>1</v>
      </c>
      <c r="C41" s="2">
        <v>0</v>
      </c>
      <c r="D41" s="2">
        <v>1</v>
      </c>
      <c r="E41" s="2">
        <v>1</v>
      </c>
      <c r="F41" s="2">
        <v>0</v>
      </c>
      <c r="G41" s="2">
        <v>1</v>
      </c>
      <c r="H41" s="2">
        <v>0</v>
      </c>
      <c r="I41" s="2">
        <v>0</v>
      </c>
      <c r="J41" s="2">
        <v>1</v>
      </c>
    </row>
    <row r="42" spans="1:10" x14ac:dyDescent="0.5">
      <c r="A42" s="2" t="s">
        <v>1150</v>
      </c>
      <c r="B42" s="2">
        <v>1</v>
      </c>
      <c r="C42" s="2">
        <v>0</v>
      </c>
      <c r="D42" s="2">
        <v>1</v>
      </c>
      <c r="E42" s="2">
        <v>1</v>
      </c>
      <c r="F42" s="2">
        <v>0</v>
      </c>
      <c r="G42" s="2">
        <v>1</v>
      </c>
      <c r="H42" s="2">
        <v>0</v>
      </c>
      <c r="I42" s="2">
        <v>0</v>
      </c>
      <c r="J42" s="2">
        <v>1</v>
      </c>
    </row>
    <row r="43" spans="1:10" x14ac:dyDescent="0.5">
      <c r="A43" s="2" t="s">
        <v>1151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 x14ac:dyDescent="0.5">
      <c r="A44" s="2" t="s">
        <v>1152</v>
      </c>
      <c r="B44" s="2">
        <v>0</v>
      </c>
      <c r="C44" s="2">
        <v>1</v>
      </c>
      <c r="D44" s="2">
        <v>0</v>
      </c>
      <c r="E44" s="2">
        <v>1</v>
      </c>
      <c r="F44" s="2">
        <v>1</v>
      </c>
      <c r="G44" s="2">
        <v>0</v>
      </c>
      <c r="H44" s="2">
        <v>1</v>
      </c>
      <c r="I44" s="2">
        <v>1</v>
      </c>
      <c r="J44" s="2">
        <v>0</v>
      </c>
    </row>
    <row r="45" spans="1:10" x14ac:dyDescent="0.5">
      <c r="A45" s="2" t="s">
        <v>1153</v>
      </c>
      <c r="B45" s="2">
        <v>0</v>
      </c>
      <c r="C45" s="2">
        <v>1</v>
      </c>
      <c r="D45" s="2">
        <v>1</v>
      </c>
      <c r="E45" s="2">
        <v>0</v>
      </c>
      <c r="F45" s="2">
        <v>1</v>
      </c>
      <c r="G45" s="2">
        <v>1</v>
      </c>
      <c r="H45" s="2">
        <v>1</v>
      </c>
      <c r="I45" s="2">
        <v>0</v>
      </c>
      <c r="J45" s="2">
        <v>0</v>
      </c>
    </row>
    <row r="46" spans="1:10" x14ac:dyDescent="0.5">
      <c r="A46" s="2" t="s">
        <v>1154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 x14ac:dyDescent="0.5">
      <c r="A47" s="2" t="s">
        <v>1155</v>
      </c>
      <c r="B47" s="2">
        <v>1</v>
      </c>
      <c r="C47" s="2">
        <v>0</v>
      </c>
      <c r="D47" s="2">
        <v>1</v>
      </c>
      <c r="E47" s="2">
        <v>1</v>
      </c>
      <c r="F47" s="2">
        <v>0</v>
      </c>
      <c r="G47" s="2">
        <v>1</v>
      </c>
      <c r="H47" s="2">
        <v>0</v>
      </c>
      <c r="I47" s="2">
        <v>1</v>
      </c>
      <c r="J47" s="2">
        <v>1</v>
      </c>
    </row>
    <row r="48" spans="1:10" x14ac:dyDescent="0.5">
      <c r="A48" s="2" t="s">
        <v>1156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0</v>
      </c>
      <c r="H48" s="2">
        <v>1</v>
      </c>
      <c r="I48" s="2">
        <v>1</v>
      </c>
      <c r="J48" s="2">
        <v>0</v>
      </c>
    </row>
    <row r="49" spans="1:10" x14ac:dyDescent="0.5">
      <c r="A49" s="2" t="s">
        <v>1157</v>
      </c>
      <c r="B49" s="2">
        <v>0.5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  <c r="H49" s="2">
        <v>1</v>
      </c>
      <c r="I49" s="2">
        <v>1</v>
      </c>
      <c r="J49" s="2">
        <v>0</v>
      </c>
    </row>
    <row r="50" spans="1:10" x14ac:dyDescent="0.5">
      <c r="A50" s="2" t="s">
        <v>1158</v>
      </c>
      <c r="B50" s="2">
        <v>1</v>
      </c>
      <c r="C50" s="2">
        <v>0</v>
      </c>
      <c r="D50" s="2">
        <v>0</v>
      </c>
      <c r="E50" s="2">
        <v>1</v>
      </c>
      <c r="F50" s="2">
        <v>0</v>
      </c>
      <c r="G50" s="2">
        <v>1</v>
      </c>
      <c r="H50" s="2">
        <v>0</v>
      </c>
      <c r="I50" s="2">
        <v>0</v>
      </c>
      <c r="J50" s="2">
        <v>1</v>
      </c>
    </row>
    <row r="51" spans="1:10" x14ac:dyDescent="0.5">
      <c r="A51" s="2" t="s">
        <v>1159</v>
      </c>
      <c r="B51" s="2">
        <v>1</v>
      </c>
      <c r="C51" s="2">
        <v>0</v>
      </c>
      <c r="D51" s="2">
        <v>0</v>
      </c>
      <c r="E51" s="2">
        <v>1</v>
      </c>
      <c r="F51" s="2">
        <v>1</v>
      </c>
      <c r="G51" s="2">
        <v>1</v>
      </c>
      <c r="H51" s="2">
        <v>1</v>
      </c>
      <c r="I51" s="2">
        <v>0</v>
      </c>
      <c r="J51" s="2">
        <v>0</v>
      </c>
    </row>
    <row r="52" spans="1:10" x14ac:dyDescent="0.5">
      <c r="A52" s="2" t="s">
        <v>1160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0</v>
      </c>
      <c r="I52" s="2">
        <v>1</v>
      </c>
      <c r="J52" s="2">
        <v>1</v>
      </c>
    </row>
    <row r="53" spans="1:10" x14ac:dyDescent="0.5">
      <c r="A53" s="2" t="s">
        <v>1161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0</v>
      </c>
      <c r="I53" s="2">
        <v>1</v>
      </c>
      <c r="J53" s="2">
        <v>1</v>
      </c>
    </row>
    <row r="54" spans="1:10" x14ac:dyDescent="0.5">
      <c r="A54" s="2" t="s">
        <v>1162</v>
      </c>
      <c r="B54" s="2">
        <v>0</v>
      </c>
      <c r="C54" s="2">
        <v>0</v>
      </c>
      <c r="D54" s="2">
        <v>0</v>
      </c>
      <c r="E54" s="2">
        <v>1</v>
      </c>
      <c r="F54" s="2">
        <v>0</v>
      </c>
      <c r="G54" s="2">
        <v>0</v>
      </c>
      <c r="H54" s="2">
        <v>1</v>
      </c>
      <c r="I54" s="2">
        <v>1</v>
      </c>
      <c r="J54" s="2">
        <v>1</v>
      </c>
    </row>
    <row r="55" spans="1:10" x14ac:dyDescent="0.5">
      <c r="A55" s="2" t="s">
        <v>1163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</row>
    <row r="56" spans="1:10" x14ac:dyDescent="0.5">
      <c r="A56" s="2" t="s">
        <v>1164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0.5</v>
      </c>
    </row>
    <row r="57" spans="1:10" x14ac:dyDescent="0.5">
      <c r="A57" s="2" t="s">
        <v>1165</v>
      </c>
      <c r="B57" s="2">
        <v>1</v>
      </c>
      <c r="C57" s="2">
        <v>1</v>
      </c>
      <c r="D57" s="2">
        <v>1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x14ac:dyDescent="0.5">
      <c r="A58" s="2" t="s">
        <v>1166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0</v>
      </c>
      <c r="I58" s="2">
        <v>0</v>
      </c>
      <c r="J58" s="2">
        <v>0</v>
      </c>
    </row>
    <row r="59" spans="1:10" x14ac:dyDescent="0.5">
      <c r="A59" s="2" t="s">
        <v>1167</v>
      </c>
      <c r="B59" s="2">
        <v>1</v>
      </c>
      <c r="C59" s="2">
        <v>1</v>
      </c>
      <c r="D59" s="2">
        <v>1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5">
      <c r="A60" s="2" t="s">
        <v>1168</v>
      </c>
      <c r="B60" s="2">
        <v>0</v>
      </c>
      <c r="C60" s="2">
        <v>0</v>
      </c>
      <c r="D60" s="2">
        <v>0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5">
      <c r="A61" s="2" t="s">
        <v>1169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 x14ac:dyDescent="0.5">
      <c r="A62" s="2" t="s">
        <v>1170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</row>
    <row r="63" spans="1:10" x14ac:dyDescent="0.5">
      <c r="A63" s="2" t="s">
        <v>1171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0</v>
      </c>
      <c r="I63" s="2">
        <v>1</v>
      </c>
      <c r="J63" s="2">
        <v>1</v>
      </c>
    </row>
    <row r="64" spans="1:10" x14ac:dyDescent="0.5">
      <c r="A64" s="2" t="s">
        <v>1172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 x14ac:dyDescent="0.5">
      <c r="A65" s="2" t="s">
        <v>1173</v>
      </c>
      <c r="B65" s="2">
        <v>0</v>
      </c>
      <c r="C65" s="2">
        <v>1</v>
      </c>
      <c r="D65" s="2">
        <v>0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</row>
    <row r="66" spans="1:10" x14ac:dyDescent="0.5">
      <c r="A66" s="2" t="s">
        <v>1174</v>
      </c>
      <c r="B66" s="2">
        <v>0</v>
      </c>
      <c r="C66" s="2">
        <v>0</v>
      </c>
      <c r="D66" s="2">
        <v>0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 x14ac:dyDescent="0.5">
      <c r="A67" s="2" t="s">
        <v>1175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</row>
    <row r="68" spans="1:10" x14ac:dyDescent="0.5">
      <c r="A68" s="2" t="s">
        <v>1176</v>
      </c>
      <c r="B68" s="2">
        <v>1</v>
      </c>
      <c r="C68" s="2">
        <v>0</v>
      </c>
      <c r="D68" s="2">
        <v>0</v>
      </c>
      <c r="E68" s="2">
        <v>1</v>
      </c>
      <c r="F68" s="2">
        <v>1</v>
      </c>
      <c r="G68" s="2">
        <v>1</v>
      </c>
      <c r="H68" s="2">
        <v>1</v>
      </c>
      <c r="I68" s="2">
        <v>0</v>
      </c>
      <c r="J68" s="2">
        <v>1</v>
      </c>
    </row>
    <row r="69" spans="1:10" x14ac:dyDescent="0.5">
      <c r="A69" s="2" t="s">
        <v>1177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</row>
    <row r="70" spans="1:10" x14ac:dyDescent="0.5">
      <c r="A70" s="2" t="s">
        <v>1178</v>
      </c>
      <c r="B70" s="2">
        <v>0.5</v>
      </c>
      <c r="C70" s="2">
        <v>0.5</v>
      </c>
      <c r="D70" s="2">
        <v>0.5</v>
      </c>
      <c r="E70" s="2">
        <v>1</v>
      </c>
      <c r="F70" s="2">
        <v>0</v>
      </c>
      <c r="G70" s="2">
        <v>0</v>
      </c>
      <c r="H70" s="2">
        <v>1</v>
      </c>
      <c r="I70" s="2">
        <v>1</v>
      </c>
      <c r="J70" s="2">
        <v>1</v>
      </c>
    </row>
    <row r="71" spans="1:10" x14ac:dyDescent="0.5">
      <c r="A71" s="2" t="s">
        <v>1179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</row>
    <row r="72" spans="1:10" x14ac:dyDescent="0.5">
      <c r="A72" s="2" t="s">
        <v>1180</v>
      </c>
      <c r="B72" s="2">
        <v>1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5">
      <c r="A73" s="2" t="s">
        <v>1181</v>
      </c>
      <c r="B73" s="2">
        <v>1</v>
      </c>
      <c r="C73" s="2">
        <v>1</v>
      </c>
      <c r="D73" s="2">
        <v>0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0</v>
      </c>
    </row>
    <row r="74" spans="1:10" x14ac:dyDescent="0.5">
      <c r="A74" s="2" t="s">
        <v>1182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0</v>
      </c>
      <c r="I74" s="2">
        <v>1</v>
      </c>
      <c r="J74" s="2">
        <v>1</v>
      </c>
    </row>
    <row r="75" spans="1:10" x14ac:dyDescent="0.5">
      <c r="A75" s="2" t="s">
        <v>1183</v>
      </c>
      <c r="B75" s="2">
        <v>1</v>
      </c>
      <c r="C75" s="2">
        <v>1</v>
      </c>
      <c r="D75" s="2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x14ac:dyDescent="0.5">
      <c r="A76" s="2" t="s">
        <v>1184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0</v>
      </c>
      <c r="H76" s="2">
        <v>1</v>
      </c>
      <c r="I76" s="2">
        <v>1</v>
      </c>
      <c r="J76" s="2">
        <v>1</v>
      </c>
    </row>
    <row r="77" spans="1:10" x14ac:dyDescent="0.5">
      <c r="A77" s="2" t="s">
        <v>1185</v>
      </c>
      <c r="B77" s="2">
        <v>1</v>
      </c>
      <c r="C77" s="2">
        <v>1</v>
      </c>
      <c r="D77" s="2">
        <v>1</v>
      </c>
      <c r="E77" s="2">
        <v>1</v>
      </c>
      <c r="F77" s="2">
        <v>0</v>
      </c>
      <c r="G77" s="2">
        <v>0</v>
      </c>
      <c r="H77" s="2">
        <v>1</v>
      </c>
      <c r="I77" s="2">
        <v>1</v>
      </c>
      <c r="J77" s="2">
        <v>1</v>
      </c>
    </row>
    <row r="78" spans="1:10" x14ac:dyDescent="0.5">
      <c r="A78" s="2" t="s">
        <v>1186</v>
      </c>
      <c r="B78" s="2">
        <v>1</v>
      </c>
      <c r="C78" s="2">
        <v>1</v>
      </c>
      <c r="D78" s="2">
        <v>1</v>
      </c>
      <c r="E78" s="2">
        <v>1</v>
      </c>
      <c r="F78" s="2">
        <v>0</v>
      </c>
      <c r="G78" s="2">
        <v>0</v>
      </c>
      <c r="H78" s="2">
        <v>0</v>
      </c>
      <c r="I78" s="2">
        <v>1</v>
      </c>
      <c r="J78" s="2">
        <v>1</v>
      </c>
    </row>
    <row r="79" spans="1:10" x14ac:dyDescent="0.5">
      <c r="A79" s="2" t="s">
        <v>1187</v>
      </c>
      <c r="B79" s="2">
        <v>0</v>
      </c>
      <c r="C79" s="2">
        <v>0</v>
      </c>
      <c r="D79" s="2">
        <v>0</v>
      </c>
      <c r="E79" s="2">
        <v>0</v>
      </c>
      <c r="F79" s="2">
        <v>1</v>
      </c>
      <c r="G79" s="2">
        <v>1</v>
      </c>
      <c r="H79" s="2">
        <v>1</v>
      </c>
      <c r="I79" s="2">
        <v>0</v>
      </c>
      <c r="J79" s="2">
        <v>0</v>
      </c>
    </row>
    <row r="80" spans="1:10" x14ac:dyDescent="0.5">
      <c r="A80" s="2" t="s">
        <v>1188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</row>
    <row r="81" spans="1:10" x14ac:dyDescent="0.5">
      <c r="A81" s="2" t="s">
        <v>1189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 x14ac:dyDescent="0.5">
      <c r="A82" s="2" t="s">
        <v>1190</v>
      </c>
      <c r="B82" s="2">
        <v>1</v>
      </c>
      <c r="C82" s="2">
        <v>1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5">
      <c r="A83" s="2" t="s">
        <v>1191</v>
      </c>
      <c r="B83" s="2">
        <v>0</v>
      </c>
      <c r="C83" s="2">
        <v>0</v>
      </c>
      <c r="D83" s="2">
        <v>0</v>
      </c>
      <c r="E83" s="2">
        <v>0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</row>
    <row r="84" spans="1:10" x14ac:dyDescent="0.5">
      <c r="A84" s="2" t="s">
        <v>1192</v>
      </c>
      <c r="B84" s="2">
        <v>1</v>
      </c>
      <c r="C84" s="2">
        <v>1</v>
      </c>
      <c r="D84" s="2">
        <v>1</v>
      </c>
      <c r="E84" s="2">
        <v>1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2000Cases</vt:lpstr>
      <vt:lpstr>2001Cases</vt:lpstr>
      <vt:lpstr>2002Cases</vt:lpstr>
      <vt:lpstr>2003Cases</vt:lpstr>
      <vt:lpstr>2004Cases</vt:lpstr>
      <vt:lpstr>2005Cases</vt:lpstr>
      <vt:lpstr>2006Cases</vt:lpstr>
      <vt:lpstr>2007Cases</vt:lpstr>
      <vt:lpstr>2008Cases</vt:lpstr>
      <vt:lpstr>2009Cases</vt:lpstr>
      <vt:lpstr>2010Cases</vt:lpstr>
      <vt:lpstr>2011Cases</vt:lpstr>
      <vt:lpstr>2012Cases</vt:lpstr>
      <vt:lpstr>2013Cases</vt:lpstr>
      <vt:lpstr>2014Cases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</cp:lastModifiedBy>
  <dcterms:created xsi:type="dcterms:W3CDTF">2015-10-08T14:35:46Z</dcterms:created>
  <dcterms:modified xsi:type="dcterms:W3CDTF">2015-10-09T19:27:15Z</dcterms:modified>
</cp:coreProperties>
</file>