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Excel workbooks\"/>
    </mc:Choice>
  </mc:AlternateContent>
  <bookViews>
    <workbookView xWindow="0" yWindow="0" windowWidth="28800" windowHeight="12435" activeTab="1"/>
  </bookViews>
  <sheets>
    <sheet name="Marlin" sheetId="2" r:id="rId1"/>
    <sheet name="3DTouch" sheetId="1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C45" i="3"/>
  <c r="C46" i="3"/>
  <c r="C47" i="3"/>
  <c r="C48" i="3"/>
  <c r="C49" i="3"/>
  <c r="C50" i="3"/>
  <c r="C51" i="3"/>
  <c r="G145" i="1" l="1"/>
  <c r="G165" i="1"/>
  <c r="E142" i="1"/>
  <c r="E137" i="1"/>
  <c r="E136" i="1"/>
  <c r="F119" i="1"/>
  <c r="H119" i="1"/>
</calcChain>
</file>

<file path=xl/sharedStrings.xml><?xml version="1.0" encoding="utf-8"?>
<sst xmlns="http://schemas.openxmlformats.org/spreadsheetml/2006/main" count="109" uniqueCount="93">
  <si>
    <t>marlin on ender 3</t>
  </si>
  <si>
    <t>Config.h</t>
  </si>
  <si>
    <t>ENDSTOPPULLUP_ZMIN_PROBE</t>
  </si>
  <si>
    <t>ENABLE</t>
  </si>
  <si>
    <t>Z_MIN_PROBE_ENDSTOP_INVERTING</t>
  </si>
  <si>
    <t>#define BLTOUCH</t>
  </si>
  <si>
    <t>add line</t>
  </si>
  <si>
    <t>#define SERVO0_PIN 27</t>
  </si>
  <si>
    <t>set</t>
  </si>
  <si>
    <t>disable</t>
  </si>
  <si>
    <t>#define MIN_SOFTWARE_ENDSTOP_Z</t>
  </si>
  <si>
    <t>#define AUTO_BED_LEVELING_BILINEAR</t>
  </si>
  <si>
    <t>#define Z_SAFE_HOMING</t>
  </si>
  <si>
    <t>Configuration_adv.h</t>
  </si>
  <si>
    <t>enable</t>
  </si>
  <si>
    <t>#define BABYSTEP_ZPROBE_OFFSET</t>
  </si>
  <si>
    <t>INCREASE</t>
  </si>
  <si>
    <t>bootscreen</t>
  </si>
  <si>
    <t>speaker</t>
  </si>
  <si>
    <t>arc_support</t>
  </si>
  <si>
    <t>disable_M503</t>
  </si>
  <si>
    <t>eeprom_chitchat</t>
  </si>
  <si>
    <t>slim_lcd_menus</t>
  </si>
  <si>
    <t>Ender 3 vanilla marlin</t>
  </si>
  <si>
    <t>https://www.youtube.com/watch?v=N7JLchsFRDU</t>
  </si>
  <si>
    <t>Marlin 1.1.9 - Ender 3</t>
  </si>
  <si>
    <t>copy ender 3 files from example_configurations\Creality\Ender 3 to main Marlin folder</t>
  </si>
  <si>
    <t>Configuration.h</t>
  </si>
  <si>
    <t>check author thisiskeithb, Ender 3</t>
  </si>
  <si>
    <t>make sure have Sanuino Board (Kristian Sloth Lauszus) in IDE</t>
  </si>
  <si>
    <t>add url to additional board manager filed under preferences</t>
  </si>
  <si>
    <t>install underTools/Board/Board Manager</t>
  </si>
  <si>
    <t>Sketch/Include Library/Library Manager</t>
  </si>
  <si>
    <t>u8glib</t>
  </si>
  <si>
    <t>Tools/Board</t>
  </si>
  <si>
    <t>Sanguino</t>
  </si>
  <si>
    <t>Tools/Processor</t>
  </si>
  <si>
    <t>Atmega 1284 (16MHz)</t>
  </si>
  <si>
    <t>Compile</t>
  </si>
  <si>
    <t>94% used</t>
  </si>
  <si>
    <t>Upload</t>
  </si>
  <si>
    <t>Power Loss Resume</t>
  </si>
  <si>
    <t>#define POWER_LOSS_RECOVERY</t>
  </si>
  <si>
    <t>use M503 to retrieve firmware settings before Firmware update</t>
  </si>
  <si>
    <t>https://www.youtube.com/watch?v=sUlqrSq6LeY</t>
  </si>
  <si>
    <t>https://github.com/MarlinFirmware/Marlin</t>
  </si>
  <si>
    <t>v 1.1.9</t>
  </si>
  <si>
    <r>
      <t xml:space="preserve">#define X_PROBE_OFFSET_FROM_EXTRUDER </t>
    </r>
    <r>
      <rPr>
        <sz val="11"/>
        <color rgb="FFFF0000"/>
        <rFont val="Calibri"/>
        <family val="2"/>
        <scheme val="minor"/>
      </rPr>
      <t>-44</t>
    </r>
  </si>
  <si>
    <r>
      <t xml:space="preserve">#define Y_PROBE_OFFSET_FROM_EXTRUDER </t>
    </r>
    <r>
      <rPr>
        <sz val="11"/>
        <color rgb="FFFF0000"/>
        <rFont val="Calibri"/>
        <family val="2"/>
        <scheme val="minor"/>
      </rPr>
      <t>-10</t>
    </r>
  </si>
  <si>
    <t>pins_MELZI_CREALITY.h</t>
  </si>
  <si>
    <t>add line after other #undef lines</t>
  </si>
  <si>
    <t>#undef BEEPER_PIN</t>
  </si>
  <si>
    <t>see</t>
  </si>
  <si>
    <t>commet by John Sanders</t>
  </si>
  <si>
    <t>compile</t>
  </si>
  <si>
    <t>overflowed by 13256 bytes !</t>
  </si>
  <si>
    <t>disable power loss recovery in Configuration_adv.h</t>
  </si>
  <si>
    <t>add #undef BEEPER_PIN in pins_MELZI_CREALITY.h</t>
  </si>
  <si>
    <t>what TeachingTech had</t>
  </si>
  <si>
    <t>changes from TeachingTech</t>
  </si>
  <si>
    <t>in Configuration.h</t>
  </si>
  <si>
    <t>#define SLIM_LCD_MENUS</t>
  </si>
  <si>
    <t>sketch uses 122920 bytes, maximum is 130048</t>
  </si>
  <si>
    <t>PROBE TOO CLOSE TO BED CLIPS AT FRONT</t>
  </si>
  <si>
    <t>#define FRONT_PROBE_BED_POSITION MIN_PROBE_EDGE</t>
  </si>
  <si>
    <t>SET</t>
  </si>
  <si>
    <r>
      <t xml:space="preserve">#define MIN_PROBE_EDGE </t>
    </r>
    <r>
      <rPr>
        <sz val="11"/>
        <color rgb="FFFF0000"/>
        <rFont val="Calibri"/>
        <family val="2"/>
        <scheme val="minor"/>
      </rPr>
      <t>20</t>
    </r>
  </si>
  <si>
    <t>was 10</t>
  </si>
  <si>
    <t>extrapolate implied tilt beyond probed grid</t>
  </si>
  <si>
    <t>#define EXTRAPOLATE_BEYOND_GRID</t>
  </si>
  <si>
    <t>set number of grid points per dimension</t>
  </si>
  <si>
    <r>
      <t xml:space="preserve">#define GRID_MAX_POINTS_X </t>
    </r>
    <r>
      <rPr>
        <sz val="11"/>
        <color rgb="FFFF0000"/>
        <rFont val="Calibri"/>
        <family val="2"/>
        <scheme val="minor"/>
      </rPr>
      <t>5</t>
    </r>
  </si>
  <si>
    <t>was 3</t>
  </si>
  <si>
    <t>sketch uses 122848 bytes, maximum is 130048</t>
  </si>
  <si>
    <r>
      <t xml:space="preserve">#define BABYSTEP_MULTIPLICATOR </t>
    </r>
    <r>
      <rPr>
        <sz val="11"/>
        <color rgb="FFFF0000"/>
        <rFont val="Calibri"/>
        <family val="2"/>
        <scheme val="minor"/>
      </rPr>
      <t>1</t>
    </r>
  </si>
  <si>
    <t>MULTIPLIER?</t>
  </si>
  <si>
    <t>M420 Z10</t>
  </si>
  <si>
    <t>LEVELING FADE Z HEIGHT</t>
  </si>
  <si>
    <t>#define MULTIPLE_PROBING 2</t>
  </si>
  <si>
    <t>M502</t>
  </si>
  <si>
    <t>M500</t>
  </si>
  <si>
    <t>M851 Z-.38</t>
  </si>
  <si>
    <t>factory reset</t>
  </si>
  <si>
    <t>save to eeprom</t>
  </si>
  <si>
    <t>set z probe offset</t>
  </si>
  <si>
    <t>after firmware update</t>
  </si>
  <si>
    <t>in arduino terminal (115200 baud)</t>
  </si>
  <si>
    <t>M503</t>
  </si>
  <si>
    <t>report settings</t>
  </si>
  <si>
    <t>#define GRID_MAX_POINTS_X 5</t>
  </si>
  <si>
    <t>Creality Glass Plate</t>
  </si>
  <si>
    <t>Stored Z Values</t>
  </si>
  <si>
    <t>0       31      63      94      126     157     189     220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</si>
</sst>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nsolas"/>
      <family val="3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5" fillId="0" borderId="0" xfId="2"/>
    <xf numFmtId="0" fontId="4" fillId="0" borderId="0" xfId="0" applyFont="1"/>
    <xf numFmtId="9" fontId="5" fillId="0" borderId="0" xfId="2" applyNumberFormat="1"/>
    <xf numFmtId="0" fontId="6" fillId="2" borderId="1" xfId="0" applyFont="1" applyFill="1" applyBorder="1"/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indent="6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16</xdr:col>
      <xdr:colOff>170590</xdr:colOff>
      <xdr:row>35</xdr:row>
      <xdr:rowOff>28190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714500"/>
          <a:ext cx="6876190" cy="30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21</xdr:col>
      <xdr:colOff>522590</xdr:colOff>
      <xdr:row>49</xdr:row>
      <xdr:rowOff>28286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5143500"/>
          <a:ext cx="10276190" cy="2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17</xdr:col>
      <xdr:colOff>265752</xdr:colOff>
      <xdr:row>57</xdr:row>
      <xdr:rowOff>9357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7620000"/>
          <a:ext cx="7580952" cy="1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20</xdr:col>
      <xdr:colOff>84571</xdr:colOff>
      <xdr:row>63</xdr:row>
      <xdr:rowOff>142762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9750" y="9334500"/>
          <a:ext cx="9228571" cy="9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18</xdr:col>
      <xdr:colOff>284724</xdr:colOff>
      <xdr:row>74</xdr:row>
      <xdr:rowOff>142643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9750" y="10477500"/>
          <a:ext cx="8209524" cy="18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11</xdr:col>
      <xdr:colOff>218590</xdr:colOff>
      <xdr:row>83</xdr:row>
      <xdr:rowOff>66500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750" y="12573000"/>
          <a:ext cx="3876190" cy="14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23</xdr:col>
      <xdr:colOff>331962</xdr:colOff>
      <xdr:row>92</xdr:row>
      <xdr:rowOff>47429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19750" y="14097000"/>
          <a:ext cx="1130476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23</xdr:col>
      <xdr:colOff>284343</xdr:colOff>
      <xdr:row>109</xdr:row>
      <xdr:rowOff>171095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9775" y="16192500"/>
          <a:ext cx="11257143" cy="2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11</xdr:col>
      <xdr:colOff>589790</xdr:colOff>
      <xdr:row>32</xdr:row>
      <xdr:rowOff>8857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6076190" cy="53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22</xdr:col>
      <xdr:colOff>37409</xdr:colOff>
      <xdr:row>23</xdr:row>
      <xdr:rowOff>28119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762000"/>
          <a:ext cx="5523809" cy="3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linFirmware/Marlin" TargetMode="External"/><Relationship Id="rId1" Type="http://schemas.openxmlformats.org/officeDocument/2006/relationships/hyperlink" Target="https://www.youtube.com/watch?v=N7JLchsFR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sUlqrSq6LeY" TargetMode="External"/><Relationship Id="rId1" Type="http://schemas.openxmlformats.org/officeDocument/2006/relationships/hyperlink" Target="https://www.youtube.com/watch?v=sUlqrSq6LeY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42"/>
  <sheetViews>
    <sheetView topLeftCell="A13" workbookViewId="0">
      <selection activeCell="D5" sqref="D5"/>
    </sheetView>
  </sheetViews>
  <sheetFormatPr defaultRowHeight="15" x14ac:dyDescent="0.25"/>
  <cols>
    <col min="4" max="4" width="36.85546875" customWidth="1"/>
  </cols>
  <sheetData>
    <row r="3" spans="3:6" x14ac:dyDescent="0.25">
      <c r="C3" s="5" t="s">
        <v>23</v>
      </c>
      <c r="F3" s="4" t="s">
        <v>24</v>
      </c>
    </row>
    <row r="5" spans="3:6" x14ac:dyDescent="0.25">
      <c r="D5" t="s">
        <v>46</v>
      </c>
      <c r="F5" s="4" t="s">
        <v>45</v>
      </c>
    </row>
    <row r="10" spans="3:6" x14ac:dyDescent="0.25">
      <c r="D10" t="s">
        <v>43</v>
      </c>
    </row>
    <row r="12" spans="3:6" x14ac:dyDescent="0.25">
      <c r="D12" t="s">
        <v>25</v>
      </c>
    </row>
    <row r="14" spans="3:6" x14ac:dyDescent="0.25">
      <c r="D14" t="s">
        <v>26</v>
      </c>
    </row>
    <row r="17" spans="4:5" x14ac:dyDescent="0.25">
      <c r="D17" t="s">
        <v>27</v>
      </c>
    </row>
    <row r="19" spans="4:5" x14ac:dyDescent="0.25">
      <c r="D19" t="s">
        <v>28</v>
      </c>
    </row>
    <row r="21" spans="4:5" x14ac:dyDescent="0.25">
      <c r="D21" t="s">
        <v>29</v>
      </c>
    </row>
    <row r="23" spans="4:5" x14ac:dyDescent="0.25">
      <c r="E23" t="s">
        <v>30</v>
      </c>
    </row>
    <row r="24" spans="4:5" x14ac:dyDescent="0.25">
      <c r="E24" t="s">
        <v>31</v>
      </c>
    </row>
    <row r="26" spans="4:5" x14ac:dyDescent="0.25">
      <c r="D26" t="s">
        <v>32</v>
      </c>
    </row>
    <row r="28" spans="4:5" x14ac:dyDescent="0.25">
      <c r="E28" t="s">
        <v>33</v>
      </c>
    </row>
    <row r="30" spans="4:5" x14ac:dyDescent="0.25">
      <c r="D30" t="s">
        <v>34</v>
      </c>
      <c r="E30" t="s">
        <v>35</v>
      </c>
    </row>
    <row r="31" spans="4:5" x14ac:dyDescent="0.25">
      <c r="D31" t="s">
        <v>36</v>
      </c>
      <c r="E31" t="s">
        <v>37</v>
      </c>
    </row>
    <row r="33" spans="3:5" x14ac:dyDescent="0.25">
      <c r="D33" t="s">
        <v>38</v>
      </c>
      <c r="E33" t="s">
        <v>39</v>
      </c>
    </row>
    <row r="35" spans="3:5" x14ac:dyDescent="0.25">
      <c r="D35" t="s">
        <v>40</v>
      </c>
    </row>
    <row r="38" spans="3:5" x14ac:dyDescent="0.25">
      <c r="C38" t="s">
        <v>41</v>
      </c>
    </row>
    <row r="40" spans="3:5" x14ac:dyDescent="0.25">
      <c r="D40" t="s">
        <v>13</v>
      </c>
    </row>
    <row r="42" spans="3:5" x14ac:dyDescent="0.25">
      <c r="C42" s="2" t="s">
        <v>14</v>
      </c>
      <c r="D42" t="s">
        <v>42</v>
      </c>
    </row>
  </sheetData>
  <hyperlinks>
    <hyperlink ref="F3" r:id="rId1"/>
    <hyperlink ref="F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N181"/>
  <sheetViews>
    <sheetView tabSelected="1" topLeftCell="A148" workbookViewId="0">
      <selection activeCell="L162" sqref="L162"/>
    </sheetView>
  </sheetViews>
  <sheetFormatPr defaultRowHeight="15" x14ac:dyDescent="0.25"/>
  <cols>
    <col min="4" max="4" width="12.140625" style="2" customWidth="1"/>
    <col min="5" max="5" width="52.7109375" customWidth="1"/>
  </cols>
  <sheetData>
    <row r="15" spans="3:5" x14ac:dyDescent="0.25">
      <c r="C15" t="s">
        <v>0</v>
      </c>
      <c r="E15" s="6" t="s">
        <v>44</v>
      </c>
    </row>
    <row r="20" spans="3:5" x14ac:dyDescent="0.25">
      <c r="C20" t="s">
        <v>1</v>
      </c>
      <c r="D20" s="2" t="s">
        <v>3</v>
      </c>
      <c r="E20" t="s">
        <v>2</v>
      </c>
    </row>
    <row r="37" spans="4:5" x14ac:dyDescent="0.25">
      <c r="D37" s="2" t="b">
        <v>1</v>
      </c>
      <c r="E37" t="s">
        <v>4</v>
      </c>
    </row>
    <row r="51" spans="4:5" x14ac:dyDescent="0.25">
      <c r="D51" s="2" t="s">
        <v>3</v>
      </c>
      <c r="E51" t="s">
        <v>5</v>
      </c>
    </row>
    <row r="53" spans="4:5" x14ac:dyDescent="0.25">
      <c r="D53" s="2" t="s">
        <v>6</v>
      </c>
      <c r="E53" t="s">
        <v>7</v>
      </c>
    </row>
    <row r="60" spans="4:5" x14ac:dyDescent="0.25">
      <c r="D60" s="2" t="s">
        <v>8</v>
      </c>
      <c r="E60" t="s">
        <v>47</v>
      </c>
    </row>
    <row r="61" spans="4:5" x14ac:dyDescent="0.25">
      <c r="D61" s="2" t="s">
        <v>8</v>
      </c>
      <c r="E61" t="s">
        <v>48</v>
      </c>
    </row>
    <row r="66" spans="4:5" x14ac:dyDescent="0.25">
      <c r="D66" s="2" t="s">
        <v>9</v>
      </c>
      <c r="E66" t="s">
        <v>10</v>
      </c>
    </row>
    <row r="77" spans="4:5" x14ac:dyDescent="0.25">
      <c r="D77" s="2" t="s">
        <v>3</v>
      </c>
      <c r="E77" t="s">
        <v>11</v>
      </c>
    </row>
    <row r="85" spans="4:5" x14ac:dyDescent="0.25">
      <c r="D85" s="2" t="s">
        <v>3</v>
      </c>
      <c r="E85" t="s">
        <v>12</v>
      </c>
    </row>
    <row r="94" spans="4:5" x14ac:dyDescent="0.25">
      <c r="D94" s="3" t="s">
        <v>13</v>
      </c>
    </row>
    <row r="96" spans="4:5" x14ac:dyDescent="0.25">
      <c r="D96" s="2" t="s">
        <v>14</v>
      </c>
      <c r="E96" t="s">
        <v>15</v>
      </c>
    </row>
    <row r="98" spans="4:5" x14ac:dyDescent="0.25">
      <c r="D98" s="2" t="s">
        <v>16</v>
      </c>
      <c r="E98" t="s">
        <v>74</v>
      </c>
    </row>
    <row r="99" spans="4:5" x14ac:dyDescent="0.25">
      <c r="D99" s="2" t="s">
        <v>75</v>
      </c>
    </row>
    <row r="113" spans="4:14" x14ac:dyDescent="0.25">
      <c r="E113" t="s">
        <v>18</v>
      </c>
      <c r="F113">
        <v>2332</v>
      </c>
      <c r="H113">
        <v>2332</v>
      </c>
    </row>
    <row r="114" spans="4:14" x14ac:dyDescent="0.25">
      <c r="E114" t="s">
        <v>17</v>
      </c>
      <c r="F114">
        <v>1420</v>
      </c>
      <c r="H114">
        <v>1420</v>
      </c>
    </row>
    <row r="115" spans="4:14" x14ac:dyDescent="0.25">
      <c r="E115" t="s">
        <v>19</v>
      </c>
      <c r="F115">
        <v>4232</v>
      </c>
      <c r="H115">
        <v>4232</v>
      </c>
    </row>
    <row r="116" spans="4:14" x14ac:dyDescent="0.25">
      <c r="E116" t="s">
        <v>20</v>
      </c>
      <c r="F116">
        <v>3206</v>
      </c>
    </row>
    <row r="117" spans="4:14" x14ac:dyDescent="0.25">
      <c r="E117" t="s">
        <v>21</v>
      </c>
      <c r="F117">
        <v>892</v>
      </c>
    </row>
    <row r="118" spans="4:14" x14ac:dyDescent="0.25">
      <c r="E118" t="s">
        <v>22</v>
      </c>
      <c r="F118">
        <v>7994</v>
      </c>
      <c r="H118">
        <v>7994</v>
      </c>
    </row>
    <row r="119" spans="4:14" x14ac:dyDescent="0.25">
      <c r="F119">
        <f>SUM(F113:F118)</f>
        <v>20076</v>
      </c>
      <c r="H119">
        <f>SUM(H113:H118)</f>
        <v>15978</v>
      </c>
    </row>
    <row r="121" spans="4:14" x14ac:dyDescent="0.25">
      <c r="D121" t="s">
        <v>49</v>
      </c>
    </row>
    <row r="123" spans="4:14" x14ac:dyDescent="0.25">
      <c r="E123" t="s">
        <v>50</v>
      </c>
    </row>
    <row r="125" spans="4:14" x14ac:dyDescent="0.25">
      <c r="E125" t="s">
        <v>51</v>
      </c>
      <c r="G125" t="s">
        <v>52</v>
      </c>
      <c r="H125" s="4" t="s">
        <v>44</v>
      </c>
      <c r="N125" t="s">
        <v>53</v>
      </c>
    </row>
    <row r="128" spans="4:14" x14ac:dyDescent="0.25">
      <c r="J128">
        <v>8976</v>
      </c>
      <c r="L128" t="s">
        <v>58</v>
      </c>
    </row>
    <row r="130" spans="4:12" x14ac:dyDescent="0.25">
      <c r="D130" s="2" t="s">
        <v>54</v>
      </c>
      <c r="F130" s="2" t="s">
        <v>55</v>
      </c>
      <c r="J130">
        <v>13256</v>
      </c>
      <c r="L130" t="s">
        <v>59</v>
      </c>
    </row>
    <row r="131" spans="4:12" x14ac:dyDescent="0.25">
      <c r="J131">
        <v>9336</v>
      </c>
      <c r="L131" t="s">
        <v>56</v>
      </c>
    </row>
    <row r="132" spans="4:12" x14ac:dyDescent="0.25">
      <c r="J132">
        <v>6792</v>
      </c>
      <c r="L132" t="s">
        <v>57</v>
      </c>
    </row>
    <row r="134" spans="4:12" x14ac:dyDescent="0.25">
      <c r="E134" t="s">
        <v>60</v>
      </c>
    </row>
    <row r="136" spans="4:12" x14ac:dyDescent="0.25">
      <c r="D136" s="2" t="s">
        <v>9</v>
      </c>
      <c r="E136" t="str">
        <f>"//#define SPEAKER"</f>
        <v>//#define SPEAKER</v>
      </c>
      <c r="F136">
        <v>2332</v>
      </c>
    </row>
    <row r="137" spans="4:12" x14ac:dyDescent="0.25">
      <c r="D137" s="2" t="s">
        <v>9</v>
      </c>
      <c r="E137" t="str">
        <f>"//#define SHOW_BOOTSCREEN"</f>
        <v>//#define SHOW_BOOTSCREEN</v>
      </c>
      <c r="F137">
        <v>1420</v>
      </c>
    </row>
    <row r="138" spans="4:12" x14ac:dyDescent="0.25">
      <c r="D138" s="2" t="s">
        <v>14</v>
      </c>
      <c r="E138" t="s">
        <v>61</v>
      </c>
    </row>
    <row r="140" spans="4:12" x14ac:dyDescent="0.25">
      <c r="E140" t="s">
        <v>60</v>
      </c>
    </row>
    <row r="142" spans="4:12" x14ac:dyDescent="0.25">
      <c r="D142" s="2" t="s">
        <v>9</v>
      </c>
      <c r="E142" t="str">
        <f>"//#define ARC_SUPPORT"</f>
        <v>//#define ARC_SUPPORT</v>
      </c>
      <c r="F142">
        <v>4232</v>
      </c>
    </row>
    <row r="145" spans="4:7" x14ac:dyDescent="0.25">
      <c r="E145" s="7" t="s">
        <v>62</v>
      </c>
      <c r="G145" s="1">
        <f>122920/130084</f>
        <v>0.94492789274622546</v>
      </c>
    </row>
    <row r="149" spans="4:7" x14ac:dyDescent="0.25">
      <c r="E149" s="2" t="s">
        <v>63</v>
      </c>
    </row>
    <row r="151" spans="4:7" x14ac:dyDescent="0.25">
      <c r="E151" t="s">
        <v>60</v>
      </c>
    </row>
    <row r="153" spans="4:7" x14ac:dyDescent="0.25">
      <c r="D153" s="2" t="s">
        <v>14</v>
      </c>
      <c r="E153" t="s">
        <v>64</v>
      </c>
    </row>
    <row r="154" spans="4:7" x14ac:dyDescent="0.25">
      <c r="D154" s="2" t="s">
        <v>65</v>
      </c>
      <c r="E154" t="s">
        <v>66</v>
      </c>
      <c r="G154" t="s">
        <v>67</v>
      </c>
    </row>
    <row r="156" spans="4:7" x14ac:dyDescent="0.25">
      <c r="E156" s="2" t="s">
        <v>68</v>
      </c>
    </row>
    <row r="158" spans="4:7" x14ac:dyDescent="0.25">
      <c r="D158" s="2" t="s">
        <v>14</v>
      </c>
      <c r="E158" t="s">
        <v>69</v>
      </c>
    </row>
    <row r="160" spans="4:7" x14ac:dyDescent="0.25">
      <c r="E160" s="2" t="s">
        <v>70</v>
      </c>
    </row>
    <row r="162" spans="4:7" x14ac:dyDescent="0.25">
      <c r="D162" s="2" t="s">
        <v>8</v>
      </c>
      <c r="E162" t="s">
        <v>71</v>
      </c>
      <c r="G162" t="s">
        <v>72</v>
      </c>
    </row>
    <row r="165" spans="4:7" x14ac:dyDescent="0.25">
      <c r="E165" s="7" t="s">
        <v>73</v>
      </c>
      <c r="G165" s="1">
        <f>122848/130084</f>
        <v>0.94437440423111219</v>
      </c>
    </row>
    <row r="168" spans="4:7" x14ac:dyDescent="0.25">
      <c r="E168" t="s">
        <v>76</v>
      </c>
      <c r="F168" t="s">
        <v>77</v>
      </c>
    </row>
    <row r="170" spans="4:7" x14ac:dyDescent="0.25">
      <c r="E170" t="s">
        <v>78</v>
      </c>
    </row>
    <row r="172" spans="4:7" x14ac:dyDescent="0.25">
      <c r="E172" t="s">
        <v>89</v>
      </c>
    </row>
    <row r="174" spans="4:7" x14ac:dyDescent="0.25">
      <c r="E174" s="2" t="s">
        <v>85</v>
      </c>
    </row>
    <row r="175" spans="4:7" x14ac:dyDescent="0.25">
      <c r="E175" s="2" t="s">
        <v>86</v>
      </c>
    </row>
    <row r="177" spans="5:6" x14ac:dyDescent="0.25">
      <c r="E177" t="s">
        <v>79</v>
      </c>
      <c r="F177" t="s">
        <v>82</v>
      </c>
    </row>
    <row r="178" spans="5:6" x14ac:dyDescent="0.25">
      <c r="E178" t="s">
        <v>81</v>
      </c>
      <c r="F178" t="s">
        <v>84</v>
      </c>
    </row>
    <row r="179" spans="5:6" x14ac:dyDescent="0.25">
      <c r="E179" t="s">
        <v>80</v>
      </c>
      <c r="F179" t="s">
        <v>83</v>
      </c>
    </row>
    <row r="181" spans="5:6" x14ac:dyDescent="0.25">
      <c r="E181" t="s">
        <v>87</v>
      </c>
      <c r="F181" t="s">
        <v>88</v>
      </c>
    </row>
  </sheetData>
  <hyperlinks>
    <hyperlink ref="E15" r:id="rId1"/>
    <hyperlink ref="H125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3"/>
  <sheetViews>
    <sheetView topLeftCell="A22" workbookViewId="0">
      <selection activeCell="C49" sqref="C49"/>
    </sheetView>
  </sheetViews>
  <sheetFormatPr defaultRowHeight="15" x14ac:dyDescent="0.25"/>
  <sheetData>
    <row r="3" spans="3:3" x14ac:dyDescent="0.25">
      <c r="C3" t="s">
        <v>90</v>
      </c>
    </row>
    <row r="36" spans="3:3" x14ac:dyDescent="0.25">
      <c r="C36" s="8">
        <v>0</v>
      </c>
    </row>
    <row r="37" spans="3:3" x14ac:dyDescent="0.25">
      <c r="C37" s="8">
        <v>31</v>
      </c>
    </row>
    <row r="38" spans="3:3" x14ac:dyDescent="0.25">
      <c r="C38" s="8">
        <v>63</v>
      </c>
    </row>
    <row r="39" spans="3:3" x14ac:dyDescent="0.25">
      <c r="C39" s="8">
        <v>94</v>
      </c>
    </row>
    <row r="40" spans="3:3" x14ac:dyDescent="0.25">
      <c r="C40" s="8">
        <v>126</v>
      </c>
    </row>
    <row r="41" spans="3:3" x14ac:dyDescent="0.25">
      <c r="C41" s="8">
        <v>157</v>
      </c>
    </row>
    <row r="42" spans="3:3" x14ac:dyDescent="0.25">
      <c r="C42" s="8">
        <v>189</v>
      </c>
    </row>
    <row r="43" spans="3:3" x14ac:dyDescent="0.25">
      <c r="C43" s="8">
        <v>220</v>
      </c>
    </row>
    <row r="44" spans="3:3" x14ac:dyDescent="0.25">
      <c r="C44" s="8">
        <f>0.142  +0.108  +0.029  +0.041  +0.053  +0.075  +0.064  +0.106</f>
        <v>0.61799999999999999</v>
      </c>
    </row>
    <row r="45" spans="3:3" x14ac:dyDescent="0.25">
      <c r="C45" s="8">
        <f>0.183  +0.164  +0.077  +0.052  +0.039  +0.044  +0.136  +0.089</f>
        <v>0.78400000000000003</v>
      </c>
    </row>
    <row r="46" spans="3:3" x14ac:dyDescent="0.25">
      <c r="C46" s="8">
        <f>0.136  +0.073  +0.059  +0.022  +0.006  -0.053  +0.031  -0.039</f>
        <v>0.23500000000000001</v>
      </c>
    </row>
    <row r="47" spans="3:3" x14ac:dyDescent="0.25">
      <c r="C47" s="8">
        <f>0.043  +0.007  +0.008  -0.017  -0.069  -0.026  -0.003  -0.012</f>
        <v>-6.9000000000000006E-2</v>
      </c>
    </row>
    <row r="48" spans="3:3" x14ac:dyDescent="0.25">
      <c r="C48" s="8">
        <f>0.014  -0.005  -0.045  -0.052  -0.068  -0.111  +0.009  -0.056</f>
        <v>-0.314</v>
      </c>
    </row>
    <row r="49" spans="3:3" x14ac:dyDescent="0.25">
      <c r="C49" s="8">
        <f>-0.004  -0.025  -0.079  -0.093  -0.119  -0.092  -0.097  -0.11</f>
        <v>-0.61899999999999999</v>
      </c>
    </row>
    <row r="50" spans="3:3" x14ac:dyDescent="0.25">
      <c r="C50" s="8">
        <f>-0.061  -0.126  -0.086  -0.118  -0.163  -0.134  -0.08  -0.103</f>
        <v>-0.871</v>
      </c>
    </row>
    <row r="51" spans="3:3" x14ac:dyDescent="0.25">
      <c r="C51" s="8">
        <f>-0.025  -0.074  -0.087  -0.104  -0.263  -0.146  -0.089  -0.104</f>
        <v>-0.8919999999999999</v>
      </c>
    </row>
    <row r="52" spans="3:3" ht="22.5" x14ac:dyDescent="0.25">
      <c r="C52" s="9" t="s">
        <v>91</v>
      </c>
    </row>
    <row r="53" spans="3:3" x14ac:dyDescent="0.25">
      <c r="C53" s="10" t="s">
        <v>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Marlin</vt:lpstr>
      <vt:lpstr>3DTouch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2019-02-08T20:43:23Z</dcterms:created>
  <dcterms:modified xsi:type="dcterms:W3CDTF">2019-12-28T01:17:27Z</dcterms:modified>
</cp:coreProperties>
</file>