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T:\精算書\data\"/>
    </mc:Choice>
  </mc:AlternateContent>
  <bookViews>
    <workbookView xWindow="0" yWindow="0" windowWidth="13935" windowHeight="7800"/>
  </bookViews>
  <sheets>
    <sheet name="国内用" sheetId="1" r:id="rId1"/>
    <sheet name="海外用" sheetId="2" r:id="rId2"/>
  </sheets>
  <definedNames>
    <definedName name="_xlnm.Print_Area" localSheetId="1">海外用!$A$1:$O$80</definedName>
    <definedName name="_xlnm.Print_Area" localSheetId="0">国内用!$A$1:$N$45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6" i="2" l="1"/>
  <c r="I67" i="2"/>
  <c r="I68" i="2"/>
  <c r="I65" i="2"/>
  <c r="F66" i="2"/>
  <c r="F67" i="2"/>
  <c r="F68" i="2"/>
  <c r="F65" i="2"/>
  <c r="K78" i="2"/>
  <c r="K76" i="2"/>
  <c r="K77" i="2"/>
  <c r="K75" i="2"/>
  <c r="K74" i="2"/>
  <c r="I74" i="2"/>
  <c r="J78" i="2"/>
  <c r="J75" i="2"/>
  <c r="J76" i="2"/>
  <c r="J77" i="2"/>
  <c r="I75" i="2"/>
  <c r="I78" i="2"/>
  <c r="I76" i="2"/>
  <c r="I77" i="2"/>
  <c r="H74" i="2"/>
  <c r="H75" i="2"/>
  <c r="H76" i="2"/>
  <c r="H77" i="2"/>
  <c r="H78" i="2"/>
  <c r="G74" i="2"/>
  <c r="G75" i="2"/>
  <c r="G76" i="2"/>
  <c r="G77" i="2"/>
  <c r="G78" i="2"/>
  <c r="F64" i="2"/>
  <c r="F78" i="2"/>
  <c r="F75" i="2"/>
  <c r="F76" i="2"/>
  <c r="F77" i="2"/>
  <c r="F74" i="2"/>
  <c r="D74" i="2"/>
  <c r="E74" i="2"/>
  <c r="D75" i="2"/>
  <c r="D76" i="2"/>
  <c r="D77" i="2"/>
  <c r="D78" i="2"/>
  <c r="G64" i="2"/>
  <c r="I64" i="2"/>
  <c r="H66" i="2"/>
  <c r="H67" i="2"/>
  <c r="H68" i="2"/>
  <c r="H65" i="2"/>
  <c r="G65" i="2"/>
  <c r="G66" i="2"/>
  <c r="G67" i="2"/>
  <c r="G68" i="2"/>
  <c r="J66" i="2"/>
  <c r="J67" i="2"/>
  <c r="J68" i="2"/>
  <c r="J65" i="2"/>
  <c r="I45" i="1" l="1"/>
  <c r="J79" i="2" l="1"/>
  <c r="J49" i="2"/>
  <c r="J60" i="2"/>
  <c r="J59" i="2"/>
  <c r="J58" i="2"/>
  <c r="J57" i="2"/>
  <c r="J54" i="2"/>
  <c r="J53" i="2"/>
  <c r="J52" i="2"/>
  <c r="J51" i="2"/>
  <c r="J61" i="2"/>
  <c r="J56" i="2"/>
  <c r="J55" i="2"/>
  <c r="E45" i="1"/>
  <c r="G42" i="1"/>
  <c r="G45" i="1" s="1"/>
  <c r="D42" i="1"/>
  <c r="G39" i="1"/>
  <c r="I30" i="1"/>
  <c r="I29" i="1"/>
  <c r="F39" i="1"/>
  <c r="F42" i="1" s="1"/>
  <c r="I42" i="1" s="1"/>
  <c r="E39" i="1"/>
  <c r="D39" i="1"/>
  <c r="H30" i="1"/>
  <c r="H31" i="1"/>
  <c r="H32" i="1"/>
  <c r="H33" i="1"/>
  <c r="H34" i="1"/>
  <c r="H35" i="1"/>
  <c r="H36" i="1"/>
  <c r="H29" i="1"/>
  <c r="J64" i="2" l="1"/>
  <c r="J69" i="2" s="1"/>
  <c r="F45" i="1"/>
  <c r="I39" i="1"/>
</calcChain>
</file>

<file path=xl/sharedStrings.xml><?xml version="1.0" encoding="utf-8"?>
<sst xmlns="http://schemas.openxmlformats.org/spreadsheetml/2006/main" count="156" uniqueCount="102">
  <si>
    <t>名　前</t>
    <rPh sb="0" eb="1">
      <t>メイ</t>
    </rPh>
    <rPh sb="2" eb="3">
      <t>マエ</t>
    </rPh>
    <phoneticPr fontId="1"/>
  </si>
  <si>
    <t>案件名</t>
    <rPh sb="0" eb="2">
      <t>アンケン</t>
    </rPh>
    <rPh sb="2" eb="3">
      <t>メイ</t>
    </rPh>
    <phoneticPr fontId="1"/>
  </si>
  <si>
    <t>出発日</t>
    <rPh sb="0" eb="3">
      <t>シュッパツビ</t>
    </rPh>
    <phoneticPr fontId="1"/>
  </si>
  <si>
    <t>帰社日</t>
    <rPh sb="0" eb="2">
      <t>キシャ</t>
    </rPh>
    <rPh sb="2" eb="3">
      <t>ビ</t>
    </rPh>
    <phoneticPr fontId="1"/>
  </si>
  <si>
    <t>出張種別</t>
    <rPh sb="0" eb="2">
      <t>シュッチョウ</t>
    </rPh>
    <rPh sb="2" eb="4">
      <t>シュベツ</t>
    </rPh>
    <phoneticPr fontId="1"/>
  </si>
  <si>
    <t>サービスNo.</t>
    <phoneticPr fontId="1"/>
  </si>
  <si>
    <t>サービスカードNo.</t>
    <phoneticPr fontId="1"/>
  </si>
  <si>
    <t>見積りNo.</t>
    <rPh sb="0" eb="2">
      <t>ミツモリ</t>
    </rPh>
    <phoneticPr fontId="1"/>
  </si>
  <si>
    <t>受注番号</t>
    <rPh sb="0" eb="4">
      <t>ジュチュウバンゴウ</t>
    </rPh>
    <phoneticPr fontId="1"/>
  </si>
  <si>
    <t>製品番号</t>
    <rPh sb="0" eb="4">
      <t>セイヒンバンゴウ</t>
    </rPh>
    <phoneticPr fontId="1"/>
  </si>
  <si>
    <t>客先発注書No.</t>
    <rPh sb="0" eb="2">
      <t>キャクサキ</t>
    </rPh>
    <rPh sb="2" eb="5">
      <t>ハッチュウショ</t>
    </rPh>
    <phoneticPr fontId="1"/>
  </si>
  <si>
    <t>対応種別</t>
    <rPh sb="0" eb="2">
      <t>タイオウ</t>
    </rPh>
    <rPh sb="2" eb="4">
      <t>シュベツ</t>
    </rPh>
    <phoneticPr fontId="1"/>
  </si>
  <si>
    <t>【領　収　書】</t>
    <phoneticPr fontId="1"/>
  </si>
  <si>
    <t>勘定項目</t>
    <rPh sb="0" eb="2">
      <t>カンジョウ</t>
    </rPh>
    <rPh sb="2" eb="4">
      <t>コウモク</t>
    </rPh>
    <phoneticPr fontId="1"/>
  </si>
  <si>
    <t>適用（内容／経由／人数etc）</t>
    <rPh sb="0" eb="2">
      <t>テキヨウ</t>
    </rPh>
    <rPh sb="3" eb="5">
      <t>ナイヨウ</t>
    </rPh>
    <rPh sb="6" eb="8">
      <t>ケイユ</t>
    </rPh>
    <rPh sb="9" eb="11">
      <t>ニンズウ</t>
    </rPh>
    <phoneticPr fontId="1"/>
  </si>
  <si>
    <t>適用日</t>
    <rPh sb="0" eb="2">
      <t>テキヨウ</t>
    </rPh>
    <rPh sb="2" eb="3">
      <t>ビ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</si>
  <si>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</si>
  <si>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</si>
  <si>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小計</t>
    <rPh sb="0" eb="2">
      <t>ショウケイ</t>
    </rPh>
    <phoneticPr fontId="1"/>
  </si>
  <si>
    <t>決済方法</t>
    <rPh sb="0" eb="2">
      <t>ケッサイ</t>
    </rPh>
    <rPh sb="2" eb="4">
      <t>ホウホウ</t>
    </rPh>
    <phoneticPr fontId="1"/>
  </si>
  <si>
    <t>領収書</t>
    <rPh sb="0" eb="3">
      <t>リョウシュウショ</t>
    </rPh>
    <phoneticPr fontId="1"/>
  </si>
  <si>
    <t>備考</t>
    <rPh sb="0" eb="2">
      <t>ビコウ</t>
    </rPh>
    <phoneticPr fontId="1"/>
  </si>
  <si>
    <t>作成日</t>
    <rPh sb="0" eb="3">
      <t>サクセイビ</t>
    </rPh>
    <phoneticPr fontId="1"/>
  </si>
  <si>
    <t>承認</t>
    <rPh sb="0" eb="2">
      <t>ショウニン</t>
    </rPh>
    <phoneticPr fontId="1"/>
  </si>
  <si>
    <t>担当</t>
    <rPh sb="0" eb="2">
      <t>タントウ</t>
    </rPh>
    <phoneticPr fontId="1"/>
  </si>
  <si>
    <t>【手　当(ホテル代を含む)】</t>
    <phoneticPr fontId="1"/>
  </si>
  <si>
    <t>手当</t>
    <rPh sb="0" eb="2">
      <t>テアテ</t>
    </rPh>
    <phoneticPr fontId="1"/>
  </si>
  <si>
    <t>日数</t>
    <rPh sb="0" eb="2">
      <t>ニッスウ</t>
    </rPh>
    <phoneticPr fontId="1"/>
  </si>
  <si>
    <t>移動手当</t>
    <rPh sb="0" eb="1">
      <t>ワタル</t>
    </rPh>
    <rPh sb="1" eb="2">
      <t>ドウ</t>
    </rPh>
    <rPh sb="2" eb="3">
      <t>テ</t>
    </rPh>
    <rPh sb="3" eb="4">
      <t>トウ</t>
    </rPh>
    <phoneticPr fontId="1"/>
  </si>
  <si>
    <t>往路</t>
    <rPh sb="0" eb="2">
      <t>オウロ</t>
    </rPh>
    <phoneticPr fontId="1"/>
  </si>
  <si>
    <t>復路</t>
    <rPh sb="0" eb="2">
      <t>フクロ</t>
    </rPh>
    <phoneticPr fontId="1"/>
  </si>
  <si>
    <t>宿泊手当</t>
    <rPh sb="0" eb="2">
      <t>シュクハク</t>
    </rPh>
    <rPh sb="2" eb="4">
      <t>テアテ</t>
    </rPh>
    <phoneticPr fontId="1"/>
  </si>
  <si>
    <t>外勤手当</t>
    <rPh sb="0" eb="2">
      <t>ガイキン</t>
    </rPh>
    <rPh sb="2" eb="4">
      <t>テアテ</t>
    </rPh>
    <phoneticPr fontId="1"/>
  </si>
  <si>
    <t>特別手当</t>
    <rPh sb="0" eb="2">
      <t>トクベツ</t>
    </rPh>
    <rPh sb="2" eb="4">
      <t>テアテ</t>
    </rPh>
    <phoneticPr fontId="1"/>
  </si>
  <si>
    <t>特例手当</t>
    <rPh sb="0" eb="2">
      <t>トクレイ</t>
    </rPh>
    <rPh sb="2" eb="4">
      <t>テアテ</t>
    </rPh>
    <phoneticPr fontId="1"/>
  </si>
  <si>
    <t>A</t>
    <phoneticPr fontId="1"/>
  </si>
  <si>
    <t>B</t>
    <phoneticPr fontId="1"/>
  </si>
  <si>
    <t>A</t>
    <phoneticPr fontId="1"/>
  </si>
  <si>
    <t>B</t>
    <phoneticPr fontId="1"/>
  </si>
  <si>
    <r>
      <t xml:space="preserve"> ※　</t>
    </r>
    <r>
      <rPr>
        <b/>
        <sz val="11"/>
        <color rgb="FFFF0000"/>
        <rFont val="游ゴシック"/>
        <family val="3"/>
        <charset val="128"/>
        <scheme val="minor"/>
      </rPr>
      <t>A</t>
    </r>
    <r>
      <rPr>
        <sz val="11"/>
        <color theme="1"/>
        <rFont val="游ゴシック"/>
        <family val="2"/>
        <charset val="128"/>
        <scheme val="minor"/>
      </rPr>
      <t>　=　営業活動日/他</t>
    </r>
    <phoneticPr fontId="1"/>
  </si>
  <si>
    <r>
      <t xml:space="preserve"> 　　</t>
    </r>
    <r>
      <rPr>
        <b/>
        <sz val="11"/>
        <color rgb="FF00B0F0"/>
        <rFont val="游ゴシック"/>
        <family val="3"/>
        <charset val="128"/>
        <scheme val="minor"/>
      </rPr>
      <t>B</t>
    </r>
    <r>
      <rPr>
        <sz val="11"/>
        <color theme="1"/>
        <rFont val="游ゴシック"/>
        <family val="2"/>
        <charset val="128"/>
        <scheme val="minor"/>
      </rPr>
      <t>　=　作業日</t>
    </r>
    <phoneticPr fontId="1"/>
  </si>
  <si>
    <t>【小　　計】</t>
    <phoneticPr fontId="1"/>
  </si>
  <si>
    <t>A)　手当　小計</t>
    <phoneticPr fontId="1"/>
  </si>
  <si>
    <t>D)　請求書　小計</t>
    <phoneticPr fontId="1"/>
  </si>
  <si>
    <t>出張経費
合計(A+B+C+D)</t>
    <phoneticPr fontId="1"/>
  </si>
  <si>
    <t>C)　領収書
（電子ﾏﾈｰ&amp;現金）</t>
    <phoneticPr fontId="1"/>
  </si>
  <si>
    <t>B)　領収書 
(Corp.ｶｰﾄﾞ)</t>
    <phoneticPr fontId="1"/>
  </si>
  <si>
    <t>【精算　1】　</t>
    <phoneticPr fontId="1"/>
  </si>
  <si>
    <t>A) 仮払金</t>
    <phoneticPr fontId="1"/>
  </si>
  <si>
    <t>B) 手当　小計</t>
    <phoneticPr fontId="1"/>
  </si>
  <si>
    <t>C) 残金</t>
    <phoneticPr fontId="1"/>
  </si>
  <si>
    <t>D)　領収書
(電子ﾏﾈｰ&amp;現金)</t>
    <phoneticPr fontId="1"/>
  </si>
  <si>
    <t>E) ｶｰﾄﾞで支払ったﾎﾃﾙ代の
補正額</t>
    <phoneticPr fontId="1"/>
  </si>
  <si>
    <t>精算金額((B+D)-(A-C)-E)</t>
    <phoneticPr fontId="1"/>
  </si>
  <si>
    <t>【精算　2】　</t>
    <phoneticPr fontId="1"/>
  </si>
  <si>
    <t>式：仮払金+ホテル代の補正額-領収書及び手当</t>
    <phoneticPr fontId="1"/>
  </si>
  <si>
    <t>A) 仮払金-残金</t>
    <phoneticPr fontId="1"/>
  </si>
  <si>
    <t>B)　領収書＆手当</t>
    <phoneticPr fontId="1"/>
  </si>
  <si>
    <t>C) ｶｰﾄﾞで支払ったﾎﾃﾙ代の
補正額</t>
    <phoneticPr fontId="1"/>
  </si>
  <si>
    <t>精算金額(A+C-B)</t>
    <phoneticPr fontId="1"/>
  </si>
  <si>
    <t xml:space="preserve">年     月     日   </t>
    <phoneticPr fontId="1"/>
  </si>
  <si>
    <t>受
領</t>
    <phoneticPr fontId="1"/>
  </si>
  <si>
    <t>【手　当】</t>
    <phoneticPr fontId="1"/>
  </si>
  <si>
    <t>通貨</t>
    <rPh sb="0" eb="2">
      <t>ツウカ</t>
    </rPh>
    <phoneticPr fontId="1"/>
  </si>
  <si>
    <t>地域</t>
    <rPh sb="0" eb="2">
      <t>チイキ</t>
    </rPh>
    <phoneticPr fontId="1"/>
  </si>
  <si>
    <t>地域手当</t>
    <rPh sb="0" eb="2">
      <t>チイキ</t>
    </rPh>
    <rPh sb="2" eb="4">
      <t>テアテ</t>
    </rPh>
    <phoneticPr fontId="1"/>
  </si>
  <si>
    <t>運転手当</t>
    <rPh sb="0" eb="2">
      <t>ウンテン</t>
    </rPh>
    <rPh sb="2" eb="4">
      <t>テアテ</t>
    </rPh>
    <phoneticPr fontId="1"/>
  </si>
  <si>
    <t>①</t>
    <phoneticPr fontId="1"/>
  </si>
  <si>
    <t>②</t>
    <phoneticPr fontId="1"/>
  </si>
  <si>
    <t>③</t>
    <phoneticPr fontId="1"/>
  </si>
  <si>
    <t>④</t>
    <phoneticPr fontId="1"/>
  </si>
  <si>
    <t>151～300ｋｍ</t>
  </si>
  <si>
    <t>または</t>
  </si>
  <si>
    <t>101～200mile</t>
  </si>
  <si>
    <t>301～500ｋｍ</t>
  </si>
  <si>
    <t>201～300mile</t>
  </si>
  <si>
    <t>501～700ｋｍ</t>
  </si>
  <si>
    <t>301～450mile</t>
  </si>
  <si>
    <t>701km～</t>
  </si>
  <si>
    <t>451mile～</t>
  </si>
  <si>
    <t>地域、適用日</t>
    <rPh sb="0" eb="2">
      <t>チイキ</t>
    </rPh>
    <rPh sb="3" eb="6">
      <t>テキヨウビ</t>
    </rPh>
    <phoneticPr fontId="1"/>
  </si>
  <si>
    <t>【精　算】（式：仮払金-領収書及び日当）</t>
    <phoneticPr fontId="1"/>
  </si>
  <si>
    <t>通　貨</t>
    <phoneticPr fontId="1"/>
  </si>
  <si>
    <t>①現地通貨=？円</t>
    <phoneticPr fontId="1"/>
  </si>
  <si>
    <t>②仮払金</t>
    <phoneticPr fontId="1"/>
  </si>
  <si>
    <t>③残　金</t>
    <phoneticPr fontId="1"/>
  </si>
  <si>
    <t>④領収書及び
手当合計</t>
    <phoneticPr fontId="1"/>
  </si>
  <si>
    <t>⑤差　額
(②-④)</t>
    <phoneticPr fontId="1"/>
  </si>
  <si>
    <t>⑥使用額 
(-は、買取金額)
(②-④-③)</t>
    <phoneticPr fontId="1"/>
  </si>
  <si>
    <t>円換算
(①×⑥)</t>
    <phoneticPr fontId="1"/>
  </si>
  <si>
    <t>精算金額
(返金金額)</t>
    <phoneticPr fontId="1"/>
  </si>
  <si>
    <t>精算金額</t>
    <rPh sb="0" eb="2">
      <t>セイサン</t>
    </rPh>
    <rPh sb="2" eb="4">
      <t>キンガク</t>
    </rPh>
    <phoneticPr fontId="1"/>
  </si>
  <si>
    <t>【小　計】</t>
    <phoneticPr fontId="1"/>
  </si>
  <si>
    <t>通　貨</t>
    <phoneticPr fontId="1"/>
  </si>
  <si>
    <t>①手当
小計</t>
    <phoneticPr fontId="1"/>
  </si>
  <si>
    <t>②領収書　小計
(Corp.カード)</t>
    <phoneticPr fontId="1"/>
  </si>
  <si>
    <t>③領収書 小計
（電子ﾏﾈｰ＆現金）</t>
    <phoneticPr fontId="1"/>
  </si>
  <si>
    <t>④請求書</t>
    <phoneticPr fontId="1"/>
  </si>
  <si>
    <t>⑥換算レート</t>
    <phoneticPr fontId="1"/>
  </si>
  <si>
    <t>⑤出張経費 合計
(現地通貨)</t>
    <phoneticPr fontId="1"/>
  </si>
  <si>
    <t>出張経費 合計(円)
(⑤ｘ⑥)</t>
    <phoneticPr fontId="1"/>
  </si>
  <si>
    <t>出張経費総合計</t>
    <rPh sb="0" eb="2">
      <t>シュッチョウ</t>
    </rPh>
    <rPh sb="2" eb="4">
      <t>ケイヒ</t>
    </rPh>
    <rPh sb="4" eb="5">
      <t>ソウ</t>
    </rPh>
    <rPh sb="5" eb="7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</si>
</sst>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¥&quot;#,##0;&quot;¥&quot;\-#,##0"/>
    <numFmt numFmtId="6" formatCode="&quot;¥&quot;#,##0;[Red]&quot;¥&quot;\-#,##0"/>
    <numFmt numFmtId="176" formatCode="&quot;¥&quot;#,##0.000000;&quot;¥&quot;\-#,##0.000000"/>
  </numFmts>
  <fonts count="2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00B0F0"/>
      <name val="游ゴシック"/>
      <family val="3"/>
      <charset val="128"/>
      <scheme val="minor"/>
    </font>
    <font>
      <sz val="11"/>
      <color rgb="FF000000"/>
      <name val="Century"/>
      <family val="1"/>
    </font>
    <font>
      <sz val="11"/>
      <color theme="1"/>
      <name val="游ゴシック"/>
      <family val="2"/>
      <scheme val="minor"/>
    </font>
    <font>
      <b/>
      <sz val="9"/>
      <color theme="1"/>
      <name val="游ゴシック"/>
      <family val="3"/>
      <charset val="128"/>
      <scheme val="minor"/>
    </font>
    <font>
      <b/>
      <sz val="8"/>
      <color theme="1"/>
      <name val="游ゴシック"/>
      <family val="3"/>
      <charset val="128"/>
      <scheme val="minor"/>
    </font>
    <font>
      <sz val="11"/>
      <color theme="1"/>
      <name val="Century"/>
      <family val="1"/>
    </font>
    <font>
      <u val="double"/>
      <sz val="18"/>
      <color theme="1"/>
      <name val="Century"/>
      <family val="1"/>
    </font>
    <font>
      <sz val="10"/>
      <color theme="1"/>
      <name val="Century"/>
      <family val="1"/>
    </font>
    <font>
      <sz val="10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u val="double"/>
      <sz val="22"/>
      <color theme="1"/>
      <name val="Century"/>
      <family val="1"/>
    </font>
    <font>
      <sz val="9"/>
      <color theme="1"/>
      <name val="游ゴシック"/>
      <family val="2"/>
      <charset val="128"/>
      <scheme val="minor"/>
    </font>
    <font>
      <sz val="16"/>
      <color theme="1"/>
      <name val="Century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/>
      <right/>
      <top style="thin">
        <color indexed="64"/>
      </top>
      <bottom/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/>
  </cellStyleXfs>
  <cellXfs count="229">
    <xf numFmtId="0" fontId="0" fillId="0" borderId="0" xfId="0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7" fillId="0" borderId="0" xfId="0" applyFont="1">
      <alignment vertical="center"/>
    </xf>
    <xf numFmtId="5" fontId="9" fillId="0" borderId="19" xfId="0" applyNumberFormat="1" applyFont="1" applyFill="1" applyBorder="1" applyAlignment="1">
      <alignment vertical="center"/>
    </xf>
    <xf numFmtId="0" fontId="0" fillId="0" borderId="0" xfId="0">
      <alignment vertical="center"/>
    </xf>
    <xf numFmtId="5" fontId="9" fillId="0" borderId="39" xfId="0" applyNumberFormat="1" applyFont="1" applyFill="1" applyBorder="1" applyAlignment="1">
      <alignment vertical="center"/>
    </xf>
    <xf numFmtId="5" fontId="9" fillId="0" borderId="1" xfId="0" applyNumberFormat="1" applyFont="1" applyFill="1" applyBorder="1" applyAlignment="1">
      <alignment vertical="center"/>
    </xf>
    <xf numFmtId="5" fontId="9" fillId="0" borderId="36" xfId="0" applyNumberFormat="1" applyFont="1" applyFill="1" applyBorder="1" applyAlignment="1">
      <alignment vertical="center"/>
    </xf>
    <xf numFmtId="0" fontId="12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/>
    </xf>
    <xf numFmtId="0" fontId="12" fillId="0" borderId="46" xfId="0" applyFont="1" applyBorder="1" applyAlignment="1">
      <alignment horizontal="center" vertical="center" wrapText="1"/>
    </xf>
    <xf numFmtId="0" fontId="0" fillId="0" borderId="47" xfId="0" applyBorder="1">
      <alignment vertical="center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top"/>
    </xf>
    <xf numFmtId="0" fontId="0" fillId="0" borderId="0" xfId="0" applyBorder="1" applyAlignment="1">
      <alignment vertical="top"/>
    </xf>
    <xf numFmtId="5" fontId="9" fillId="0" borderId="18" xfId="0" applyNumberFormat="1" applyFont="1" applyFill="1" applyBorder="1" applyAlignment="1">
      <alignment vertical="center"/>
    </xf>
    <xf numFmtId="0" fontId="0" fillId="3" borderId="3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6" xfId="0" applyBorder="1" applyAlignment="1">
      <alignment vertical="center"/>
    </xf>
    <xf numFmtId="5" fontId="9" fillId="0" borderId="17" xfId="0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13" fillId="0" borderId="44" xfId="0" applyFont="1" applyBorder="1">
      <alignment vertical="center"/>
    </xf>
    <xf numFmtId="0" fontId="13" fillId="3" borderId="7" xfId="0" applyFont="1" applyFill="1" applyBorder="1">
      <alignment vertical="center"/>
    </xf>
    <xf numFmtId="0" fontId="13" fillId="0" borderId="43" xfId="0" applyFont="1" applyBorder="1">
      <alignment vertical="center"/>
    </xf>
    <xf numFmtId="0" fontId="13" fillId="0" borderId="7" xfId="0" applyFont="1" applyBorder="1">
      <alignment vertical="center"/>
    </xf>
    <xf numFmtId="0" fontId="13" fillId="3" borderId="1" xfId="0" applyFont="1" applyFill="1" applyBorder="1">
      <alignment vertical="center"/>
    </xf>
    <xf numFmtId="0" fontId="13" fillId="0" borderId="1" xfId="0" applyFont="1" applyBorder="1">
      <alignment vertical="center"/>
    </xf>
    <xf numFmtId="0" fontId="13" fillId="0" borderId="1" xfId="0" applyFont="1" applyBorder="1" applyAlignment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5" fontId="13" fillId="0" borderId="7" xfId="0" applyNumberFormat="1" applyFont="1" applyBorder="1">
      <alignment vertical="center"/>
    </xf>
    <xf numFmtId="0" fontId="15" fillId="3" borderId="18" xfId="0" applyFont="1" applyFill="1" applyBorder="1" applyAlignment="1">
      <alignment horizontal="right" vertical="center"/>
    </xf>
    <xf numFmtId="0" fontId="15" fillId="0" borderId="18" xfId="0" applyFont="1" applyBorder="1" applyAlignment="1">
      <alignment horizontal="right" vertical="center"/>
    </xf>
    <xf numFmtId="0" fontId="15" fillId="3" borderId="20" xfId="0" applyFont="1" applyFill="1" applyBorder="1" applyAlignment="1">
      <alignment horizontal="right" vertical="center"/>
    </xf>
    <xf numFmtId="0" fontId="15" fillId="0" borderId="20" xfId="0" applyFont="1" applyBorder="1" applyAlignment="1">
      <alignment horizontal="right" vertical="center"/>
    </xf>
    <xf numFmtId="0" fontId="15" fillId="3" borderId="17" xfId="0" applyFont="1" applyFill="1" applyBorder="1" applyAlignment="1">
      <alignment horizontal="right" vertical="center"/>
    </xf>
    <xf numFmtId="0" fontId="15" fillId="0" borderId="17" xfId="0" applyFont="1" applyBorder="1" applyAlignment="1">
      <alignment horizontal="right" vertical="center"/>
    </xf>
    <xf numFmtId="0" fontId="15" fillId="3" borderId="7" xfId="0" applyFont="1" applyFill="1" applyBorder="1" applyAlignment="1">
      <alignment horizontal="right" vertical="center"/>
    </xf>
    <xf numFmtId="0" fontId="15" fillId="0" borderId="7" xfId="0" applyFont="1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5" fontId="13" fillId="0" borderId="18" xfId="0" applyNumberFormat="1" applyFont="1" applyBorder="1" applyAlignment="1">
      <alignment vertical="center"/>
    </xf>
    <xf numFmtId="0" fontId="13" fillId="0" borderId="18" xfId="0" applyFont="1" applyBorder="1" applyAlignment="1">
      <alignment vertical="center"/>
    </xf>
    <xf numFmtId="0" fontId="0" fillId="0" borderId="19" xfId="0" applyBorder="1" applyAlignment="1">
      <alignment horizontal="right" vertical="center"/>
    </xf>
    <xf numFmtId="5" fontId="13" fillId="0" borderId="19" xfId="0" applyNumberFormat="1" applyFont="1" applyBorder="1" applyAlignment="1">
      <alignment vertical="center"/>
    </xf>
    <xf numFmtId="0" fontId="13" fillId="0" borderId="19" xfId="0" applyFont="1" applyBorder="1" applyAlignment="1">
      <alignment vertical="center"/>
    </xf>
    <xf numFmtId="5" fontId="13" fillId="0" borderId="1" xfId="0" applyNumberFormat="1" applyFont="1" applyBorder="1" applyAlignment="1">
      <alignment vertical="center"/>
    </xf>
    <xf numFmtId="5" fontId="13" fillId="0" borderId="36" xfId="0" applyNumberFormat="1" applyFont="1" applyBorder="1" applyAlignment="1">
      <alignment vertical="center"/>
    </xf>
    <xf numFmtId="0" fontId="13" fillId="0" borderId="36" xfId="0" applyFont="1" applyBorder="1" applyAlignment="1">
      <alignment vertical="center"/>
    </xf>
    <xf numFmtId="0" fontId="3" fillId="3" borderId="18" xfId="0" applyFont="1" applyFill="1" applyBorder="1" applyAlignment="1">
      <alignment horizontal="right" vertical="center"/>
    </xf>
    <xf numFmtId="0" fontId="3" fillId="3" borderId="20" xfId="0" applyFont="1" applyFill="1" applyBorder="1" applyAlignment="1">
      <alignment horizontal="right" vertical="center"/>
    </xf>
    <xf numFmtId="0" fontId="3" fillId="3" borderId="17" xfId="0" applyFont="1" applyFill="1" applyBorder="1" applyAlignment="1">
      <alignment horizontal="right" vertical="center"/>
    </xf>
    <xf numFmtId="0" fontId="3" fillId="3" borderId="7" xfId="0" applyFont="1" applyFill="1" applyBorder="1" applyAlignment="1">
      <alignment horizontal="right" vertical="center"/>
    </xf>
    <xf numFmtId="0" fontId="13" fillId="0" borderId="17" xfId="0" applyFont="1" applyBorder="1" applyAlignment="1">
      <alignment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7" fillId="2" borderId="45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76" fontId="13" fillId="0" borderId="1" xfId="0" applyNumberFormat="1" applyFont="1" applyBorder="1">
      <alignment vertical="center"/>
    </xf>
    <xf numFmtId="5" fontId="13" fillId="0" borderId="17" xfId="0" applyNumberFormat="1" applyFont="1" applyBorder="1" applyAlignment="1">
      <alignment vertical="center"/>
    </xf>
    <xf numFmtId="5" fontId="21" fillId="0" borderId="7" xfId="0" applyNumberFormat="1" applyFont="1" applyBorder="1" applyAlignment="1">
      <alignment vertical="center" shrinkToFit="1"/>
    </xf>
    <xf numFmtId="5" fontId="21" fillId="3" borderId="7" xfId="0" applyNumberFormat="1" applyFont="1" applyFill="1" applyBorder="1" applyAlignment="1">
      <alignment vertical="center" shrinkToFit="1"/>
    </xf>
    <xf numFmtId="0" fontId="3" fillId="4" borderId="18" xfId="0" applyFont="1" applyFill="1" applyBorder="1" applyAlignment="1">
      <alignment horizontal="center" vertical="center" shrinkToFit="1"/>
    </xf>
    <xf numFmtId="0" fontId="3" fillId="4" borderId="20" xfId="0" applyFont="1" applyFill="1" applyBorder="1" applyAlignment="1">
      <alignment horizontal="center" vertical="center" shrinkToFit="1"/>
    </xf>
    <xf numFmtId="0" fontId="3" fillId="4" borderId="17" xfId="0" applyFont="1" applyFill="1" applyBorder="1" applyAlignment="1">
      <alignment horizontal="center" vertical="center" shrinkToFit="1"/>
    </xf>
    <xf numFmtId="0" fontId="3" fillId="4" borderId="7" xfId="0" applyFont="1" applyFill="1" applyBorder="1" applyAlignment="1">
      <alignment horizontal="center" vertical="center" shrinkToFit="1"/>
    </xf>
    <xf numFmtId="0" fontId="0" fillId="4" borderId="7" xfId="0" applyFill="1" applyBorder="1" applyAlignment="1">
      <alignment vertical="center" shrinkToFit="1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3" fillId="3" borderId="18" xfId="0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0" fontId="16" fillId="3" borderId="17" xfId="0" applyFont="1" applyFill="1" applyBorder="1" applyAlignment="1">
      <alignment horizontal="left" vertical="center"/>
    </xf>
    <xf numFmtId="0" fontId="3" fillId="3" borderId="17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0" xfId="0" applyFill="1" applyAlignment="1">
      <alignment horizontal="right" vertical="top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1" xfId="0" applyBorder="1" applyAlignment="1">
      <alignment vertical="center"/>
    </xf>
    <xf numFmtId="0" fontId="2" fillId="2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4" borderId="27" xfId="0" applyFont="1" applyFill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vertical="top"/>
    </xf>
    <xf numFmtId="0" fontId="0" fillId="0" borderId="29" xfId="0" applyBorder="1" applyAlignment="1">
      <alignment vertical="top"/>
    </xf>
    <xf numFmtId="0" fontId="3" fillId="4" borderId="30" xfId="0" applyFont="1" applyFill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4" borderId="28" xfId="0" applyFont="1" applyFill="1" applyBorder="1" applyAlignment="1">
      <alignment horizontal="left" vertical="center"/>
    </xf>
    <xf numFmtId="0" fontId="3" fillId="4" borderId="32" xfId="0" applyFont="1" applyFill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 shrinkToFit="1"/>
    </xf>
    <xf numFmtId="0" fontId="0" fillId="0" borderId="29" xfId="0" applyBorder="1" applyAlignment="1">
      <alignment horizontal="right" vertical="center" shrinkToFit="1"/>
    </xf>
    <xf numFmtId="0" fontId="0" fillId="0" borderId="3" xfId="0" applyBorder="1" applyAlignment="1">
      <alignment horizontal="right" vertical="center" shrinkToFit="1"/>
    </xf>
    <xf numFmtId="0" fontId="0" fillId="0" borderId="34" xfId="0" applyBorder="1" applyAlignment="1">
      <alignment horizontal="right" vertical="center" shrinkToFit="1"/>
    </xf>
    <xf numFmtId="0" fontId="0" fillId="0" borderId="21" xfId="0" applyBorder="1" applyAlignment="1">
      <alignment horizontal="right" vertical="center" shrinkToFit="1"/>
    </xf>
    <xf numFmtId="0" fontId="0" fillId="0" borderId="35" xfId="0" applyBorder="1" applyAlignment="1">
      <alignment horizontal="right" vertical="center" shrinkToFit="1"/>
    </xf>
    <xf numFmtId="0" fontId="0" fillId="0" borderId="32" xfId="0" applyBorder="1" applyAlignment="1">
      <alignment horizontal="right" vertical="center" shrinkToFit="1"/>
    </xf>
    <xf numFmtId="0" fontId="0" fillId="0" borderId="37" xfId="0" applyBorder="1" applyAlignment="1">
      <alignment horizontal="right" vertical="center" shrinkToFit="1"/>
    </xf>
    <xf numFmtId="0" fontId="0" fillId="0" borderId="33" xfId="0" applyBorder="1" applyAlignment="1">
      <alignment horizontal="right" vertical="center" shrinkToFit="1"/>
    </xf>
    <xf numFmtId="0" fontId="5" fillId="0" borderId="21" xfId="0" applyFont="1" applyBorder="1" applyAlignment="1">
      <alignment vertical="top"/>
    </xf>
    <xf numFmtId="0" fontId="0" fillId="0" borderId="21" xfId="0" applyBorder="1" applyAlignment="1">
      <alignment vertical="top"/>
    </xf>
    <xf numFmtId="0" fontId="20" fillId="0" borderId="18" xfId="0" applyFont="1" applyBorder="1" applyAlignment="1">
      <alignment vertical="center"/>
    </xf>
    <xf numFmtId="0" fontId="20" fillId="0" borderId="19" xfId="0" applyFont="1" applyBorder="1" applyAlignment="1">
      <alignment vertical="center"/>
    </xf>
    <xf numFmtId="0" fontId="12" fillId="2" borderId="14" xfId="0" applyFont="1" applyFill="1" applyBorder="1" applyAlignment="1">
      <alignment horizontal="right"/>
    </xf>
    <xf numFmtId="0" fontId="12" fillId="2" borderId="16" xfId="0" applyFont="1" applyFill="1" applyBorder="1" applyAlignment="1">
      <alignment horizontal="right"/>
    </xf>
    <xf numFmtId="0" fontId="0" fillId="2" borderId="39" xfId="0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34" xfId="0" applyFill="1" applyBorder="1" applyAlignment="1">
      <alignment vertical="center"/>
    </xf>
    <xf numFmtId="0" fontId="12" fillId="2" borderId="4" xfId="0" applyFont="1" applyFill="1" applyBorder="1" applyAlignment="1">
      <alignment horizontal="center" vertical="center" wrapText="1"/>
    </xf>
    <xf numFmtId="0" fontId="12" fillId="2" borderId="2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5" fontId="21" fillId="0" borderId="7" xfId="0" applyNumberFormat="1" applyFont="1" applyBorder="1" applyAlignment="1">
      <alignment vertical="center" shrinkToFit="1"/>
    </xf>
    <xf numFmtId="5" fontId="21" fillId="0" borderId="5" xfId="0" applyNumberFormat="1" applyFont="1" applyBorder="1" applyAlignment="1">
      <alignment vertical="center" shrinkToFit="1"/>
    </xf>
    <xf numFmtId="6" fontId="14" fillId="0" borderId="46" xfId="0" applyNumberFormat="1" applyFont="1" applyBorder="1" applyAlignment="1">
      <alignment horizontal="center" vertical="center" shrinkToFit="1"/>
    </xf>
    <xf numFmtId="6" fontId="14" fillId="0" borderId="48" xfId="0" applyNumberFormat="1" applyFont="1" applyBorder="1" applyAlignment="1">
      <alignment horizontal="center" vertical="center" shrinkToFit="1"/>
    </xf>
    <xf numFmtId="6" fontId="14" fillId="0" borderId="47" xfId="0" applyNumberFormat="1" applyFont="1" applyBorder="1" applyAlignment="1">
      <alignment horizontal="center" vertical="center" shrinkToFit="1"/>
    </xf>
    <xf numFmtId="0" fontId="2" fillId="0" borderId="0" xfId="0" applyFont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3" fillId="3" borderId="30" xfId="0" applyFont="1" applyFill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5" fontId="19" fillId="0" borderId="21" xfId="0" applyNumberFormat="1" applyFont="1" applyBorder="1" applyAlignment="1">
      <alignment horizontal="center" vertical="center"/>
    </xf>
    <xf numFmtId="5" fontId="19" fillId="0" borderId="22" xfId="0" applyNumberFormat="1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vertical="center"/>
    </xf>
    <xf numFmtId="0" fontId="0" fillId="0" borderId="49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36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8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3" borderId="27" xfId="0" applyFont="1" applyFill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4" borderId="1" xfId="0" applyFill="1" applyBorder="1" applyAlignment="1">
      <alignment vertical="center" shrinkToFit="1"/>
    </xf>
    <xf numFmtId="0" fontId="3" fillId="3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2" borderId="39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5" fontId="13" fillId="0" borderId="45" xfId="0" applyNumberFormat="1" applyFont="1" applyBorder="1" applyAlignment="1">
      <alignment vertical="center"/>
    </xf>
    <xf numFmtId="5" fontId="0" fillId="0" borderId="7" xfId="0" applyNumberFormat="1" applyBorder="1" applyAlignment="1">
      <alignment vertical="center"/>
    </xf>
    <xf numFmtId="0" fontId="13" fillId="0" borderId="45" xfId="0" applyFont="1" applyBorder="1" applyAlignment="1">
      <alignment vertical="center"/>
    </xf>
    <xf numFmtId="5" fontId="9" fillId="0" borderId="45" xfId="0" applyNumberFormat="1" applyFont="1" applyFill="1" applyBorder="1" applyAlignment="1">
      <alignment vertical="center"/>
    </xf>
    <xf numFmtId="0" fontId="2" fillId="0" borderId="21" xfId="0" applyFont="1" applyBorder="1" applyAlignment="1">
      <alignment vertical="top"/>
    </xf>
    <xf numFmtId="0" fontId="0" fillId="4" borderId="7" xfId="0" applyFill="1" applyBorder="1" applyAlignment="1">
      <alignment vertical="center" shrinkToFit="1"/>
    </xf>
    <xf numFmtId="0" fontId="0" fillId="2" borderId="34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4" xfId="0" applyBorder="1" applyAlignment="1">
      <alignment horizontal="right" vertical="center"/>
    </xf>
    <xf numFmtId="0" fontId="0" fillId="0" borderId="35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12" fillId="0" borderId="55" xfId="0" applyFont="1" applyBorder="1" applyAlignment="1">
      <alignment horizontal="center" vertical="center" wrapText="1"/>
    </xf>
    <xf numFmtId="0" fontId="0" fillId="0" borderId="56" xfId="0" applyBorder="1" applyAlignment="1">
      <alignment vertical="center"/>
    </xf>
    <xf numFmtId="0" fontId="0" fillId="0" borderId="57" xfId="0" applyBorder="1" applyAlignment="1">
      <alignment vertical="center"/>
    </xf>
    <xf numFmtId="0" fontId="0" fillId="0" borderId="47" xfId="0" applyBorder="1" applyAlignment="1">
      <alignment vertical="center"/>
    </xf>
    <xf numFmtId="0" fontId="18" fillId="0" borderId="21" xfId="0" applyFont="1" applyBorder="1" applyAlignment="1">
      <alignment horizontal="right" vertical="center"/>
    </xf>
    <xf numFmtId="0" fontId="18" fillId="0" borderId="22" xfId="0" applyFont="1" applyBorder="1" applyAlignment="1">
      <alignment horizontal="right" vertical="center"/>
    </xf>
    <xf numFmtId="0" fontId="4" fillId="2" borderId="4" xfId="0" applyFont="1" applyFill="1" applyBorder="1" applyAlignment="1">
      <alignment horizontal="center" vertical="center" wrapText="1"/>
    </xf>
    <xf numFmtId="5" fontId="13" fillId="0" borderId="7" xfId="0" applyNumberFormat="1" applyFont="1" applyBorder="1" applyAlignment="1">
      <alignment vertical="center"/>
    </xf>
    <xf numFmtId="0" fontId="0" fillId="3" borderId="5" xfId="0" applyFill="1" applyBorder="1" applyAlignment="1">
      <alignment horizontal="center" vertical="center" shrinkToFit="1"/>
    </xf>
    <xf numFmtId="0" fontId="0" fillId="3" borderId="6" xfId="0" applyFill="1" applyBorder="1" applyAlignment="1">
      <alignment horizontal="center" vertical="center" shrinkToFit="1"/>
    </xf>
    <xf numFmtId="0" fontId="0" fillId="3" borderId="25" xfId="0" applyFill="1" applyBorder="1" applyAlignment="1">
      <alignment horizontal="center" vertical="center" shrinkToFit="1"/>
    </xf>
    <xf numFmtId="0" fontId="0" fillId="0" borderId="42" xfId="0" applyBorder="1" applyAlignment="1">
      <alignment horizontal="center" vertical="center" shrinkToFit="1"/>
    </xf>
    <xf numFmtId="0" fontId="0" fillId="0" borderId="26" xfId="0" applyBorder="1" applyAlignment="1">
      <alignment horizontal="center" vertical="center" shrinkToFi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45"/>
  <sheetViews>
    <sheetView tabSelected="1" workbookViewId="0">
      <selection activeCell="N17" sqref="N17"/>
    </sheetView>
  </sheetViews>
  <sheetFormatPr defaultRowHeight="18.75" x14ac:dyDescent="0.4"/>
  <cols>
    <col min="1" max="1" width="11.25" customWidth="1"/>
    <col min="2" max="2" width="4.5" customWidth="1"/>
    <col min="3" max="3" width="17.5" customWidth="1"/>
    <col min="4" max="4" width="27.5" customWidth="1"/>
    <col min="5" max="5" width="17.5" customWidth="1"/>
    <col min="6" max="7" width="13.75" customWidth="1"/>
    <col min="8" max="8" width="11.125" customWidth="1"/>
    <col min="9" max="11" width="7.5" customWidth="1"/>
    <col min="12" max="12" width="1.875" customWidth="1"/>
    <col min="13" max="13" width="5.625" customWidth="1"/>
  </cols>
  <sheetData>
    <row r="1" spans="1:13" ht="15" customHeight="1" thickBot="1" x14ac:dyDescent="0.45">
      <c r="A1" s="92" t="s">
        <v>0</v>
      </c>
      <c r="B1" s="92"/>
      <c r="C1" s="92"/>
      <c r="D1" s="92" t="s">
        <v>1</v>
      </c>
      <c r="E1" s="92"/>
      <c r="F1" s="3" t="s">
        <v>2</v>
      </c>
      <c r="G1" s="3" t="s">
        <v>3</v>
      </c>
      <c r="H1" s="3" t="s">
        <v>4</v>
      </c>
      <c r="J1" s="1" t="s">
        <v>22</v>
      </c>
      <c r="K1" s="101"/>
      <c r="L1" s="101"/>
      <c r="M1" s="101"/>
    </row>
    <row r="2" spans="1:13" ht="24" customHeight="1" thickTop="1" thickBot="1" x14ac:dyDescent="0.45">
      <c r="A2" s="98"/>
      <c r="B2" s="99"/>
      <c r="C2" s="100"/>
      <c r="D2" s="224"/>
      <c r="E2" s="225"/>
      <c r="F2" s="6"/>
      <c r="G2" s="6"/>
      <c r="H2" s="7"/>
      <c r="J2" s="4" t="s">
        <v>23</v>
      </c>
      <c r="K2" s="5" t="s">
        <v>23</v>
      </c>
      <c r="L2" s="102" t="s">
        <v>24</v>
      </c>
      <c r="M2" s="103"/>
    </row>
    <row r="3" spans="1:13" ht="15" customHeight="1" thickTop="1" thickBot="1" x14ac:dyDescent="0.45">
      <c r="A3" s="110" t="s">
        <v>5</v>
      </c>
      <c r="B3" s="111"/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J3" s="104"/>
      <c r="K3" s="106"/>
      <c r="L3" s="106"/>
      <c r="M3" s="108"/>
    </row>
    <row r="4" spans="1:13" ht="24" customHeight="1" thickTop="1" thickBot="1" x14ac:dyDescent="0.45">
      <c r="A4" s="112"/>
      <c r="B4" s="113"/>
      <c r="C4" s="6"/>
      <c r="D4" s="6"/>
      <c r="E4" s="6"/>
      <c r="F4" s="6"/>
      <c r="G4" s="6"/>
      <c r="H4" s="7"/>
      <c r="J4" s="105"/>
      <c r="K4" s="107"/>
      <c r="L4" s="107"/>
      <c r="M4" s="109"/>
    </row>
    <row r="5" spans="1:13" ht="15" customHeight="1" x14ac:dyDescent="0.4">
      <c r="A5" s="116" t="s">
        <v>12</v>
      </c>
      <c r="B5" s="117"/>
    </row>
    <row r="6" spans="1:13" ht="15" customHeight="1" thickBot="1" x14ac:dyDescent="0.45">
      <c r="A6" s="110" t="s">
        <v>13</v>
      </c>
      <c r="B6" s="111"/>
      <c r="C6" s="92" t="s">
        <v>14</v>
      </c>
      <c r="D6" s="92"/>
      <c r="E6" s="3" t="s">
        <v>15</v>
      </c>
      <c r="F6" s="3" t="s">
        <v>16</v>
      </c>
      <c r="G6" s="3" t="s">
        <v>17</v>
      </c>
      <c r="H6" s="3" t="s">
        <v>18</v>
      </c>
      <c r="I6" s="9" t="s">
        <v>19</v>
      </c>
      <c r="J6" s="3" t="s">
        <v>20</v>
      </c>
      <c r="K6" s="92" t="s">
        <v>21</v>
      </c>
      <c r="L6" s="93"/>
      <c r="M6" s="93"/>
    </row>
    <row r="7" spans="1:13" ht="13.5" customHeight="1" thickTop="1" x14ac:dyDescent="0.4">
      <c r="A7" s="118"/>
      <c r="B7" s="119"/>
      <c r="C7" s="94"/>
      <c r="D7" s="94"/>
      <c r="E7" s="60"/>
      <c r="F7" s="43"/>
      <c r="G7" s="43"/>
      <c r="H7" s="44"/>
      <c r="I7" s="87"/>
      <c r="J7" s="87"/>
      <c r="K7" s="94"/>
      <c r="L7" s="94"/>
      <c r="M7" s="94"/>
    </row>
    <row r="8" spans="1:13" ht="13.5" customHeight="1" x14ac:dyDescent="0.4">
      <c r="A8" s="114"/>
      <c r="B8" s="115"/>
      <c r="C8" s="95"/>
      <c r="D8" s="95"/>
      <c r="E8" s="61"/>
      <c r="F8" s="45"/>
      <c r="G8" s="45"/>
      <c r="H8" s="46"/>
      <c r="I8" s="88"/>
      <c r="J8" s="88"/>
      <c r="K8" s="95"/>
      <c r="L8" s="95"/>
      <c r="M8" s="95"/>
    </row>
    <row r="9" spans="1:13" ht="13.5" customHeight="1" x14ac:dyDescent="0.4">
      <c r="A9" s="114"/>
      <c r="B9" s="115"/>
      <c r="C9" s="96"/>
      <c r="D9" s="96"/>
      <c r="E9" s="62"/>
      <c r="F9" s="47"/>
      <c r="G9" s="47"/>
      <c r="H9" s="48"/>
      <c r="I9" s="89"/>
      <c r="J9" s="89"/>
      <c r="K9" s="97"/>
      <c r="L9" s="97"/>
      <c r="M9" s="97"/>
    </row>
    <row r="10" spans="1:13" ht="13.5" customHeight="1" x14ac:dyDescent="0.4">
      <c r="A10" s="114"/>
      <c r="B10" s="115"/>
      <c r="C10" s="94"/>
      <c r="D10" s="94"/>
      <c r="E10" s="60"/>
      <c r="F10" s="43"/>
      <c r="G10" s="43"/>
      <c r="H10" s="44"/>
      <c r="I10" s="87"/>
      <c r="J10" s="87"/>
      <c r="K10" s="94"/>
      <c r="L10" s="94"/>
      <c r="M10" s="94"/>
    </row>
    <row r="11" spans="1:13" ht="13.5" customHeight="1" x14ac:dyDescent="0.4">
      <c r="A11" s="114"/>
      <c r="B11" s="115"/>
      <c r="C11" s="97"/>
      <c r="D11" s="97"/>
      <c r="E11" s="62"/>
      <c r="F11" s="47"/>
      <c r="G11" s="47"/>
      <c r="H11" s="48"/>
      <c r="I11" s="89"/>
      <c r="J11" s="89"/>
      <c r="K11" s="97"/>
      <c r="L11" s="97"/>
      <c r="M11" s="97"/>
    </row>
    <row r="12" spans="1:13" ht="13.5" customHeight="1" x14ac:dyDescent="0.4">
      <c r="A12" s="114"/>
      <c r="B12" s="121"/>
      <c r="C12" s="94"/>
      <c r="D12" s="94"/>
      <c r="E12" s="60"/>
      <c r="F12" s="43"/>
      <c r="G12" s="43"/>
      <c r="H12" s="44"/>
      <c r="I12" s="87"/>
      <c r="J12" s="87"/>
      <c r="K12" s="94"/>
      <c r="L12" s="94"/>
      <c r="M12" s="94"/>
    </row>
    <row r="13" spans="1:13" ht="13.5" customHeight="1" x14ac:dyDescent="0.4">
      <c r="A13" s="114"/>
      <c r="B13" s="115"/>
      <c r="C13" s="97"/>
      <c r="D13" s="97"/>
      <c r="E13" s="62"/>
      <c r="F13" s="47"/>
      <c r="G13" s="47"/>
      <c r="H13" s="48"/>
      <c r="I13" s="89"/>
      <c r="J13" s="89"/>
      <c r="K13" s="97"/>
      <c r="L13" s="97"/>
      <c r="M13" s="97"/>
    </row>
    <row r="14" spans="1:13" ht="13.5" customHeight="1" x14ac:dyDescent="0.4">
      <c r="A14" s="114"/>
      <c r="B14" s="115"/>
      <c r="C14" s="94"/>
      <c r="D14" s="94"/>
      <c r="E14" s="60"/>
      <c r="F14" s="43"/>
      <c r="G14" s="43"/>
      <c r="H14" s="44"/>
      <c r="I14" s="87"/>
      <c r="J14" s="87"/>
      <c r="K14" s="94"/>
      <c r="L14" s="94"/>
      <c r="M14" s="94"/>
    </row>
    <row r="15" spans="1:13" ht="13.5" customHeight="1" x14ac:dyDescent="0.4">
      <c r="A15" s="114"/>
      <c r="B15" s="115"/>
      <c r="C15" s="97"/>
      <c r="D15" s="97"/>
      <c r="E15" s="62"/>
      <c r="F15" s="47"/>
      <c r="G15" s="47"/>
      <c r="H15" s="48"/>
      <c r="I15" s="89"/>
      <c r="J15" s="89"/>
      <c r="K15" s="97"/>
      <c r="L15" s="97"/>
      <c r="M15" s="97"/>
    </row>
    <row r="16" spans="1:13" ht="13.5" customHeight="1" x14ac:dyDescent="0.4">
      <c r="A16" s="114"/>
      <c r="B16" s="115"/>
      <c r="C16" s="94"/>
      <c r="D16" s="94"/>
      <c r="E16" s="60"/>
      <c r="F16" s="43"/>
      <c r="G16" s="43"/>
      <c r="H16" s="44"/>
      <c r="I16" s="87"/>
      <c r="J16" s="87"/>
      <c r="K16" s="94"/>
      <c r="L16" s="94"/>
      <c r="M16" s="94"/>
    </row>
    <row r="17" spans="1:13" ht="13.5" customHeight="1" x14ac:dyDescent="0.4">
      <c r="A17" s="114"/>
      <c r="B17" s="115"/>
      <c r="C17" s="97"/>
      <c r="D17" s="97"/>
      <c r="E17" s="62"/>
      <c r="F17" s="47"/>
      <c r="G17" s="47"/>
      <c r="H17" s="48"/>
      <c r="I17" s="89"/>
      <c r="J17" s="89"/>
      <c r="K17" s="97"/>
      <c r="L17" s="97"/>
      <c r="M17" s="97"/>
    </row>
    <row r="18" spans="1:13" ht="13.5" customHeight="1" x14ac:dyDescent="0.4">
      <c r="A18" s="114"/>
      <c r="B18" s="115"/>
      <c r="C18" s="94"/>
      <c r="D18" s="94"/>
      <c r="E18" s="60"/>
      <c r="F18" s="43"/>
      <c r="G18" s="43"/>
      <c r="H18" s="44"/>
      <c r="I18" s="87"/>
      <c r="J18" s="87"/>
      <c r="K18" s="94"/>
      <c r="L18" s="94"/>
      <c r="M18" s="94"/>
    </row>
    <row r="19" spans="1:13" ht="13.5" customHeight="1" x14ac:dyDescent="0.4">
      <c r="A19" s="114"/>
      <c r="B19" s="115"/>
      <c r="C19" s="97"/>
      <c r="D19" s="97"/>
      <c r="E19" s="62"/>
      <c r="F19" s="47"/>
      <c r="G19" s="47"/>
      <c r="H19" s="48"/>
      <c r="I19" s="89"/>
      <c r="J19" s="89"/>
      <c r="K19" s="97"/>
      <c r="L19" s="97"/>
      <c r="M19" s="97"/>
    </row>
    <row r="20" spans="1:13" ht="13.5" customHeight="1" x14ac:dyDescent="0.4">
      <c r="A20" s="114"/>
      <c r="B20" s="115"/>
      <c r="C20" s="94"/>
      <c r="D20" s="94"/>
      <c r="E20" s="60"/>
      <c r="F20" s="43"/>
      <c r="G20" s="43"/>
      <c r="H20" s="44"/>
      <c r="I20" s="87"/>
      <c r="J20" s="87"/>
      <c r="K20" s="94"/>
      <c r="L20" s="94"/>
      <c r="M20" s="94"/>
    </row>
    <row r="21" spans="1:13" ht="13.5" customHeight="1" x14ac:dyDescent="0.4">
      <c r="A21" s="114"/>
      <c r="B21" s="115"/>
      <c r="C21" s="97"/>
      <c r="D21" s="97"/>
      <c r="E21" s="62"/>
      <c r="F21" s="47"/>
      <c r="G21" s="47"/>
      <c r="H21" s="48"/>
      <c r="I21" s="89"/>
      <c r="J21" s="89"/>
      <c r="K21" s="97"/>
      <c r="L21" s="97"/>
      <c r="M21" s="97"/>
    </row>
    <row r="22" spans="1:13" ht="13.5" customHeight="1" x14ac:dyDescent="0.4">
      <c r="A22" s="114"/>
      <c r="B22" s="115"/>
      <c r="C22" s="94"/>
      <c r="D22" s="94"/>
      <c r="E22" s="60"/>
      <c r="F22" s="43"/>
      <c r="G22" s="43"/>
      <c r="H22" s="44"/>
      <c r="I22" s="87"/>
      <c r="J22" s="87"/>
      <c r="K22" s="94"/>
      <c r="L22" s="94"/>
      <c r="M22" s="94"/>
    </row>
    <row r="23" spans="1:13" ht="13.5" customHeight="1" x14ac:dyDescent="0.4">
      <c r="A23" s="114"/>
      <c r="B23" s="115"/>
      <c r="C23" s="97"/>
      <c r="D23" s="97"/>
      <c r="E23" s="62"/>
      <c r="F23" s="47"/>
      <c r="G23" s="47"/>
      <c r="H23" s="48"/>
      <c r="I23" s="89"/>
      <c r="J23" s="89"/>
      <c r="K23" s="97"/>
      <c r="L23" s="97"/>
      <c r="M23" s="97"/>
    </row>
    <row r="24" spans="1:13" ht="13.5" customHeight="1" x14ac:dyDescent="0.4">
      <c r="A24" s="114"/>
      <c r="B24" s="115"/>
      <c r="C24" s="94"/>
      <c r="D24" s="94"/>
      <c r="E24" s="60"/>
      <c r="F24" s="43"/>
      <c r="G24" s="43"/>
      <c r="H24" s="44"/>
      <c r="I24" s="87"/>
      <c r="J24" s="87"/>
      <c r="K24" s="94"/>
      <c r="L24" s="94"/>
      <c r="M24" s="94"/>
    </row>
    <row r="25" spans="1:13" ht="13.5" customHeight="1" x14ac:dyDescent="0.4">
      <c r="A25" s="114"/>
      <c r="B25" s="115"/>
      <c r="C25" s="97"/>
      <c r="D25" s="97"/>
      <c r="E25" s="62"/>
      <c r="F25" s="47"/>
      <c r="G25" s="47"/>
      <c r="H25" s="48"/>
      <c r="I25" s="89"/>
      <c r="J25" s="89"/>
      <c r="K25" s="97"/>
      <c r="L25" s="97"/>
      <c r="M25" s="97"/>
    </row>
    <row r="26" spans="1:13" ht="13.5" customHeight="1" x14ac:dyDescent="0.4">
      <c r="A26" s="122"/>
      <c r="B26" s="123"/>
      <c r="C26" s="120"/>
      <c r="D26" s="120"/>
      <c r="E26" s="63"/>
      <c r="F26" s="49"/>
      <c r="G26" s="49"/>
      <c r="H26" s="50"/>
      <c r="I26" s="90"/>
      <c r="J26" s="90"/>
      <c r="K26" s="120"/>
      <c r="L26" s="120"/>
      <c r="M26" s="120"/>
    </row>
    <row r="27" spans="1:13" ht="15" customHeight="1" x14ac:dyDescent="0.4">
      <c r="A27" s="134" t="s">
        <v>25</v>
      </c>
      <c r="B27" s="134"/>
      <c r="C27" s="135"/>
    </row>
    <row r="28" spans="1:13" ht="15" customHeight="1" thickBot="1" x14ac:dyDescent="0.45">
      <c r="A28" s="92" t="s">
        <v>26</v>
      </c>
      <c r="B28" s="124"/>
      <c r="C28" s="92" t="s">
        <v>80</v>
      </c>
      <c r="D28" s="124"/>
      <c r="E28" s="124"/>
      <c r="F28" s="3" t="s">
        <v>16</v>
      </c>
      <c r="G28" s="3" t="s">
        <v>27</v>
      </c>
      <c r="H28" s="3" t="s">
        <v>18</v>
      </c>
      <c r="I28" s="3" t="s">
        <v>21</v>
      </c>
    </row>
    <row r="29" spans="1:13" ht="15" customHeight="1" thickTop="1" x14ac:dyDescent="0.4">
      <c r="A29" s="140" t="s">
        <v>28</v>
      </c>
      <c r="B29" s="80" t="s">
        <v>29</v>
      </c>
      <c r="C29" s="136"/>
      <c r="D29" s="136"/>
      <c r="E29" s="51"/>
      <c r="F29" s="52"/>
      <c r="G29" s="53"/>
      <c r="H29" s="15">
        <f>F29*G29</f>
        <v>0</v>
      </c>
      <c r="I29" s="10" t="str">
        <f>IF(H29=0,IF(COUNTIF(A7:A26,"電車代")&gt;0,"電車",""),"")</f>
        <v/>
      </c>
    </row>
    <row r="30" spans="1:13" ht="15" customHeight="1" x14ac:dyDescent="0.4">
      <c r="A30" s="141"/>
      <c r="B30" s="81" t="s">
        <v>30</v>
      </c>
      <c r="C30" s="137"/>
      <c r="D30" s="137"/>
      <c r="E30" s="54"/>
      <c r="F30" s="55"/>
      <c r="G30" s="56"/>
      <c r="H30" s="13">
        <f t="shared" ref="H30:H36" si="0">F30*G30</f>
        <v>0</v>
      </c>
      <c r="I30" s="11" t="str">
        <f>IF(H30=0,IF(COUNTIF(A7:A26,"電車代")&gt;0,"電車",""),"")</f>
        <v/>
      </c>
    </row>
    <row r="31" spans="1:13" ht="15" customHeight="1" x14ac:dyDescent="0.4">
      <c r="A31" s="23" t="s">
        <v>31</v>
      </c>
      <c r="B31" s="82"/>
      <c r="C31" s="125"/>
      <c r="D31" s="126"/>
      <c r="E31" s="127"/>
      <c r="F31" s="57"/>
      <c r="G31" s="39"/>
      <c r="H31" s="16">
        <f t="shared" si="0"/>
        <v>0</v>
      </c>
      <c r="I31" s="2"/>
    </row>
    <row r="32" spans="1:13" ht="15" customHeight="1" x14ac:dyDescent="0.4">
      <c r="A32" s="142" t="s">
        <v>32</v>
      </c>
      <c r="B32" s="67" t="s">
        <v>35</v>
      </c>
      <c r="C32" s="128"/>
      <c r="D32" s="129"/>
      <c r="E32" s="130"/>
      <c r="F32" s="58"/>
      <c r="G32" s="59"/>
      <c r="H32" s="17">
        <f t="shared" si="0"/>
        <v>0</v>
      </c>
      <c r="I32" s="29"/>
      <c r="J32" t="s">
        <v>39</v>
      </c>
    </row>
    <row r="33" spans="1:14" ht="15" customHeight="1" x14ac:dyDescent="0.4">
      <c r="A33" s="141"/>
      <c r="B33" s="68" t="s">
        <v>36</v>
      </c>
      <c r="C33" s="131"/>
      <c r="D33" s="132"/>
      <c r="E33" s="133"/>
      <c r="F33" s="55"/>
      <c r="G33" s="56"/>
      <c r="H33" s="13">
        <f t="shared" si="0"/>
        <v>0</v>
      </c>
      <c r="I33" s="11"/>
      <c r="J33" s="12" t="s">
        <v>40</v>
      </c>
    </row>
    <row r="34" spans="1:14" ht="15" customHeight="1" x14ac:dyDescent="0.4">
      <c r="A34" s="142" t="s">
        <v>33</v>
      </c>
      <c r="B34" s="67" t="s">
        <v>37</v>
      </c>
      <c r="C34" s="128"/>
      <c r="D34" s="129"/>
      <c r="E34" s="130"/>
      <c r="F34" s="58"/>
      <c r="G34" s="59"/>
      <c r="H34" s="17">
        <f t="shared" si="0"/>
        <v>0</v>
      </c>
      <c r="I34" s="29"/>
    </row>
    <row r="35" spans="1:14" ht="15" customHeight="1" x14ac:dyDescent="0.4">
      <c r="A35" s="141"/>
      <c r="B35" s="68" t="s">
        <v>38</v>
      </c>
      <c r="C35" s="131"/>
      <c r="D35" s="132"/>
      <c r="E35" s="133"/>
      <c r="F35" s="55"/>
      <c r="G35" s="56"/>
      <c r="H35" s="13">
        <f t="shared" si="0"/>
        <v>0</v>
      </c>
      <c r="I35" s="11"/>
    </row>
    <row r="36" spans="1:14" ht="15" customHeight="1" x14ac:dyDescent="0.4">
      <c r="A36" s="23" t="s">
        <v>34</v>
      </c>
      <c r="B36" s="22"/>
      <c r="C36" s="125"/>
      <c r="D36" s="126"/>
      <c r="E36" s="127"/>
      <c r="F36" s="57"/>
      <c r="G36" s="39"/>
      <c r="H36" s="16">
        <f t="shared" si="0"/>
        <v>0</v>
      </c>
      <c r="I36" s="2"/>
    </row>
    <row r="37" spans="1:14" ht="7.5" customHeight="1" thickBot="1" x14ac:dyDescent="0.45"/>
    <row r="38" spans="1:14" ht="25.5" customHeight="1" thickBot="1" x14ac:dyDescent="0.45">
      <c r="A38" s="8" t="s">
        <v>41</v>
      </c>
      <c r="D38" s="9" t="s">
        <v>42</v>
      </c>
      <c r="E38" s="18" t="s">
        <v>46</v>
      </c>
      <c r="F38" s="18" t="s">
        <v>45</v>
      </c>
      <c r="G38" s="154" t="s">
        <v>43</v>
      </c>
      <c r="H38" s="155"/>
      <c r="I38" s="156" t="s">
        <v>44</v>
      </c>
      <c r="J38" s="157"/>
      <c r="K38" s="158"/>
    </row>
    <row r="39" spans="1:14" ht="27" customHeight="1" thickTop="1" thickBot="1" x14ac:dyDescent="0.45">
      <c r="D39" s="85">
        <f>SUM(H29:H36)</f>
        <v>0</v>
      </c>
      <c r="E39" s="85">
        <f>SUMIF(I7:I26,"カード",H7:H26)</f>
        <v>0</v>
      </c>
      <c r="F39" s="85">
        <f>SUMIF(I7:I26,"電子マネー",H7:H26)+SUMIF(I7:I26,"現金",H7:H26)-SUMPRODUCT((A7:A26="ホテル代")*(I7:I26="電子マネー"),H7:H26)-SUMPRODUCT((A7:A26="ホテル代")*(I7:I26="現金"),H7:H26)</f>
        <v>0</v>
      </c>
      <c r="G39" s="148">
        <f>SUMIF(I7:I26,"請求書",H7:H26)</f>
        <v>0</v>
      </c>
      <c r="H39" s="149"/>
      <c r="I39" s="150">
        <f>SUM(D39:G39)</f>
        <v>0</v>
      </c>
      <c r="J39" s="151"/>
      <c r="K39" s="152"/>
    </row>
    <row r="40" spans="1:14" ht="15" customHeight="1" thickBot="1" x14ac:dyDescent="0.45"/>
    <row r="41" spans="1:14" ht="25.5" customHeight="1" thickBot="1" x14ac:dyDescent="0.45">
      <c r="A41" s="8" t="s">
        <v>47</v>
      </c>
      <c r="C41" s="9" t="s">
        <v>48</v>
      </c>
      <c r="D41" s="9" t="s">
        <v>49</v>
      </c>
      <c r="E41" s="9" t="s">
        <v>50</v>
      </c>
      <c r="F41" s="18" t="s">
        <v>51</v>
      </c>
      <c r="G41" s="143" t="s">
        <v>52</v>
      </c>
      <c r="H41" s="144"/>
      <c r="I41" s="145" t="s">
        <v>53</v>
      </c>
      <c r="J41" s="146"/>
      <c r="K41" s="147"/>
    </row>
    <row r="42" spans="1:14" ht="27" customHeight="1" thickTop="1" thickBot="1" x14ac:dyDescent="0.45">
      <c r="C42" s="86"/>
      <c r="D42" s="85">
        <f>D39</f>
        <v>0</v>
      </c>
      <c r="E42" s="86"/>
      <c r="F42" s="85">
        <f>F39</f>
        <v>0</v>
      </c>
      <c r="G42" s="148">
        <f>SUMPRODUCT((A7:A26="ホテル代")*(I7:I26="カード"),H7:H26)</f>
        <v>0</v>
      </c>
      <c r="H42" s="149"/>
      <c r="I42" s="150">
        <f>(D42+F42)-(C42-E42)-G42</f>
        <v>0</v>
      </c>
      <c r="J42" s="151"/>
      <c r="K42" s="152"/>
    </row>
    <row r="43" spans="1:14" ht="15" customHeight="1" thickBot="1" x14ac:dyDescent="0.45"/>
    <row r="44" spans="1:14" ht="25.5" customHeight="1" thickBot="1" x14ac:dyDescent="0.3">
      <c r="A44" s="8" t="s">
        <v>54</v>
      </c>
      <c r="E44" s="9" t="s">
        <v>56</v>
      </c>
      <c r="F44" s="19" t="s">
        <v>57</v>
      </c>
      <c r="G44" s="143" t="s">
        <v>58</v>
      </c>
      <c r="H44" s="144"/>
      <c r="I44" s="145" t="s">
        <v>59</v>
      </c>
      <c r="J44" s="146"/>
      <c r="K44" s="147"/>
      <c r="M44" s="138" t="s">
        <v>60</v>
      </c>
      <c r="N44" s="139"/>
    </row>
    <row r="45" spans="1:14" ht="30" customHeight="1" thickTop="1" thickBot="1" x14ac:dyDescent="0.45">
      <c r="A45" s="153" t="s">
        <v>55</v>
      </c>
      <c r="B45" s="153"/>
      <c r="C45" s="153"/>
      <c r="D45" s="153"/>
      <c r="E45" s="85">
        <f>C42-E42</f>
        <v>0</v>
      </c>
      <c r="F45" s="85">
        <f>SUM(D39,F39)</f>
        <v>0</v>
      </c>
      <c r="G45" s="148">
        <f>G42</f>
        <v>0</v>
      </c>
      <c r="H45" s="149"/>
      <c r="I45" s="150">
        <f>E45+G45-F45</f>
        <v>0</v>
      </c>
      <c r="J45" s="151"/>
      <c r="K45" s="152"/>
      <c r="M45" s="20" t="s">
        <v>61</v>
      </c>
      <c r="N45" s="21"/>
    </row>
  </sheetData>
  <mergeCells count="103">
    <mergeCell ref="M44:N44"/>
    <mergeCell ref="A29:A30"/>
    <mergeCell ref="A32:A33"/>
    <mergeCell ref="A34:A35"/>
    <mergeCell ref="G41:H41"/>
    <mergeCell ref="I41:K41"/>
    <mergeCell ref="G42:H42"/>
    <mergeCell ref="I42:K42"/>
    <mergeCell ref="A45:D45"/>
    <mergeCell ref="G44:H44"/>
    <mergeCell ref="I44:K44"/>
    <mergeCell ref="G45:H45"/>
    <mergeCell ref="I45:K45"/>
    <mergeCell ref="C35:E35"/>
    <mergeCell ref="C36:E36"/>
    <mergeCell ref="G38:H38"/>
    <mergeCell ref="I38:K38"/>
    <mergeCell ref="G39:H39"/>
    <mergeCell ref="I39:K39"/>
    <mergeCell ref="A26:B26"/>
    <mergeCell ref="A28:B28"/>
    <mergeCell ref="C31:E31"/>
    <mergeCell ref="C32:E32"/>
    <mergeCell ref="C33:E33"/>
    <mergeCell ref="C34:E34"/>
    <mergeCell ref="A23:B23"/>
    <mergeCell ref="A24:B24"/>
    <mergeCell ref="A25:B25"/>
    <mergeCell ref="C26:D26"/>
    <mergeCell ref="A27:C27"/>
    <mergeCell ref="C28:E28"/>
    <mergeCell ref="C29:D29"/>
    <mergeCell ref="C30:D30"/>
    <mergeCell ref="C25:D25"/>
    <mergeCell ref="K23:M23"/>
    <mergeCell ref="K24:M24"/>
    <mergeCell ref="K13:M13"/>
    <mergeCell ref="K14:M14"/>
    <mergeCell ref="K15:M15"/>
    <mergeCell ref="K16:M16"/>
    <mergeCell ref="K17:M17"/>
    <mergeCell ref="K18:M18"/>
    <mergeCell ref="C24:D24"/>
    <mergeCell ref="A17:B17"/>
    <mergeCell ref="A18:B18"/>
    <mergeCell ref="A19:B19"/>
    <mergeCell ref="A20:B20"/>
    <mergeCell ref="A21:B21"/>
    <mergeCell ref="A22:B22"/>
    <mergeCell ref="A11:B11"/>
    <mergeCell ref="A12:B12"/>
    <mergeCell ref="A13:B13"/>
    <mergeCell ref="A14:B14"/>
    <mergeCell ref="A15:B15"/>
    <mergeCell ref="A16:B16"/>
    <mergeCell ref="K26:M26"/>
    <mergeCell ref="K7:M7"/>
    <mergeCell ref="K8:M8"/>
    <mergeCell ref="K9:M9"/>
    <mergeCell ref="K10:M10"/>
    <mergeCell ref="K11:M11"/>
    <mergeCell ref="K12:M12"/>
    <mergeCell ref="C18:D18"/>
    <mergeCell ref="C19:D19"/>
    <mergeCell ref="C20:D20"/>
    <mergeCell ref="C21:D21"/>
    <mergeCell ref="C22:D22"/>
    <mergeCell ref="C23:D23"/>
    <mergeCell ref="C12:D12"/>
    <mergeCell ref="C13:D13"/>
    <mergeCell ref="C14:D14"/>
    <mergeCell ref="C15:D15"/>
    <mergeCell ref="C16:D16"/>
    <mergeCell ref="C17:D17"/>
    <mergeCell ref="K25:M25"/>
    <mergeCell ref="K19:M19"/>
    <mergeCell ref="K20:M20"/>
    <mergeCell ref="K21:M21"/>
    <mergeCell ref="K22:M22"/>
    <mergeCell ref="K6:M6"/>
    <mergeCell ref="C7:D7"/>
    <mergeCell ref="C8:D8"/>
    <mergeCell ref="C9:D9"/>
    <mergeCell ref="C10:D10"/>
    <mergeCell ref="C11:D11"/>
    <mergeCell ref="A1:C1"/>
    <mergeCell ref="D1:E1"/>
    <mergeCell ref="A2:C2"/>
    <mergeCell ref="D2:E2"/>
    <mergeCell ref="C6:D6"/>
    <mergeCell ref="K1:M1"/>
    <mergeCell ref="L2:M2"/>
    <mergeCell ref="J3:J4"/>
    <mergeCell ref="K3:K4"/>
    <mergeCell ref="L3:M4"/>
    <mergeCell ref="A3:B3"/>
    <mergeCell ref="A4:B4"/>
    <mergeCell ref="A8:B8"/>
    <mergeCell ref="A9:B9"/>
    <mergeCell ref="A10:B10"/>
    <mergeCell ref="A6:B6"/>
    <mergeCell ref="A5:B5"/>
    <mergeCell ref="A7:B7"/>
  </mergeCells>
  <phoneticPr fontId="1"/>
  <printOptions horizontalCentered="1"/>
  <pageMargins left="0.31496062992125984" right="0.31496062992125984" top="0.55118110236220474" bottom="0.15748031496062992" header="0.31496062992125984" footer="0.31496062992125984"/>
  <pageSetup paperSize="9" scale="76" orientation="landscape" blackAndWhite="1" r:id="rId1"/>
  <headerFooter>
    <oddHeader>&amp;C&amp;"-,太字"国　内　用　出　張　精　算　書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O80"/>
  <sheetViews>
    <sheetView workbookViewId="0">
      <selection sqref="A1:C1"/>
    </sheetView>
  </sheetViews>
  <sheetFormatPr defaultRowHeight="18.75" x14ac:dyDescent="0.4"/>
  <cols>
    <col min="1" max="1" width="11.25" style="14" customWidth="1"/>
    <col min="2" max="2" width="4.5" style="14" customWidth="1"/>
    <col min="3" max="5" width="16.25" style="14" customWidth="1"/>
    <col min="6" max="6" width="18.75" style="14" customWidth="1"/>
    <col min="7" max="10" width="16.25" style="14" customWidth="1"/>
    <col min="11" max="12" width="7.5" style="14" customWidth="1"/>
    <col min="13" max="13" width="1.875" style="14" customWidth="1"/>
    <col min="14" max="14" width="5.625" style="14" customWidth="1"/>
    <col min="15" max="16384" width="9" style="14"/>
  </cols>
  <sheetData>
    <row r="1" spans="1:14" ht="15" customHeight="1" thickBot="1" x14ac:dyDescent="0.45">
      <c r="A1" s="92" t="s">
        <v>0</v>
      </c>
      <c r="B1" s="92"/>
      <c r="C1" s="92"/>
      <c r="D1" s="110" t="s">
        <v>1</v>
      </c>
      <c r="E1" s="162"/>
      <c r="F1" s="111"/>
      <c r="G1" s="3" t="s">
        <v>2</v>
      </c>
      <c r="H1" s="3" t="s">
        <v>3</v>
      </c>
      <c r="I1" s="3" t="s">
        <v>4</v>
      </c>
      <c r="K1" s="1" t="s">
        <v>22</v>
      </c>
      <c r="L1" s="101"/>
      <c r="M1" s="101"/>
      <c r="N1" s="101"/>
    </row>
    <row r="2" spans="1:14" ht="24" customHeight="1" thickTop="1" thickBot="1" x14ac:dyDescent="0.45">
      <c r="A2" s="98"/>
      <c r="B2" s="99"/>
      <c r="C2" s="100"/>
      <c r="D2" s="226"/>
      <c r="E2" s="227"/>
      <c r="F2" s="228"/>
      <c r="G2" s="6"/>
      <c r="H2" s="6"/>
      <c r="I2" s="7"/>
      <c r="K2" s="4" t="s">
        <v>23</v>
      </c>
      <c r="L2" s="5" t="s">
        <v>23</v>
      </c>
      <c r="M2" s="102" t="s">
        <v>24</v>
      </c>
      <c r="N2" s="103"/>
    </row>
    <row r="3" spans="1:14" ht="15" customHeight="1" thickTop="1" thickBot="1" x14ac:dyDescent="0.45">
      <c r="A3" s="110" t="s">
        <v>5</v>
      </c>
      <c r="B3" s="111"/>
      <c r="C3" s="9" t="s">
        <v>6</v>
      </c>
      <c r="D3" s="159" t="s">
        <v>7</v>
      </c>
      <c r="E3" s="111"/>
      <c r="F3" s="3" t="s">
        <v>8</v>
      </c>
      <c r="G3" s="3" t="s">
        <v>9</v>
      </c>
      <c r="H3" s="3" t="s">
        <v>10</v>
      </c>
      <c r="I3" s="3" t="s">
        <v>11</v>
      </c>
      <c r="K3" s="104"/>
      <c r="L3" s="106"/>
      <c r="M3" s="106"/>
      <c r="N3" s="108"/>
    </row>
    <row r="4" spans="1:14" ht="24" customHeight="1" thickTop="1" thickBot="1" x14ac:dyDescent="0.45">
      <c r="A4" s="112"/>
      <c r="B4" s="113"/>
      <c r="C4" s="27"/>
      <c r="D4" s="160"/>
      <c r="E4" s="161"/>
      <c r="F4" s="6"/>
      <c r="G4" s="6"/>
      <c r="H4" s="6"/>
      <c r="I4" s="7"/>
      <c r="K4" s="105"/>
      <c r="L4" s="107"/>
      <c r="M4" s="107"/>
      <c r="N4" s="109"/>
    </row>
    <row r="5" spans="1:14" ht="15" customHeight="1" x14ac:dyDescent="0.4">
      <c r="A5" s="116" t="s">
        <v>12</v>
      </c>
      <c r="B5" s="117"/>
    </row>
    <row r="6" spans="1:14" ht="15" customHeight="1" thickBot="1" x14ac:dyDescent="0.45">
      <c r="A6" s="110" t="s">
        <v>13</v>
      </c>
      <c r="B6" s="111"/>
      <c r="C6" s="92" t="s">
        <v>14</v>
      </c>
      <c r="D6" s="92"/>
      <c r="E6" s="92"/>
      <c r="F6" s="3" t="s">
        <v>15</v>
      </c>
      <c r="G6" s="3" t="s">
        <v>63</v>
      </c>
      <c r="H6" s="3" t="s">
        <v>16</v>
      </c>
      <c r="I6" s="3" t="s">
        <v>17</v>
      </c>
      <c r="J6" s="3" t="s">
        <v>18</v>
      </c>
      <c r="K6" s="9" t="s">
        <v>19</v>
      </c>
      <c r="L6" s="3" t="s">
        <v>20</v>
      </c>
      <c r="M6" s="110" t="s">
        <v>21</v>
      </c>
      <c r="N6" s="163"/>
    </row>
    <row r="7" spans="1:14" ht="13.5" customHeight="1" thickTop="1" x14ac:dyDescent="0.4">
      <c r="A7" s="118"/>
      <c r="B7" s="119"/>
      <c r="C7" s="94"/>
      <c r="D7" s="94"/>
      <c r="E7" s="94"/>
      <c r="F7" s="60"/>
      <c r="G7" s="87"/>
      <c r="H7" s="43"/>
      <c r="I7" s="43"/>
      <c r="J7" s="44"/>
      <c r="K7" s="87"/>
      <c r="L7" s="87"/>
      <c r="M7" s="164"/>
      <c r="N7" s="165"/>
    </row>
    <row r="8" spans="1:14" ht="13.5" customHeight="1" x14ac:dyDescent="0.4">
      <c r="A8" s="114"/>
      <c r="B8" s="115"/>
      <c r="C8" s="95"/>
      <c r="D8" s="95"/>
      <c r="E8" s="95"/>
      <c r="F8" s="61"/>
      <c r="G8" s="88"/>
      <c r="H8" s="45"/>
      <c r="I8" s="45"/>
      <c r="J8" s="46"/>
      <c r="K8" s="88"/>
      <c r="L8" s="88"/>
      <c r="M8" s="194"/>
      <c r="N8" s="195"/>
    </row>
    <row r="9" spans="1:14" ht="13.5" customHeight="1" x14ac:dyDescent="0.4">
      <c r="A9" s="114"/>
      <c r="B9" s="115"/>
      <c r="C9" s="96"/>
      <c r="D9" s="96"/>
      <c r="E9" s="96"/>
      <c r="F9" s="62"/>
      <c r="G9" s="89"/>
      <c r="H9" s="47"/>
      <c r="I9" s="47"/>
      <c r="J9" s="48"/>
      <c r="K9" s="89"/>
      <c r="L9" s="89"/>
      <c r="M9" s="194"/>
      <c r="N9" s="195"/>
    </row>
    <row r="10" spans="1:14" ht="13.5" customHeight="1" x14ac:dyDescent="0.4">
      <c r="A10" s="114"/>
      <c r="B10" s="115"/>
      <c r="C10" s="94"/>
      <c r="D10" s="94"/>
      <c r="E10" s="94"/>
      <c r="F10" s="60"/>
      <c r="G10" s="87"/>
      <c r="H10" s="43"/>
      <c r="I10" s="43"/>
      <c r="J10" s="44"/>
      <c r="K10" s="87"/>
      <c r="L10" s="87"/>
      <c r="M10" s="194"/>
      <c r="N10" s="195"/>
    </row>
    <row r="11" spans="1:14" ht="13.5" customHeight="1" x14ac:dyDescent="0.4">
      <c r="A11" s="114"/>
      <c r="B11" s="115"/>
      <c r="C11" s="97"/>
      <c r="D11" s="97"/>
      <c r="E11" s="97"/>
      <c r="F11" s="62"/>
      <c r="G11" s="89"/>
      <c r="H11" s="47"/>
      <c r="I11" s="47"/>
      <c r="J11" s="48"/>
      <c r="K11" s="89"/>
      <c r="L11" s="89"/>
      <c r="M11" s="194"/>
      <c r="N11" s="195"/>
    </row>
    <row r="12" spans="1:14" ht="13.5" customHeight="1" x14ac:dyDescent="0.4">
      <c r="A12" s="114"/>
      <c r="B12" s="121"/>
      <c r="C12" s="94"/>
      <c r="D12" s="94"/>
      <c r="E12" s="94"/>
      <c r="F12" s="60"/>
      <c r="G12" s="87"/>
      <c r="H12" s="43"/>
      <c r="I12" s="43"/>
      <c r="J12" s="44"/>
      <c r="K12" s="87"/>
      <c r="L12" s="87"/>
      <c r="M12" s="194"/>
      <c r="N12" s="195"/>
    </row>
    <row r="13" spans="1:14" ht="13.5" customHeight="1" x14ac:dyDescent="0.4">
      <c r="A13" s="114"/>
      <c r="B13" s="115"/>
      <c r="C13" s="97"/>
      <c r="D13" s="97"/>
      <c r="E13" s="97"/>
      <c r="F13" s="62"/>
      <c r="G13" s="89"/>
      <c r="H13" s="47"/>
      <c r="I13" s="47"/>
      <c r="J13" s="48"/>
      <c r="K13" s="89"/>
      <c r="L13" s="89"/>
      <c r="M13" s="194"/>
      <c r="N13" s="195"/>
    </row>
    <row r="14" spans="1:14" ht="13.5" customHeight="1" x14ac:dyDescent="0.4">
      <c r="A14" s="114"/>
      <c r="B14" s="115"/>
      <c r="C14" s="94"/>
      <c r="D14" s="94"/>
      <c r="E14" s="94"/>
      <c r="F14" s="60"/>
      <c r="G14" s="87"/>
      <c r="H14" s="43"/>
      <c r="I14" s="43"/>
      <c r="J14" s="44"/>
      <c r="K14" s="87"/>
      <c r="L14" s="87"/>
      <c r="M14" s="194"/>
      <c r="N14" s="195"/>
    </row>
    <row r="15" spans="1:14" ht="13.5" customHeight="1" x14ac:dyDescent="0.4">
      <c r="A15" s="114"/>
      <c r="B15" s="115"/>
      <c r="C15" s="97"/>
      <c r="D15" s="97"/>
      <c r="E15" s="97"/>
      <c r="F15" s="62"/>
      <c r="G15" s="89"/>
      <c r="H15" s="47"/>
      <c r="I15" s="47"/>
      <c r="J15" s="48"/>
      <c r="K15" s="89"/>
      <c r="L15" s="89"/>
      <c r="M15" s="194"/>
      <c r="N15" s="195"/>
    </row>
    <row r="16" spans="1:14" ht="13.5" customHeight="1" x14ac:dyDescent="0.4">
      <c r="A16" s="114"/>
      <c r="B16" s="115"/>
      <c r="C16" s="94"/>
      <c r="D16" s="94"/>
      <c r="E16" s="94"/>
      <c r="F16" s="60"/>
      <c r="G16" s="87"/>
      <c r="H16" s="43"/>
      <c r="I16" s="43"/>
      <c r="J16" s="44"/>
      <c r="K16" s="87"/>
      <c r="L16" s="87"/>
      <c r="M16" s="194"/>
      <c r="N16" s="195"/>
    </row>
    <row r="17" spans="1:14" ht="13.5" customHeight="1" x14ac:dyDescent="0.4">
      <c r="A17" s="114"/>
      <c r="B17" s="115"/>
      <c r="C17" s="97"/>
      <c r="D17" s="97"/>
      <c r="E17" s="97"/>
      <c r="F17" s="62"/>
      <c r="G17" s="89"/>
      <c r="H17" s="47"/>
      <c r="I17" s="47"/>
      <c r="J17" s="48"/>
      <c r="K17" s="89"/>
      <c r="L17" s="89"/>
      <c r="M17" s="194"/>
      <c r="N17" s="195"/>
    </row>
    <row r="18" spans="1:14" ht="13.5" customHeight="1" x14ac:dyDescent="0.4">
      <c r="A18" s="114"/>
      <c r="B18" s="115"/>
      <c r="C18" s="94"/>
      <c r="D18" s="94"/>
      <c r="E18" s="94"/>
      <c r="F18" s="60"/>
      <c r="G18" s="87"/>
      <c r="H18" s="43"/>
      <c r="I18" s="43"/>
      <c r="J18" s="44"/>
      <c r="K18" s="87"/>
      <c r="L18" s="87"/>
      <c r="M18" s="194"/>
      <c r="N18" s="195"/>
    </row>
    <row r="19" spans="1:14" ht="13.5" customHeight="1" x14ac:dyDescent="0.4">
      <c r="A19" s="114"/>
      <c r="B19" s="115"/>
      <c r="C19" s="95"/>
      <c r="D19" s="95"/>
      <c r="E19" s="95"/>
      <c r="F19" s="61"/>
      <c r="G19" s="88"/>
      <c r="H19" s="45"/>
      <c r="I19" s="45"/>
      <c r="J19" s="46"/>
      <c r="K19" s="88"/>
      <c r="L19" s="88"/>
      <c r="M19" s="194"/>
      <c r="N19" s="195"/>
    </row>
    <row r="20" spans="1:14" ht="13.5" customHeight="1" x14ac:dyDescent="0.4">
      <c r="A20" s="114"/>
      <c r="B20" s="115"/>
      <c r="C20" s="95"/>
      <c r="D20" s="95"/>
      <c r="E20" s="95"/>
      <c r="F20" s="61"/>
      <c r="G20" s="88"/>
      <c r="H20" s="45"/>
      <c r="I20" s="45"/>
      <c r="J20" s="46"/>
      <c r="K20" s="88"/>
      <c r="L20" s="88"/>
      <c r="M20" s="194"/>
      <c r="N20" s="195"/>
    </row>
    <row r="21" spans="1:14" ht="13.5" customHeight="1" x14ac:dyDescent="0.4">
      <c r="A21" s="114"/>
      <c r="B21" s="115"/>
      <c r="C21" s="96"/>
      <c r="D21" s="96"/>
      <c r="E21" s="96"/>
      <c r="F21" s="62"/>
      <c r="G21" s="89"/>
      <c r="H21" s="47"/>
      <c r="I21" s="47"/>
      <c r="J21" s="48"/>
      <c r="K21" s="89"/>
      <c r="L21" s="89"/>
      <c r="M21" s="194"/>
      <c r="N21" s="195"/>
    </row>
    <row r="22" spans="1:14" ht="13.5" customHeight="1" x14ac:dyDescent="0.4">
      <c r="A22" s="114"/>
      <c r="B22" s="115"/>
      <c r="C22" s="94"/>
      <c r="D22" s="94"/>
      <c r="E22" s="94"/>
      <c r="F22" s="60"/>
      <c r="G22" s="87"/>
      <c r="H22" s="43"/>
      <c r="I22" s="43"/>
      <c r="J22" s="44"/>
      <c r="K22" s="87"/>
      <c r="L22" s="87"/>
      <c r="M22" s="194"/>
      <c r="N22" s="195"/>
    </row>
    <row r="23" spans="1:14" ht="13.5" customHeight="1" x14ac:dyDescent="0.4">
      <c r="A23" s="114"/>
      <c r="B23" s="115"/>
      <c r="C23" s="97"/>
      <c r="D23" s="97"/>
      <c r="E23" s="97"/>
      <c r="F23" s="62"/>
      <c r="G23" s="89"/>
      <c r="H23" s="47"/>
      <c r="I23" s="47"/>
      <c r="J23" s="48"/>
      <c r="K23" s="89"/>
      <c r="L23" s="89"/>
      <c r="M23" s="194"/>
      <c r="N23" s="195"/>
    </row>
    <row r="24" spans="1:14" ht="13.5" customHeight="1" x14ac:dyDescent="0.4">
      <c r="A24" s="114"/>
      <c r="B24" s="121"/>
      <c r="C24" s="94"/>
      <c r="D24" s="94"/>
      <c r="E24" s="94"/>
      <c r="F24" s="60"/>
      <c r="G24" s="87"/>
      <c r="H24" s="43"/>
      <c r="I24" s="43"/>
      <c r="J24" s="44"/>
      <c r="K24" s="87"/>
      <c r="L24" s="87"/>
      <c r="M24" s="194"/>
      <c r="N24" s="195"/>
    </row>
    <row r="25" spans="1:14" ht="13.5" customHeight="1" x14ac:dyDescent="0.4">
      <c r="A25" s="114"/>
      <c r="B25" s="115"/>
      <c r="C25" s="97"/>
      <c r="D25" s="97"/>
      <c r="E25" s="97"/>
      <c r="F25" s="62"/>
      <c r="G25" s="89"/>
      <c r="H25" s="47"/>
      <c r="I25" s="47"/>
      <c r="J25" s="48"/>
      <c r="K25" s="89"/>
      <c r="L25" s="89"/>
      <c r="M25" s="194"/>
      <c r="N25" s="195"/>
    </row>
    <row r="26" spans="1:14" ht="13.5" customHeight="1" x14ac:dyDescent="0.4">
      <c r="A26" s="114"/>
      <c r="B26" s="115"/>
      <c r="C26" s="94"/>
      <c r="D26" s="94"/>
      <c r="E26" s="94"/>
      <c r="F26" s="60"/>
      <c r="G26" s="87"/>
      <c r="H26" s="43"/>
      <c r="I26" s="43"/>
      <c r="J26" s="44"/>
      <c r="K26" s="87"/>
      <c r="L26" s="87"/>
      <c r="M26" s="194"/>
      <c r="N26" s="195"/>
    </row>
    <row r="27" spans="1:14" ht="13.5" customHeight="1" x14ac:dyDescent="0.4">
      <c r="A27" s="114"/>
      <c r="B27" s="115"/>
      <c r="C27" s="97"/>
      <c r="D27" s="97"/>
      <c r="E27" s="97"/>
      <c r="F27" s="62"/>
      <c r="G27" s="89"/>
      <c r="H27" s="47"/>
      <c r="I27" s="47"/>
      <c r="J27" s="48"/>
      <c r="K27" s="89"/>
      <c r="L27" s="89"/>
      <c r="M27" s="194"/>
      <c r="N27" s="195"/>
    </row>
    <row r="28" spans="1:14" ht="13.5" customHeight="1" x14ac:dyDescent="0.4">
      <c r="A28" s="114"/>
      <c r="B28" s="115"/>
      <c r="C28" s="94"/>
      <c r="D28" s="94"/>
      <c r="E28" s="94"/>
      <c r="F28" s="60"/>
      <c r="G28" s="87"/>
      <c r="H28" s="43"/>
      <c r="I28" s="43"/>
      <c r="J28" s="44"/>
      <c r="K28" s="87"/>
      <c r="L28" s="87"/>
      <c r="M28" s="194"/>
      <c r="N28" s="195"/>
    </row>
    <row r="29" spans="1:14" ht="13.5" customHeight="1" x14ac:dyDescent="0.4">
      <c r="A29" s="114"/>
      <c r="B29" s="115"/>
      <c r="C29" s="97"/>
      <c r="D29" s="97"/>
      <c r="E29" s="97"/>
      <c r="F29" s="62"/>
      <c r="G29" s="89"/>
      <c r="H29" s="47"/>
      <c r="I29" s="47"/>
      <c r="J29" s="48"/>
      <c r="K29" s="89"/>
      <c r="L29" s="89"/>
      <c r="M29" s="194"/>
      <c r="N29" s="195"/>
    </row>
    <row r="30" spans="1:14" ht="13.5" customHeight="1" x14ac:dyDescent="0.4">
      <c r="A30" s="114"/>
      <c r="B30" s="115"/>
      <c r="C30" s="96"/>
      <c r="D30" s="96"/>
      <c r="E30" s="96"/>
      <c r="F30" s="62"/>
      <c r="G30" s="89"/>
      <c r="H30" s="47"/>
      <c r="I30" s="47"/>
      <c r="J30" s="48"/>
      <c r="K30" s="89"/>
      <c r="L30" s="89"/>
      <c r="M30" s="194"/>
      <c r="N30" s="195"/>
    </row>
    <row r="31" spans="1:14" ht="13.5" customHeight="1" x14ac:dyDescent="0.4">
      <c r="A31" s="114"/>
      <c r="B31" s="115"/>
      <c r="C31" s="94"/>
      <c r="D31" s="94"/>
      <c r="E31" s="94"/>
      <c r="F31" s="60"/>
      <c r="G31" s="87"/>
      <c r="H31" s="43"/>
      <c r="I31" s="43"/>
      <c r="J31" s="44"/>
      <c r="K31" s="87"/>
      <c r="L31" s="87"/>
      <c r="M31" s="194"/>
      <c r="N31" s="195"/>
    </row>
    <row r="32" spans="1:14" ht="13.5" customHeight="1" x14ac:dyDescent="0.4">
      <c r="A32" s="114"/>
      <c r="B32" s="115"/>
      <c r="C32" s="97"/>
      <c r="D32" s="97"/>
      <c r="E32" s="97"/>
      <c r="F32" s="62"/>
      <c r="G32" s="89"/>
      <c r="H32" s="47"/>
      <c r="I32" s="47"/>
      <c r="J32" s="48"/>
      <c r="K32" s="89"/>
      <c r="L32" s="89"/>
      <c r="M32" s="194"/>
      <c r="N32" s="195"/>
    </row>
    <row r="33" spans="1:14" ht="13.5" customHeight="1" x14ac:dyDescent="0.4">
      <c r="A33" s="114"/>
      <c r="B33" s="121"/>
      <c r="C33" s="94"/>
      <c r="D33" s="94"/>
      <c r="E33" s="94"/>
      <c r="F33" s="60"/>
      <c r="G33" s="87"/>
      <c r="H33" s="43"/>
      <c r="I33" s="43"/>
      <c r="J33" s="44"/>
      <c r="K33" s="87"/>
      <c r="L33" s="87"/>
      <c r="M33" s="194"/>
      <c r="N33" s="195"/>
    </row>
    <row r="34" spans="1:14" ht="13.5" customHeight="1" x14ac:dyDescent="0.4">
      <c r="A34" s="114"/>
      <c r="B34" s="115"/>
      <c r="C34" s="97"/>
      <c r="D34" s="97"/>
      <c r="E34" s="97"/>
      <c r="F34" s="62"/>
      <c r="G34" s="89"/>
      <c r="H34" s="47"/>
      <c r="I34" s="47"/>
      <c r="J34" s="48"/>
      <c r="K34" s="89"/>
      <c r="L34" s="89"/>
      <c r="M34" s="194"/>
      <c r="N34" s="195"/>
    </row>
    <row r="35" spans="1:14" ht="13.5" customHeight="1" x14ac:dyDescent="0.4">
      <c r="A35" s="114"/>
      <c r="B35" s="115"/>
      <c r="C35" s="94"/>
      <c r="D35" s="94"/>
      <c r="E35" s="94"/>
      <c r="F35" s="60"/>
      <c r="G35" s="87"/>
      <c r="H35" s="43"/>
      <c r="I35" s="43"/>
      <c r="J35" s="44"/>
      <c r="K35" s="87"/>
      <c r="L35" s="87"/>
      <c r="M35" s="194"/>
      <c r="N35" s="195"/>
    </row>
    <row r="36" spans="1:14" ht="13.5" customHeight="1" x14ac:dyDescent="0.4">
      <c r="A36" s="114"/>
      <c r="B36" s="115"/>
      <c r="C36" s="97"/>
      <c r="D36" s="97"/>
      <c r="E36" s="97"/>
      <c r="F36" s="62"/>
      <c r="G36" s="89"/>
      <c r="H36" s="47"/>
      <c r="I36" s="47"/>
      <c r="J36" s="48"/>
      <c r="K36" s="89"/>
      <c r="L36" s="89"/>
      <c r="M36" s="194"/>
      <c r="N36" s="195"/>
    </row>
    <row r="37" spans="1:14" ht="13.5" customHeight="1" x14ac:dyDescent="0.4">
      <c r="A37" s="114"/>
      <c r="B37" s="115"/>
      <c r="C37" s="94"/>
      <c r="D37" s="94"/>
      <c r="E37" s="94"/>
      <c r="F37" s="60"/>
      <c r="G37" s="87"/>
      <c r="H37" s="43"/>
      <c r="I37" s="43"/>
      <c r="J37" s="44"/>
      <c r="K37" s="87"/>
      <c r="L37" s="87"/>
      <c r="M37" s="194"/>
      <c r="N37" s="195"/>
    </row>
    <row r="38" spans="1:14" ht="13.5" customHeight="1" x14ac:dyDescent="0.4">
      <c r="A38" s="114"/>
      <c r="B38" s="115"/>
      <c r="C38" s="97"/>
      <c r="D38" s="97"/>
      <c r="E38" s="97"/>
      <c r="F38" s="62"/>
      <c r="G38" s="89"/>
      <c r="H38" s="47"/>
      <c r="I38" s="47"/>
      <c r="J38" s="48"/>
      <c r="K38" s="89"/>
      <c r="L38" s="89"/>
      <c r="M38" s="194"/>
      <c r="N38" s="195"/>
    </row>
    <row r="39" spans="1:14" ht="13.5" customHeight="1" x14ac:dyDescent="0.4">
      <c r="A39" s="114"/>
      <c r="B39" s="115"/>
      <c r="C39" s="97"/>
      <c r="D39" s="97"/>
      <c r="E39" s="97"/>
      <c r="F39" s="62"/>
      <c r="G39" s="89"/>
      <c r="H39" s="47"/>
      <c r="I39" s="47"/>
      <c r="J39" s="48"/>
      <c r="K39" s="89"/>
      <c r="L39" s="89"/>
      <c r="M39" s="194"/>
      <c r="N39" s="195"/>
    </row>
    <row r="40" spans="1:14" ht="13.5" customHeight="1" x14ac:dyDescent="0.4">
      <c r="A40" s="114"/>
      <c r="B40" s="115"/>
      <c r="C40" s="94"/>
      <c r="D40" s="94"/>
      <c r="E40" s="94"/>
      <c r="F40" s="60"/>
      <c r="G40" s="87"/>
      <c r="H40" s="43"/>
      <c r="I40" s="43"/>
      <c r="J40" s="44"/>
      <c r="K40" s="87"/>
      <c r="L40" s="87"/>
      <c r="M40" s="194"/>
      <c r="N40" s="195"/>
    </row>
    <row r="41" spans="1:14" ht="13.5" customHeight="1" x14ac:dyDescent="0.4">
      <c r="A41" s="114"/>
      <c r="B41" s="115"/>
      <c r="C41" s="97"/>
      <c r="D41" s="97"/>
      <c r="E41" s="97"/>
      <c r="F41" s="62"/>
      <c r="G41" s="89"/>
      <c r="H41" s="47"/>
      <c r="I41" s="47"/>
      <c r="J41" s="48"/>
      <c r="K41" s="89"/>
      <c r="L41" s="89"/>
      <c r="M41" s="194"/>
      <c r="N41" s="195"/>
    </row>
    <row r="42" spans="1:14" ht="13.5" customHeight="1" x14ac:dyDescent="0.4">
      <c r="A42" s="114"/>
      <c r="B42" s="115"/>
      <c r="C42" s="94"/>
      <c r="D42" s="94"/>
      <c r="E42" s="94"/>
      <c r="F42" s="60"/>
      <c r="G42" s="87"/>
      <c r="H42" s="43"/>
      <c r="I42" s="43"/>
      <c r="J42" s="44"/>
      <c r="K42" s="87"/>
      <c r="L42" s="87"/>
      <c r="M42" s="194"/>
      <c r="N42" s="195"/>
    </row>
    <row r="43" spans="1:14" ht="13.5" customHeight="1" x14ac:dyDescent="0.4">
      <c r="A43" s="114"/>
      <c r="B43" s="115"/>
      <c r="C43" s="97"/>
      <c r="D43" s="97"/>
      <c r="E43" s="97"/>
      <c r="F43" s="62"/>
      <c r="G43" s="89"/>
      <c r="H43" s="47"/>
      <c r="I43" s="47"/>
      <c r="J43" s="48"/>
      <c r="K43" s="89"/>
      <c r="L43" s="89"/>
      <c r="M43" s="194"/>
      <c r="N43" s="195"/>
    </row>
    <row r="44" spans="1:14" ht="13.5" customHeight="1" x14ac:dyDescent="0.4">
      <c r="A44" s="114"/>
      <c r="B44" s="115"/>
      <c r="C44" s="94"/>
      <c r="D44" s="94"/>
      <c r="E44" s="94"/>
      <c r="F44" s="60"/>
      <c r="G44" s="87"/>
      <c r="H44" s="43"/>
      <c r="I44" s="43"/>
      <c r="J44" s="44"/>
      <c r="K44" s="87"/>
      <c r="L44" s="87"/>
      <c r="M44" s="194"/>
      <c r="N44" s="195"/>
    </row>
    <row r="45" spans="1:14" ht="13.5" customHeight="1" x14ac:dyDescent="0.4">
      <c r="A45" s="114"/>
      <c r="B45" s="115"/>
      <c r="C45" s="97"/>
      <c r="D45" s="97"/>
      <c r="E45" s="97"/>
      <c r="F45" s="62"/>
      <c r="G45" s="89"/>
      <c r="H45" s="47"/>
      <c r="I45" s="47"/>
      <c r="J45" s="48"/>
      <c r="K45" s="89"/>
      <c r="L45" s="89"/>
      <c r="M45" s="194"/>
      <c r="N45" s="195"/>
    </row>
    <row r="46" spans="1:14" ht="13.5" customHeight="1" x14ac:dyDescent="0.4">
      <c r="A46" s="122"/>
      <c r="B46" s="123"/>
      <c r="C46" s="120"/>
      <c r="D46" s="120"/>
      <c r="E46" s="120"/>
      <c r="F46" s="63"/>
      <c r="G46" s="90"/>
      <c r="H46" s="49"/>
      <c r="I46" s="49"/>
      <c r="J46" s="50"/>
      <c r="K46" s="90"/>
      <c r="L46" s="90"/>
      <c r="M46" s="197"/>
      <c r="N46" s="198"/>
    </row>
    <row r="47" spans="1:14" ht="15" customHeight="1" x14ac:dyDescent="0.4">
      <c r="A47" s="134" t="s">
        <v>62</v>
      </c>
      <c r="B47" s="134"/>
      <c r="C47" s="135"/>
      <c r="D47" s="25"/>
    </row>
    <row r="48" spans="1:14" ht="15" customHeight="1" thickBot="1" x14ac:dyDescent="0.45">
      <c r="A48" s="92" t="s">
        <v>26</v>
      </c>
      <c r="B48" s="124"/>
      <c r="C48" s="110" t="s">
        <v>64</v>
      </c>
      <c r="D48" s="162"/>
      <c r="E48" s="111"/>
      <c r="F48" s="92" t="s">
        <v>15</v>
      </c>
      <c r="G48" s="201"/>
      <c r="H48" s="3" t="s">
        <v>16</v>
      </c>
      <c r="I48" s="3" t="s">
        <v>27</v>
      </c>
      <c r="J48" s="3" t="s">
        <v>18</v>
      </c>
    </row>
    <row r="49" spans="1:12" ht="15" customHeight="1" thickTop="1" x14ac:dyDescent="0.4">
      <c r="A49" s="199" t="s">
        <v>28</v>
      </c>
      <c r="B49" s="65" t="s">
        <v>29</v>
      </c>
      <c r="C49" s="183"/>
      <c r="D49" s="184"/>
      <c r="E49" s="185"/>
      <c r="F49" s="179"/>
      <c r="G49" s="179"/>
      <c r="H49" s="202"/>
      <c r="I49" s="204"/>
      <c r="J49" s="205">
        <f>H49*I49</f>
        <v>0</v>
      </c>
    </row>
    <row r="50" spans="1:12" ht="15" customHeight="1" x14ac:dyDescent="0.4">
      <c r="A50" s="200"/>
      <c r="B50" s="66" t="s">
        <v>30</v>
      </c>
      <c r="C50" s="141"/>
      <c r="D50" s="186"/>
      <c r="E50" s="187"/>
      <c r="F50" s="180"/>
      <c r="G50" s="180"/>
      <c r="H50" s="203"/>
      <c r="I50" s="106"/>
      <c r="J50" s="106"/>
    </row>
    <row r="51" spans="1:12" ht="15" customHeight="1" x14ac:dyDescent="0.4">
      <c r="A51" s="211" t="s">
        <v>32</v>
      </c>
      <c r="B51" s="67" t="s">
        <v>35</v>
      </c>
      <c r="C51" s="173"/>
      <c r="D51" s="174"/>
      <c r="E51" s="175"/>
      <c r="F51" s="181"/>
      <c r="G51" s="181"/>
      <c r="H51" s="58"/>
      <c r="I51" s="59"/>
      <c r="J51" s="17">
        <f t="shared" ref="J51:J61" si="0">H51*I51</f>
        <v>0</v>
      </c>
      <c r="K51" s="14" t="s">
        <v>39</v>
      </c>
    </row>
    <row r="52" spans="1:12" ht="15" customHeight="1" x14ac:dyDescent="0.4">
      <c r="A52" s="212"/>
      <c r="B52" s="68" t="s">
        <v>36</v>
      </c>
      <c r="C52" s="176"/>
      <c r="D52" s="177"/>
      <c r="E52" s="178"/>
      <c r="F52" s="180"/>
      <c r="G52" s="180"/>
      <c r="H52" s="55"/>
      <c r="I52" s="56"/>
      <c r="J52" s="13">
        <f t="shared" si="0"/>
        <v>0</v>
      </c>
      <c r="K52" s="12" t="s">
        <v>40</v>
      </c>
    </row>
    <row r="53" spans="1:12" ht="15" customHeight="1" x14ac:dyDescent="0.4">
      <c r="A53" s="211" t="s">
        <v>65</v>
      </c>
      <c r="B53" s="67" t="s">
        <v>35</v>
      </c>
      <c r="C53" s="188"/>
      <c r="D53" s="189"/>
      <c r="E53" s="190"/>
      <c r="F53" s="213"/>
      <c r="G53" s="214"/>
      <c r="H53" s="52"/>
      <c r="I53" s="53"/>
      <c r="J53" s="26">
        <f t="shared" si="0"/>
        <v>0</v>
      </c>
    </row>
    <row r="54" spans="1:12" ht="15" customHeight="1" x14ac:dyDescent="0.4">
      <c r="A54" s="212"/>
      <c r="B54" s="68" t="s">
        <v>36</v>
      </c>
      <c r="C54" s="141"/>
      <c r="D54" s="186"/>
      <c r="E54" s="187"/>
      <c r="F54" s="180"/>
      <c r="G54" s="180"/>
      <c r="H54" s="52"/>
      <c r="I54" s="53"/>
      <c r="J54" s="26">
        <f t="shared" si="0"/>
        <v>0</v>
      </c>
    </row>
    <row r="55" spans="1:12" ht="15" customHeight="1" x14ac:dyDescent="0.4">
      <c r="A55" s="211" t="s">
        <v>33</v>
      </c>
      <c r="B55" s="67" t="s">
        <v>37</v>
      </c>
      <c r="C55" s="173"/>
      <c r="D55" s="174"/>
      <c r="E55" s="175"/>
      <c r="F55" s="181"/>
      <c r="G55" s="181"/>
      <c r="H55" s="58"/>
      <c r="I55" s="59"/>
      <c r="J55" s="17">
        <f t="shared" si="0"/>
        <v>0</v>
      </c>
    </row>
    <row r="56" spans="1:12" ht="15" customHeight="1" x14ac:dyDescent="0.4">
      <c r="A56" s="212"/>
      <c r="B56" s="68" t="s">
        <v>38</v>
      </c>
      <c r="C56" s="176"/>
      <c r="D56" s="177"/>
      <c r="E56" s="178"/>
      <c r="F56" s="180"/>
      <c r="G56" s="180"/>
      <c r="H56" s="55"/>
      <c r="I56" s="56"/>
      <c r="J56" s="13">
        <f t="shared" si="0"/>
        <v>0</v>
      </c>
    </row>
    <row r="57" spans="1:12" ht="15" customHeight="1" x14ac:dyDescent="0.4">
      <c r="A57" s="208" t="s">
        <v>66</v>
      </c>
      <c r="B57" s="69" t="s">
        <v>67</v>
      </c>
      <c r="C57" s="28" t="s">
        <v>71</v>
      </c>
      <c r="D57" s="70" t="s">
        <v>72</v>
      </c>
      <c r="E57" s="70" t="s">
        <v>73</v>
      </c>
      <c r="F57" s="181"/>
      <c r="G57" s="181"/>
      <c r="H57" s="52"/>
      <c r="I57" s="53"/>
      <c r="J57" s="26">
        <f t="shared" si="0"/>
        <v>0</v>
      </c>
    </row>
    <row r="58" spans="1:12" ht="15" customHeight="1" x14ac:dyDescent="0.4">
      <c r="A58" s="209"/>
      <c r="B58" s="71" t="s">
        <v>68</v>
      </c>
      <c r="C58" s="72" t="s">
        <v>74</v>
      </c>
      <c r="D58" s="73" t="s">
        <v>72</v>
      </c>
      <c r="E58" s="74" t="s">
        <v>75</v>
      </c>
      <c r="F58" s="215"/>
      <c r="G58" s="215"/>
      <c r="H58" s="84"/>
      <c r="I58" s="64"/>
      <c r="J58" s="30">
        <f t="shared" si="0"/>
        <v>0</v>
      </c>
    </row>
    <row r="59" spans="1:12" ht="15" customHeight="1" x14ac:dyDescent="0.4">
      <c r="A59" s="209"/>
      <c r="B59" s="75" t="s">
        <v>69</v>
      </c>
      <c r="C59" s="28" t="s">
        <v>76</v>
      </c>
      <c r="D59" s="70" t="s">
        <v>72</v>
      </c>
      <c r="E59" s="70" t="s">
        <v>77</v>
      </c>
      <c r="F59" s="179"/>
      <c r="G59" s="179"/>
      <c r="H59" s="52"/>
      <c r="I59" s="53"/>
      <c r="J59" s="26">
        <f t="shared" si="0"/>
        <v>0</v>
      </c>
    </row>
    <row r="60" spans="1:12" ht="15" customHeight="1" x14ac:dyDescent="0.4">
      <c r="A60" s="210"/>
      <c r="B60" s="76" t="s">
        <v>70</v>
      </c>
      <c r="C60" s="77" t="s">
        <v>78</v>
      </c>
      <c r="D60" s="78" t="s">
        <v>72</v>
      </c>
      <c r="E60" s="79" t="s">
        <v>79</v>
      </c>
      <c r="F60" s="180"/>
      <c r="G60" s="180"/>
      <c r="H60" s="55"/>
      <c r="I60" s="56"/>
      <c r="J60" s="13">
        <f t="shared" si="0"/>
        <v>0</v>
      </c>
    </row>
    <row r="61" spans="1:12" ht="15" customHeight="1" x14ac:dyDescent="0.4">
      <c r="A61" s="24" t="s">
        <v>34</v>
      </c>
      <c r="B61" s="22"/>
      <c r="C61" s="191"/>
      <c r="D61" s="192"/>
      <c r="E61" s="193"/>
      <c r="F61" s="182"/>
      <c r="G61" s="182"/>
      <c r="H61" s="57"/>
      <c r="I61" s="39"/>
      <c r="J61" s="16">
        <f t="shared" si="0"/>
        <v>0</v>
      </c>
    </row>
    <row r="62" spans="1:12" ht="15" customHeight="1" x14ac:dyDescent="0.4">
      <c r="A62" s="206" t="s">
        <v>81</v>
      </c>
      <c r="B62" s="189"/>
      <c r="C62" s="189"/>
      <c r="D62" s="189"/>
    </row>
    <row r="63" spans="1:12" ht="39" thickBot="1" x14ac:dyDescent="0.45">
      <c r="A63" s="92" t="s">
        <v>82</v>
      </c>
      <c r="B63" s="92"/>
      <c r="C63" s="32" t="s">
        <v>83</v>
      </c>
      <c r="D63" s="3" t="s">
        <v>84</v>
      </c>
      <c r="E63" s="3" t="s">
        <v>85</v>
      </c>
      <c r="F63" s="31" t="s">
        <v>86</v>
      </c>
      <c r="G63" s="31" t="s">
        <v>87</v>
      </c>
      <c r="H63" s="18" t="s">
        <v>88</v>
      </c>
      <c r="I63" s="31" t="s">
        <v>89</v>
      </c>
      <c r="J63" s="171" t="s">
        <v>90</v>
      </c>
      <c r="K63" s="92"/>
      <c r="L63" s="92"/>
    </row>
    <row r="64" spans="1:12" ht="16.5" customHeight="1" thickTop="1" x14ac:dyDescent="0.4">
      <c r="A64" s="207"/>
      <c r="B64" s="207"/>
      <c r="C64" s="33"/>
      <c r="D64" s="34"/>
      <c r="E64" s="35"/>
      <c r="F64" s="36" t="str">
        <f>IF(A64&lt;&gt;"",SUMPRODUCT((J$7:J$46)*(G$7:G$46=A64)*((K$7:K$46="電子マネー")+(K$7:K$46="現金")))+SUM(J$49:J$61),"")</f>
        <v/>
      </c>
      <c r="G64" s="38" t="str">
        <f>IF(A64&lt;&gt;"",D64-F64,"")</f>
        <v/>
      </c>
      <c r="H64" s="35"/>
      <c r="I64" s="42" t="str">
        <f>IF(A64&lt;&gt;"",ROUND(G64,0),"")</f>
        <v/>
      </c>
      <c r="J64" s="172">
        <f>SUM(I64:I68)</f>
        <v>0</v>
      </c>
      <c r="K64" s="172"/>
      <c r="L64" s="172"/>
    </row>
    <row r="65" spans="1:15" ht="16.5" customHeight="1" x14ac:dyDescent="0.4">
      <c r="A65" s="196"/>
      <c r="B65" s="196"/>
      <c r="C65" s="37"/>
      <c r="D65" s="37"/>
      <c r="E65" s="37"/>
      <c r="F65" s="36" t="str">
        <f>IF(A65&lt;&gt;"",SUMPRODUCT((J$7:J$46)*(G$7:G$46=A65)*((K$7:K$46="電子マネー")+(K$7:K$46="現金"))),"")</f>
        <v/>
      </c>
      <c r="G65" s="38" t="str">
        <f>IF(A65&lt;&gt;"",D65-F65,"")</f>
        <v/>
      </c>
      <c r="H65" s="38" t="str">
        <f>IF(A65&lt;&gt;"",D65-F65-E65,"")</f>
        <v/>
      </c>
      <c r="I65" s="42" t="str">
        <f>IF(A65&lt;&gt;"",ROUND(C65*H65,0),"")</f>
        <v/>
      </c>
      <c r="J65" s="166" t="str">
        <f>IF(E65&lt;&gt;0,E65,"")</f>
        <v/>
      </c>
      <c r="K65" s="166"/>
      <c r="L65" s="166"/>
    </row>
    <row r="66" spans="1:15" ht="16.5" customHeight="1" x14ac:dyDescent="0.4">
      <c r="A66" s="196"/>
      <c r="B66" s="196"/>
      <c r="C66" s="37"/>
      <c r="D66" s="37"/>
      <c r="E66" s="37"/>
      <c r="F66" s="36" t="str">
        <f t="shared" ref="F66:F68" si="1">IF(A66&lt;&gt;"",SUMPRODUCT((J$7:J$46)*(G$7:G$46=A66)*((K$7:K$46="電子マネー")+(K$7:K$46="現金"))),"")</f>
        <v/>
      </c>
      <c r="G66" s="38" t="str">
        <f t="shared" ref="G66:G68" si="2">IF(A66&lt;&gt;"",D66-F66,"")</f>
        <v/>
      </c>
      <c r="H66" s="38" t="str">
        <f t="shared" ref="H66:H68" si="3">IF(A66&lt;&gt;"",D66-F66-E66,"")</f>
        <v/>
      </c>
      <c r="I66" s="42" t="str">
        <f t="shared" ref="I66:I68" si="4">IF(A66&lt;&gt;"",ROUND(C66*H66,0),"")</f>
        <v/>
      </c>
      <c r="J66" s="166" t="str">
        <f t="shared" ref="J66:J68" si="5">IF(E66&lt;&gt;0,E66,"")</f>
        <v/>
      </c>
      <c r="K66" s="166"/>
      <c r="L66" s="166"/>
    </row>
    <row r="67" spans="1:15" ht="16.5" customHeight="1" x14ac:dyDescent="0.4">
      <c r="A67" s="196"/>
      <c r="B67" s="196"/>
      <c r="C67" s="37"/>
      <c r="D67" s="37"/>
      <c r="E67" s="37"/>
      <c r="F67" s="36" t="str">
        <f t="shared" si="1"/>
        <v/>
      </c>
      <c r="G67" s="38" t="str">
        <f t="shared" si="2"/>
        <v/>
      </c>
      <c r="H67" s="38" t="str">
        <f t="shared" si="3"/>
        <v/>
      </c>
      <c r="I67" s="42" t="str">
        <f t="shared" si="4"/>
        <v/>
      </c>
      <c r="J67" s="166" t="str">
        <f t="shared" si="5"/>
        <v/>
      </c>
      <c r="K67" s="166"/>
      <c r="L67" s="166"/>
    </row>
    <row r="68" spans="1:15" ht="16.5" customHeight="1" x14ac:dyDescent="0.4">
      <c r="A68" s="196"/>
      <c r="B68" s="196"/>
      <c r="C68" s="37"/>
      <c r="D68" s="37"/>
      <c r="E68" s="37"/>
      <c r="F68" s="36" t="str">
        <f t="shared" si="1"/>
        <v/>
      </c>
      <c r="G68" s="38" t="str">
        <f t="shared" si="2"/>
        <v/>
      </c>
      <c r="H68" s="38" t="str">
        <f t="shared" si="3"/>
        <v/>
      </c>
      <c r="I68" s="42" t="str">
        <f t="shared" si="4"/>
        <v/>
      </c>
      <c r="J68" s="166" t="str">
        <f t="shared" si="5"/>
        <v/>
      </c>
      <c r="K68" s="166"/>
      <c r="L68" s="166"/>
    </row>
    <row r="69" spans="1:15" x14ac:dyDescent="0.4">
      <c r="I69" s="169" t="s">
        <v>91</v>
      </c>
      <c r="J69" s="167">
        <f>J64</f>
        <v>0</v>
      </c>
      <c r="K69" s="167"/>
      <c r="L69" s="167"/>
    </row>
    <row r="70" spans="1:15" x14ac:dyDescent="0.4">
      <c r="I70" s="170"/>
      <c r="J70" s="168"/>
      <c r="K70" s="168"/>
      <c r="L70" s="168"/>
    </row>
    <row r="71" spans="1:15" ht="7.5" customHeight="1" x14ac:dyDescent="0.4"/>
    <row r="72" spans="1:15" x14ac:dyDescent="0.4">
      <c r="D72" s="8" t="s">
        <v>92</v>
      </c>
    </row>
    <row r="73" spans="1:15" ht="39" customHeight="1" thickBot="1" x14ac:dyDescent="0.45">
      <c r="D73" s="3" t="s">
        <v>93</v>
      </c>
      <c r="E73" s="31" t="s">
        <v>94</v>
      </c>
      <c r="F73" s="31" t="s">
        <v>95</v>
      </c>
      <c r="G73" s="40" t="s">
        <v>96</v>
      </c>
      <c r="H73" s="31" t="s">
        <v>97</v>
      </c>
      <c r="I73" s="41" t="s">
        <v>99</v>
      </c>
      <c r="J73" s="31" t="s">
        <v>98</v>
      </c>
      <c r="K73" s="222" t="s">
        <v>100</v>
      </c>
      <c r="L73" s="154"/>
    </row>
    <row r="74" spans="1:15" ht="16.5" customHeight="1" thickTop="1" x14ac:dyDescent="0.4">
      <c r="D74" s="91" t="str">
        <f>IF(A64&lt;&gt;"",A64,"")</f>
        <v/>
      </c>
      <c r="E74" s="42">
        <f>SUM(J49:J61)</f>
        <v>0</v>
      </c>
      <c r="F74" s="36" t="str">
        <f>IF(A64&lt;&gt;"",SUMPRODUCT((J$7:J$46)*(G$7:G$46=D74)*(K$7:K$46="カード")),"")</f>
        <v/>
      </c>
      <c r="G74" s="36" t="str">
        <f>IF(A64&lt;&gt;"",SUMPRODUCT((J$7:J$46)*(G$7:G$46=A64)*((K$7:K$46="電子マネー")+(K$7:K$46="現金"))),"")</f>
        <v/>
      </c>
      <c r="H74" s="36" t="str">
        <f>IF(A64&lt;&gt;"",SUMPRODUCT((J$7:J$46)*(G$7:G$46=A64)*(K$7:K$46="請求書")),"")</f>
        <v/>
      </c>
      <c r="I74" s="36" t="str">
        <f>IF(A64&lt;&gt;"",SUM(E74:H74),"")</f>
        <v/>
      </c>
      <c r="J74" s="35"/>
      <c r="K74" s="223" t="str">
        <f>IF(A64&lt;&gt;"",ROUND(I74,0),"")</f>
        <v/>
      </c>
      <c r="L74" s="223"/>
    </row>
    <row r="75" spans="1:15" ht="16.5" customHeight="1" x14ac:dyDescent="0.4">
      <c r="D75" s="91" t="str">
        <f t="shared" ref="D75:D78" si="6">IF(A65&lt;&gt;"",A65,"")</f>
        <v/>
      </c>
      <c r="E75" s="33"/>
      <c r="F75" s="36" t="str">
        <f t="shared" ref="F75:F77" si="7">IF(A65&lt;&gt;"",SUMPRODUCT((J$7:J$46)*(G$7:G$46=D75)*(K$7:K$46="カード")),"")</f>
        <v/>
      </c>
      <c r="G75" s="36" t="str">
        <f t="shared" ref="G75:G78" si="8">IF(A65&lt;&gt;"",SUMPRODUCT((J$7:J$46)*(G$7:G$46=A65)*((K$7:K$46="電子マネー")+(K$7:K$46="現金"))),"")</f>
        <v/>
      </c>
      <c r="H75" s="36" t="str">
        <f t="shared" ref="H75:H78" si="9">IF(A65&lt;&gt;"",SUMPRODUCT((J$7:J$46)*(G$7:G$46=A65)*(K$7:K$46="請求書")),"")</f>
        <v/>
      </c>
      <c r="I75" s="36" t="str">
        <f>IF(A65&lt;&gt;"",SUM(F75:H75),"")</f>
        <v/>
      </c>
      <c r="J75" s="83" t="str">
        <f>IF(A65&lt;&gt;"",C65,"")</f>
        <v/>
      </c>
      <c r="K75" s="223" t="str">
        <f>IF(A65&lt;&gt;"",ROUND(I75*J75,0),"")</f>
        <v/>
      </c>
      <c r="L75" s="223"/>
    </row>
    <row r="76" spans="1:15" ht="16.5" customHeight="1" x14ac:dyDescent="0.4">
      <c r="D76" s="91" t="str">
        <f t="shared" si="6"/>
        <v/>
      </c>
      <c r="E76" s="33"/>
      <c r="F76" s="36" t="str">
        <f t="shared" si="7"/>
        <v/>
      </c>
      <c r="G76" s="36" t="str">
        <f t="shared" si="8"/>
        <v/>
      </c>
      <c r="H76" s="36" t="str">
        <f t="shared" si="9"/>
        <v/>
      </c>
      <c r="I76" s="36" t="str">
        <f t="shared" ref="I76:I77" si="10">IF(A66&lt;&gt;"",SUM(F76:H76),"")</f>
        <v/>
      </c>
      <c r="J76" s="83" t="str">
        <f t="shared" ref="J76:J77" si="11">IF(A66&lt;&gt;"",C66,"")</f>
        <v/>
      </c>
      <c r="K76" s="223" t="str">
        <f t="shared" ref="K76:K77" si="12">IF(A66&lt;&gt;"",ROUND(I76*J76,0),"")</f>
        <v/>
      </c>
      <c r="L76" s="223"/>
    </row>
    <row r="77" spans="1:15" ht="16.5" customHeight="1" thickBot="1" x14ac:dyDescent="0.45">
      <c r="D77" s="91" t="str">
        <f t="shared" si="6"/>
        <v/>
      </c>
      <c r="E77" s="33"/>
      <c r="F77" s="36" t="str">
        <f t="shared" si="7"/>
        <v/>
      </c>
      <c r="G77" s="36" t="str">
        <f t="shared" si="8"/>
        <v/>
      </c>
      <c r="H77" s="36" t="str">
        <f t="shared" si="9"/>
        <v/>
      </c>
      <c r="I77" s="36" t="str">
        <f t="shared" si="10"/>
        <v/>
      </c>
      <c r="J77" s="83" t="str">
        <f t="shared" si="11"/>
        <v/>
      </c>
      <c r="K77" s="223" t="str">
        <f t="shared" si="12"/>
        <v/>
      </c>
      <c r="L77" s="223"/>
    </row>
    <row r="78" spans="1:15" ht="16.5" customHeight="1" thickBot="1" x14ac:dyDescent="0.3">
      <c r="D78" s="91" t="str">
        <f t="shared" si="6"/>
        <v/>
      </c>
      <c r="E78" s="33"/>
      <c r="F78" s="36" t="str">
        <f>IF(A68&lt;&gt;"",SUMPRODUCT((J$7:J$46)*(G$7:G$46=D78)*(K$7:K$46="カード")),"")</f>
        <v/>
      </c>
      <c r="G78" s="36" t="str">
        <f t="shared" si="8"/>
        <v/>
      </c>
      <c r="H78" s="36" t="str">
        <f t="shared" si="9"/>
        <v/>
      </c>
      <c r="I78" s="36" t="str">
        <f>IF(A68&lt;&gt;"",SUM(F78:H78),"")</f>
        <v/>
      </c>
      <c r="J78" s="83" t="str">
        <f>IF(A68&lt;&gt;"",C68,"")</f>
        <v/>
      </c>
      <c r="K78" s="223" t="str">
        <f>IF(A68&lt;&gt;"",ROUND(I78*J78,0),"")</f>
        <v/>
      </c>
      <c r="L78" s="223"/>
      <c r="N78" s="138" t="s">
        <v>60</v>
      </c>
      <c r="O78" s="139"/>
    </row>
    <row r="79" spans="1:15" ht="19.5" thickTop="1" x14ac:dyDescent="0.4">
      <c r="H79" s="220" t="s">
        <v>101</v>
      </c>
      <c r="I79" s="220"/>
      <c r="J79" s="167">
        <f>SUM(K74:L78)</f>
        <v>0</v>
      </c>
      <c r="K79" s="167"/>
      <c r="L79" s="167"/>
      <c r="N79" s="216" t="s">
        <v>61</v>
      </c>
      <c r="O79" s="218"/>
    </row>
    <row r="80" spans="1:15" ht="19.5" thickBot="1" x14ac:dyDescent="0.45">
      <c r="H80" s="221"/>
      <c r="I80" s="221"/>
      <c r="J80" s="168"/>
      <c r="K80" s="168"/>
      <c r="L80" s="168"/>
      <c r="N80" s="217"/>
      <c r="O80" s="219"/>
    </row>
  </sheetData>
  <mergeCells count="193">
    <mergeCell ref="N79:N80"/>
    <mergeCell ref="O79:O80"/>
    <mergeCell ref="J79:L80"/>
    <mergeCell ref="H79:I80"/>
    <mergeCell ref="K73:L73"/>
    <mergeCell ref="K74:L74"/>
    <mergeCell ref="K75:L75"/>
    <mergeCell ref="K76:L76"/>
    <mergeCell ref="K77:L77"/>
    <mergeCell ref="K78:L78"/>
    <mergeCell ref="N78:O78"/>
    <mergeCell ref="M32:N32"/>
    <mergeCell ref="M33:N33"/>
    <mergeCell ref="M34:N34"/>
    <mergeCell ref="M35:N35"/>
    <mergeCell ref="C37:E37"/>
    <mergeCell ref="A66:B66"/>
    <mergeCell ref="A67:B67"/>
    <mergeCell ref="A68:B68"/>
    <mergeCell ref="J65:L65"/>
    <mergeCell ref="J68:L68"/>
    <mergeCell ref="H49:H50"/>
    <mergeCell ref="I49:I50"/>
    <mergeCell ref="J49:J50"/>
    <mergeCell ref="A62:D62"/>
    <mergeCell ref="A63:B63"/>
    <mergeCell ref="A64:B64"/>
    <mergeCell ref="A57:A60"/>
    <mergeCell ref="A51:A52"/>
    <mergeCell ref="A53:A54"/>
    <mergeCell ref="A55:A56"/>
    <mergeCell ref="F53:G53"/>
    <mergeCell ref="F54:G54"/>
    <mergeCell ref="F57:G57"/>
    <mergeCell ref="F58:G58"/>
    <mergeCell ref="A65:B65"/>
    <mergeCell ref="M44:N44"/>
    <mergeCell ref="M45:N45"/>
    <mergeCell ref="M46:N46"/>
    <mergeCell ref="A38:B38"/>
    <mergeCell ref="C38:E38"/>
    <mergeCell ref="C42:E42"/>
    <mergeCell ref="A40:B40"/>
    <mergeCell ref="C40:E40"/>
    <mergeCell ref="A41:B41"/>
    <mergeCell ref="C41:E41"/>
    <mergeCell ref="A49:A50"/>
    <mergeCell ref="F48:G48"/>
    <mergeCell ref="M38:N38"/>
    <mergeCell ref="M39:N39"/>
    <mergeCell ref="M40:N40"/>
    <mergeCell ref="M41:N41"/>
    <mergeCell ref="A43:B43"/>
    <mergeCell ref="C43:E43"/>
    <mergeCell ref="M43:N43"/>
    <mergeCell ref="M42:N42"/>
    <mergeCell ref="F59:G59"/>
    <mergeCell ref="F60:G60"/>
    <mergeCell ref="F55:G55"/>
    <mergeCell ref="M37:N37"/>
    <mergeCell ref="M16:N16"/>
    <mergeCell ref="M17:N17"/>
    <mergeCell ref="M18:N18"/>
    <mergeCell ref="M19:N19"/>
    <mergeCell ref="M8:N8"/>
    <mergeCell ref="M9:N9"/>
    <mergeCell ref="M10:N10"/>
    <mergeCell ref="M11:N11"/>
    <mergeCell ref="M12:N12"/>
    <mergeCell ref="M13:N13"/>
    <mergeCell ref="M14:N14"/>
    <mergeCell ref="M15:N15"/>
    <mergeCell ref="M20:N20"/>
    <mergeCell ref="M21:N21"/>
    <mergeCell ref="M22:N22"/>
    <mergeCell ref="M23:N23"/>
    <mergeCell ref="M24:N24"/>
    <mergeCell ref="M25:N25"/>
    <mergeCell ref="M26:N26"/>
    <mergeCell ref="M27:N27"/>
    <mergeCell ref="M28:N28"/>
    <mergeCell ref="M31:N31"/>
    <mergeCell ref="M36:N36"/>
    <mergeCell ref="M29:N29"/>
    <mergeCell ref="M30:N30"/>
    <mergeCell ref="A28:B28"/>
    <mergeCell ref="C28:E28"/>
    <mergeCell ref="A29:B29"/>
    <mergeCell ref="C29:E29"/>
    <mergeCell ref="A26:B26"/>
    <mergeCell ref="C26:E26"/>
    <mergeCell ref="A27:B27"/>
    <mergeCell ref="C27:E27"/>
    <mergeCell ref="A24:B24"/>
    <mergeCell ref="C24:E24"/>
    <mergeCell ref="A25:B25"/>
    <mergeCell ref="C25:E25"/>
    <mergeCell ref="A46:B46"/>
    <mergeCell ref="C46:E46"/>
    <mergeCell ref="A47:C47"/>
    <mergeCell ref="A48:B48"/>
    <mergeCell ref="A44:B44"/>
    <mergeCell ref="C44:E44"/>
    <mergeCell ref="A45:B45"/>
    <mergeCell ref="C45:E45"/>
    <mergeCell ref="A42:B42"/>
    <mergeCell ref="C48:E48"/>
    <mergeCell ref="C35:E35"/>
    <mergeCell ref="C36:E36"/>
    <mergeCell ref="A35:B35"/>
    <mergeCell ref="A36:B36"/>
    <mergeCell ref="A33:B33"/>
    <mergeCell ref="A34:B34"/>
    <mergeCell ref="C32:E32"/>
    <mergeCell ref="C33:E33"/>
    <mergeCell ref="C34:E34"/>
    <mergeCell ref="J66:L66"/>
    <mergeCell ref="J67:L67"/>
    <mergeCell ref="J69:L70"/>
    <mergeCell ref="I69:I70"/>
    <mergeCell ref="J63:L63"/>
    <mergeCell ref="J64:L64"/>
    <mergeCell ref="C55:E56"/>
    <mergeCell ref="F49:G49"/>
    <mergeCell ref="F50:G50"/>
    <mergeCell ref="F51:G51"/>
    <mergeCell ref="F52:G52"/>
    <mergeCell ref="F61:G61"/>
    <mergeCell ref="C49:E50"/>
    <mergeCell ref="C53:E54"/>
    <mergeCell ref="C51:E52"/>
    <mergeCell ref="F56:G56"/>
    <mergeCell ref="C61:E61"/>
    <mergeCell ref="A18:B18"/>
    <mergeCell ref="C18:E18"/>
    <mergeCell ref="A39:B39"/>
    <mergeCell ref="C39:E39"/>
    <mergeCell ref="A31:B31"/>
    <mergeCell ref="C31:E31"/>
    <mergeCell ref="A32:B32"/>
    <mergeCell ref="A16:B16"/>
    <mergeCell ref="C16:E16"/>
    <mergeCell ref="A17:B17"/>
    <mergeCell ref="C17:E17"/>
    <mergeCell ref="A19:B19"/>
    <mergeCell ref="C19:E19"/>
    <mergeCell ref="A30:B30"/>
    <mergeCell ref="C30:E30"/>
    <mergeCell ref="A22:B22"/>
    <mergeCell ref="C22:E22"/>
    <mergeCell ref="A23:B23"/>
    <mergeCell ref="C23:E23"/>
    <mergeCell ref="A20:B20"/>
    <mergeCell ref="C20:E20"/>
    <mergeCell ref="A21:B21"/>
    <mergeCell ref="C21:E21"/>
    <mergeCell ref="A37:B37"/>
    <mergeCell ref="A14:B14"/>
    <mergeCell ref="C14:E14"/>
    <mergeCell ref="A15:B15"/>
    <mergeCell ref="C15:E15"/>
    <mergeCell ref="A12:B12"/>
    <mergeCell ref="C12:E12"/>
    <mergeCell ref="A13:B13"/>
    <mergeCell ref="C13:E13"/>
    <mergeCell ref="A10:B10"/>
    <mergeCell ref="C10:E10"/>
    <mergeCell ref="A11:B11"/>
    <mergeCell ref="C11:E11"/>
    <mergeCell ref="A8:B8"/>
    <mergeCell ref="C8:E8"/>
    <mergeCell ref="A9:B9"/>
    <mergeCell ref="C9:E9"/>
    <mergeCell ref="A6:B6"/>
    <mergeCell ref="C6:E6"/>
    <mergeCell ref="A7:B7"/>
    <mergeCell ref="C7:E7"/>
    <mergeCell ref="M6:N6"/>
    <mergeCell ref="M7:N7"/>
    <mergeCell ref="A3:B3"/>
    <mergeCell ref="K3:K4"/>
    <mergeCell ref="L3:L4"/>
    <mergeCell ref="M3:N4"/>
    <mergeCell ref="A4:B4"/>
    <mergeCell ref="A5:B5"/>
    <mergeCell ref="D3:E3"/>
    <mergeCell ref="D4:E4"/>
    <mergeCell ref="A1:C1"/>
    <mergeCell ref="L1:N1"/>
    <mergeCell ref="A2:C2"/>
    <mergeCell ref="M2:N2"/>
    <mergeCell ref="D1:F1"/>
    <mergeCell ref="D2:F2"/>
  </mergeCells>
  <phoneticPr fontId="1"/>
  <printOptions horizontalCentered="1"/>
  <pageMargins left="0" right="0" top="0.55118110236220474" bottom="0.15748031496062992" header="0.31496062992125984" footer="0.31496062992125984"/>
  <pageSetup paperSize="9" scale="53" orientation="portrait" blackAndWhite="1" r:id="rId1"/>
  <headerFooter>
    <oddHeader>&amp;C&amp;"-,太字"海　外　用　出　張　精　算　書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国内用</vt:lpstr>
      <vt:lpstr>海外用</vt:lpstr>
      <vt:lpstr>海外用!Print_Area</vt:lpstr>
      <vt:lpstr>国内用!Print_Area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PC14</dc:creator>
  <cp:lastModifiedBy>PC14</cp:lastModifiedBy>
  <cp:lastPrinted>2023-04-06T05:51:17Z</cp:lastPrinted>
  <dcterms:created xsi:type="dcterms:W3CDTF">2023-03-27T00:02:37Z</dcterms:created>
  <dcterms:modified xsi:type="dcterms:W3CDTF">2023-04-21T01:27:40Z</dcterms:modified>
</cp:coreProperties>
</file>