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/>
  <mc:AlternateContent xmlns:mc="http://schemas.openxmlformats.org/markup-compatibility/2006">
    <mc:Choice Requires="x15">
      <x15ac:absPath xmlns:x15ac="http://schemas.microsoft.com/office/spreadsheetml/2010/11/ac" url="/Users/leenamurgai/Google Drive/Projects/Insight/Code/debias-ml/results/"/>
    </mc:Choice>
  </mc:AlternateContent>
  <xr:revisionPtr revIDLastSave="0" documentId="13_ncr:1_{FD400838-AD8D-3F49-B025-6D8DBFFD8C35}" xr6:coauthVersionLast="36" xr6:coauthVersionMax="36" xr10:uidLastSave="{00000000-0000-0000-0000-000000000000}"/>
  <bookViews>
    <workbookView xWindow="7420" yWindow="7240" windowWidth="26180" windowHeight="13760" activeTab="1" xr2:uid="{49417C25-687D-6847-ABBB-850FAD07D17C}"/>
  </bookViews>
  <sheets>
    <sheet name="Gender" sheetId="1" r:id="rId1"/>
    <sheet name="Gender &amp; Race" sheetId="2" r:id="rId2"/>
    <sheet name="Comparison with GANs" sheetId="5" r:id="rId3"/>
    <sheet name="Pie Charts" sheetId="4" r:id="rId4"/>
  </sheets>
  <definedNames>
    <definedName name="_xlnm.Print_Area" localSheetId="2">'Comparison with GANs'!$B$2:$H$10</definedName>
    <definedName name="row">Gender!$B$3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2" l="1"/>
  <c r="E45" i="2"/>
  <c r="D45" i="2"/>
  <c r="C45" i="2"/>
  <c r="E52" i="2"/>
  <c r="E48" i="2"/>
  <c r="E44" i="2"/>
  <c r="I36" i="2"/>
  <c r="H36" i="2"/>
  <c r="H37" i="2"/>
  <c r="G37" i="2"/>
  <c r="G36" i="2"/>
  <c r="G24" i="2"/>
  <c r="H25" i="2"/>
  <c r="H29" i="2"/>
  <c r="G32" i="2"/>
  <c r="H28" i="2"/>
  <c r="G29" i="2"/>
  <c r="G28" i="2"/>
  <c r="G25" i="2"/>
  <c r="H24" i="2"/>
  <c r="N8" i="2"/>
  <c r="N10" i="2"/>
  <c r="N12" i="2"/>
  <c r="N13" i="2"/>
  <c r="N14" i="2"/>
  <c r="N15" i="2"/>
  <c r="N11" i="2"/>
  <c r="I8" i="2"/>
  <c r="O8" i="2"/>
  <c r="B9" i="2"/>
  <c r="I9" i="2"/>
  <c r="N9" i="2"/>
  <c r="G10" i="2"/>
  <c r="H10" i="2"/>
  <c r="H18" i="2" s="1"/>
  <c r="H22" i="2" s="1"/>
  <c r="I12" i="2"/>
  <c r="I13" i="2"/>
  <c r="G14" i="2"/>
  <c r="H14" i="2"/>
  <c r="B16" i="2"/>
  <c r="C16" i="2"/>
  <c r="I16" i="2"/>
  <c r="B17" i="2"/>
  <c r="C17" i="2"/>
  <c r="I17" i="2"/>
  <c r="G18" i="2"/>
  <c r="G20" i="2"/>
  <c r="H20" i="2"/>
  <c r="I20" i="2"/>
  <c r="G21" i="2"/>
  <c r="H21" i="2"/>
  <c r="B32" i="2"/>
  <c r="B33" i="2"/>
  <c r="C33" i="2"/>
  <c r="I29" i="2" l="1"/>
  <c r="H33" i="2"/>
  <c r="G33" i="2"/>
  <c r="I33" i="2"/>
  <c r="I37" i="2" s="1"/>
  <c r="H30" i="2"/>
  <c r="H32" i="2"/>
  <c r="G30" i="2"/>
  <c r="C32" i="2"/>
  <c r="B130" i="1"/>
  <c r="B124" i="1"/>
  <c r="B118" i="1"/>
  <c r="B112" i="1"/>
  <c r="B106" i="1"/>
  <c r="B100" i="1"/>
  <c r="B94" i="1"/>
  <c r="B88" i="1"/>
  <c r="B82" i="1"/>
  <c r="B76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C130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C124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C118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C112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C106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C100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C94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C88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C82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C76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C70" i="1"/>
  <c r="F68" i="1"/>
  <c r="F67" i="1"/>
  <c r="F66" i="1"/>
  <c r="F65" i="1"/>
  <c r="E66" i="1"/>
  <c r="E65" i="1"/>
  <c r="E67" i="1"/>
  <c r="E68" i="1"/>
  <c r="D68" i="1"/>
  <c r="D67" i="1"/>
  <c r="D66" i="1"/>
  <c r="D65" i="1"/>
  <c r="C64" i="1"/>
  <c r="B70" i="1"/>
  <c r="C68" i="1"/>
  <c r="C67" i="1"/>
  <c r="C66" i="1"/>
  <c r="C65" i="1"/>
  <c r="C5" i="1"/>
  <c r="C6" i="1"/>
  <c r="C4" i="1"/>
  <c r="C3" i="1"/>
  <c r="G34" i="2" l="1"/>
  <c r="G38" i="2" s="1"/>
  <c r="H34" i="2"/>
  <c r="H38" i="2" s="1"/>
  <c r="I32" i="2"/>
  <c r="I28" i="2"/>
  <c r="D4" i="1"/>
  <c r="E4" i="1"/>
  <c r="F4" i="1"/>
  <c r="D5" i="1"/>
  <c r="E5" i="1"/>
  <c r="F5" i="1"/>
  <c r="D6" i="1"/>
  <c r="E6" i="1"/>
  <c r="F6" i="1"/>
  <c r="D3" i="1"/>
  <c r="E3" i="1"/>
  <c r="F3" i="1"/>
  <c r="C2" i="1"/>
</calcChain>
</file>

<file path=xl/sharedStrings.xml><?xml version="1.0" encoding="utf-8"?>
<sst xmlns="http://schemas.openxmlformats.org/spreadsheetml/2006/main" count="142" uniqueCount="61">
  <si>
    <t>Training time</t>
  </si>
  <si>
    <t>Prediction time</t>
  </si>
  <si>
    <t>F1 score (train)</t>
  </si>
  <si>
    <t>F1 score (test)</t>
  </si>
  <si>
    <t>Precision (train)</t>
  </si>
  <si>
    <t>Precision (test)</t>
  </si>
  <si>
    <t>Recall (train)</t>
  </si>
  <si>
    <t>Recall (test)</t>
  </si>
  <si>
    <t>Accuracy (train)</t>
  </si>
  <si>
    <t>Accuracy (test)</t>
  </si>
  <si>
    <t>ROC AUC (train)</t>
  </si>
  <si>
    <t>ROC AUC (test)</t>
  </si>
  <si>
    <t>All data</t>
  </si>
  <si>
    <t>Gender removed</t>
  </si>
  <si>
    <t>Oversampled1</t>
  </si>
  <si>
    <t>Oversampled</t>
  </si>
  <si>
    <t>row</t>
  </si>
  <si>
    <t>Bias Factor</t>
  </si>
  <si>
    <t>&gt;50K</t>
  </si>
  <si>
    <t>proportion</t>
  </si>
  <si>
    <t>new n points</t>
  </si>
  <si>
    <t>n additional points</t>
  </si>
  <si>
    <t>bias factor</t>
  </si>
  <si>
    <t>Other</t>
  </si>
  <si>
    <t>Male</t>
  </si>
  <si>
    <t>Female</t>
  </si>
  <si>
    <t>Amer-Indian-Eskimo</t>
  </si>
  <si>
    <t>Asian-Pac-Islander</t>
  </si>
  <si>
    <t>npoints</t>
  </si>
  <si>
    <t>Black</t>
  </si>
  <si>
    <t>White</t>
  </si>
  <si>
    <t>n points</t>
  </si>
  <si>
    <t>White-Asian-Pac-Islander</t>
  </si>
  <si>
    <t>not White-Asian-Pac-Islander</t>
  </si>
  <si>
    <t>&lt;=50K</t>
  </si>
  <si>
    <t>Female &amp; not White-Asian-Pac-Islander</t>
  </si>
  <si>
    <t>others</t>
  </si>
  <si>
    <t>http://share.streamlit.io/0.25.0-cdyb/index.html?id=9duRaTjLSR25QcgMvYmERY</t>
  </si>
  <si>
    <t>http://share.streamlit.io/0.25.0-cdyb/index.html?id=Qx6hSHQmgbTjyATwAUGogd</t>
  </si>
  <si>
    <t>GANs</t>
  </si>
  <si>
    <t>Oversampling</t>
  </si>
  <si>
    <t>Asian</t>
  </si>
  <si>
    <t>Am-In-Es</t>
  </si>
  <si>
    <t>Accuracy</t>
  </si>
  <si>
    <t>F1 score</t>
  </si>
  <si>
    <t>Precision</t>
  </si>
  <si>
    <t>Recall</t>
  </si>
  <si>
    <t>sex</t>
  </si>
  <si>
    <t>race</t>
  </si>
  <si>
    <t>Prediction</t>
  </si>
  <si>
    <t>Oversample Factor</t>
  </si>
  <si>
    <t>None</t>
  </si>
  <si>
    <t>Training Iterations</t>
  </si>
  <si>
    <t>Bias Factors</t>
  </si>
  <si>
    <t>http://share.streamlit.io/0.25.0-cdyb/index.html?id=8YJwqUhK1jSHPi6TkpQ9</t>
  </si>
  <si>
    <t>Bias</t>
  </si>
  <si>
    <t>Features</t>
  </si>
  <si>
    <t>Removed</t>
  </si>
  <si>
    <t>http://share.streamlit.io/0.25.0-cdyb/index.html?id=X8MmNyfWPSPUjmg4psrjBM</t>
  </si>
  <si>
    <t>http://share.streamlit.io/0.25.0-cdyb/index.html?id=HpMQLQaCFmL4p2dgA86Wz9</t>
  </si>
  <si>
    <t>http://share.streamlit.io/0.25.0-cdyb/index.html?id=2vHQ1bySr6a1FnzM6x14De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</si>
</sst>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theme="1"/>
      <name val="Calibri"/>
      <family val="2"/>
      <scheme val="minor"/>
    </font>
    <font>
      <sz val="12"/>
      <color rgb="FF101620"/>
      <name val="Courier New"/>
      <family val="1"/>
    </font>
    <font>
      <sz val="12"/>
      <color rgb="FF768096"/>
      <name val="Courier New"/>
      <family val="1"/>
    </font>
    <font>
      <u/>
      <sz val="12"/>
      <color theme="10"/>
      <name val="Calibri"/>
      <family val="2"/>
      <scheme val="minor"/>
    </font>
    <font>
      <sz val="12"/>
      <color rgb="FF101620"/>
      <name val="Arial"/>
      <family val="2"/>
    </font>
    <font>
      <sz val="10"/>
      <color theme="1"/>
      <name val="Arial"/>
      <family val="2"/>
    </font>
    <font>
      <sz val="12"/>
      <color theme="1" tint="0.49998474074526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textRotation="90"/>
    </xf>
    <xf numFmtId="10" fontId="0" fillId="0" borderId="0" xfId="1" applyNumberFormat="1" applyFont="1"/>
    <xf numFmtId="0" fontId="7" fillId="0" borderId="0" xfId="2"/>
    <xf numFmtId="0" fontId="8" fillId="0" borderId="0" xfId="0" applyFont="1"/>
    <xf numFmtId="15" fontId="0" fillId="0" borderId="0" xfId="0" applyNumberFormat="1"/>
    <xf numFmtId="0" fontId="9" fillId="0" borderId="0" xfId="0" applyFont="1"/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10" fillId="0" borderId="0" xfId="0" applyFont="1" applyBorder="1"/>
    <xf numFmtId="0" fontId="11" fillId="0" borderId="2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1" fillId="0" borderId="3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1" fillId="0" borderId="1" xfId="0" applyFont="1" applyBorder="1"/>
    <xf numFmtId="9" fontId="10" fillId="0" borderId="2" xfId="0" applyNumberFormat="1" applyFont="1" applyBorder="1"/>
    <xf numFmtId="9" fontId="10" fillId="0" borderId="3" xfId="0" applyNumberFormat="1" applyFont="1" applyBorder="1"/>
    <xf numFmtId="9" fontId="10" fillId="0" borderId="4" xfId="0" applyNumberFormat="1" applyFont="1" applyBorder="1"/>
    <xf numFmtId="0" fontId="10" fillId="0" borderId="2" xfId="0" applyFont="1" applyBorder="1"/>
    <xf numFmtId="2" fontId="10" fillId="0" borderId="4" xfId="0" applyNumberFormat="1" applyFont="1" applyBorder="1"/>
    <xf numFmtId="0" fontId="10" fillId="0" borderId="1" xfId="0" applyFont="1" applyBorder="1"/>
    <xf numFmtId="0" fontId="10" fillId="0" borderId="4" xfId="0" applyFont="1" applyBorder="1"/>
    <xf numFmtId="0" fontId="11" fillId="0" borderId="5" xfId="0" applyFont="1" applyBorder="1"/>
    <xf numFmtId="0" fontId="11" fillId="0" borderId="4" xfId="0" applyFont="1" applyBorder="1"/>
    <xf numFmtId="0" fontId="11" fillId="0" borderId="2" xfId="0" applyFont="1" applyBorder="1"/>
    <xf numFmtId="0" fontId="11" fillId="0" borderId="3" xfId="0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7F3-3244-8624-D1E0D9FDD8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7F3-3244-8624-D1E0D9FDD80C}"/>
              </c:ext>
            </c:extLst>
          </c:dPt>
          <c:cat>
            <c:strRef>
              <c:f>'Pie Charts'!$B$1:$B$2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'Pie Charts'!$C$1:$C$2</c:f>
              <c:numCache>
                <c:formatCode>General</c:formatCode>
                <c:ptCount val="2"/>
                <c:pt idx="0">
                  <c:v>27816</c:v>
                </c:pt>
                <c:pt idx="1">
                  <c:v>10771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8-B242-9623-5A8E71F44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22F-2244-8144-5AF1AC7E24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22F-2244-8144-5AF1AC7E24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CF2-134F-9685-EAA76E5F52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CF2-134F-9685-EAA76E5F52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CF2-134F-9685-EAA76E5F5262}"/>
              </c:ext>
            </c:extLst>
          </c:dPt>
          <c:cat>
            <c:strRef>
              <c:f>'Pie Charts'!$B$5:$B$9</c:f>
              <c:strCache>
                <c:ptCount val="5"/>
                <c:pt idx="0">
                  <c:v>White</c:v>
                </c:pt>
                <c:pt idx="1">
                  <c:v>Black</c:v>
                </c:pt>
                <c:pt idx="2">
                  <c:v>Asian</c:v>
                </c:pt>
                <c:pt idx="3">
                  <c:v>Am-In-Es</c:v>
                </c:pt>
                <c:pt idx="4">
                  <c:v>Other</c:v>
                </c:pt>
              </c:strCache>
            </c:strRef>
          </c:cat>
          <c:val>
            <c:numRef>
              <c:f>'Pie Charts'!$C$5:$C$9</c:f>
              <c:numCache>
                <c:formatCode>General</c:formatCode>
                <c:ptCount val="5"/>
                <c:pt idx="0">
                  <c:v>27816</c:v>
                </c:pt>
                <c:pt idx="1">
                  <c:v>3124</c:v>
                </c:pt>
                <c:pt idx="2">
                  <c:v>1039</c:v>
                </c:pt>
                <c:pt idx="3">
                  <c:v>311</c:v>
                </c:pt>
                <c:pt idx="4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F-2244-8144-5AF1AC7E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1</xdr:row>
      <xdr:rowOff>139700</xdr:rowOff>
    </xdr:from>
    <xdr:to>
      <xdr:col>15</xdr:col>
      <xdr:colOff>127000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4166D1-300F-754B-8B18-84A574B5E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501650</xdr:colOff>
      <xdr:row>24</xdr:row>
      <xdr:rowOff>63500</xdr:rowOff>
    </xdr:from>
    <xdr:to>
      <xdr:col>15</xdr:col>
      <xdr:colOff>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D506B0-E288-ED40-A347-D45315840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hare.streamlit.io/0.25.0-cdyb/index.html?id=8YJwqUhK1jSHPi6TkpQ9" TargetMode="External"/><Relationship Id="rId2" Type="http://schemas.openxmlformats.org/officeDocument/2006/relationships/hyperlink" Target="http://share.streamlit.io/0.25.0-cdyb/index.html?id=9duRaTjLSR25QcgMvYmERY" TargetMode="External"/><Relationship Id="rId1" Type="http://schemas.openxmlformats.org/officeDocument/2006/relationships/hyperlink" Target="http://share.streamlit.io/0.25.0-cdyb/index.html?id=Qx6hSHQmgbTjyATwAUGogd" TargetMode="External"/><Relationship Id="rId6" Type="http://schemas.openxmlformats.org/officeDocument/2006/relationships/hyperlink" Target="http://share.streamlit.io/0.25.0-cdyb/index.html?id=2vHQ1bySr6a1FnzM6x14De" TargetMode="External"/><Relationship Id="rId5" Type="http://schemas.openxmlformats.org/officeDocument/2006/relationships/hyperlink" Target="http://share.streamlit.io/0.25.0-cdyb/index.html?id=HpMQLQaCFmL4p2dgA86Wz9" TargetMode="External"/><Relationship Id="rId4" Type="http://schemas.openxmlformats.org/officeDocument/2006/relationships/hyperlink" Target="http://share.streamlit.io/0.25.0-cdyb/index.html?id=X8MmNyfWPSPUjmg4psrjB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6750-176D-D440-9C29-55247F651D54}">
  <dimension ref="B2:M134"/>
  <sheetViews>
    <sheetView zoomScale="150" zoomScaleNormal="150" workbookViewId="0">
      <selection activeCell="C9" sqref="C9:C20"/>
    </sheetView>
  </sheetViews>
  <sheetFormatPr baseColWidth="10" defaultRowHeight="16" x14ac:dyDescent="0.2"/>
  <cols>
    <col min="1" max="1" width="10.83203125" style="4"/>
    <col min="2" max="2" width="14.83203125" style="4" bestFit="1" customWidth="1"/>
    <col min="3" max="3" width="16.83203125" style="4" bestFit="1" customWidth="1"/>
    <col min="4" max="6" width="10.83203125" style="4"/>
    <col min="7" max="7" width="12.1640625" style="4" bestFit="1" customWidth="1"/>
    <col min="8" max="8" width="10.83203125" style="4"/>
    <col min="9" max="9" width="14.83203125" style="4" bestFit="1" customWidth="1"/>
    <col min="10" max="12" width="10.83203125" style="4"/>
    <col min="13" max="13" width="12.1640625" style="4" bestFit="1" customWidth="1"/>
    <col min="14" max="16384" width="10.83203125" style="4"/>
  </cols>
  <sheetData>
    <row r="2" spans="2:13" x14ac:dyDescent="0.2">
      <c r="B2" s="3" t="s">
        <v>16</v>
      </c>
      <c r="C2" s="3" t="str">
        <f ca="1">OFFSET(C$8, row, 0)</f>
        <v>Accuracy (test)</v>
      </c>
      <c r="D2" s="1">
        <v>10000</v>
      </c>
      <c r="E2" s="1">
        <v>20000</v>
      </c>
      <c r="F2" s="1">
        <v>30000</v>
      </c>
      <c r="G2" s="1" t="s">
        <v>17</v>
      </c>
      <c r="I2" s="3" t="s">
        <v>3</v>
      </c>
      <c r="J2" s="1">
        <v>10000</v>
      </c>
      <c r="K2" s="1">
        <v>20000</v>
      </c>
      <c r="L2" s="1">
        <v>30000</v>
      </c>
      <c r="M2" s="1" t="s">
        <v>17</v>
      </c>
    </row>
    <row r="3" spans="2:13" x14ac:dyDescent="0.2">
      <c r="B3" s="4">
        <v>10</v>
      </c>
      <c r="C3" s="4" t="str">
        <f>$C$8</f>
        <v>All data</v>
      </c>
      <c r="D3" s="4">
        <f ca="1">OFFSET(D$8, row, 0)</f>
        <v>0.85357300000000003</v>
      </c>
      <c r="E3" s="4">
        <f ca="1">OFFSET(E$8, row, 0)</f>
        <v>0.85279199999999999</v>
      </c>
      <c r="F3" s="4">
        <f ca="1">OFFSET(F$8, row, 0)</f>
        <v>0.85396300000000003</v>
      </c>
      <c r="G3" s="4">
        <v>3.1161537195523299</v>
      </c>
      <c r="I3" s="4" t="s">
        <v>12</v>
      </c>
      <c r="J3" s="4">
        <v>0.66547699999999999</v>
      </c>
      <c r="K3" s="4">
        <v>0.66248899999999999</v>
      </c>
      <c r="L3" s="4">
        <v>0.673647</v>
      </c>
      <c r="M3" s="4">
        <v>3.1161537195523299</v>
      </c>
    </row>
    <row r="4" spans="2:13" x14ac:dyDescent="0.2">
      <c r="C4" s="4" t="str">
        <f>$C$22</f>
        <v>Gender removed</v>
      </c>
      <c r="D4" s="4">
        <f ca="1">OFFSET(D$22, row, 0)</f>
        <v>0.84888699999999995</v>
      </c>
      <c r="E4" s="4">
        <f ca="1">OFFSET(E$22, row, 0)</f>
        <v>0.853182</v>
      </c>
      <c r="F4" s="4">
        <f ca="1">OFFSET(F$22, row, 0)</f>
        <v>0.85982000000000003</v>
      </c>
      <c r="G4" s="4">
        <v>2.86388855202522</v>
      </c>
      <c r="I4" s="4" t="s">
        <v>13</v>
      </c>
      <c r="J4" s="4">
        <v>0.66781100000000004</v>
      </c>
      <c r="K4" s="4">
        <v>0.67474000000000001</v>
      </c>
      <c r="L4" s="4">
        <v>0.68809699999999996</v>
      </c>
      <c r="M4" s="4">
        <v>2.86388855202522</v>
      </c>
    </row>
    <row r="5" spans="2:13" x14ac:dyDescent="0.2">
      <c r="C5" s="4" t="str">
        <f>$C$36</f>
        <v>Oversampled1</v>
      </c>
      <c r="D5" s="4">
        <f ca="1">OFFSET(D$36, row, 0)</f>
        <v>0.819685</v>
      </c>
      <c r="E5" s="4">
        <f ca="1">OFFSET(E$36, row, 0)</f>
        <v>0.83045000000000002</v>
      </c>
      <c r="F5" s="4">
        <f ca="1">OFFSET(F$36, row, 0)</f>
        <v>0.83429500000000001</v>
      </c>
      <c r="G5" s="4">
        <v>0.83944000987491696</v>
      </c>
      <c r="I5" s="4" t="s">
        <v>14</v>
      </c>
      <c r="J5" s="4">
        <v>0.70222200000000001</v>
      </c>
      <c r="K5" s="4">
        <v>0.71566700000000005</v>
      </c>
      <c r="L5" s="4">
        <v>0.71513499999999997</v>
      </c>
      <c r="M5" s="4">
        <v>0.83944000987491696</v>
      </c>
    </row>
    <row r="6" spans="2:13" x14ac:dyDescent="0.2">
      <c r="C6" s="4" t="str">
        <f>$C$50</f>
        <v>Oversampled</v>
      </c>
      <c r="D6" s="4">
        <f ca="1">OFFSET(D$50, row, 0)</f>
        <v>0.83326800000000001</v>
      </c>
      <c r="E6" s="4">
        <f ca="1">OFFSET(E$50, row, 0)</f>
        <v>0.84693499999999999</v>
      </c>
      <c r="F6" s="4">
        <f ca="1">OFFSET(F$50, row, 0)</f>
        <v>0.84810600000000003</v>
      </c>
      <c r="G6" s="4">
        <v>1.8152243710810601</v>
      </c>
      <c r="I6" s="4" t="s">
        <v>15</v>
      </c>
      <c r="J6" s="4">
        <v>0.65481</v>
      </c>
      <c r="K6" s="4">
        <v>0.67058799999999996</v>
      </c>
      <c r="L6" s="4">
        <v>0.67717799999999995</v>
      </c>
      <c r="M6" s="4">
        <v>1.8152243710810601</v>
      </c>
    </row>
    <row r="8" spans="2:13" x14ac:dyDescent="0.2">
      <c r="C8" s="1" t="s">
        <v>12</v>
      </c>
      <c r="D8" s="1">
        <v>10000</v>
      </c>
      <c r="E8" s="1">
        <v>20000</v>
      </c>
      <c r="F8" s="1">
        <v>30000</v>
      </c>
      <c r="I8" s="3" t="s">
        <v>5</v>
      </c>
      <c r="J8" s="1">
        <v>10000</v>
      </c>
      <c r="K8" s="1">
        <v>20000</v>
      </c>
      <c r="L8" s="1">
        <v>30000</v>
      </c>
      <c r="M8" s="1" t="s">
        <v>17</v>
      </c>
    </row>
    <row r="9" spans="2:13" x14ac:dyDescent="0.2">
      <c r="B9" s="4">
        <v>1</v>
      </c>
      <c r="C9" s="1" t="s">
        <v>0</v>
      </c>
      <c r="D9" s="2">
        <v>23.410755000000002</v>
      </c>
      <c r="E9" s="2">
        <v>40.649754999999999</v>
      </c>
      <c r="F9" s="2">
        <v>65.601459000000006</v>
      </c>
      <c r="I9" s="4" t="s">
        <v>12</v>
      </c>
      <c r="J9" s="4">
        <v>0.74007900000000004</v>
      </c>
      <c r="K9" s="4">
        <v>0.74</v>
      </c>
      <c r="L9" s="4">
        <v>0.72967899999999997</v>
      </c>
      <c r="M9" s="4">
        <v>3.1161537195523299</v>
      </c>
    </row>
    <row r="10" spans="2:13" x14ac:dyDescent="0.2">
      <c r="B10" s="4">
        <v>2</v>
      </c>
      <c r="C10" s="1" t="s">
        <v>1</v>
      </c>
      <c r="D10" s="2">
        <v>4.3833999999999998E-2</v>
      </c>
      <c r="E10" s="2">
        <v>5.1922000000000003E-2</v>
      </c>
      <c r="F10" s="2">
        <v>4.8730000000000002E-2</v>
      </c>
      <c r="I10" s="4" t="s">
        <v>13</v>
      </c>
      <c r="J10" s="4">
        <v>0.70985399999999998</v>
      </c>
      <c r="K10" s="4">
        <v>0.72356200000000004</v>
      </c>
      <c r="L10" s="4">
        <v>0.74157300000000004</v>
      </c>
      <c r="M10" s="4">
        <v>2.86388855202522</v>
      </c>
    </row>
    <row r="11" spans="2:13" x14ac:dyDescent="0.2">
      <c r="B11" s="4">
        <v>3</v>
      </c>
      <c r="C11" s="1" t="s">
        <v>2</v>
      </c>
      <c r="D11" s="2">
        <v>0.70494900000000005</v>
      </c>
      <c r="E11" s="2">
        <v>0.71407100000000001</v>
      </c>
      <c r="F11" s="2">
        <v>0.71519900000000003</v>
      </c>
      <c r="I11" s="4" t="s">
        <v>15</v>
      </c>
      <c r="J11" s="4">
        <v>0.65322599999999997</v>
      </c>
      <c r="K11" s="4">
        <v>0.69633500000000004</v>
      </c>
      <c r="L11" s="4">
        <v>0.69387799999999999</v>
      </c>
      <c r="M11" s="4">
        <v>1.8152243710810601</v>
      </c>
    </row>
    <row r="12" spans="2:13" x14ac:dyDescent="0.2">
      <c r="B12" s="4">
        <v>4</v>
      </c>
      <c r="C12" s="1" t="s">
        <v>3</v>
      </c>
      <c r="D12" s="2">
        <v>0.66547699999999999</v>
      </c>
      <c r="E12" s="2">
        <v>0.66248899999999999</v>
      </c>
      <c r="F12" s="2">
        <v>0.673647</v>
      </c>
    </row>
    <row r="13" spans="2:13" x14ac:dyDescent="0.2">
      <c r="B13" s="4">
        <v>5</v>
      </c>
      <c r="C13" s="1" t="s">
        <v>4</v>
      </c>
      <c r="D13" s="2">
        <v>0.80490399999999995</v>
      </c>
      <c r="E13" s="2">
        <v>0.80727899999999997</v>
      </c>
      <c r="F13" s="2">
        <v>0.79381999999999997</v>
      </c>
      <c r="I13" s="3" t="s">
        <v>7</v>
      </c>
      <c r="J13" s="1">
        <v>10000</v>
      </c>
      <c r="K13" s="1">
        <v>20000</v>
      </c>
      <c r="L13" s="1">
        <v>30000</v>
      </c>
      <c r="M13" s="1" t="s">
        <v>17</v>
      </c>
    </row>
    <row r="14" spans="2:13" x14ac:dyDescent="0.2">
      <c r="B14" s="4">
        <v>6</v>
      </c>
      <c r="C14" s="1" t="s">
        <v>5</v>
      </c>
      <c r="D14" s="2">
        <v>0.74007900000000004</v>
      </c>
      <c r="E14" s="2">
        <v>0.74</v>
      </c>
      <c r="F14" s="2">
        <v>0.72967899999999997</v>
      </c>
      <c r="I14" s="4" t="s">
        <v>12</v>
      </c>
      <c r="J14" s="4">
        <v>0.60453800000000002</v>
      </c>
      <c r="K14" s="4">
        <v>0.59967599999999999</v>
      </c>
      <c r="L14" s="4">
        <v>0.62560800000000005</v>
      </c>
      <c r="M14" s="4">
        <v>3.1161537195523299</v>
      </c>
    </row>
    <row r="15" spans="2:13" x14ac:dyDescent="0.2">
      <c r="B15" s="4">
        <v>7</v>
      </c>
      <c r="C15" s="1" t="s">
        <v>6</v>
      </c>
      <c r="D15" s="2">
        <v>0.62707599999999997</v>
      </c>
      <c r="E15" s="2">
        <v>0.640158</v>
      </c>
      <c r="F15" s="2">
        <v>0.65074799999999999</v>
      </c>
      <c r="I15" s="4" t="s">
        <v>13</v>
      </c>
      <c r="J15" s="4">
        <v>0.63046999999999997</v>
      </c>
      <c r="K15" s="4">
        <v>0.63209099999999996</v>
      </c>
      <c r="L15" s="4">
        <v>0.64181500000000002</v>
      </c>
      <c r="M15" s="4">
        <v>2.86388855202522</v>
      </c>
    </row>
    <row r="16" spans="2:13" x14ac:dyDescent="0.2">
      <c r="B16" s="4">
        <v>8</v>
      </c>
      <c r="C16" s="1" t="s">
        <v>7</v>
      </c>
      <c r="D16" s="2">
        <v>0.60453800000000002</v>
      </c>
      <c r="E16" s="2">
        <v>0.59967599999999999</v>
      </c>
      <c r="F16" s="2">
        <v>0.62560800000000005</v>
      </c>
      <c r="I16" s="4" t="s">
        <v>15</v>
      </c>
      <c r="J16" s="4">
        <v>0.65640200000000004</v>
      </c>
      <c r="K16" s="4">
        <v>0.64667699999999995</v>
      </c>
      <c r="L16" s="4">
        <v>0.66126399999999996</v>
      </c>
      <c r="M16" s="4">
        <v>1.8152243710810601</v>
      </c>
    </row>
    <row r="17" spans="2:13" x14ac:dyDescent="0.2">
      <c r="B17" s="4">
        <v>9</v>
      </c>
      <c r="C17" s="1" t="s">
        <v>8</v>
      </c>
      <c r="D17" s="2">
        <v>0.87360000000000004</v>
      </c>
      <c r="E17" s="2">
        <v>0.87655000000000005</v>
      </c>
      <c r="F17" s="2">
        <v>0.87519999999999998</v>
      </c>
    </row>
    <row r="18" spans="2:13" x14ac:dyDescent="0.2">
      <c r="B18" s="4">
        <v>10</v>
      </c>
      <c r="C18" s="1" t="s">
        <v>9</v>
      </c>
      <c r="D18" s="2">
        <v>0.85357300000000003</v>
      </c>
      <c r="E18" s="2">
        <v>0.85279199999999999</v>
      </c>
      <c r="F18" s="2">
        <v>0.85396300000000003</v>
      </c>
      <c r="I18" s="3" t="s">
        <v>9</v>
      </c>
      <c r="J18" s="1">
        <v>10000</v>
      </c>
      <c r="K18" s="1">
        <v>20000</v>
      </c>
      <c r="L18" s="1">
        <v>30000</v>
      </c>
      <c r="M18" s="1" t="s">
        <v>17</v>
      </c>
    </row>
    <row r="19" spans="2:13" x14ac:dyDescent="0.2">
      <c r="B19" s="4">
        <v>11</v>
      </c>
      <c r="C19" s="1" t="s">
        <v>10</v>
      </c>
      <c r="D19" s="2">
        <v>0.93427000000000004</v>
      </c>
      <c r="E19" s="2">
        <v>0.93476499999999996</v>
      </c>
      <c r="F19" s="2">
        <v>0.93384699999999998</v>
      </c>
      <c r="I19" s="4" t="s">
        <v>12</v>
      </c>
      <c r="J19" s="4">
        <v>0.85357300000000003</v>
      </c>
      <c r="K19" s="4">
        <v>0.85279199999999999</v>
      </c>
      <c r="L19" s="4">
        <v>0.85396300000000003</v>
      </c>
      <c r="M19" s="4">
        <v>3.1161537195523299</v>
      </c>
    </row>
    <row r="20" spans="2:13" x14ac:dyDescent="0.2">
      <c r="B20" s="4">
        <v>12</v>
      </c>
      <c r="C20" s="1" t="s">
        <v>11</v>
      </c>
      <c r="D20" s="2">
        <v>0.90861999999999998</v>
      </c>
      <c r="E20" s="2">
        <v>0.91249400000000003</v>
      </c>
      <c r="F20" s="2">
        <v>0.91103100000000004</v>
      </c>
      <c r="I20" s="4" t="s">
        <v>13</v>
      </c>
      <c r="J20" s="4">
        <v>0.84888699999999995</v>
      </c>
      <c r="K20" s="4">
        <v>0.853182</v>
      </c>
      <c r="L20" s="4">
        <v>0.85982000000000003</v>
      </c>
      <c r="M20" s="4">
        <v>2.86388855202522</v>
      </c>
    </row>
    <row r="21" spans="2:13" x14ac:dyDescent="0.2">
      <c r="I21" s="4" t="s">
        <v>15</v>
      </c>
      <c r="J21" s="4">
        <v>0.83326800000000001</v>
      </c>
      <c r="K21" s="4">
        <v>0.84693499999999999</v>
      </c>
      <c r="L21" s="4">
        <v>0.84810600000000003</v>
      </c>
      <c r="M21" s="4">
        <v>1.8152243710810601</v>
      </c>
    </row>
    <row r="22" spans="2:13" x14ac:dyDescent="0.2">
      <c r="C22" s="1" t="s">
        <v>13</v>
      </c>
      <c r="D22" s="1">
        <v>10000</v>
      </c>
      <c r="E22" s="1">
        <v>20000</v>
      </c>
      <c r="F22" s="1">
        <v>30000</v>
      </c>
    </row>
    <row r="23" spans="2:13" x14ac:dyDescent="0.2">
      <c r="C23" s="1" t="s">
        <v>0</v>
      </c>
      <c r="D23" s="2">
        <v>23.893561999999999</v>
      </c>
      <c r="E23" s="2">
        <v>44.032353999999998</v>
      </c>
      <c r="F23" s="2">
        <v>66.055199999999999</v>
      </c>
    </row>
    <row r="24" spans="2:13" x14ac:dyDescent="0.2">
      <c r="C24" s="1" t="s">
        <v>1</v>
      </c>
      <c r="D24" s="2">
        <v>4.2004E-2</v>
      </c>
      <c r="E24" s="2">
        <v>4.3857E-2</v>
      </c>
      <c r="F24" s="2">
        <v>4.4305999999999998E-2</v>
      </c>
    </row>
    <row r="25" spans="2:13" x14ac:dyDescent="0.2">
      <c r="C25" s="1" t="s">
        <v>2</v>
      </c>
      <c r="D25" s="2">
        <v>0.71335000000000004</v>
      </c>
      <c r="E25" s="2">
        <v>0.72385600000000005</v>
      </c>
      <c r="F25" s="2">
        <v>0.72253400000000001</v>
      </c>
    </row>
    <row r="26" spans="2:13" x14ac:dyDescent="0.2">
      <c r="C26" s="1" t="s">
        <v>3</v>
      </c>
      <c r="D26" s="2">
        <v>0.66781100000000004</v>
      </c>
      <c r="E26" s="2">
        <v>0.67474000000000001</v>
      </c>
      <c r="F26" s="2">
        <v>0.68809699999999996</v>
      </c>
    </row>
    <row r="27" spans="2:13" x14ac:dyDescent="0.2">
      <c r="C27" s="1" t="s">
        <v>4</v>
      </c>
      <c r="D27" s="2">
        <v>0.78207000000000004</v>
      </c>
      <c r="E27" s="2">
        <v>0.78448499999999999</v>
      </c>
      <c r="F27" s="2">
        <v>0.78707800000000006</v>
      </c>
    </row>
    <row r="28" spans="2:13" x14ac:dyDescent="0.2">
      <c r="C28" s="1" t="s">
        <v>5</v>
      </c>
      <c r="D28" s="2">
        <v>0.70985399999999998</v>
      </c>
      <c r="E28" s="2">
        <v>0.72356200000000004</v>
      </c>
      <c r="F28" s="2">
        <v>0.74157300000000004</v>
      </c>
    </row>
    <row r="29" spans="2:13" x14ac:dyDescent="0.2">
      <c r="C29" s="1" t="s">
        <v>6</v>
      </c>
      <c r="D29" s="2">
        <v>0.65573099999999995</v>
      </c>
      <c r="E29" s="2">
        <v>0.67192700000000005</v>
      </c>
      <c r="F29" s="2">
        <v>0.66777399999999998</v>
      </c>
    </row>
    <row r="30" spans="2:13" x14ac:dyDescent="0.2">
      <c r="C30" s="1" t="s">
        <v>7</v>
      </c>
      <c r="D30" s="2">
        <v>0.63046999999999997</v>
      </c>
      <c r="E30" s="2">
        <v>0.63209099999999996</v>
      </c>
      <c r="F30" s="2">
        <v>0.64181500000000002</v>
      </c>
    </row>
    <row r="31" spans="2:13" x14ac:dyDescent="0.2">
      <c r="C31" s="1" t="s">
        <v>8</v>
      </c>
      <c r="D31" s="2">
        <v>0.87309999999999999</v>
      </c>
      <c r="E31" s="2">
        <v>0.87655000000000005</v>
      </c>
      <c r="F31" s="2">
        <v>0.87649999999999995</v>
      </c>
    </row>
    <row r="32" spans="2:13" x14ac:dyDescent="0.2">
      <c r="C32" s="1" t="s">
        <v>9</v>
      </c>
      <c r="D32" s="2">
        <v>0.84888699999999995</v>
      </c>
      <c r="E32" s="2">
        <v>0.853182</v>
      </c>
      <c r="F32" s="2">
        <v>0.85982000000000003</v>
      </c>
    </row>
    <row r="33" spans="3:6" x14ac:dyDescent="0.2">
      <c r="C33" s="1" t="s">
        <v>10</v>
      </c>
      <c r="D33" s="2">
        <v>0.93214799999999998</v>
      </c>
      <c r="E33" s="2">
        <v>0.93304299999999996</v>
      </c>
      <c r="F33" s="2">
        <v>0.932342</v>
      </c>
    </row>
    <row r="34" spans="3:6" x14ac:dyDescent="0.2">
      <c r="C34" s="1" t="s">
        <v>11</v>
      </c>
      <c r="D34" s="2">
        <v>0.90417400000000003</v>
      </c>
      <c r="E34" s="2">
        <v>0.91256099999999996</v>
      </c>
      <c r="F34" s="2">
        <v>0.91395000000000004</v>
      </c>
    </row>
    <row r="36" spans="3:6" x14ac:dyDescent="0.2">
      <c r="C36" s="1" t="s">
        <v>14</v>
      </c>
      <c r="D36" s="1">
        <v>10148</v>
      </c>
      <c r="E36" s="1">
        <v>20296</v>
      </c>
      <c r="F36" s="1">
        <v>30444</v>
      </c>
    </row>
    <row r="37" spans="3:6" x14ac:dyDescent="0.2">
      <c r="C37" s="1" t="s">
        <v>0</v>
      </c>
      <c r="D37" s="2">
        <v>24.826405000000001</v>
      </c>
      <c r="E37" s="2">
        <v>45.637698999999998</v>
      </c>
      <c r="F37" s="2">
        <v>66.165633999999997</v>
      </c>
    </row>
    <row r="38" spans="3:6" x14ac:dyDescent="0.2">
      <c r="C38" s="1" t="s">
        <v>1</v>
      </c>
      <c r="D38" s="2">
        <v>4.3024E-2</v>
      </c>
      <c r="E38" s="2">
        <v>7.8908000000000006E-2</v>
      </c>
      <c r="F38" s="2">
        <v>4.3534999999999997E-2</v>
      </c>
    </row>
    <row r="39" spans="3:6" x14ac:dyDescent="0.2">
      <c r="C39" s="1" t="s">
        <v>2</v>
      </c>
      <c r="D39" s="2">
        <v>0.78489200000000003</v>
      </c>
      <c r="E39" s="2">
        <v>0.78464199999999995</v>
      </c>
      <c r="F39" s="2">
        <v>0.78632899999999994</v>
      </c>
    </row>
    <row r="40" spans="3:6" x14ac:dyDescent="0.2">
      <c r="C40" s="1" t="s">
        <v>3</v>
      </c>
      <c r="D40" s="2">
        <v>0.70222200000000001</v>
      </c>
      <c r="E40" s="2">
        <v>0.71566700000000005</v>
      </c>
      <c r="F40" s="2">
        <v>0.71513499999999997</v>
      </c>
    </row>
    <row r="41" spans="3:6" x14ac:dyDescent="0.2">
      <c r="C41" s="1" t="s">
        <v>4</v>
      </c>
      <c r="D41" s="2">
        <v>0.80298499999999995</v>
      </c>
      <c r="E41" s="2">
        <v>0.81298899999999996</v>
      </c>
      <c r="F41" s="2">
        <v>0.83981700000000004</v>
      </c>
    </row>
    <row r="42" spans="3:6" x14ac:dyDescent="0.2">
      <c r="C42" s="1" t="s">
        <v>5</v>
      </c>
      <c r="D42" s="2">
        <v>0.72099100000000005</v>
      </c>
      <c r="E42" s="2">
        <v>0.74697199999999997</v>
      </c>
      <c r="F42" s="2">
        <v>0.76737599999999995</v>
      </c>
    </row>
    <row r="43" spans="3:6" x14ac:dyDescent="0.2">
      <c r="C43" s="1" t="s">
        <v>6</v>
      </c>
      <c r="D43" s="2">
        <v>0.76759699999999997</v>
      </c>
      <c r="E43" s="2">
        <v>0.75820500000000002</v>
      </c>
      <c r="F43" s="2">
        <v>0.73924500000000004</v>
      </c>
    </row>
    <row r="44" spans="3:6" x14ac:dyDescent="0.2">
      <c r="C44" s="1" t="s">
        <v>7</v>
      </c>
      <c r="D44" s="2">
        <v>0.68440599999999996</v>
      </c>
      <c r="E44" s="2">
        <v>0.68688099999999996</v>
      </c>
      <c r="F44" s="2">
        <v>0.66955399999999998</v>
      </c>
    </row>
    <row r="45" spans="3:6" x14ac:dyDescent="0.2">
      <c r="C45" s="1" t="s">
        <v>8</v>
      </c>
      <c r="D45" s="2">
        <v>0.86923499999999998</v>
      </c>
      <c r="E45" s="2">
        <v>0.87066399999999999</v>
      </c>
      <c r="F45" s="2">
        <v>0.87514800000000004</v>
      </c>
    </row>
    <row r="46" spans="3:6" x14ac:dyDescent="0.2">
      <c r="C46" s="1" t="s">
        <v>9</v>
      </c>
      <c r="D46" s="2">
        <v>0.819685</v>
      </c>
      <c r="E46" s="2">
        <v>0.83045000000000002</v>
      </c>
      <c r="F46" s="2">
        <v>0.83429500000000001</v>
      </c>
    </row>
    <row r="47" spans="3:6" x14ac:dyDescent="0.2">
      <c r="C47" s="1" t="s">
        <v>10</v>
      </c>
      <c r="D47" s="2">
        <v>0.93811</v>
      </c>
      <c r="E47" s="2">
        <v>0.940326</v>
      </c>
      <c r="F47" s="2">
        <v>0.94319600000000003</v>
      </c>
    </row>
    <row r="48" spans="3:6" x14ac:dyDescent="0.2">
      <c r="C48" s="1" t="s">
        <v>11</v>
      </c>
      <c r="D48" s="2">
        <v>0.89412400000000003</v>
      </c>
      <c r="E48" s="2">
        <v>0.90495300000000001</v>
      </c>
      <c r="F48" s="2">
        <v>0.90932999999999997</v>
      </c>
    </row>
    <row r="50" spans="2:6" x14ac:dyDescent="0.2">
      <c r="C50" s="1" t="s">
        <v>15</v>
      </c>
      <c r="D50" s="1">
        <v>10148</v>
      </c>
      <c r="E50" s="1">
        <v>20296</v>
      </c>
      <c r="F50" s="1">
        <v>30444</v>
      </c>
    </row>
    <row r="51" spans="2:6" x14ac:dyDescent="0.2">
      <c r="C51" s="1" t="s">
        <v>0</v>
      </c>
      <c r="D51" s="2">
        <v>24.708127000000001</v>
      </c>
      <c r="E51" s="2">
        <v>45.052169999999997</v>
      </c>
      <c r="F51" s="2">
        <v>68.916391000000004</v>
      </c>
    </row>
    <row r="52" spans="2:6" x14ac:dyDescent="0.2">
      <c r="C52" s="1" t="s">
        <v>1</v>
      </c>
      <c r="D52" s="2">
        <v>4.3638000000000003E-2</v>
      </c>
      <c r="E52" s="2">
        <v>9.2130000000000004E-2</v>
      </c>
      <c r="F52" s="2">
        <v>4.4962000000000002E-2</v>
      </c>
    </row>
    <row r="53" spans="2:6" x14ac:dyDescent="0.2">
      <c r="C53" s="1" t="s">
        <v>2</v>
      </c>
      <c r="D53" s="2">
        <v>0.77863400000000005</v>
      </c>
      <c r="E53" s="2">
        <v>0.77726200000000001</v>
      </c>
      <c r="F53" s="2">
        <v>0.784246</v>
      </c>
    </row>
    <row r="54" spans="2:6" x14ac:dyDescent="0.2">
      <c r="C54" s="1" t="s">
        <v>3</v>
      </c>
      <c r="D54" s="2">
        <v>0.65481</v>
      </c>
      <c r="E54" s="2">
        <v>0.67058799999999996</v>
      </c>
      <c r="F54" s="2">
        <v>0.67717799999999995</v>
      </c>
    </row>
    <row r="55" spans="2:6" x14ac:dyDescent="0.2">
      <c r="C55" s="1" t="s">
        <v>4</v>
      </c>
      <c r="D55" s="2">
        <v>0.82505300000000004</v>
      </c>
      <c r="E55" s="2">
        <v>0.83026999999999995</v>
      </c>
      <c r="F55" s="2">
        <v>0.82909299999999997</v>
      </c>
    </row>
    <row r="56" spans="2:6" x14ac:dyDescent="0.2">
      <c r="C56" s="1" t="s">
        <v>5</v>
      </c>
      <c r="D56" s="2">
        <v>0.65322599999999997</v>
      </c>
      <c r="E56" s="2">
        <v>0.69633500000000004</v>
      </c>
      <c r="F56" s="2">
        <v>0.69387799999999999</v>
      </c>
    </row>
    <row r="57" spans="2:6" x14ac:dyDescent="0.2">
      <c r="C57" s="1" t="s">
        <v>6</v>
      </c>
      <c r="D57" s="2">
        <v>0.73715900000000001</v>
      </c>
      <c r="E57" s="2">
        <v>0.73061699999999996</v>
      </c>
      <c r="F57" s="2">
        <v>0.74400200000000005</v>
      </c>
    </row>
    <row r="58" spans="2:6" x14ac:dyDescent="0.2">
      <c r="C58" s="1" t="s">
        <v>7</v>
      </c>
      <c r="D58" s="2">
        <v>0.65640200000000004</v>
      </c>
      <c r="E58" s="2">
        <v>0.64667699999999995</v>
      </c>
      <c r="F58" s="2">
        <v>0.66126399999999996</v>
      </c>
    </row>
    <row r="59" spans="2:6" x14ac:dyDescent="0.2">
      <c r="C59" s="1" t="s">
        <v>8</v>
      </c>
      <c r="D59" s="2">
        <v>0.86972799999999995</v>
      </c>
      <c r="E59" s="2">
        <v>0.86987599999999998</v>
      </c>
      <c r="F59" s="2">
        <v>0.87278299999999998</v>
      </c>
    </row>
    <row r="60" spans="2:6" x14ac:dyDescent="0.2">
      <c r="C60" s="1" t="s">
        <v>9</v>
      </c>
      <c r="D60" s="2">
        <v>0.83326800000000001</v>
      </c>
      <c r="E60" s="2">
        <v>0.84693499999999999</v>
      </c>
      <c r="F60" s="2">
        <v>0.84810600000000003</v>
      </c>
    </row>
    <row r="61" spans="2:6" x14ac:dyDescent="0.2">
      <c r="C61" s="1" t="s">
        <v>10</v>
      </c>
      <c r="D61" s="2">
        <v>0.93801100000000004</v>
      </c>
      <c r="E61" s="2">
        <v>0.94124200000000002</v>
      </c>
      <c r="F61" s="2">
        <v>0.94210499999999997</v>
      </c>
    </row>
    <row r="62" spans="2:6" x14ac:dyDescent="0.2">
      <c r="C62" s="1" t="s">
        <v>11</v>
      </c>
      <c r="D62" s="2">
        <v>0.89362900000000001</v>
      </c>
      <c r="E62" s="2">
        <v>0.90731600000000001</v>
      </c>
      <c r="F62" s="2">
        <v>0.91061400000000003</v>
      </c>
    </row>
    <row r="64" spans="2:6" x14ac:dyDescent="0.2">
      <c r="B64" s="4">
        <v>1</v>
      </c>
      <c r="C64" s="3" t="str">
        <f ca="1">OFFSET(C$8, B64, 0)</f>
        <v>Training time</v>
      </c>
      <c r="D64" s="1">
        <v>10000</v>
      </c>
      <c r="E64" s="1">
        <v>20000</v>
      </c>
      <c r="F64" s="1">
        <v>30000</v>
      </c>
    </row>
    <row r="65" spans="2:6" x14ac:dyDescent="0.2">
      <c r="C65" s="4" t="str">
        <f>$C$8</f>
        <v>All data</v>
      </c>
      <c r="D65" s="4">
        <f ca="1">OFFSET(D$8, B64, 0)</f>
        <v>23.410755000000002</v>
      </c>
      <c r="E65" s="4">
        <f ca="1">OFFSET(E$8, B64, 0)</f>
        <v>40.649754999999999</v>
      </c>
      <c r="F65" s="4">
        <f ca="1">OFFSET(F$8, B64, 0)</f>
        <v>65.601459000000006</v>
      </c>
    </row>
    <row r="66" spans="2:6" x14ac:dyDescent="0.2">
      <c r="C66" s="4" t="str">
        <f>$C$22</f>
        <v>Gender removed</v>
      </c>
      <c r="D66" s="4">
        <f ca="1">OFFSET(D$22, B64, 0)</f>
        <v>23.893561999999999</v>
      </c>
      <c r="E66" s="4">
        <f ca="1">OFFSET(E$22, B64, 0)</f>
        <v>44.032353999999998</v>
      </c>
      <c r="F66" s="4">
        <f ca="1">OFFSET(F$22, B64, 0)</f>
        <v>66.055199999999999</v>
      </c>
    </row>
    <row r="67" spans="2:6" x14ac:dyDescent="0.2">
      <c r="C67" s="4" t="str">
        <f>$C$36</f>
        <v>Oversampled1</v>
      </c>
      <c r="D67" s="4">
        <f ca="1">OFFSET(D$36, B64, 0)</f>
        <v>24.826405000000001</v>
      </c>
      <c r="E67" s="4">
        <f ca="1">OFFSET(E$36, B64, 0)</f>
        <v>45.637698999999998</v>
      </c>
      <c r="F67" s="4">
        <f ca="1">OFFSET(F$36, B64, 0)</f>
        <v>66.165633999999997</v>
      </c>
    </row>
    <row r="68" spans="2:6" x14ac:dyDescent="0.2">
      <c r="C68" s="4" t="str">
        <f>$C$50</f>
        <v>Oversampled</v>
      </c>
      <c r="D68" s="4">
        <f ca="1">OFFSET(D$50, B64, 0)</f>
        <v>24.708127000000001</v>
      </c>
      <c r="E68" s="4">
        <f ca="1">OFFSET(E$50, B64, 0)</f>
        <v>45.052169999999997</v>
      </c>
      <c r="F68" s="4">
        <f ca="1">OFFSET(F$50, B64, 0)</f>
        <v>68.916391000000004</v>
      </c>
    </row>
    <row r="70" spans="2:6" x14ac:dyDescent="0.2">
      <c r="B70" s="4">
        <f>B64+1</f>
        <v>2</v>
      </c>
      <c r="C70" s="3" t="str">
        <f ca="1">OFFSET(C$8, B70, 0)</f>
        <v>Prediction time</v>
      </c>
      <c r="D70" s="1">
        <v>10000</v>
      </c>
      <c r="E70" s="1">
        <v>20000</v>
      </c>
      <c r="F70" s="1">
        <v>30000</v>
      </c>
    </row>
    <row r="71" spans="2:6" x14ac:dyDescent="0.2">
      <c r="C71" s="4" t="str">
        <f>$C$8</f>
        <v>All data</v>
      </c>
      <c r="D71" s="4">
        <f ca="1">OFFSET(D$8, B70, 0)</f>
        <v>4.3833999999999998E-2</v>
      </c>
      <c r="E71" s="4">
        <f ca="1">OFFSET(E$8, B70, 0)</f>
        <v>5.1922000000000003E-2</v>
      </c>
      <c r="F71" s="4">
        <f ca="1">OFFSET(F$8, B70, 0)</f>
        <v>4.8730000000000002E-2</v>
      </c>
    </row>
    <row r="72" spans="2:6" x14ac:dyDescent="0.2">
      <c r="C72" s="4" t="str">
        <f>$C$22</f>
        <v>Gender removed</v>
      </c>
      <c r="D72" s="4">
        <f ca="1">OFFSET(D$22, B70, 0)</f>
        <v>4.2004E-2</v>
      </c>
      <c r="E72" s="4">
        <f ca="1">OFFSET(E$22, B70, 0)</f>
        <v>4.3857E-2</v>
      </c>
      <c r="F72" s="4">
        <f ca="1">OFFSET(F$22, B70, 0)</f>
        <v>4.4305999999999998E-2</v>
      </c>
    </row>
    <row r="73" spans="2:6" x14ac:dyDescent="0.2">
      <c r="C73" s="4" t="str">
        <f>$C$36</f>
        <v>Oversampled1</v>
      </c>
      <c r="D73" s="4">
        <f ca="1">OFFSET(D$36, B70, 0)</f>
        <v>4.3024E-2</v>
      </c>
      <c r="E73" s="4">
        <f ca="1">OFFSET(E$36, B70, 0)</f>
        <v>7.8908000000000006E-2</v>
      </c>
      <c r="F73" s="4">
        <f ca="1">OFFSET(F$36, B70, 0)</f>
        <v>4.3534999999999997E-2</v>
      </c>
    </row>
    <row r="74" spans="2:6" x14ac:dyDescent="0.2">
      <c r="C74" s="4" t="str">
        <f>$C$50</f>
        <v>Oversampled</v>
      </c>
      <c r="D74" s="4">
        <f ca="1">OFFSET(D$50, B70, 0)</f>
        <v>4.3638000000000003E-2</v>
      </c>
      <c r="E74" s="4">
        <f ca="1">OFFSET(E$50, B70, 0)</f>
        <v>9.2130000000000004E-2</v>
      </c>
      <c r="F74" s="4">
        <f ca="1">OFFSET(F$50, B70, 0)</f>
        <v>4.4962000000000002E-2</v>
      </c>
    </row>
    <row r="76" spans="2:6" x14ac:dyDescent="0.2">
      <c r="B76" s="4">
        <f>B70+1</f>
        <v>3</v>
      </c>
      <c r="C76" s="3" t="str">
        <f ca="1">OFFSET(C$8, B76, 0)</f>
        <v>F1 score (train)</v>
      </c>
      <c r="D76" s="1">
        <v>10000</v>
      </c>
      <c r="E76" s="1">
        <v>20000</v>
      </c>
      <c r="F76" s="1">
        <v>30000</v>
      </c>
    </row>
    <row r="77" spans="2:6" x14ac:dyDescent="0.2">
      <c r="C77" s="4" t="str">
        <f>$C$8</f>
        <v>All data</v>
      </c>
      <c r="D77" s="4">
        <f ca="1">OFFSET(D$8, B76, 0)</f>
        <v>0.70494900000000005</v>
      </c>
      <c r="E77" s="4">
        <f ca="1">OFFSET(E$8, B76, 0)</f>
        <v>0.71407100000000001</v>
      </c>
      <c r="F77" s="4">
        <f ca="1">OFFSET(F$8, B76, 0)</f>
        <v>0.71519900000000003</v>
      </c>
    </row>
    <row r="78" spans="2:6" x14ac:dyDescent="0.2">
      <c r="C78" s="4" t="str">
        <f>$C$22</f>
        <v>Gender removed</v>
      </c>
      <c r="D78" s="4">
        <f ca="1">OFFSET(D$22, B76, 0)</f>
        <v>0.71335000000000004</v>
      </c>
      <c r="E78" s="4">
        <f ca="1">OFFSET(E$22, B76, 0)</f>
        <v>0.72385600000000005</v>
      </c>
      <c r="F78" s="4">
        <f ca="1">OFFSET(F$22, B76, 0)</f>
        <v>0.72253400000000001</v>
      </c>
    </row>
    <row r="79" spans="2:6" x14ac:dyDescent="0.2">
      <c r="C79" s="4" t="str">
        <f>$C$36</f>
        <v>Oversampled1</v>
      </c>
      <c r="D79" s="4">
        <f ca="1">OFFSET(D$36, B76, 0)</f>
        <v>0.78489200000000003</v>
      </c>
      <c r="E79" s="4">
        <f ca="1">OFFSET(E$36, B76, 0)</f>
        <v>0.78464199999999995</v>
      </c>
      <c r="F79" s="4">
        <f ca="1">OFFSET(F$36, B76, 0)</f>
        <v>0.78632899999999994</v>
      </c>
    </row>
    <row r="80" spans="2:6" x14ac:dyDescent="0.2">
      <c r="C80" s="4" t="str">
        <f>$C$50</f>
        <v>Oversampled</v>
      </c>
      <c r="D80" s="4">
        <f ca="1">OFFSET(D$50, B76, 0)</f>
        <v>0.77863400000000005</v>
      </c>
      <c r="E80" s="4">
        <f ca="1">OFFSET(E$50, B76, 0)</f>
        <v>0.77726200000000001</v>
      </c>
      <c r="F80" s="4">
        <f ca="1">OFFSET(F$50, B76, 0)</f>
        <v>0.784246</v>
      </c>
    </row>
    <row r="82" spans="2:6" x14ac:dyDescent="0.2">
      <c r="B82" s="4">
        <f>B76+1</f>
        <v>4</v>
      </c>
      <c r="C82" s="3" t="str">
        <f ca="1">OFFSET(C$8, B82, 0)</f>
        <v>F1 score (test)</v>
      </c>
      <c r="D82" s="1">
        <v>10000</v>
      </c>
      <c r="E82" s="1">
        <v>20000</v>
      </c>
      <c r="F82" s="1">
        <v>30000</v>
      </c>
    </row>
    <row r="83" spans="2:6" x14ac:dyDescent="0.2">
      <c r="C83" s="4" t="str">
        <f>$C$8</f>
        <v>All data</v>
      </c>
      <c r="D83" s="4">
        <f ca="1">OFFSET(D$8, B82, 0)</f>
        <v>0.66547699999999999</v>
      </c>
      <c r="E83" s="4">
        <f ca="1">OFFSET(E$8, B82, 0)</f>
        <v>0.66248899999999999</v>
      </c>
      <c r="F83" s="4">
        <f ca="1">OFFSET(F$8, B82, 0)</f>
        <v>0.673647</v>
      </c>
    </row>
    <row r="84" spans="2:6" x14ac:dyDescent="0.2">
      <c r="C84" s="4" t="str">
        <f>$C$22</f>
        <v>Gender removed</v>
      </c>
      <c r="D84" s="4">
        <f ca="1">OFFSET(D$22, B82, 0)</f>
        <v>0.66781100000000004</v>
      </c>
      <c r="E84" s="4">
        <f ca="1">OFFSET(E$22, B82, 0)</f>
        <v>0.67474000000000001</v>
      </c>
      <c r="F84" s="4">
        <f ca="1">OFFSET(F$22, B82, 0)</f>
        <v>0.68809699999999996</v>
      </c>
    </row>
    <row r="85" spans="2:6" x14ac:dyDescent="0.2">
      <c r="C85" s="4" t="str">
        <f>$C$36</f>
        <v>Oversampled1</v>
      </c>
      <c r="D85" s="4">
        <f ca="1">OFFSET(D$36, B82, 0)</f>
        <v>0.70222200000000001</v>
      </c>
      <c r="E85" s="4">
        <f ca="1">OFFSET(E$36, B82, 0)</f>
        <v>0.71566700000000005</v>
      </c>
      <c r="F85" s="4">
        <f ca="1">OFFSET(F$36, B82, 0)</f>
        <v>0.71513499999999997</v>
      </c>
    </row>
    <row r="86" spans="2:6" x14ac:dyDescent="0.2">
      <c r="C86" s="4" t="str">
        <f>$C$50</f>
        <v>Oversampled</v>
      </c>
      <c r="D86" s="4">
        <f ca="1">OFFSET(D$50, B82, 0)</f>
        <v>0.65481</v>
      </c>
      <c r="E86" s="4">
        <f ca="1">OFFSET(E$50, B82, 0)</f>
        <v>0.67058799999999996</v>
      </c>
      <c r="F86" s="4">
        <f ca="1">OFFSET(F$50, B82, 0)</f>
        <v>0.67717799999999995</v>
      </c>
    </row>
    <row r="88" spans="2:6" x14ac:dyDescent="0.2">
      <c r="B88" s="4">
        <f>B82+1</f>
        <v>5</v>
      </c>
      <c r="C88" s="3" t="str">
        <f ca="1">OFFSET(C$8, B88, 0)</f>
        <v>Precision (train)</v>
      </c>
      <c r="D88" s="1">
        <v>10000</v>
      </c>
      <c r="E88" s="1">
        <v>20000</v>
      </c>
      <c r="F88" s="1">
        <v>30000</v>
      </c>
    </row>
    <row r="89" spans="2:6" x14ac:dyDescent="0.2">
      <c r="C89" s="4" t="str">
        <f>$C$8</f>
        <v>All data</v>
      </c>
      <c r="D89" s="4">
        <f ca="1">OFFSET(D$8, B88, 0)</f>
        <v>0.80490399999999995</v>
      </c>
      <c r="E89" s="4">
        <f ca="1">OFFSET(E$8, B88, 0)</f>
        <v>0.80727899999999997</v>
      </c>
      <c r="F89" s="4">
        <f ca="1">OFFSET(F$8, B88, 0)</f>
        <v>0.79381999999999997</v>
      </c>
    </row>
    <row r="90" spans="2:6" x14ac:dyDescent="0.2">
      <c r="C90" s="4" t="str">
        <f>$C$22</f>
        <v>Gender removed</v>
      </c>
      <c r="D90" s="4">
        <f ca="1">OFFSET(D$22, B88, 0)</f>
        <v>0.78207000000000004</v>
      </c>
      <c r="E90" s="4">
        <f ca="1">OFFSET(E$22, B88, 0)</f>
        <v>0.78448499999999999</v>
      </c>
      <c r="F90" s="4">
        <f ca="1">OFFSET(F$22, B88, 0)</f>
        <v>0.78707800000000006</v>
      </c>
    </row>
    <row r="91" spans="2:6" x14ac:dyDescent="0.2">
      <c r="C91" s="4" t="str">
        <f>$C$36</f>
        <v>Oversampled1</v>
      </c>
      <c r="D91" s="4">
        <f ca="1">OFFSET(D$36, B88, 0)</f>
        <v>0.80298499999999995</v>
      </c>
      <c r="E91" s="4">
        <f ca="1">OFFSET(E$36, B88, 0)</f>
        <v>0.81298899999999996</v>
      </c>
      <c r="F91" s="4">
        <f ca="1">OFFSET(F$36, B88, 0)</f>
        <v>0.83981700000000004</v>
      </c>
    </row>
    <row r="92" spans="2:6" x14ac:dyDescent="0.2">
      <c r="C92" s="4" t="str">
        <f>$C$50</f>
        <v>Oversampled</v>
      </c>
      <c r="D92" s="4">
        <f ca="1">OFFSET(D$50, B88, 0)</f>
        <v>0.82505300000000004</v>
      </c>
      <c r="E92" s="4">
        <f ca="1">OFFSET(E$50, B88, 0)</f>
        <v>0.83026999999999995</v>
      </c>
      <c r="F92" s="4">
        <f ca="1">OFFSET(F$50, B88, 0)</f>
        <v>0.82909299999999997</v>
      </c>
    </row>
    <row r="94" spans="2:6" x14ac:dyDescent="0.2">
      <c r="B94" s="4">
        <f>B88+1</f>
        <v>6</v>
      </c>
      <c r="C94" s="3" t="str">
        <f ca="1">OFFSET(C$8, B94, 0)</f>
        <v>Precision (test)</v>
      </c>
      <c r="D94" s="1">
        <v>10000</v>
      </c>
      <c r="E94" s="1">
        <v>20000</v>
      </c>
      <c r="F94" s="1">
        <v>30000</v>
      </c>
    </row>
    <row r="95" spans="2:6" x14ac:dyDescent="0.2">
      <c r="C95" s="4" t="str">
        <f>$C$8</f>
        <v>All data</v>
      </c>
      <c r="D95" s="4">
        <f ca="1">OFFSET(D$8, B94, 0)</f>
        <v>0.74007900000000004</v>
      </c>
      <c r="E95" s="4">
        <f ca="1">OFFSET(E$8, B94, 0)</f>
        <v>0.74</v>
      </c>
      <c r="F95" s="4">
        <f ca="1">OFFSET(F$8, B94, 0)</f>
        <v>0.72967899999999997</v>
      </c>
    </row>
    <row r="96" spans="2:6" x14ac:dyDescent="0.2">
      <c r="C96" s="4" t="str">
        <f>$C$22</f>
        <v>Gender removed</v>
      </c>
      <c r="D96" s="4">
        <f ca="1">OFFSET(D$22, B94, 0)</f>
        <v>0.70985399999999998</v>
      </c>
      <c r="E96" s="4">
        <f ca="1">OFFSET(E$22, B94, 0)</f>
        <v>0.72356200000000004</v>
      </c>
      <c r="F96" s="4">
        <f ca="1">OFFSET(F$22, B94, 0)</f>
        <v>0.74157300000000004</v>
      </c>
    </row>
    <row r="97" spans="2:6" x14ac:dyDescent="0.2">
      <c r="C97" s="4" t="str">
        <f>$C$36</f>
        <v>Oversampled1</v>
      </c>
      <c r="D97" s="4">
        <f ca="1">OFFSET(D$36, B94, 0)</f>
        <v>0.72099100000000005</v>
      </c>
      <c r="E97" s="4">
        <f ca="1">OFFSET(E$36, B94, 0)</f>
        <v>0.74697199999999997</v>
      </c>
      <c r="F97" s="4">
        <f ca="1">OFFSET(F$36, B94, 0)</f>
        <v>0.76737599999999995</v>
      </c>
    </row>
    <row r="98" spans="2:6" x14ac:dyDescent="0.2">
      <c r="C98" s="4" t="str">
        <f>$C$50</f>
        <v>Oversampled</v>
      </c>
      <c r="D98" s="4">
        <f ca="1">OFFSET(D$50, B94, 0)</f>
        <v>0.65322599999999997</v>
      </c>
      <c r="E98" s="4">
        <f ca="1">OFFSET(E$50, B94, 0)</f>
        <v>0.69633500000000004</v>
      </c>
      <c r="F98" s="4">
        <f ca="1">OFFSET(F$50, B94, 0)</f>
        <v>0.69387799999999999</v>
      </c>
    </row>
    <row r="100" spans="2:6" x14ac:dyDescent="0.2">
      <c r="B100" s="4">
        <f>B94+1</f>
        <v>7</v>
      </c>
      <c r="C100" s="3" t="str">
        <f ca="1">OFFSET(C$8, B100, 0)</f>
        <v>Recall (train)</v>
      </c>
      <c r="D100" s="1">
        <v>10000</v>
      </c>
      <c r="E100" s="1">
        <v>20000</v>
      </c>
      <c r="F100" s="1">
        <v>30000</v>
      </c>
    </row>
    <row r="101" spans="2:6" x14ac:dyDescent="0.2">
      <c r="C101" s="4" t="str">
        <f>$C$8</f>
        <v>All data</v>
      </c>
      <c r="D101" s="4">
        <f ca="1">OFFSET(D$8, B100, 0)</f>
        <v>0.62707599999999997</v>
      </c>
      <c r="E101" s="4">
        <f ca="1">OFFSET(E$8, B100, 0)</f>
        <v>0.640158</v>
      </c>
      <c r="F101" s="4">
        <f ca="1">OFFSET(F$8, B100, 0)</f>
        <v>0.65074799999999999</v>
      </c>
    </row>
    <row r="102" spans="2:6" x14ac:dyDescent="0.2">
      <c r="C102" s="4" t="str">
        <f>$C$22</f>
        <v>Gender removed</v>
      </c>
      <c r="D102" s="4">
        <f ca="1">OFFSET(D$22, B100, 0)</f>
        <v>0.65573099999999995</v>
      </c>
      <c r="E102" s="4">
        <f ca="1">OFFSET(E$22, B100, 0)</f>
        <v>0.67192700000000005</v>
      </c>
      <c r="F102" s="4">
        <f ca="1">OFFSET(F$22, B100, 0)</f>
        <v>0.66777399999999998</v>
      </c>
    </row>
    <row r="103" spans="2:6" x14ac:dyDescent="0.2">
      <c r="C103" s="4" t="str">
        <f>$C$36</f>
        <v>Oversampled1</v>
      </c>
      <c r="D103" s="4">
        <f ca="1">OFFSET(D$36, B100, 0)</f>
        <v>0.76759699999999997</v>
      </c>
      <c r="E103" s="4">
        <f ca="1">OFFSET(E$36, B100, 0)</f>
        <v>0.75820500000000002</v>
      </c>
      <c r="F103" s="4">
        <f ca="1">OFFSET(F$36, B100, 0)</f>
        <v>0.73924500000000004</v>
      </c>
    </row>
    <row r="104" spans="2:6" x14ac:dyDescent="0.2">
      <c r="C104" s="4" t="str">
        <f>$C$50</f>
        <v>Oversampled</v>
      </c>
      <c r="D104" s="4">
        <f ca="1">OFFSET(D$50, B100, 0)</f>
        <v>0.73715900000000001</v>
      </c>
      <c r="E104" s="4">
        <f ca="1">OFFSET(E$50, B100, 0)</f>
        <v>0.73061699999999996</v>
      </c>
      <c r="F104" s="4">
        <f ca="1">OFFSET(F$50, B100, 0)</f>
        <v>0.74400200000000005</v>
      </c>
    </row>
    <row r="106" spans="2:6" x14ac:dyDescent="0.2">
      <c r="B106" s="4">
        <f>B100+1</f>
        <v>8</v>
      </c>
      <c r="C106" s="3" t="str">
        <f ca="1">OFFSET(C$8, B106, 0)</f>
        <v>Recall (test)</v>
      </c>
      <c r="D106" s="1">
        <v>10000</v>
      </c>
      <c r="E106" s="1">
        <v>20000</v>
      </c>
      <c r="F106" s="1">
        <v>30000</v>
      </c>
    </row>
    <row r="107" spans="2:6" x14ac:dyDescent="0.2">
      <c r="C107" s="4" t="str">
        <f>$C$8</f>
        <v>All data</v>
      </c>
      <c r="D107" s="4">
        <f ca="1">OFFSET(D$8, B106, 0)</f>
        <v>0.60453800000000002</v>
      </c>
      <c r="E107" s="4">
        <f ca="1">OFFSET(E$8, B106, 0)</f>
        <v>0.59967599999999999</v>
      </c>
      <c r="F107" s="4">
        <f ca="1">OFFSET(F$8, B106, 0)</f>
        <v>0.62560800000000005</v>
      </c>
    </row>
    <row r="108" spans="2:6" x14ac:dyDescent="0.2">
      <c r="C108" s="4" t="str">
        <f>$C$22</f>
        <v>Gender removed</v>
      </c>
      <c r="D108" s="4">
        <f ca="1">OFFSET(D$22, B106, 0)</f>
        <v>0.63046999999999997</v>
      </c>
      <c r="E108" s="4">
        <f ca="1">OFFSET(E$22, B106, 0)</f>
        <v>0.63209099999999996</v>
      </c>
      <c r="F108" s="4">
        <f ca="1">OFFSET(F$22, B106, 0)</f>
        <v>0.64181500000000002</v>
      </c>
    </row>
    <row r="109" spans="2:6" x14ac:dyDescent="0.2">
      <c r="C109" s="4" t="str">
        <f>$C$36</f>
        <v>Oversampled1</v>
      </c>
      <c r="D109" s="4">
        <f ca="1">OFFSET(D$36, B106, 0)</f>
        <v>0.68440599999999996</v>
      </c>
      <c r="E109" s="4">
        <f ca="1">OFFSET(E$36, B106, 0)</f>
        <v>0.68688099999999996</v>
      </c>
      <c r="F109" s="4">
        <f ca="1">OFFSET(F$36, B106, 0)</f>
        <v>0.66955399999999998</v>
      </c>
    </row>
    <row r="110" spans="2:6" x14ac:dyDescent="0.2">
      <c r="C110" s="4" t="str">
        <f>$C$50</f>
        <v>Oversampled</v>
      </c>
      <c r="D110" s="4">
        <f ca="1">OFFSET(D$50, B106, 0)</f>
        <v>0.65640200000000004</v>
      </c>
      <c r="E110" s="4">
        <f ca="1">OFFSET(E$50, B106, 0)</f>
        <v>0.64667699999999995</v>
      </c>
      <c r="F110" s="4">
        <f ca="1">OFFSET(F$50, B106, 0)</f>
        <v>0.66126399999999996</v>
      </c>
    </row>
    <row r="112" spans="2:6" x14ac:dyDescent="0.2">
      <c r="B112" s="4">
        <f>B106+1</f>
        <v>9</v>
      </c>
      <c r="C112" s="3" t="str">
        <f ca="1">OFFSET(C$8, B112, 0)</f>
        <v>Accuracy (train)</v>
      </c>
      <c r="D112" s="1">
        <v>10000</v>
      </c>
      <c r="E112" s="1">
        <v>20000</v>
      </c>
      <c r="F112" s="1">
        <v>30000</v>
      </c>
    </row>
    <row r="113" spans="2:6" x14ac:dyDescent="0.2">
      <c r="C113" s="4" t="str">
        <f>$C$8</f>
        <v>All data</v>
      </c>
      <c r="D113" s="4">
        <f ca="1">OFFSET(D$8, B112, 0)</f>
        <v>0.87360000000000004</v>
      </c>
      <c r="E113" s="4">
        <f ca="1">OFFSET(E$8, B112, 0)</f>
        <v>0.87655000000000005</v>
      </c>
      <c r="F113" s="4">
        <f ca="1">OFFSET(F$8, B112, 0)</f>
        <v>0.87519999999999998</v>
      </c>
    </row>
    <row r="114" spans="2:6" x14ac:dyDescent="0.2">
      <c r="C114" s="4" t="str">
        <f>$C$22</f>
        <v>Gender removed</v>
      </c>
      <c r="D114" s="4">
        <f ca="1">OFFSET(D$22, B112, 0)</f>
        <v>0.87309999999999999</v>
      </c>
      <c r="E114" s="4">
        <f ca="1">OFFSET(E$22, B112, 0)</f>
        <v>0.87655000000000005</v>
      </c>
      <c r="F114" s="4">
        <f ca="1">OFFSET(F$22, B112, 0)</f>
        <v>0.87649999999999995</v>
      </c>
    </row>
    <row r="115" spans="2:6" x14ac:dyDescent="0.2">
      <c r="C115" s="4" t="str">
        <f>$C$36</f>
        <v>Oversampled1</v>
      </c>
      <c r="D115" s="4">
        <f ca="1">OFFSET(D$36, B112, 0)</f>
        <v>0.86923499999999998</v>
      </c>
      <c r="E115" s="4">
        <f ca="1">OFFSET(E$36, B112, 0)</f>
        <v>0.87066399999999999</v>
      </c>
      <c r="F115" s="4">
        <f ca="1">OFFSET(F$36, B112, 0)</f>
        <v>0.87514800000000004</v>
      </c>
    </row>
    <row r="116" spans="2:6" x14ac:dyDescent="0.2">
      <c r="C116" s="4" t="str">
        <f>$C$50</f>
        <v>Oversampled</v>
      </c>
      <c r="D116" s="4">
        <f ca="1">OFFSET(D$50, B112, 0)</f>
        <v>0.86972799999999995</v>
      </c>
      <c r="E116" s="4">
        <f ca="1">OFFSET(E$50, B112, 0)</f>
        <v>0.86987599999999998</v>
      </c>
      <c r="F116" s="4">
        <f ca="1">OFFSET(F$50, B112, 0)</f>
        <v>0.87278299999999998</v>
      </c>
    </row>
    <row r="118" spans="2:6" x14ac:dyDescent="0.2">
      <c r="B118" s="4">
        <f>B112+1</f>
        <v>10</v>
      </c>
      <c r="C118" s="3" t="str">
        <f ca="1">OFFSET(C$8, B118, 0)</f>
        <v>Accuracy (test)</v>
      </c>
      <c r="D118" s="1">
        <v>10000</v>
      </c>
      <c r="E118" s="1">
        <v>20000</v>
      </c>
      <c r="F118" s="1">
        <v>30000</v>
      </c>
    </row>
    <row r="119" spans="2:6" x14ac:dyDescent="0.2">
      <c r="C119" s="4" t="str">
        <f>$C$8</f>
        <v>All data</v>
      </c>
      <c r="D119" s="4">
        <f ca="1">OFFSET(D$8, B118, 0)</f>
        <v>0.85357300000000003</v>
      </c>
      <c r="E119" s="4">
        <f ca="1">OFFSET(E$8, B118, 0)</f>
        <v>0.85279199999999999</v>
      </c>
      <c r="F119" s="4">
        <f ca="1">OFFSET(F$8, B118, 0)</f>
        <v>0.85396300000000003</v>
      </c>
    </row>
    <row r="120" spans="2:6" x14ac:dyDescent="0.2">
      <c r="C120" s="4" t="str">
        <f>$C$22</f>
        <v>Gender removed</v>
      </c>
      <c r="D120" s="4">
        <f ca="1">OFFSET(D$22, B118, 0)</f>
        <v>0.84888699999999995</v>
      </c>
      <c r="E120" s="4">
        <f ca="1">OFFSET(E$22, B118, 0)</f>
        <v>0.853182</v>
      </c>
      <c r="F120" s="4">
        <f ca="1">OFFSET(F$22, B118, 0)</f>
        <v>0.85982000000000003</v>
      </c>
    </row>
    <row r="121" spans="2:6" x14ac:dyDescent="0.2">
      <c r="C121" s="4" t="str">
        <f>$C$36</f>
        <v>Oversampled1</v>
      </c>
      <c r="D121" s="4">
        <f ca="1">OFFSET(D$36, B118, 0)</f>
        <v>0.819685</v>
      </c>
      <c r="E121" s="4">
        <f ca="1">OFFSET(E$36, B118, 0)</f>
        <v>0.83045000000000002</v>
      </c>
      <c r="F121" s="4">
        <f ca="1">OFFSET(F$36, B118, 0)</f>
        <v>0.83429500000000001</v>
      </c>
    </row>
    <row r="122" spans="2:6" x14ac:dyDescent="0.2">
      <c r="C122" s="4" t="str">
        <f>$C$50</f>
        <v>Oversampled</v>
      </c>
      <c r="D122" s="4">
        <f ca="1">OFFSET(D$50, B118, 0)</f>
        <v>0.83326800000000001</v>
      </c>
      <c r="E122" s="4">
        <f ca="1">OFFSET(E$50, B118, 0)</f>
        <v>0.84693499999999999</v>
      </c>
      <c r="F122" s="4">
        <f ca="1">OFFSET(F$50, B118, 0)</f>
        <v>0.84810600000000003</v>
      </c>
    </row>
    <row r="124" spans="2:6" x14ac:dyDescent="0.2">
      <c r="B124" s="4">
        <f>B118+1</f>
        <v>11</v>
      </c>
      <c r="C124" s="3" t="str">
        <f ca="1">OFFSET(C$8, B124, 0)</f>
        <v>ROC AUC (train)</v>
      </c>
      <c r="D124" s="1">
        <v>10000</v>
      </c>
      <c r="E124" s="1">
        <v>20000</v>
      </c>
      <c r="F124" s="1">
        <v>30000</v>
      </c>
    </row>
    <row r="125" spans="2:6" x14ac:dyDescent="0.2">
      <c r="C125" s="4" t="str">
        <f>$C$8</f>
        <v>All data</v>
      </c>
      <c r="D125" s="4">
        <f ca="1">OFFSET(D$8, B124, 0)</f>
        <v>0.93427000000000004</v>
      </c>
      <c r="E125" s="4">
        <f ca="1">OFFSET(E$8, B124, 0)</f>
        <v>0.93476499999999996</v>
      </c>
      <c r="F125" s="4">
        <f ca="1">OFFSET(F$8, B124, 0)</f>
        <v>0.93384699999999998</v>
      </c>
    </row>
    <row r="126" spans="2:6" x14ac:dyDescent="0.2">
      <c r="C126" s="4" t="str">
        <f>$C$22</f>
        <v>Gender removed</v>
      </c>
      <c r="D126" s="4">
        <f ca="1">OFFSET(D$22, B124, 0)</f>
        <v>0.93214799999999998</v>
      </c>
      <c r="E126" s="4">
        <f ca="1">OFFSET(E$22, B124, 0)</f>
        <v>0.93304299999999996</v>
      </c>
      <c r="F126" s="4">
        <f ca="1">OFFSET(F$22, B124, 0)</f>
        <v>0.932342</v>
      </c>
    </row>
    <row r="127" spans="2:6" x14ac:dyDescent="0.2">
      <c r="C127" s="4" t="str">
        <f>$C$36</f>
        <v>Oversampled1</v>
      </c>
      <c r="D127" s="4">
        <f ca="1">OFFSET(D$36, B124, 0)</f>
        <v>0.93811</v>
      </c>
      <c r="E127" s="4">
        <f ca="1">OFFSET(E$36, B124, 0)</f>
        <v>0.940326</v>
      </c>
      <c r="F127" s="4">
        <f ca="1">OFFSET(F$36, B124, 0)</f>
        <v>0.94319600000000003</v>
      </c>
    </row>
    <row r="128" spans="2:6" x14ac:dyDescent="0.2">
      <c r="C128" s="4" t="str">
        <f>$C$50</f>
        <v>Oversampled</v>
      </c>
      <c r="D128" s="4">
        <f ca="1">OFFSET(D$50, B124, 0)</f>
        <v>0.93801100000000004</v>
      </c>
      <c r="E128" s="4">
        <f ca="1">OFFSET(E$50, B124, 0)</f>
        <v>0.94124200000000002</v>
      </c>
      <c r="F128" s="4">
        <f ca="1">OFFSET(F$50, B124, 0)</f>
        <v>0.94210499999999997</v>
      </c>
    </row>
    <row r="130" spans="2:6" x14ac:dyDescent="0.2">
      <c r="B130" s="4">
        <f>B124+1</f>
        <v>12</v>
      </c>
      <c r="C130" s="3" t="str">
        <f ca="1">OFFSET(C$8, B130, 0)</f>
        <v>ROC AUC (test)</v>
      </c>
      <c r="D130" s="1">
        <v>10000</v>
      </c>
      <c r="E130" s="1">
        <v>20000</v>
      </c>
      <c r="F130" s="1">
        <v>30000</v>
      </c>
    </row>
    <row r="131" spans="2:6" x14ac:dyDescent="0.2">
      <c r="C131" s="4" t="str">
        <f>$C$8</f>
        <v>All data</v>
      </c>
      <c r="D131" s="4">
        <f ca="1">OFFSET(D$8, B130, 0)</f>
        <v>0.90861999999999998</v>
      </c>
      <c r="E131" s="4">
        <f ca="1">OFFSET(E$8, B130, 0)</f>
        <v>0.91249400000000003</v>
      </c>
      <c r="F131" s="4">
        <f ca="1">OFFSET(F$8, B130, 0)</f>
        <v>0.91103100000000004</v>
      </c>
    </row>
    <row r="132" spans="2:6" x14ac:dyDescent="0.2">
      <c r="C132" s="4" t="str">
        <f>$C$22</f>
        <v>Gender removed</v>
      </c>
      <c r="D132" s="4">
        <f ca="1">OFFSET(D$22, B130, 0)</f>
        <v>0.90417400000000003</v>
      </c>
      <c r="E132" s="4">
        <f ca="1">OFFSET(E$22, B130, 0)</f>
        <v>0.91256099999999996</v>
      </c>
      <c r="F132" s="4">
        <f ca="1">OFFSET(F$22, B130, 0)</f>
        <v>0.91395000000000004</v>
      </c>
    </row>
    <row r="133" spans="2:6" x14ac:dyDescent="0.2">
      <c r="C133" s="4" t="str">
        <f>$C$36</f>
        <v>Oversampled1</v>
      </c>
      <c r="D133" s="4">
        <f ca="1">OFFSET(D$36, B130, 0)</f>
        <v>0.89412400000000003</v>
      </c>
      <c r="E133" s="4">
        <f ca="1">OFFSET(E$36, B130, 0)</f>
        <v>0.90495300000000001</v>
      </c>
      <c r="F133" s="4">
        <f ca="1">OFFSET(F$36, B130, 0)</f>
        <v>0.90932999999999997</v>
      </c>
    </row>
    <row r="134" spans="2:6" x14ac:dyDescent="0.2">
      <c r="C134" s="4" t="str">
        <f>$C$50</f>
        <v>Oversampled</v>
      </c>
      <c r="D134" s="4">
        <f ca="1">OFFSET(D$50, B130, 0)</f>
        <v>0.89362900000000001</v>
      </c>
      <c r="E134" s="4">
        <f ca="1">OFFSET(E$50, B130, 0)</f>
        <v>0.90731600000000001</v>
      </c>
      <c r="F134" s="4">
        <f ca="1">OFFSET(F$50, B130, 0)</f>
        <v>0.91061400000000003</v>
      </c>
    </row>
  </sheetData>
  <dataValidations count="1">
    <dataValidation type="whole" allowBlank="1" showInputMessage="1" showErrorMessage="1" sqref="B3 B64 B70 B76 B82 B88 B94 B100 B106 B112 B118 B124 B130" xr:uid="{EBA3D3C4-27CB-DA44-81CF-367F5E74D833}">
      <formula1>1</formula1>
      <formula2>12</formula2>
    </dataValidation>
  </dataValidation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8BA39-FCEA-B24E-B556-4309CEC91EC3}">
  <dimension ref="A1:O52"/>
  <sheetViews>
    <sheetView tabSelected="1" zoomScale="150" zoomScaleNormal="150" workbookViewId="0">
      <selection activeCell="D3" sqref="D1:D1048576"/>
    </sheetView>
  </sheetViews>
  <sheetFormatPr baseColWidth="10" defaultRowHeight="16" x14ac:dyDescent="0.2"/>
  <cols>
    <col min="6" max="6" width="11.5" bestFit="1" customWidth="1"/>
    <col min="12" max="12" width="27.6640625" bestFit="1" customWidth="1"/>
  </cols>
  <sheetData>
    <row r="1" spans="1:15" x14ac:dyDescent="0.2">
      <c r="A1" s="11">
        <v>43501</v>
      </c>
      <c r="B1" s="9" t="s">
        <v>38</v>
      </c>
    </row>
    <row r="2" spans="1:15" x14ac:dyDescent="0.2">
      <c r="A2" s="11">
        <v>43502</v>
      </c>
      <c r="B2" s="9" t="s">
        <v>37</v>
      </c>
    </row>
    <row r="3" spans="1:15" x14ac:dyDescent="0.2">
      <c r="A3" s="11">
        <v>43503</v>
      </c>
      <c r="B3" s="9" t="s">
        <v>54</v>
      </c>
    </row>
    <row r="4" spans="1:15" x14ac:dyDescent="0.2">
      <c r="A4" s="11">
        <v>43506</v>
      </c>
      <c r="B4" s="9" t="s">
        <v>58</v>
      </c>
    </row>
    <row r="5" spans="1:15" x14ac:dyDescent="0.2">
      <c r="A5" s="11">
        <v>43507</v>
      </c>
      <c r="B5" s="9" t="s">
        <v>59</v>
      </c>
    </row>
    <row r="6" spans="1:15" x14ac:dyDescent="0.2">
      <c r="A6" s="11">
        <v>43513</v>
      </c>
      <c r="B6" s="9" t="s">
        <v>60</v>
      </c>
    </row>
    <row r="7" spans="1:15" ht="230" customHeight="1" x14ac:dyDescent="0.2">
      <c r="B7" s="4"/>
      <c r="C7" s="4"/>
      <c r="D7" s="4"/>
      <c r="E7" s="4"/>
      <c r="F7" s="4"/>
      <c r="G7" s="7" t="s">
        <v>33</v>
      </c>
      <c r="H7" s="7" t="s">
        <v>32</v>
      </c>
      <c r="I7" s="4"/>
    </row>
    <row r="8" spans="1:15" ht="17" x14ac:dyDescent="0.25">
      <c r="B8" s="4"/>
      <c r="C8" s="4"/>
      <c r="D8" s="4"/>
      <c r="E8" s="4" t="s">
        <v>31</v>
      </c>
      <c r="F8" s="6" t="s">
        <v>25</v>
      </c>
      <c r="G8" s="5">
        <v>1641</v>
      </c>
      <c r="H8" s="5">
        <v>8305</v>
      </c>
      <c r="I8" s="4">
        <f>SUM(G8:H8)</f>
        <v>9946</v>
      </c>
      <c r="N8">
        <f>N9/(N9+N10)</f>
        <v>0.88618285679186759</v>
      </c>
      <c r="O8">
        <f>M11/SUM(M11:M16)</f>
        <v>0.8542735173981143</v>
      </c>
    </row>
    <row r="9" spans="1:15" ht="17" x14ac:dyDescent="0.25">
      <c r="B9" s="4">
        <f>SUM(G8:H9)</f>
        <v>30000</v>
      </c>
      <c r="C9" s="4"/>
      <c r="D9" s="4"/>
      <c r="E9" s="4"/>
      <c r="F9" s="6" t="s">
        <v>24</v>
      </c>
      <c r="G9" s="5">
        <v>1777</v>
      </c>
      <c r="H9" s="5">
        <v>18277</v>
      </c>
      <c r="I9" s="4">
        <f>SUM(G9:H9)</f>
        <v>20054</v>
      </c>
      <c r="N9">
        <f>M11+M13</f>
        <v>28855</v>
      </c>
    </row>
    <row r="10" spans="1:15" x14ac:dyDescent="0.2">
      <c r="B10" s="4"/>
      <c r="C10" s="4"/>
      <c r="D10" s="4"/>
      <c r="E10" s="4"/>
      <c r="F10" s="4"/>
      <c r="G10" s="4">
        <f>SUM(G8:G9)</f>
        <v>3418</v>
      </c>
      <c r="H10" s="4">
        <f>SUM(H8:H9)</f>
        <v>26582</v>
      </c>
      <c r="I10" s="4"/>
      <c r="N10">
        <f>M12+M14+M15</f>
        <v>3706</v>
      </c>
    </row>
    <row r="11" spans="1:15" x14ac:dyDescent="0.2">
      <c r="B11" s="4"/>
      <c r="C11" s="4"/>
      <c r="D11" s="4"/>
      <c r="E11" s="4"/>
      <c r="F11" s="4"/>
      <c r="G11" s="4"/>
      <c r="H11" s="4"/>
      <c r="I11" s="4"/>
      <c r="L11" s="10" t="s">
        <v>30</v>
      </c>
      <c r="M11" s="10">
        <v>27816</v>
      </c>
      <c r="N11" s="8">
        <f>M11/SUM($M$11:$M$15)</f>
        <v>0.8542735173981143</v>
      </c>
    </row>
    <row r="12" spans="1:15" ht="17" x14ac:dyDescent="0.25">
      <c r="B12" s="4"/>
      <c r="C12" s="4"/>
      <c r="D12" s="4"/>
      <c r="E12" s="4" t="s">
        <v>28</v>
      </c>
      <c r="F12" s="6" t="s">
        <v>25</v>
      </c>
      <c r="G12" s="5">
        <v>101</v>
      </c>
      <c r="H12" s="5">
        <v>982</v>
      </c>
      <c r="I12" s="4">
        <f>SUM(G12:H12)</f>
        <v>1083</v>
      </c>
      <c r="L12" s="10" t="s">
        <v>29</v>
      </c>
      <c r="M12" s="10">
        <v>3124</v>
      </c>
      <c r="N12" s="8">
        <f>M12/SUM($M$11:$M$15)</f>
        <v>9.5942999293633494E-2</v>
      </c>
    </row>
    <row r="13" spans="1:15" ht="17" x14ac:dyDescent="0.25">
      <c r="B13" s="4"/>
      <c r="C13" s="4"/>
      <c r="D13" s="4"/>
      <c r="E13" s="4" t="s">
        <v>18</v>
      </c>
      <c r="F13" s="6" t="s">
        <v>24</v>
      </c>
      <c r="G13" s="5">
        <v>315</v>
      </c>
      <c r="H13" s="5">
        <v>5826</v>
      </c>
      <c r="I13" s="4">
        <f>SUM(G13:H13)</f>
        <v>6141</v>
      </c>
      <c r="L13" s="10" t="s">
        <v>27</v>
      </c>
      <c r="M13" s="10">
        <v>1039</v>
      </c>
      <c r="N13" s="8">
        <f>M13/SUM($M$11:$M$15)</f>
        <v>3.1909339393753261E-2</v>
      </c>
    </row>
    <row r="14" spans="1:15" x14ac:dyDescent="0.2">
      <c r="B14" s="4"/>
      <c r="C14" s="4"/>
      <c r="D14" s="4"/>
      <c r="E14" s="4"/>
      <c r="F14" s="4"/>
      <c r="G14" s="4">
        <f>SUM(G12:G13)</f>
        <v>416</v>
      </c>
      <c r="H14" s="4">
        <f>SUM(H12:H13)</f>
        <v>6808</v>
      </c>
      <c r="I14" s="4"/>
      <c r="L14" s="10" t="s">
        <v>26</v>
      </c>
      <c r="M14" s="10">
        <v>311</v>
      </c>
      <c r="N14" s="8">
        <f>M14/SUM($M$11:$M$15)</f>
        <v>9.551303706888609E-3</v>
      </c>
    </row>
    <row r="15" spans="1:15" x14ac:dyDescent="0.2">
      <c r="B15" s="4"/>
      <c r="C15" s="4"/>
      <c r="D15" s="4"/>
      <c r="E15" s="4"/>
      <c r="F15" s="4"/>
      <c r="G15" s="4"/>
      <c r="H15" s="4"/>
      <c r="I15" s="4"/>
      <c r="L15" s="10" t="s">
        <v>23</v>
      </c>
      <c r="M15" s="10">
        <v>271</v>
      </c>
      <c r="N15" s="8">
        <f>M15/SUM($M$11:$M$15)</f>
        <v>8.3228402076103315E-3</v>
      </c>
    </row>
    <row r="16" spans="1:15" ht="17" x14ac:dyDescent="0.25">
      <c r="B16" s="4">
        <f>G12/G8</f>
        <v>6.1547836684948204E-2</v>
      </c>
      <c r="C16" s="4">
        <f>H12/H8</f>
        <v>0.11824202287778447</v>
      </c>
      <c r="D16" s="4"/>
      <c r="E16" s="4" t="s">
        <v>19</v>
      </c>
      <c r="F16" s="6" t="s">
        <v>25</v>
      </c>
      <c r="G16" s="5">
        <v>6.1499999999999999E-2</v>
      </c>
      <c r="H16" s="5">
        <v>0.1182</v>
      </c>
      <c r="I16" s="4">
        <f>I12/I8</f>
        <v>0.10888799517393927</v>
      </c>
    </row>
    <row r="17" spans="2:9" ht="17" x14ac:dyDescent="0.25">
      <c r="B17" s="4">
        <f>G13/G9</f>
        <v>0.17726505346088914</v>
      </c>
      <c r="C17" s="4">
        <f>H13/H9</f>
        <v>0.31876128467472781</v>
      </c>
      <c r="D17" s="4"/>
      <c r="E17" s="4" t="s">
        <v>18</v>
      </c>
      <c r="F17" s="6" t="s">
        <v>24</v>
      </c>
      <c r="G17" s="5">
        <v>0.17730000000000001</v>
      </c>
      <c r="H17" s="5">
        <v>0.31879999999999997</v>
      </c>
      <c r="I17" s="4">
        <f>I13/I9</f>
        <v>0.30622319736710879</v>
      </c>
    </row>
    <row r="18" spans="2:9" x14ac:dyDescent="0.2">
      <c r="B18" s="4"/>
      <c r="C18" s="4"/>
      <c r="D18" s="4"/>
      <c r="E18" s="4"/>
      <c r="F18" s="4"/>
      <c r="G18" s="4">
        <f>G14/G10</f>
        <v>0.12170860152135751</v>
      </c>
      <c r="H18" s="4">
        <f>H14/H10</f>
        <v>0.25611315928071626</v>
      </c>
      <c r="I18" s="4"/>
    </row>
    <row r="19" spans="2:9" x14ac:dyDescent="0.2">
      <c r="B19" s="4"/>
      <c r="C19" s="4"/>
      <c r="D19" s="4"/>
      <c r="E19" s="4"/>
      <c r="F19" s="4"/>
      <c r="G19" s="4"/>
      <c r="H19" s="4"/>
      <c r="I19" s="4"/>
    </row>
    <row r="20" spans="2:9" x14ac:dyDescent="0.2">
      <c r="B20" s="4"/>
      <c r="C20" s="4"/>
      <c r="D20" s="4"/>
      <c r="E20" s="4" t="s">
        <v>22</v>
      </c>
      <c r="F20" s="4"/>
      <c r="G20" s="4">
        <f>$H$17/G16</f>
        <v>5.1837398373983739</v>
      </c>
      <c r="H20" s="4">
        <f>$H$17/H16</f>
        <v>2.6971235194585446</v>
      </c>
      <c r="I20" s="4">
        <f>I17/I16</f>
        <v>2.8122769353769752</v>
      </c>
    </row>
    <row r="21" spans="2:9" x14ac:dyDescent="0.2">
      <c r="B21" s="4"/>
      <c r="C21" s="4"/>
      <c r="D21" s="4"/>
      <c r="E21" s="4"/>
      <c r="F21" s="4"/>
      <c r="G21" s="4">
        <f>$H$17/G17</f>
        <v>1.7980823463056963</v>
      </c>
      <c r="H21" s="4">
        <f>$H$17/H17</f>
        <v>1</v>
      </c>
      <c r="I21" s="4"/>
    </row>
    <row r="22" spans="2:9" x14ac:dyDescent="0.2">
      <c r="B22">
        <v>619.58789999999999</v>
      </c>
      <c r="C22">
        <v>2444.5385999999999</v>
      </c>
      <c r="D22" s="4"/>
      <c r="E22" s="4"/>
      <c r="F22" s="4"/>
      <c r="G22" s="4"/>
      <c r="H22" s="4">
        <f>H18/G18</f>
        <v>2.1043143712055006</v>
      </c>
      <c r="I22" s="4"/>
    </row>
    <row r="23" spans="2:9" x14ac:dyDescent="0.2">
      <c r="B23">
        <v>369.09059999999999</v>
      </c>
      <c r="D23" s="4"/>
      <c r="E23" s="4"/>
      <c r="F23" s="4"/>
      <c r="G23" s="4"/>
      <c r="H23" s="4"/>
      <c r="I23" s="4"/>
    </row>
    <row r="24" spans="2:9" x14ac:dyDescent="0.2">
      <c r="B24" s="4">
        <v>422.55772357723578</v>
      </c>
      <c r="C24" s="4">
        <v>1666.5752961082908</v>
      </c>
      <c r="D24" s="4"/>
      <c r="E24" s="4" t="s">
        <v>21</v>
      </c>
      <c r="F24" s="4"/>
      <c r="G24" s="4">
        <f>($H$17*G8 - G12)/(1 - $H$17)</f>
        <v>619.71638285378742</v>
      </c>
      <c r="H24" s="4">
        <f>($H$17*H8-H12)/(1-$H$17)</f>
        <v>2445.1467997651198</v>
      </c>
      <c r="I24" s="4"/>
    </row>
    <row r="25" spans="2:9" x14ac:dyDescent="0.2">
      <c r="B25" s="4">
        <v>251.39593908629433</v>
      </c>
      <c r="C25" s="4">
        <v>0</v>
      </c>
      <c r="D25" s="4"/>
      <c r="E25" s="4"/>
      <c r="F25" s="4"/>
      <c r="G25" s="4">
        <f>($H$17*G9-G13)/(1-$H$17)</f>
        <v>369.21256605989419</v>
      </c>
      <c r="H25" s="4">
        <f>($H$17*H9-H13)/(1-$H$17)</f>
        <v>1.0387551379913817</v>
      </c>
      <c r="I25" s="4"/>
    </row>
    <row r="26" spans="2:9" x14ac:dyDescent="0.2">
      <c r="B26" s="4"/>
      <c r="C26" s="4"/>
      <c r="D26" s="4"/>
      <c r="E26" s="4"/>
      <c r="F26" s="4"/>
      <c r="G26" s="4"/>
      <c r="H26" s="4"/>
      <c r="I26" s="4"/>
    </row>
    <row r="27" spans="2:9" x14ac:dyDescent="0.2">
      <c r="B27" s="4"/>
      <c r="C27" s="4"/>
      <c r="D27" s="4"/>
      <c r="E27" s="4"/>
      <c r="F27" s="4"/>
      <c r="G27" s="4"/>
      <c r="H27" s="4"/>
      <c r="I27" s="4"/>
    </row>
    <row r="28" spans="2:9" x14ac:dyDescent="0.2">
      <c r="B28" s="4"/>
      <c r="C28" s="4"/>
      <c r="D28" s="4"/>
      <c r="E28" s="4" t="s">
        <v>20</v>
      </c>
      <c r="F28" s="4"/>
      <c r="G28" s="4">
        <f>G8+G24</f>
        <v>2260.7163828537873</v>
      </c>
      <c r="H28" s="4">
        <f>H8+H24</f>
        <v>10750.14679976512</v>
      </c>
      <c r="I28" s="4">
        <f>SUM(G28:H28)</f>
        <v>13010.863182618907</v>
      </c>
    </row>
    <row r="29" spans="2:9" x14ac:dyDescent="0.2">
      <c r="B29" s="4"/>
      <c r="C29" s="4"/>
      <c r="D29" s="4"/>
      <c r="E29" s="4"/>
      <c r="F29" s="4"/>
      <c r="G29" s="4">
        <f>G9+G25</f>
        <v>2146.212566059894</v>
      </c>
      <c r="H29" s="4">
        <f>H9+H25</f>
        <v>18278.03875513799</v>
      </c>
      <c r="I29" s="4">
        <f>SUM(G29:H29)</f>
        <v>20424.251321197884</v>
      </c>
    </row>
    <row r="30" spans="2:9" x14ac:dyDescent="0.2">
      <c r="B30" s="4"/>
      <c r="C30" s="4"/>
      <c r="D30" s="4"/>
      <c r="E30" s="4"/>
      <c r="F30" s="4"/>
      <c r="G30" s="4">
        <f>SUM(G28:G29)</f>
        <v>4406.9289489136809</v>
      </c>
      <c r="H30" s="4">
        <f>SUM(H28:H29)</f>
        <v>29028.18555490311</v>
      </c>
      <c r="I30" s="4"/>
    </row>
    <row r="31" spans="2:9" x14ac:dyDescent="0.2">
      <c r="B31" s="4"/>
      <c r="C31" s="4"/>
      <c r="D31" s="4"/>
      <c r="E31" s="4"/>
      <c r="F31" s="4"/>
      <c r="G31" s="4"/>
      <c r="H31" s="4"/>
      <c r="I31" s="4"/>
    </row>
    <row r="32" spans="2:9" x14ac:dyDescent="0.2">
      <c r="B32" s="4">
        <f>G20*G12</f>
        <v>523.55772357723572</v>
      </c>
      <c r="C32" s="4">
        <f>H20*H12</f>
        <v>2648.5752961082908</v>
      </c>
      <c r="D32" s="4"/>
      <c r="E32" s="4" t="s">
        <v>20</v>
      </c>
      <c r="F32" s="4"/>
      <c r="G32" s="4">
        <f>G24+G12</f>
        <v>720.71638285378742</v>
      </c>
      <c r="H32" s="4">
        <f>H24+H12</f>
        <v>3427.1467997651198</v>
      </c>
      <c r="I32" s="4">
        <f>SUM(G32:H32)</f>
        <v>4147.8631826189076</v>
      </c>
    </row>
    <row r="33" spans="2:9" x14ac:dyDescent="0.2">
      <c r="B33" s="4">
        <f>G21*G13</f>
        <v>566.39593908629433</v>
      </c>
      <c r="C33" s="4">
        <f>H21*H13</f>
        <v>5826</v>
      </c>
      <c r="D33" s="4"/>
      <c r="E33" s="4" t="s">
        <v>18</v>
      </c>
      <c r="F33" s="4"/>
      <c r="G33" s="4">
        <f>G25+G13</f>
        <v>684.21256605989424</v>
      </c>
      <c r="H33" s="4">
        <f>H25+H13</f>
        <v>5827.0387551379918</v>
      </c>
      <c r="I33" s="4">
        <f>SUM(G33:H33)</f>
        <v>6511.2513211978858</v>
      </c>
    </row>
    <row r="34" spans="2:9" x14ac:dyDescent="0.2">
      <c r="B34" s="4"/>
      <c r="C34" s="4"/>
      <c r="D34" s="4"/>
      <c r="E34" s="4"/>
      <c r="F34" s="4"/>
      <c r="G34" s="4">
        <f>SUM(G32:G33)</f>
        <v>1404.9289489136818</v>
      </c>
      <c r="H34" s="4">
        <f>SUM(H32:H33)</f>
        <v>9254.1855549031116</v>
      </c>
      <c r="I34" s="4"/>
    </row>
    <row r="35" spans="2:9" x14ac:dyDescent="0.2">
      <c r="B35" s="4"/>
      <c r="C35" s="4"/>
      <c r="D35" s="4"/>
      <c r="E35" s="4"/>
      <c r="F35" s="4"/>
      <c r="G35" s="4"/>
      <c r="H35" s="4"/>
      <c r="I35" s="4"/>
    </row>
    <row r="36" spans="2:9" x14ac:dyDescent="0.2">
      <c r="B36" s="4"/>
      <c r="C36" s="4"/>
      <c r="D36" s="4"/>
      <c r="E36" s="4" t="s">
        <v>19</v>
      </c>
      <c r="F36" s="4"/>
      <c r="G36" s="4">
        <f t="shared" ref="G36:I37" si="0">G32/G28</f>
        <v>0.31880000000000003</v>
      </c>
      <c r="H36" s="4">
        <f t="shared" si="0"/>
        <v>0.31879999999999997</v>
      </c>
      <c r="I36" s="4">
        <f t="shared" si="0"/>
        <v>0.31880000000000003</v>
      </c>
    </row>
    <row r="37" spans="2:9" x14ac:dyDescent="0.2">
      <c r="B37" s="4"/>
      <c r="C37" s="4"/>
      <c r="D37" s="4"/>
      <c r="E37" s="4" t="s">
        <v>18</v>
      </c>
      <c r="F37" s="4"/>
      <c r="G37" s="4">
        <f t="shared" si="0"/>
        <v>0.31880000000000003</v>
      </c>
      <c r="H37" s="4">
        <f t="shared" si="0"/>
        <v>0.31880000000000003</v>
      </c>
      <c r="I37" s="4">
        <f t="shared" si="0"/>
        <v>0.31880000000000003</v>
      </c>
    </row>
    <row r="38" spans="2:9" x14ac:dyDescent="0.2">
      <c r="B38" s="4"/>
      <c r="C38" s="4"/>
      <c r="D38" s="4"/>
      <c r="E38" s="4"/>
      <c r="F38" s="4"/>
      <c r="G38" s="4">
        <f>G34/G30</f>
        <v>0.31880000000000008</v>
      </c>
      <c r="H38" s="4">
        <f>H34/H30</f>
        <v>0.31880000000000003</v>
      </c>
      <c r="I38" s="4"/>
    </row>
    <row r="42" spans="2:9" ht="17" x14ac:dyDescent="0.25">
      <c r="B42" s="4"/>
      <c r="C42" s="6" t="s">
        <v>25</v>
      </c>
      <c r="D42" s="6" t="s">
        <v>24</v>
      </c>
      <c r="E42" s="4"/>
    </row>
    <row r="43" spans="2:9" ht="17" x14ac:dyDescent="0.25">
      <c r="B43" s="6" t="s">
        <v>34</v>
      </c>
      <c r="C43" s="5">
        <v>750</v>
      </c>
      <c r="D43" s="5">
        <v>1238</v>
      </c>
      <c r="E43" s="4"/>
    </row>
    <row r="44" spans="2:9" ht="17" x14ac:dyDescent="0.25">
      <c r="B44" s="6" t="s">
        <v>18</v>
      </c>
      <c r="C44" s="5">
        <v>75</v>
      </c>
      <c r="D44" s="5">
        <v>498</v>
      </c>
      <c r="E44" s="4">
        <f>SUM(C43:D44)</f>
        <v>2561</v>
      </c>
      <c r="F44">
        <f>D44/C44</f>
        <v>6.64</v>
      </c>
    </row>
    <row r="45" spans="2:9" x14ac:dyDescent="0.2">
      <c r="B45" s="4"/>
      <c r="C45" s="4">
        <f>C44/C43</f>
        <v>0.1</v>
      </c>
      <c r="D45" s="4">
        <f>D44/D43</f>
        <v>0.40226171243941844</v>
      </c>
      <c r="E45" s="4">
        <f>D45/C45</f>
        <v>4.0226171243941842</v>
      </c>
    </row>
    <row r="46" spans="2:9" ht="17" x14ac:dyDescent="0.25">
      <c r="B46" s="4"/>
      <c r="C46" s="6" t="s">
        <v>33</v>
      </c>
      <c r="D46" s="6" t="s">
        <v>32</v>
      </c>
      <c r="E46" s="4"/>
    </row>
    <row r="47" spans="2:9" ht="17" x14ac:dyDescent="0.25">
      <c r="B47" s="6" t="s">
        <v>34</v>
      </c>
      <c r="C47" s="5">
        <v>267</v>
      </c>
      <c r="D47" s="5">
        <v>1721</v>
      </c>
      <c r="E47" s="4"/>
    </row>
    <row r="48" spans="2:9" ht="17" x14ac:dyDescent="0.25">
      <c r="B48" s="6" t="s">
        <v>18</v>
      </c>
      <c r="C48" s="5">
        <v>21</v>
      </c>
      <c r="D48" s="5">
        <v>552</v>
      </c>
      <c r="E48" s="4">
        <f>SUM(C47:D48)</f>
        <v>2561</v>
      </c>
    </row>
    <row r="49" spans="2:5" x14ac:dyDescent="0.2">
      <c r="B49" s="4"/>
      <c r="C49" s="4"/>
      <c r="D49" s="4"/>
      <c r="E49" s="4"/>
    </row>
    <row r="50" spans="2:5" ht="17" x14ac:dyDescent="0.25">
      <c r="B50" s="4"/>
      <c r="C50" s="6" t="s">
        <v>35</v>
      </c>
      <c r="D50" s="6" t="s">
        <v>36</v>
      </c>
      <c r="E50" s="4"/>
    </row>
    <row r="51" spans="2:5" ht="17" x14ac:dyDescent="0.25">
      <c r="B51" s="6" t="s">
        <v>34</v>
      </c>
      <c r="C51" s="5">
        <v>881</v>
      </c>
      <c r="D51" s="5">
        <v>1107</v>
      </c>
      <c r="E51" s="4"/>
    </row>
    <row r="52" spans="2:5" ht="17" x14ac:dyDescent="0.25">
      <c r="B52" s="6" t="s">
        <v>18</v>
      </c>
      <c r="C52" s="5">
        <v>90</v>
      </c>
      <c r="D52" s="5">
        <v>483</v>
      </c>
      <c r="E52" s="4">
        <f>SUM(C51:D52)</f>
        <v>2561</v>
      </c>
    </row>
  </sheetData>
  <hyperlinks>
    <hyperlink ref="B1" r:id="rId1" xr:uid="{9C39114D-177D-874F-9648-8D0623AF7627}"/>
    <hyperlink ref="B2" r:id="rId2" xr:uid="{62BC5D29-BC2E-BE4F-9971-6E1802D9851C}"/>
    <hyperlink ref="B3" r:id="rId3" xr:uid="{B88AF874-80B7-F843-B08B-3A0D063425A5}"/>
    <hyperlink ref="B4" r:id="rId4" xr:uid="{A5515785-4094-994E-9541-747616D5BC0D}"/>
    <hyperlink ref="B5" r:id="rId5" xr:uid="{62FEC5B1-56D8-7740-8ED0-F73ED66D809E}"/>
    <hyperlink ref="B6" r:id="rId6" xr:uid="{453584B6-2853-C447-90CD-97D59EEC40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FE5E-6E3D-FF41-8AE5-CA5D9359547D}">
  <sheetPr>
    <pageSetUpPr fitToPage="1"/>
  </sheetPr>
  <dimension ref="B1:H11"/>
  <sheetViews>
    <sheetView zoomScale="200" zoomScaleNormal="200" workbookViewId="0">
      <selection activeCell="A5" sqref="A5"/>
    </sheetView>
  </sheetViews>
  <sheetFormatPr baseColWidth="10" defaultRowHeight="16" x14ac:dyDescent="0.2"/>
  <cols>
    <col min="2" max="3" width="12.6640625" customWidth="1"/>
    <col min="4" max="5" width="9.33203125" customWidth="1"/>
    <col min="6" max="7" width="17.5" customWidth="1"/>
    <col min="8" max="8" width="9.1640625" customWidth="1"/>
  </cols>
  <sheetData>
    <row r="1" spans="2:8" ht="17" thickBot="1" x14ac:dyDescent="0.25"/>
    <row r="2" spans="2:8" ht="18" thickTop="1" thickBot="1" x14ac:dyDescent="0.25">
      <c r="B2" s="15"/>
      <c r="C2" s="16"/>
      <c r="D2" s="32" t="s">
        <v>55</v>
      </c>
      <c r="E2" s="16"/>
      <c r="F2" s="22" t="s">
        <v>50</v>
      </c>
      <c r="G2" s="22" t="s">
        <v>52</v>
      </c>
      <c r="H2" s="15"/>
    </row>
    <row r="3" spans="2:8" ht="18" thickTop="1" thickBot="1" x14ac:dyDescent="0.25">
      <c r="B3" s="15"/>
      <c r="C3" s="16"/>
      <c r="D3" s="33" t="s">
        <v>56</v>
      </c>
      <c r="E3" s="16"/>
      <c r="F3" s="28">
        <v>5</v>
      </c>
      <c r="G3" s="28">
        <v>165</v>
      </c>
      <c r="H3" s="15"/>
    </row>
    <row r="4" spans="2:8" ht="18" thickTop="1" thickBot="1" x14ac:dyDescent="0.25">
      <c r="B4" s="15"/>
      <c r="C4" s="15"/>
      <c r="D4" s="31" t="s">
        <v>57</v>
      </c>
      <c r="E4" s="30" t="s">
        <v>51</v>
      </c>
      <c r="F4" s="22" t="s">
        <v>40</v>
      </c>
      <c r="G4" s="22" t="s">
        <v>39</v>
      </c>
      <c r="H4" s="22" t="s">
        <v>51</v>
      </c>
    </row>
    <row r="5" spans="2:8" ht="17" thickTop="1" x14ac:dyDescent="0.2">
      <c r="B5" s="17" t="s">
        <v>53</v>
      </c>
      <c r="C5" s="17" t="s">
        <v>47</v>
      </c>
      <c r="D5" s="26">
        <v>2.92</v>
      </c>
      <c r="E5" s="26">
        <v>2.79</v>
      </c>
      <c r="F5" s="26">
        <v>1.1299999999999999</v>
      </c>
      <c r="G5" s="26">
        <v>1.1399999999999999</v>
      </c>
      <c r="H5" s="26">
        <v>2.74</v>
      </c>
    </row>
    <row r="6" spans="2:8" ht="17" thickBot="1" x14ac:dyDescent="0.25">
      <c r="B6" s="19"/>
      <c r="C6" s="21" t="s">
        <v>48</v>
      </c>
      <c r="D6" s="27">
        <v>2.5499999999999998</v>
      </c>
      <c r="E6" s="27">
        <v>4.3499999999999996</v>
      </c>
      <c r="F6" s="29">
        <v>1.19</v>
      </c>
      <c r="G6" s="29">
        <v>1.04</v>
      </c>
      <c r="H6" s="29">
        <v>2.0099999999999998</v>
      </c>
    </row>
    <row r="7" spans="2:8" ht="17" thickTop="1" x14ac:dyDescent="0.2">
      <c r="B7" s="17" t="s">
        <v>49</v>
      </c>
      <c r="C7" s="17" t="s">
        <v>43</v>
      </c>
      <c r="D7" s="23">
        <v>0.85</v>
      </c>
      <c r="E7" s="23">
        <v>0.85</v>
      </c>
      <c r="F7" s="23">
        <v>0.83</v>
      </c>
      <c r="G7" s="23">
        <v>0.82</v>
      </c>
      <c r="H7" s="23">
        <v>0.86</v>
      </c>
    </row>
    <row r="8" spans="2:8" x14ac:dyDescent="0.2">
      <c r="B8" s="18"/>
      <c r="C8" s="20" t="s">
        <v>44</v>
      </c>
      <c r="D8" s="24">
        <v>0.67</v>
      </c>
      <c r="E8" s="24">
        <v>0.67</v>
      </c>
      <c r="F8" s="24">
        <v>0.65</v>
      </c>
      <c r="G8" s="24">
        <v>0.48</v>
      </c>
      <c r="H8" s="24">
        <v>0.69</v>
      </c>
    </row>
    <row r="9" spans="2:8" x14ac:dyDescent="0.2">
      <c r="B9" s="18"/>
      <c r="C9" s="20" t="s">
        <v>45</v>
      </c>
      <c r="D9" s="24">
        <v>0.72</v>
      </c>
      <c r="E9" s="24">
        <v>0.75</v>
      </c>
      <c r="F9" s="24">
        <v>0.64</v>
      </c>
      <c r="G9" s="24">
        <v>0.78</v>
      </c>
      <c r="H9" s="24">
        <v>0.72</v>
      </c>
    </row>
    <row r="10" spans="2:8" ht="17" thickBot="1" x14ac:dyDescent="0.25">
      <c r="B10" s="19"/>
      <c r="C10" s="21" t="s">
        <v>46</v>
      </c>
      <c r="D10" s="25">
        <v>0.62</v>
      </c>
      <c r="E10" s="25">
        <v>0.6</v>
      </c>
      <c r="F10" s="25">
        <v>0.67</v>
      </c>
      <c r="G10" s="25">
        <v>0.35</v>
      </c>
      <c r="H10" s="25">
        <v>0.66</v>
      </c>
    </row>
    <row r="11" spans="2:8" ht="17" thickTop="1" x14ac:dyDescent="0.2"/>
  </sheetData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ED9A-409F-B04C-A0A7-4BF7B624C54C}">
  <dimension ref="B1:C9"/>
  <sheetViews>
    <sheetView workbookViewId="0">
      <selection activeCell="D19" sqref="D19"/>
    </sheetView>
  </sheetViews>
  <sheetFormatPr baseColWidth="10" defaultRowHeight="16" x14ac:dyDescent="0.2"/>
  <cols>
    <col min="2" max="2" width="10.83203125" style="14"/>
  </cols>
  <sheetData>
    <row r="1" spans="2:3" x14ac:dyDescent="0.2">
      <c r="B1" s="13" t="s">
        <v>24</v>
      </c>
      <c r="C1" s="12">
        <v>27816</v>
      </c>
    </row>
    <row r="2" spans="2:3" x14ac:dyDescent="0.2">
      <c r="B2" s="13" t="s">
        <v>25</v>
      </c>
      <c r="C2" s="12">
        <v>10771</v>
      </c>
    </row>
    <row r="3" spans="2:3" x14ac:dyDescent="0.2">
      <c r="B3" s="13"/>
      <c r="C3" s="12"/>
    </row>
    <row r="4" spans="2:3" x14ac:dyDescent="0.2">
      <c r="B4" s="13"/>
      <c r="C4" s="12"/>
    </row>
    <row r="5" spans="2:3" x14ac:dyDescent="0.2">
      <c r="B5" s="13" t="s">
        <v>30</v>
      </c>
      <c r="C5" s="12">
        <v>27816</v>
      </c>
    </row>
    <row r="6" spans="2:3" x14ac:dyDescent="0.2">
      <c r="B6" s="13" t="s">
        <v>29</v>
      </c>
      <c r="C6" s="12">
        <v>3124</v>
      </c>
    </row>
    <row r="7" spans="2:3" x14ac:dyDescent="0.2">
      <c r="B7" s="13" t="s">
        <v>41</v>
      </c>
      <c r="C7" s="12">
        <v>1039</v>
      </c>
    </row>
    <row r="8" spans="2:3" x14ac:dyDescent="0.2">
      <c r="B8" s="13" t="s">
        <v>42</v>
      </c>
      <c r="C8" s="12">
        <v>311</v>
      </c>
    </row>
    <row r="9" spans="2:3" x14ac:dyDescent="0.2">
      <c r="B9" s="13" t="s">
        <v>23</v>
      </c>
      <c r="C9" s="12">
        <v>271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Gender</vt:lpstr>
      <vt:lpstr>Gender &amp; Race</vt:lpstr>
      <vt:lpstr>Comparison with GANs</vt:lpstr>
      <vt:lpstr>Pie Charts</vt:lpstr>
      <vt:lpstr>'Comparison with GANs'!Print_Area</vt:lpstr>
      <vt:lpstr>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 Murgai</dc:creator>
  <cp:lastModifiedBy>Leena Murgai</cp:lastModifiedBy>
  <cp:lastPrinted>2019-02-11T19:39:58Z</cp:lastPrinted>
  <dcterms:created xsi:type="dcterms:W3CDTF">2019-02-01T07:28:50Z</dcterms:created>
  <dcterms:modified xsi:type="dcterms:W3CDTF">2019-02-17T09:04:15Z</dcterms:modified>
</cp:coreProperties>
</file>