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b7aae43f62c39fb3/Documents/XCEL/"/>
    </mc:Choice>
  </mc:AlternateContent>
  <xr:revisionPtr revIDLastSave="410" documentId="8_{15D65D13-CCA6-48C8-8BC0-69550CB7D6FA}" xr6:coauthVersionLast="47" xr6:coauthVersionMax="47" xr10:uidLastSave="{D015162F-0D4E-4CF1-95B6-6DDC27E121DF}"/>
  <bookViews>
    <workbookView xWindow="-110" yWindow="-110" windowWidth="19420" windowHeight="11500" firstSheet="2" activeTab="2" xr2:uid="{740FD8DC-7B53-4E78-8E3A-26D1AA96C0C6}"/>
  </bookViews>
  <sheets>
    <sheet name="Question 1" sheetId="2" r:id="rId1"/>
    <sheet name="Question 2" sheetId="3" r:id="rId2"/>
    <sheet name="Question 3" sheetId="4" r:id="rId3"/>
    <sheet name="Question 4" sheetId="5" r:id="rId4"/>
    <sheet name="Question 5" sheetId="6" r:id="rId5"/>
    <sheet name="Q5 Pivot " sheetId="16" r:id="rId6"/>
    <sheet name="Question 6" sheetId="8" r:id="rId7"/>
  </sheets>
  <definedNames>
    <definedName name="_xlchart.v1.0" hidden="1">'Question 2'!$C$20:$C$24</definedName>
    <definedName name="_xlchart.v1.1" hidden="1">'Question 2'!$D$20:$D$24</definedName>
    <definedName name="_xlchart.v1.2" hidden="1">'Question 2'!$C$20:$C$24</definedName>
    <definedName name="_xlchart.v1.3" hidden="1">'Question 2'!$D$20:$D$24</definedName>
  </definedNames>
  <calcPr calcId="191029"/>
  <pivotCaches>
    <pivotCache cacheId="1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6" l="1"/>
  <c r="D5" i="6"/>
  <c r="D4" i="6"/>
  <c r="D3" i="6"/>
  <c r="D6" i="3"/>
  <c r="D24" i="3"/>
  <c r="D9" i="3"/>
  <c r="D23" i="3"/>
  <c r="D8" i="3"/>
  <c r="D22" i="3"/>
  <c r="D7" i="3"/>
  <c r="D21" i="3"/>
  <c r="D20" i="3"/>
  <c r="D5" i="3"/>
  <c r="E16" i="3"/>
  <c r="E15" i="3"/>
  <c r="E14" i="3"/>
  <c r="E13" i="3"/>
  <c r="D10" i="3" l="1"/>
  <c r="E6" i="3" s="1"/>
  <c r="F6" i="3" s="1"/>
  <c r="E5" i="3" l="1"/>
  <c r="F5" i="3" s="1"/>
  <c r="E9" i="3"/>
  <c r="F9" i="3" s="1"/>
  <c r="E8" i="3"/>
  <c r="F8" i="3" s="1"/>
  <c r="E7" i="3"/>
  <c r="F7" i="3" s="1"/>
</calcChain>
</file>

<file path=xl/sharedStrings.xml><?xml version="1.0" encoding="utf-8"?>
<sst xmlns="http://schemas.openxmlformats.org/spreadsheetml/2006/main" count="98" uniqueCount="73">
  <si>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</si>
  <si>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</si>
  <si>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</si>
  <si>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</si>
  <si>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</si>
  <si>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</si>
  <si>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</si>
  <si>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</si>
  <si>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</si>
  <si>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</si>
  <si>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</si>
  <si>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</si>
  <si>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</si>
  <si>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</si>
  <si>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</si>
  <si>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</si>
  <si>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</si>
  <si>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</si>
  <si>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</si>
  <si>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</si>
  <si>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</si>
  <si>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</si>
  <si>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</si>
  <si>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</si>
  <si>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</si>
  <si>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</si>
  <si>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</si>
  <si>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</si>
  <si>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</si>
  <si>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</si>
  <si>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</si>
  <si>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</si>
  <si>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</si>
  <si>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</si>
  <si>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</si>
  <si>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</si>
  <si>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</si>
  <si>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</si>
  <si>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</si>
  <si>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</si>
  <si>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</si>
  <si>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</si>
  <si>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</si>
  <si>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</si>
  <si>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</si>
  <si>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</si>
  <si>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</si>
  <si>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</si>
  <si>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</si>
  <si>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t>
  </si>
  <si>
    <t>Categorical</t>
  </si>
  <si>
    <t xml:space="preserve">What type of vehicle are you considering for your next purchase? Nine response categories include sedan, sports car, SUV, minivan, and so on. </t>
  </si>
  <si>
    <t>12-14</t>
  </si>
  <si>
    <t>15-17</t>
  </si>
  <si>
    <t>18-20</t>
  </si>
  <si>
    <t>21-23</t>
  </si>
  <si>
    <t>24-26</t>
  </si>
  <si>
    <t>Frequency Distribution</t>
  </si>
  <si>
    <t>Relative Frequency Distribution</t>
  </si>
  <si>
    <t>Percent Frequency Distribution</t>
  </si>
  <si>
    <t>20TH PERCENTILE:</t>
  </si>
  <si>
    <t>25TH PERCENTILE:</t>
  </si>
  <si>
    <t>65TH PERCENTILE:</t>
  </si>
  <si>
    <t>75TH PERCENTILE:</t>
  </si>
  <si>
    <t>Row Labels</t>
  </si>
  <si>
    <t>Grand Total</t>
  </si>
  <si>
    <t>Sum of # U.S. Locations</t>
  </si>
  <si>
    <t>Bins</t>
  </si>
  <si>
    <t>Count</t>
  </si>
  <si>
    <t>0-9,999</t>
  </si>
  <si>
    <t>10,000-19,999</t>
  </si>
  <si>
    <t>20,000-29,999</t>
  </si>
  <si>
    <t>30,000-39,999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</si>
</sst>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5"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b/>
      <sz val="11"/>
      <color theme="1"/>
      <name val="Times New Roman"/>
      <family val="1"/>
    </font>
    <font>
      <sz val="8"/>
      <name val="Calibri"/>
      <family val="2"/>
      <scheme val="minor"/>
    </font>
  </fonts>
  <fills count="3">
    <fill>
      <patternFill patternType="none"/>
    </fill>
    <fill>
      <patternFill patternType="gray125"/>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0">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2" fontId="0" fillId="0" borderId="0" xfId="0" applyNumberFormat="1"/>
    <xf numFmtId="0" fontId="0" fillId="0" borderId="0" xfId="0" applyNumberFormat="1"/>
    <xf numFmtId="49" fontId="0" fillId="0" borderId="0" xfId="0" applyNumberFormat="1"/>
    <xf numFmtId="0" fontId="4" fillId="0" borderId="6" xfId="0" applyFont="1" applyBorder="1" applyAlignment="1">
      <alignment horizontal="center"/>
    </xf>
    <xf numFmtId="0" fontId="4" fillId="0" borderId="7" xfId="0" applyFont="1" applyBorder="1" applyAlignment="1">
      <alignment horizontal="center"/>
    </xf>
    <xf numFmtId="0" fontId="4" fillId="2" borderId="3" xfId="0" applyFont="1" applyFill="1" applyBorder="1" applyAlignment="1">
      <alignment horizontal="center"/>
    </xf>
    <xf numFmtId="44" fontId="0" fillId="0" borderId="0" xfId="2" applyFont="1"/>
    <xf numFmtId="44" fontId="7" fillId="0" borderId="3" xfId="2" applyFont="1" applyBorder="1" applyAlignment="1">
      <alignment horizontal="center"/>
    </xf>
    <xf numFmtId="0" fontId="5" fillId="0" borderId="4" xfId="0" applyFont="1" applyBorder="1" applyAlignment="1">
      <alignment horizontal="center"/>
    </xf>
    <xf numFmtId="0" fontId="5" fillId="2" borderId="2" xfId="0" applyFont="1" applyFill="1" applyBorder="1" applyAlignment="1">
      <alignment horizontal="center"/>
    </xf>
    <xf numFmtId="44" fontId="5" fillId="0" borderId="2" xfId="2" applyFont="1" applyBorder="1" applyAlignment="1">
      <alignment horizontal="center"/>
    </xf>
    <xf numFmtId="0" fontId="5" fillId="0" borderId="5" xfId="0" applyFont="1" applyBorder="1" applyAlignment="1">
      <alignment horizontal="center"/>
    </xf>
    <xf numFmtId="44" fontId="4" fillId="2" borderId="3" xfId="2" applyFont="1" applyFill="1" applyBorder="1" applyAlignment="1">
      <alignment horizontal="center"/>
    </xf>
    <xf numFmtId="44" fontId="5" fillId="2" borderId="2" xfId="2" applyFont="1" applyFill="1" applyBorder="1" applyAlignment="1">
      <alignment horizontal="center"/>
    </xf>
    <xf numFmtId="0" fontId="0" fillId="0" borderId="0" xfId="0" pivotButton="1"/>
    <xf numFmtId="0" fontId="0" fillId="0" borderId="0" xfId="0" applyAlignment="1">
      <alignment horizontal="left"/>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Stivers vs Trippi Perfomace</a:t>
            </a:r>
            <a:r>
              <a:rPr lang="en-US" baseline="0"/>
              <a:t> of Mutal Funds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3'!$B$1</c:f>
              <c:strCache>
                <c:ptCount val="1"/>
                <c:pt idx="0">
                  <c:v>Stivers ($) </c:v>
                </c:pt>
              </c:strCache>
            </c:strRef>
          </c:tx>
          <c:spPr>
            <a:ln w="28575" cap="rnd">
              <a:solidFill>
                <a:schemeClr val="accent1"/>
              </a:solidFill>
              <a:round/>
            </a:ln>
            <a:effectLst/>
          </c:spPr>
          <c:marker>
            <c:symbol val="none"/>
          </c:marker>
          <c:val>
            <c:numRef>
              <c:f>'Question 3'!$B$2:$B$9</c:f>
              <c:numCache>
                <c:formatCode>General</c:formatCode>
                <c:ptCount val="8"/>
                <c:pt idx="0">
                  <c:v>11000</c:v>
                </c:pt>
                <c:pt idx="1">
                  <c:v>12000</c:v>
                </c:pt>
                <c:pt idx="2">
                  <c:v>13000</c:v>
                </c:pt>
                <c:pt idx="3">
                  <c:v>14000</c:v>
                </c:pt>
                <c:pt idx="4">
                  <c:v>15000</c:v>
                </c:pt>
                <c:pt idx="5">
                  <c:v>16000</c:v>
                </c:pt>
                <c:pt idx="6">
                  <c:v>17000</c:v>
                </c:pt>
                <c:pt idx="7">
                  <c:v>18000</c:v>
                </c:pt>
              </c:numCache>
            </c:numRef>
          </c:val>
          <c:smooth val="0"/>
          <c:extLst>
            <c:ext xmlns:c16="http://schemas.microsoft.com/office/drawing/2014/chart" uri="{C3380CC4-5D6E-409C-BE32-E72D297353CC}">
              <c16:uniqueId val="{00000000-9B62-44E1-9CBA-FF3219509F3C}"/>
            </c:ext>
          </c:extLst>
        </c:ser>
        <c:ser>
          <c:idx val="1"/>
          <c:order val="1"/>
          <c:tx>
            <c:strRef>
              <c:f>'Question 3'!$C$1</c:f>
              <c:strCache>
                <c:ptCount val="1"/>
                <c:pt idx="0">
                  <c:v>Trippi ($)</c:v>
                </c:pt>
              </c:strCache>
            </c:strRef>
          </c:tx>
          <c:spPr>
            <a:ln w="28575" cap="rnd">
              <a:solidFill>
                <a:schemeClr val="accent2"/>
              </a:solidFill>
              <a:round/>
            </a:ln>
            <a:effectLst/>
          </c:spPr>
          <c:marker>
            <c:symbol val="none"/>
          </c:marker>
          <c:val>
            <c:numRef>
              <c:f>'Question 3'!$C$2:$C$9</c:f>
              <c:numCache>
                <c:formatCode>General</c:formatCode>
                <c:ptCount val="8"/>
                <c:pt idx="0">
                  <c:v>5600</c:v>
                </c:pt>
                <c:pt idx="1">
                  <c:v>6300</c:v>
                </c:pt>
                <c:pt idx="2">
                  <c:v>6900</c:v>
                </c:pt>
                <c:pt idx="3">
                  <c:v>7600</c:v>
                </c:pt>
                <c:pt idx="4">
                  <c:v>8500</c:v>
                </c:pt>
                <c:pt idx="5">
                  <c:v>9200</c:v>
                </c:pt>
                <c:pt idx="6">
                  <c:v>9900</c:v>
                </c:pt>
                <c:pt idx="7">
                  <c:v>10600</c:v>
                </c:pt>
              </c:numCache>
            </c:numRef>
          </c:val>
          <c:smooth val="0"/>
          <c:extLst>
            <c:ext xmlns:c16="http://schemas.microsoft.com/office/drawing/2014/chart" uri="{C3380CC4-5D6E-409C-BE32-E72D297353CC}">
              <c16:uniqueId val="{00000001-9B62-44E1-9CBA-FF3219509F3C}"/>
            </c:ext>
          </c:extLst>
        </c:ser>
        <c:dLbls>
          <c:showLegendKey val="0"/>
          <c:showVal val="0"/>
          <c:showCatName val="0"/>
          <c:showSerName val="0"/>
          <c:showPercent val="0"/>
          <c:showBubbleSize val="0"/>
        </c:dLbls>
        <c:smooth val="0"/>
        <c:axId val="1710701967"/>
        <c:axId val="1710702447"/>
      </c:lineChart>
      <c:catAx>
        <c:axId val="171070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02447"/>
        <c:crosses val="autoZero"/>
        <c:auto val="1"/>
        <c:lblAlgn val="ctr"/>
        <c:lblOffset val="100"/>
        <c:noMultiLvlLbl val="0"/>
      </c:catAx>
      <c:valAx>
        <c:axId val="171070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01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3KaileyBoettcher.xlsx]Q5 Pivot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Franchise</a:t>
            </a:r>
            <a:r>
              <a:rPr lang="en-US" baseline="0"/>
              <a:t> in US Locations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 Pivot '!$B$3</c:f>
              <c:strCache>
                <c:ptCount val="1"/>
                <c:pt idx="0">
                  <c:v>Total</c:v>
                </c:pt>
              </c:strCache>
            </c:strRef>
          </c:tx>
          <c:spPr>
            <a:solidFill>
              <a:schemeClr val="accent1"/>
            </a:solidFill>
            <a:ln>
              <a:noFill/>
            </a:ln>
            <a:effectLst/>
          </c:spPr>
          <c:invertIfNegative val="0"/>
          <c:cat>
            <c:strRef>
              <c:f>'Q5 Pivot '!$A$4:$A$24</c:f>
              <c:strCache>
                <c:ptCount val="20"/>
                <c:pt idx="0">
                  <c:v>7-Eleven, Inc.</c:v>
                </c:pt>
                <c:pt idx="1">
                  <c:v>ampm</c:v>
                </c:pt>
                <c:pt idx="2">
                  <c:v>Anytime Fitness</c:v>
                </c:pt>
                <c:pt idx="3">
                  <c:v>Days Inn</c:v>
                </c:pt>
                <c:pt idx="4">
                  <c:v>Denny's Inc.</c:v>
                </c:pt>
                <c:pt idx="5">
                  <c:v>Dunkin' Donuts</c:v>
                </c:pt>
                <c:pt idx="6">
                  <c:v>Hampton Inns</c:v>
                </c:pt>
                <c:pt idx="7">
                  <c:v>Hardee's</c:v>
                </c:pt>
                <c:pt idx="8">
                  <c:v>Jan-Pro Franchising Intl Inc.</c:v>
                </c:pt>
                <c:pt idx="9">
                  <c:v>Jazzercise Inc.</c:v>
                </c:pt>
                <c:pt idx="10">
                  <c:v>KFC Corp.</c:v>
                </c:pt>
                <c:pt idx="11">
                  <c:v>Kumon Math &amp; Reading Centers</c:v>
                </c:pt>
                <c:pt idx="12">
                  <c:v>Matco Tools</c:v>
                </c:pt>
                <c:pt idx="13">
                  <c:v>McDonald's</c:v>
                </c:pt>
                <c:pt idx="14">
                  <c:v>Pizza Hut Inc.</c:v>
                </c:pt>
                <c:pt idx="15">
                  <c:v>Servpro</c:v>
                </c:pt>
                <c:pt idx="16">
                  <c:v>Stratus Building Solutions</c:v>
                </c:pt>
                <c:pt idx="17">
                  <c:v>Subway</c:v>
                </c:pt>
                <c:pt idx="18">
                  <c:v>Supercuts</c:v>
                </c:pt>
                <c:pt idx="19">
                  <c:v>Vanguard Cleaning Systems</c:v>
                </c:pt>
              </c:strCache>
            </c:strRef>
          </c:cat>
          <c:val>
            <c:numRef>
              <c:f>'Q5 Pivot '!$B$4:$B$24</c:f>
              <c:numCache>
                <c:formatCode>General</c:formatCode>
                <c:ptCount val="20"/>
                <c:pt idx="0">
                  <c:v>37496</c:v>
                </c:pt>
                <c:pt idx="1">
                  <c:v>3183</c:v>
                </c:pt>
                <c:pt idx="2">
                  <c:v>1618</c:v>
                </c:pt>
                <c:pt idx="3">
                  <c:v>1877</c:v>
                </c:pt>
                <c:pt idx="4">
                  <c:v>1668</c:v>
                </c:pt>
                <c:pt idx="5">
                  <c:v>9947</c:v>
                </c:pt>
                <c:pt idx="6">
                  <c:v>1864</c:v>
                </c:pt>
                <c:pt idx="7">
                  <c:v>1901</c:v>
                </c:pt>
                <c:pt idx="8">
                  <c:v>12394</c:v>
                </c:pt>
                <c:pt idx="9">
                  <c:v>7683</c:v>
                </c:pt>
                <c:pt idx="10">
                  <c:v>16224</c:v>
                </c:pt>
                <c:pt idx="11">
                  <c:v>25199</c:v>
                </c:pt>
                <c:pt idx="12">
                  <c:v>1431</c:v>
                </c:pt>
                <c:pt idx="13">
                  <c:v>32805</c:v>
                </c:pt>
                <c:pt idx="14">
                  <c:v>13281</c:v>
                </c:pt>
                <c:pt idx="15">
                  <c:v>1572</c:v>
                </c:pt>
                <c:pt idx="16">
                  <c:v>5018</c:v>
                </c:pt>
                <c:pt idx="17">
                  <c:v>34871</c:v>
                </c:pt>
                <c:pt idx="18">
                  <c:v>2130</c:v>
                </c:pt>
                <c:pt idx="19">
                  <c:v>2155</c:v>
                </c:pt>
              </c:numCache>
            </c:numRef>
          </c:val>
          <c:extLst>
            <c:ext xmlns:c16="http://schemas.microsoft.com/office/drawing/2014/chart" uri="{C3380CC4-5D6E-409C-BE32-E72D297353CC}">
              <c16:uniqueId val="{00000015-3A2F-455E-9588-CF141203B892}"/>
            </c:ext>
          </c:extLst>
        </c:ser>
        <c:dLbls>
          <c:showLegendKey val="0"/>
          <c:showVal val="0"/>
          <c:showCatName val="0"/>
          <c:showSerName val="0"/>
          <c:showPercent val="0"/>
          <c:showBubbleSize val="0"/>
        </c:dLbls>
        <c:gapWidth val="219"/>
        <c:overlap val="-27"/>
        <c:axId val="1858969311"/>
        <c:axId val="1858966431"/>
      </c:barChart>
      <c:catAx>
        <c:axId val="185896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66431"/>
        <c:crosses val="autoZero"/>
        <c:auto val="1"/>
        <c:lblAlgn val="ctr"/>
        <c:lblOffset val="100"/>
        <c:noMultiLvlLbl val="0"/>
      </c:catAx>
      <c:valAx>
        <c:axId val="18589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Observation x vs.</a:t>
            </a:r>
            <a:r>
              <a:rPr lang="en-US" baseline="0"/>
              <a:t> Observation 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6'!$B$1</c:f>
              <c:strCache>
                <c:ptCount val="1"/>
                <c:pt idx="0">
                  <c:v>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yVal>
          <c:smooth val="0"/>
          <c:extLst>
            <c:ext xmlns:c16="http://schemas.microsoft.com/office/drawing/2014/chart" uri="{C3380CC4-5D6E-409C-BE32-E72D297353CC}">
              <c16:uniqueId val="{00000000-05CF-4AD7-B913-93777D8279A0}"/>
            </c:ext>
          </c:extLst>
        </c:ser>
        <c:ser>
          <c:idx val="1"/>
          <c:order val="1"/>
          <c:tx>
            <c:strRef>
              <c:f>'Question 6'!$C$1</c:f>
              <c:strCache>
                <c:ptCount val="1"/>
                <c:pt idx="0">
                  <c:v>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'Question 6'!$A$2:$A$21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1-05CF-4AD7-B913-93777D8279A0}"/>
            </c:ext>
          </c:extLst>
        </c:ser>
        <c:dLbls>
          <c:showLegendKey val="0"/>
          <c:showVal val="0"/>
          <c:showCatName val="0"/>
          <c:showSerName val="0"/>
          <c:showPercent val="0"/>
          <c:showBubbleSize val="0"/>
        </c:dLbls>
        <c:axId val="1716975359"/>
        <c:axId val="1716978719"/>
      </c:scatterChart>
      <c:valAx>
        <c:axId val="1716975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78719"/>
        <c:crosses val="autoZero"/>
        <c:crossBetween val="midCat"/>
      </c:valAx>
      <c:valAx>
        <c:axId val="171697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753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Histogram of 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Data</a:t>
          </a:r>
        </a:p>
      </cx:txPr>
    </cx:title>
    <cx:plotArea>
      <cx:plotAreaRegion>
        <cx:series layoutId="clusteredColumn" uniqueId="{09590722-6456-4B3F-AD51-282ADD874693}">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190500</xdr:colOff>
      <xdr:row>2</xdr:row>
      <xdr:rowOff>28574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7181850" y="409574"/>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r>
            <a:rPr lang="en-US" sz="1200" b="1" baseline="0">
              <a:effectLst/>
              <a:latin typeface="+mn-lt"/>
            </a:rPr>
            <a:t>CATEGORICAL</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u="none" baseline="0">
            <a:effectLst/>
            <a:latin typeface="+mn-lt"/>
          </a:endParaRPr>
        </a:p>
        <a:p>
          <a:pPr marL="0" lvl="0" indent="0">
            <a:spcBef>
              <a:spcPts val="0"/>
            </a:spcBef>
            <a:spcAft>
              <a:spcPts val="0"/>
            </a:spcAft>
            <a:buNone/>
          </a:pPr>
          <a:r>
            <a:rPr lang="en-US" sz="1200" i="0" u="none"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4</xdr:col>
      <xdr:colOff>409575</xdr:colOff>
      <xdr:row>19</xdr:row>
      <xdr:rowOff>171450</xdr:rowOff>
    </xdr:from>
    <xdr:to>
      <xdr:col>8</xdr:col>
      <xdr:colOff>9525</xdr:colOff>
      <xdr:row>34</xdr:row>
      <xdr:rowOff>152400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35BB5B4B-68E8-7579-DEF0-1D4A9A71CD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48075" y="3683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485775</xdr:colOff>
      <xdr:row>1</xdr:row>
      <xdr:rowOff>53975</xdr:rowOff>
    </xdr:from>
    <xdr:ext cx="5105400" cy="14636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4143375" y="250825"/>
          <a:ext cx="5105400" cy="14636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1" baseline="0">
              <a:effectLst/>
              <a:latin typeface="+mn-lt"/>
            </a:rPr>
            <a:t>Strivers performed better as, they have a higer line than Trippi. Also that their line is constantly increase more than Trippi.</a:t>
          </a:r>
          <a:endParaRPr lang="en-US" sz="1200" b="1">
            <a:effectLst/>
            <a:latin typeface="+mn-lt"/>
          </a:endParaRPr>
        </a:p>
      </xdr:txBody>
    </xdr:sp>
    <xdr:clientData fLocksWithSheet="0"/>
  </xdr:oneCellAnchor>
  <xdr:twoCellAnchor>
    <xdr:from>
      <xdr:col>3</xdr:col>
      <xdr:colOff>276225</xdr:colOff>
      <xdr:row>9</xdr:row>
      <xdr:rowOff>177800</xdr:rowOff>
    </xdr:from>
    <xdr:to>
      <xdr:col>10</xdr:col>
      <xdr:colOff>581025</xdr:colOff>
      <xdr:row>24</xdr:row>
      <xdr:rowOff>158750</xdr:rowOff>
    </xdr:to>
    <xdr:graphicFrame macro="">
      <xdr:nvGraphicFramePr>
        <xdr:cNvPr id="3" name="Chart 2">
          <a:extLst>
            <a:ext uri="{FF2B5EF4-FFF2-40B4-BE49-F238E27FC236}">
              <a16:creationId xmlns:a16="http://schemas.microsoft.com/office/drawing/2014/main" id="{229537D9-B8C4-0E0D-64C1-2FBBCD487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4597400" cy="3009901"/>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426700" y="507999"/>
          <a:ext cx="4597400" cy="300990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Remove all vertical 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Highlight Total Sales &amp; Customer Accounts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Change Average Performace Bonus Previous Years &amp; Total Sales to dollars instead of numbers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Unbold all of the Data</a:t>
          </a: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272732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807325" y="358775"/>
          <a:ext cx="5105400" cy="27273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r>
            <a:rPr lang="en-US" sz="1200" b="1" baseline="0">
              <a:effectLst/>
              <a:latin typeface="+mn-lt"/>
            </a:rPr>
            <a:t>Located in sheet Q5 Pivot</a:t>
          </a: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1" baseline="0">
              <a:effectLst/>
              <a:latin typeface="+mn-lt"/>
            </a:rPr>
            <a:t>13 franchises</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1" baseline="0">
              <a:effectLst/>
              <a:latin typeface="+mn-lt"/>
            </a:rPr>
            <a:t>3 franchises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xdr:from>
      <xdr:col>3</xdr:col>
      <xdr:colOff>206374</xdr:colOff>
      <xdr:row>4</xdr:row>
      <xdr:rowOff>95250</xdr:rowOff>
    </xdr:from>
    <xdr:to>
      <xdr:col>11</xdr:col>
      <xdr:colOff>31749</xdr:colOff>
      <xdr:row>23</xdr:row>
      <xdr:rowOff>57150</xdr:rowOff>
    </xdr:to>
    <xdr:graphicFrame macro="">
      <xdr:nvGraphicFramePr>
        <xdr:cNvPr id="2" name="Chart 1">
          <a:extLst>
            <a:ext uri="{FF2B5EF4-FFF2-40B4-BE49-F238E27FC236}">
              <a16:creationId xmlns:a16="http://schemas.microsoft.com/office/drawing/2014/main" id="{89301678-E33F-0969-8168-E7771C1AA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1" baseline="0">
              <a:effectLst/>
              <a:latin typeface="+mn-lt"/>
            </a:rPr>
            <a:t>The trendline for x is slightly increasing over the observations. The trendline for y is decreasing over the observations. At around obervation 19 the trendlines meet together.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4</xdr:col>
      <xdr:colOff>523875</xdr:colOff>
      <xdr:row>14</xdr:row>
      <xdr:rowOff>139700</xdr:rowOff>
    </xdr:from>
    <xdr:to>
      <xdr:col>12</xdr:col>
      <xdr:colOff>219075</xdr:colOff>
      <xdr:row>29</xdr:row>
      <xdr:rowOff>31750</xdr:rowOff>
    </xdr:to>
    <xdr:graphicFrame macro="">
      <xdr:nvGraphicFramePr>
        <xdr:cNvPr id="4" name="Chart 3">
          <a:extLst>
            <a:ext uri="{FF2B5EF4-FFF2-40B4-BE49-F238E27FC236}">
              <a16:creationId xmlns:a16="http://schemas.microsoft.com/office/drawing/2014/main" id="{AFD82956-DC56-8478-8F2A-4A83F4FA2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ley Boettcher" refreshedDate="45563.678111226851" createdVersion="8" refreshedVersion="8" minRefreshableVersion="3" recordCount="20" xr:uid="{A1ADC9BA-011C-4037-89DD-AC0F18D54015}">
  <cacheSource type="worksheet">
    <worksheetSource ref="A1:B21" sheet="Question 5"/>
  </cacheSource>
  <cacheFields count="2">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294C92-5077-41C6-8523-E23CD18E67C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4" firstHeaderRow="1" firstDataRow="1" firstDataCol="1"/>
  <pivotFields count="2">
    <pivotField axis="axisRow" showAll="0">
      <items count="21">
        <item x="3"/>
        <item x="1"/>
        <item x="17"/>
        <item x="5"/>
        <item x="9"/>
        <item x="14"/>
        <item x="0"/>
        <item x="11"/>
        <item x="10"/>
        <item x="16"/>
        <item x="15"/>
        <item x="13"/>
        <item x="18"/>
        <item x="2"/>
        <item x="12"/>
        <item x="7"/>
        <item x="19"/>
        <item x="8"/>
        <item x="4"/>
        <item x="6"/>
        <item t="default"/>
      </items>
    </pivotField>
    <pivotField dataField="1" numFmtId="165" showAll="0">
      <items count="21">
        <item x="18"/>
        <item x="7"/>
        <item x="17"/>
        <item x="9"/>
        <item x="0"/>
        <item x="5"/>
        <item x="11"/>
        <item x="4"/>
        <item x="6"/>
        <item x="1"/>
        <item x="19"/>
        <item x="16"/>
        <item x="14"/>
        <item x="10"/>
        <item x="12"/>
        <item x="15"/>
        <item x="13"/>
        <item x="2"/>
        <item x="8"/>
        <item x="3"/>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 U.S. Locations" fld="1" baseField="0" baseItem="0"/>
  </dataFields>
  <chartFormats count="1">
    <chartFormat chart="0"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A10" sqref="A10"/>
    </sheetView>
  </sheetViews>
  <sheetFormatPr defaultRowHeight="14.5" x14ac:dyDescent="0.35"/>
  <cols>
    <col min="1" max="1" width="33" customWidth="1"/>
    <col min="2" max="2" width="17" customWidth="1"/>
  </cols>
  <sheetData>
    <row r="1" spans="1:2" x14ac:dyDescent="0.35">
      <c r="A1" s="1" t="s">
        <v>0</v>
      </c>
      <c r="B1" s="1" t="s">
        <v>1</v>
      </c>
    </row>
    <row r="2" spans="1:2" x14ac:dyDescent="0.35">
      <c r="A2" s="2" t="s">
        <v>2</v>
      </c>
      <c r="B2" s="3" t="s">
        <v>49</v>
      </c>
    </row>
    <row r="3" spans="1:2" x14ac:dyDescent="0.35">
      <c r="A3" s="2" t="s">
        <v>3</v>
      </c>
      <c r="B3" s="3" t="s">
        <v>50</v>
      </c>
    </row>
    <row r="4" spans="1:2" ht="58" x14ac:dyDescent="0.35">
      <c r="A4" s="2" t="s">
        <v>4</v>
      </c>
      <c r="B4" s="3" t="s">
        <v>50</v>
      </c>
    </row>
    <row r="5" spans="1:2" ht="29" x14ac:dyDescent="0.35">
      <c r="A5" s="2" t="s">
        <v>5</v>
      </c>
      <c r="B5" s="3" t="s">
        <v>49</v>
      </c>
    </row>
    <row r="6" spans="1:2" ht="72.5" x14ac:dyDescent="0.35">
      <c r="A6" s="2" t="s">
        <v>51</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E13" sqref="E13"/>
    </sheetView>
  </sheetViews>
  <sheetFormatPr defaultRowHeight="14.5" x14ac:dyDescent="0.35"/>
  <cols>
    <col min="3" max="3" width="8.7265625" style="14"/>
    <col min="4" max="4" width="20.1796875" customWidth="1"/>
    <col min="5" max="5" width="26.81640625" customWidth="1"/>
    <col min="6" max="6" width="26.90625" customWidth="1"/>
  </cols>
  <sheetData>
    <row r="1" spans="1:6" ht="15.5" x14ac:dyDescent="0.35">
      <c r="A1" s="4" t="s">
        <v>6</v>
      </c>
    </row>
    <row r="2" spans="1:6" x14ac:dyDescent="0.35">
      <c r="A2" s="5">
        <v>14</v>
      </c>
    </row>
    <row r="3" spans="1:6" x14ac:dyDescent="0.35">
      <c r="A3" s="5">
        <v>19</v>
      </c>
    </row>
    <row r="4" spans="1:6" x14ac:dyDescent="0.35">
      <c r="A4" s="5">
        <v>24</v>
      </c>
      <c r="D4" t="s">
        <v>57</v>
      </c>
      <c r="E4" t="s">
        <v>58</v>
      </c>
      <c r="F4" t="s">
        <v>59</v>
      </c>
    </row>
    <row r="5" spans="1:6" x14ac:dyDescent="0.35">
      <c r="A5" s="5">
        <v>19</v>
      </c>
      <c r="C5" s="16"/>
      <c r="D5">
        <f>COUNTIFS(A2:A41,"&gt;=12",A2:A41,"&lt;=14")</f>
        <v>2</v>
      </c>
      <c r="E5">
        <f>D5/$D$10</f>
        <v>0.05</v>
      </c>
      <c r="F5">
        <f>E5*100</f>
        <v>5</v>
      </c>
    </row>
    <row r="6" spans="1:6" x14ac:dyDescent="0.35">
      <c r="A6" s="5">
        <v>16</v>
      </c>
      <c r="D6">
        <f>COUNTIFS(A2:A41,"&gt;=15",A2:A41,"&lt;=17")</f>
        <v>8</v>
      </c>
      <c r="E6">
        <f t="shared" ref="E6:E10" si="0">D6/$D$10</f>
        <v>0.2</v>
      </c>
      <c r="F6">
        <f t="shared" ref="F6:F9" si="1">E6*100</f>
        <v>20</v>
      </c>
    </row>
    <row r="7" spans="1:6" x14ac:dyDescent="0.35">
      <c r="A7" s="5">
        <v>20</v>
      </c>
      <c r="D7">
        <f>COUNTIFS(A2:A41,"&gt;=18",A2:A41,"&lt;=20")</f>
        <v>11</v>
      </c>
      <c r="E7">
        <f t="shared" si="0"/>
        <v>0.27500000000000002</v>
      </c>
      <c r="F7">
        <f t="shared" si="1"/>
        <v>27.500000000000004</v>
      </c>
    </row>
    <row r="8" spans="1:6" x14ac:dyDescent="0.35">
      <c r="A8" s="5">
        <v>24</v>
      </c>
      <c r="D8">
        <f>COUNTIFS(A2:A41,"&gt;=21",A2:A41,"&lt;=23")</f>
        <v>10</v>
      </c>
      <c r="E8">
        <f t="shared" si="0"/>
        <v>0.25</v>
      </c>
      <c r="F8">
        <f t="shared" si="1"/>
        <v>25</v>
      </c>
    </row>
    <row r="9" spans="1:6" x14ac:dyDescent="0.35">
      <c r="A9" s="5">
        <v>20</v>
      </c>
      <c r="D9">
        <f>COUNTIFS(A2:A41,"&gt;=24",A2:A41,"&lt;=26")</f>
        <v>9</v>
      </c>
      <c r="E9">
        <f t="shared" si="0"/>
        <v>0.22500000000000001</v>
      </c>
      <c r="F9">
        <f t="shared" si="1"/>
        <v>22.5</v>
      </c>
    </row>
    <row r="10" spans="1:6" x14ac:dyDescent="0.35">
      <c r="A10" s="5">
        <v>21</v>
      </c>
      <c r="D10">
        <f>SUM(D5:D9)</f>
        <v>40</v>
      </c>
    </row>
    <row r="11" spans="1:6" x14ac:dyDescent="0.35">
      <c r="A11" s="5">
        <v>22</v>
      </c>
    </row>
    <row r="12" spans="1:6" x14ac:dyDescent="0.35">
      <c r="A12" s="5">
        <v>24</v>
      </c>
    </row>
    <row r="13" spans="1:6" x14ac:dyDescent="0.35">
      <c r="A13" s="5">
        <v>18</v>
      </c>
      <c r="D13" t="s">
        <v>60</v>
      </c>
      <c r="E13">
        <f>_xlfn.PERCENTILE.EXC(A2:A41, 0.2)</f>
        <v>16</v>
      </c>
    </row>
    <row r="14" spans="1:6" x14ac:dyDescent="0.35">
      <c r="A14" s="5">
        <v>17</v>
      </c>
      <c r="D14" t="s">
        <v>61</v>
      </c>
      <c r="E14">
        <f>_xlfn.PERCENTILE.EXC(A2:A41, 0.25)</f>
        <v>17.25</v>
      </c>
    </row>
    <row r="15" spans="1:6" x14ac:dyDescent="0.35">
      <c r="A15" s="5">
        <v>23</v>
      </c>
      <c r="D15" t="s">
        <v>62</v>
      </c>
      <c r="E15">
        <f>_xlfn.PERCENTILE.EXC(A2:A41, 0.65)</f>
        <v>22</v>
      </c>
    </row>
    <row r="16" spans="1:6" x14ac:dyDescent="0.35">
      <c r="A16" s="5">
        <v>26</v>
      </c>
      <c r="D16" t="s">
        <v>63</v>
      </c>
      <c r="E16">
        <f>_xlfn.PERCENTILE.EXC(A2:A41, 0.75)</f>
        <v>23</v>
      </c>
    </row>
    <row r="17" spans="1:4" x14ac:dyDescent="0.35">
      <c r="A17" s="5">
        <v>22</v>
      </c>
    </row>
    <row r="18" spans="1:4" x14ac:dyDescent="0.35">
      <c r="A18" s="5">
        <v>23</v>
      </c>
    </row>
    <row r="19" spans="1:4" x14ac:dyDescent="0.35">
      <c r="A19" s="5">
        <v>25</v>
      </c>
      <c r="C19" s="14" t="s">
        <v>67</v>
      </c>
      <c r="D19" t="s">
        <v>68</v>
      </c>
    </row>
    <row r="20" spans="1:4" x14ac:dyDescent="0.35">
      <c r="A20" s="5">
        <v>25</v>
      </c>
      <c r="C20" s="16" t="s">
        <v>52</v>
      </c>
      <c r="D20">
        <f>COUNTIFS(A2:A41,"&gt;=12",A2:A41,"&lt;=14")</f>
        <v>2</v>
      </c>
    </row>
    <row r="21" spans="1:4" x14ac:dyDescent="0.35">
      <c r="A21" s="5">
        <v>19</v>
      </c>
      <c r="C21" s="14" t="s">
        <v>53</v>
      </c>
      <c r="D21">
        <f>COUNTIFS(A2:A41,"&gt;=15",A2:A41,"&lt;=17")</f>
        <v>8</v>
      </c>
    </row>
    <row r="22" spans="1:4" x14ac:dyDescent="0.35">
      <c r="A22" s="5">
        <v>18</v>
      </c>
      <c r="C22" s="14" t="s">
        <v>54</v>
      </c>
      <c r="D22">
        <f>COUNTIFS(A2:A41,"&gt;=18",A2:A41,"&lt;=20")</f>
        <v>11</v>
      </c>
    </row>
    <row r="23" spans="1:4" x14ac:dyDescent="0.35">
      <c r="A23" s="5">
        <v>16</v>
      </c>
      <c r="C23" s="14" t="s">
        <v>55</v>
      </c>
      <c r="D23">
        <f>COUNTIFS(A2:A41,"&gt;=21",A2:A41,"&lt;=23")</f>
        <v>10</v>
      </c>
    </row>
    <row r="24" spans="1:4" x14ac:dyDescent="0.35">
      <c r="A24" s="5">
        <v>15</v>
      </c>
      <c r="C24" s="14" t="s">
        <v>56</v>
      </c>
      <c r="D24">
        <f>COUNTIFS(A2:A41,"&gt;=24",A2:A41,"&lt;=26")</f>
        <v>9</v>
      </c>
    </row>
    <row r="25" spans="1:4" x14ac:dyDescent="0.35">
      <c r="A25" s="5">
        <v>24</v>
      </c>
    </row>
    <row r="26" spans="1:4" x14ac:dyDescent="0.35">
      <c r="A26" s="5">
        <v>21</v>
      </c>
    </row>
    <row r="27" spans="1:4" x14ac:dyDescent="0.35">
      <c r="A27" s="5">
        <v>16</v>
      </c>
    </row>
    <row r="28" spans="1:4" x14ac:dyDescent="0.35">
      <c r="A28" s="5">
        <v>19</v>
      </c>
    </row>
    <row r="29" spans="1:4" x14ac:dyDescent="0.35">
      <c r="A29" s="5">
        <v>21</v>
      </c>
    </row>
    <row r="30" spans="1:4" x14ac:dyDescent="0.35">
      <c r="A30" s="5">
        <v>23</v>
      </c>
    </row>
    <row r="31" spans="1:4" x14ac:dyDescent="0.35">
      <c r="A31" s="5">
        <v>20</v>
      </c>
    </row>
    <row r="32" spans="1:4" x14ac:dyDescent="0.35">
      <c r="A32" s="5">
        <v>22</v>
      </c>
    </row>
    <row r="33" spans="1:1" x14ac:dyDescent="0.35">
      <c r="A33" s="5">
        <v>22</v>
      </c>
    </row>
    <row r="34" spans="1:1" x14ac:dyDescent="0.35">
      <c r="A34" s="5">
        <v>16</v>
      </c>
    </row>
    <row r="35" spans="1:1" x14ac:dyDescent="0.35">
      <c r="A35" s="5">
        <v>16</v>
      </c>
    </row>
    <row r="36" spans="1:1" x14ac:dyDescent="0.35">
      <c r="A36" s="5">
        <v>16</v>
      </c>
    </row>
    <row r="37" spans="1:1" x14ac:dyDescent="0.35">
      <c r="A37" s="5">
        <v>12</v>
      </c>
    </row>
    <row r="38" spans="1:1" x14ac:dyDescent="0.35">
      <c r="A38" s="5">
        <v>25</v>
      </c>
    </row>
    <row r="39" spans="1:1" x14ac:dyDescent="0.35">
      <c r="A39" s="5">
        <v>19</v>
      </c>
    </row>
    <row r="40" spans="1:1" x14ac:dyDescent="0.35">
      <c r="A40" s="5">
        <v>24</v>
      </c>
    </row>
    <row r="41" spans="1:1" x14ac:dyDescent="0.35">
      <c r="A41" s="5">
        <v>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tabSelected="1" workbookViewId="0">
      <selection activeCell="L20" sqref="L20"/>
    </sheetView>
  </sheetViews>
  <sheetFormatPr defaultRowHeight="14.5" x14ac:dyDescent="0.35"/>
  <sheetData>
    <row r="1" spans="1:3" ht="15.5" x14ac:dyDescent="0.35">
      <c r="A1" s="6" t="s">
        <v>7</v>
      </c>
      <c r="B1" s="7" t="s">
        <v>8</v>
      </c>
      <c r="C1" s="6" t="s">
        <v>9</v>
      </c>
    </row>
    <row r="2" spans="1:3" ht="15.5" x14ac:dyDescent="0.35">
      <c r="A2" s="8">
        <v>1</v>
      </c>
      <c r="B2" s="8">
        <v>11000</v>
      </c>
      <c r="C2" s="8">
        <v>5600</v>
      </c>
    </row>
    <row r="3" spans="1:3" ht="15.5" x14ac:dyDescent="0.35">
      <c r="A3" s="8">
        <v>2</v>
      </c>
      <c r="B3" s="8">
        <v>12000</v>
      </c>
      <c r="C3" s="8">
        <v>6300</v>
      </c>
    </row>
    <row r="4" spans="1:3" ht="15.5" x14ac:dyDescent="0.35">
      <c r="A4" s="8">
        <v>3</v>
      </c>
      <c r="B4" s="8">
        <v>13000</v>
      </c>
      <c r="C4" s="8">
        <v>6900</v>
      </c>
    </row>
    <row r="5" spans="1:3" ht="15.5" x14ac:dyDescent="0.35">
      <c r="A5" s="8">
        <v>4</v>
      </c>
      <c r="B5" s="8">
        <v>14000</v>
      </c>
      <c r="C5" s="8">
        <v>7600</v>
      </c>
    </row>
    <row r="6" spans="1:3" ht="15.5" x14ac:dyDescent="0.35">
      <c r="A6" s="8">
        <v>5</v>
      </c>
      <c r="B6" s="8">
        <v>15000</v>
      </c>
      <c r="C6" s="8">
        <v>8500</v>
      </c>
    </row>
    <row r="7" spans="1:3" ht="15.5" x14ac:dyDescent="0.35">
      <c r="A7" s="8">
        <v>6</v>
      </c>
      <c r="B7" s="8">
        <v>16000</v>
      </c>
      <c r="C7" s="8">
        <v>9200</v>
      </c>
    </row>
    <row r="8" spans="1:3" ht="15.5" x14ac:dyDescent="0.35">
      <c r="A8" s="8">
        <v>7</v>
      </c>
      <c r="B8" s="8">
        <v>17000</v>
      </c>
      <c r="C8" s="8">
        <v>9900</v>
      </c>
    </row>
    <row r="9" spans="1:3" ht="15.5" x14ac:dyDescent="0.35">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topLeftCell="C1" zoomScale="84" workbookViewId="0">
      <selection activeCell="J22" sqref="J22"/>
    </sheetView>
  </sheetViews>
  <sheetFormatPr defaultRowHeight="14.5" x14ac:dyDescent="0.35"/>
  <cols>
    <col min="1" max="1" width="19.54296875" customWidth="1"/>
    <col min="2" max="2" width="18" style="20" customWidth="1"/>
    <col min="3" max="3" width="44.54296875" style="20" customWidth="1"/>
    <col min="4" max="4" width="23.81640625" customWidth="1"/>
    <col min="5" max="5" width="23.1796875" customWidth="1"/>
  </cols>
  <sheetData>
    <row r="1" spans="1:5" ht="15.5" x14ac:dyDescent="0.35">
      <c r="A1" s="17" t="s">
        <v>10</v>
      </c>
      <c r="B1" s="26" t="s">
        <v>11</v>
      </c>
      <c r="C1" s="21" t="s">
        <v>12</v>
      </c>
      <c r="D1" s="19" t="s">
        <v>13</v>
      </c>
      <c r="E1" s="18" t="s">
        <v>14</v>
      </c>
    </row>
    <row r="2" spans="1:5" ht="15.5" x14ac:dyDescent="0.35">
      <c r="A2" s="22" t="s">
        <v>15</v>
      </c>
      <c r="B2" s="27">
        <v>325000.78000000003</v>
      </c>
      <c r="C2" s="24">
        <v>12499.3452</v>
      </c>
      <c r="D2" s="23">
        <v>124</v>
      </c>
      <c r="E2" s="25">
        <v>14</v>
      </c>
    </row>
    <row r="3" spans="1:5" ht="15.5" x14ac:dyDescent="0.35">
      <c r="A3" s="22" t="s">
        <v>16</v>
      </c>
      <c r="B3" s="27">
        <v>13678.21</v>
      </c>
      <c r="C3" s="24">
        <v>239.9434</v>
      </c>
      <c r="D3" s="23">
        <v>9</v>
      </c>
      <c r="E3" s="25">
        <v>7</v>
      </c>
    </row>
    <row r="4" spans="1:5" ht="15.5" x14ac:dyDescent="0.35">
      <c r="A4" s="22" t="s">
        <v>17</v>
      </c>
      <c r="B4" s="27">
        <v>452359.19</v>
      </c>
      <c r="C4" s="24">
        <v>21987.246200000001</v>
      </c>
      <c r="D4" s="23">
        <v>175</v>
      </c>
      <c r="E4" s="25">
        <v>21</v>
      </c>
    </row>
    <row r="5" spans="1:5" ht="15.5" x14ac:dyDescent="0.35">
      <c r="A5" s="22" t="s">
        <v>18</v>
      </c>
      <c r="B5" s="27">
        <v>87423.91</v>
      </c>
      <c r="C5" s="24">
        <v>7642.9011</v>
      </c>
      <c r="D5" s="23">
        <v>28</v>
      </c>
      <c r="E5" s="25">
        <v>3</v>
      </c>
    </row>
    <row r="6" spans="1:5" ht="15.5" x14ac:dyDescent="0.35">
      <c r="A6" s="22" t="s">
        <v>19</v>
      </c>
      <c r="B6" s="27">
        <v>87654.21</v>
      </c>
      <c r="C6" s="24">
        <v>1250.1393</v>
      </c>
      <c r="D6" s="23">
        <v>21</v>
      </c>
      <c r="E6" s="25">
        <v>4</v>
      </c>
    </row>
    <row r="7" spans="1:5" ht="15.5" x14ac:dyDescent="0.35">
      <c r="A7" s="22" t="s">
        <v>20</v>
      </c>
      <c r="B7" s="27">
        <v>234091.39</v>
      </c>
      <c r="C7" s="24">
        <v>14567.9833</v>
      </c>
      <c r="D7" s="23">
        <v>48</v>
      </c>
      <c r="E7" s="25">
        <v>9</v>
      </c>
    </row>
    <row r="8" spans="1:5" ht="15.5" x14ac:dyDescent="0.35">
      <c r="A8" s="22" t="s">
        <v>21</v>
      </c>
      <c r="B8" s="27">
        <v>379401.94</v>
      </c>
      <c r="C8" s="24">
        <v>27981.443200000002</v>
      </c>
      <c r="D8" s="23">
        <v>121</v>
      </c>
      <c r="E8" s="25">
        <v>12</v>
      </c>
    </row>
    <row r="9" spans="1:5" ht="15.5" x14ac:dyDescent="0.35">
      <c r="A9" s="22" t="s">
        <v>22</v>
      </c>
      <c r="B9" s="27">
        <v>31733.59</v>
      </c>
      <c r="C9" s="24">
        <v>672.91110000000003</v>
      </c>
      <c r="D9" s="23">
        <v>7</v>
      </c>
      <c r="E9" s="25">
        <v>1</v>
      </c>
    </row>
    <row r="10" spans="1:5" ht="15.5" x14ac:dyDescent="0.35">
      <c r="A10" s="22" t="s">
        <v>23</v>
      </c>
      <c r="B10" s="27">
        <v>127845.22</v>
      </c>
      <c r="C10" s="24">
        <v>13322.971299999999</v>
      </c>
      <c r="D10" s="23">
        <v>17</v>
      </c>
      <c r="E10" s="25">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E21"/>
  <sheetViews>
    <sheetView zoomScale="75" zoomScaleNormal="70" workbookViewId="0">
      <selection activeCell="I23" sqref="I23"/>
    </sheetView>
  </sheetViews>
  <sheetFormatPr defaultRowHeight="14.5" x14ac:dyDescent="0.35"/>
  <cols>
    <col min="1" max="1" width="32.54296875" customWidth="1"/>
    <col min="2" max="2" width="25.54296875" customWidth="1"/>
    <col min="5" max="5" width="13.453125" customWidth="1"/>
  </cols>
  <sheetData>
    <row r="1" spans="1:5" ht="15.5" x14ac:dyDescent="0.35">
      <c r="A1" s="9" t="s">
        <v>24</v>
      </c>
      <c r="B1" s="10" t="s">
        <v>25</v>
      </c>
      <c r="D1" t="s">
        <v>68</v>
      </c>
      <c r="E1" t="s">
        <v>67</v>
      </c>
    </row>
    <row r="2" spans="1:5" x14ac:dyDescent="0.35">
      <c r="A2" t="s">
        <v>26</v>
      </c>
      <c r="B2" s="11">
        <v>1864</v>
      </c>
      <c r="D2">
        <f>COUNTIFS(B2:B21,"&gt;=0",B2:B21,"&lt;= 9,999")</f>
        <v>13</v>
      </c>
      <c r="E2" t="s">
        <v>69</v>
      </c>
    </row>
    <row r="3" spans="1:5" x14ac:dyDescent="0.35">
      <c r="A3" t="s">
        <v>27</v>
      </c>
      <c r="B3" s="11">
        <v>3183</v>
      </c>
      <c r="D3">
        <f>COUNTIFS(B2:B21,"&gt;=10,000",B2:B21,"&lt;=19,999")</f>
        <v>3</v>
      </c>
      <c r="E3" t="s">
        <v>70</v>
      </c>
    </row>
    <row r="4" spans="1:5" x14ac:dyDescent="0.35">
      <c r="A4" t="s">
        <v>28</v>
      </c>
      <c r="B4" s="11">
        <v>32805</v>
      </c>
      <c r="D4">
        <f>COUNTIFS(B2:B21,"&gt;=20,000",B2:B21,"&lt;=29,999")</f>
        <v>1</v>
      </c>
      <c r="E4" t="s">
        <v>71</v>
      </c>
    </row>
    <row r="5" spans="1:5" x14ac:dyDescent="0.35">
      <c r="A5" t="s">
        <v>29</v>
      </c>
      <c r="B5" s="11">
        <v>37496</v>
      </c>
      <c r="D5">
        <f>COUNTIFS(B2:B21,"&gt;=30,000",B2:B21,"&lt;=39,999")</f>
        <v>3</v>
      </c>
      <c r="E5" t="s">
        <v>72</v>
      </c>
    </row>
    <row r="6" spans="1:5" x14ac:dyDescent="0.35">
      <c r="A6" t="s">
        <v>30</v>
      </c>
      <c r="B6" s="11">
        <v>2130</v>
      </c>
    </row>
    <row r="7" spans="1:5" x14ac:dyDescent="0.35">
      <c r="A7" t="s">
        <v>31</v>
      </c>
      <c r="B7" s="11">
        <v>1877</v>
      </c>
    </row>
    <row r="8" spans="1:5" x14ac:dyDescent="0.35">
      <c r="A8" t="s">
        <v>32</v>
      </c>
      <c r="B8" s="11">
        <v>2155</v>
      </c>
    </row>
    <row r="9" spans="1:5" x14ac:dyDescent="0.35">
      <c r="A9" t="s">
        <v>33</v>
      </c>
      <c r="B9" s="11">
        <v>1572</v>
      </c>
    </row>
    <row r="10" spans="1:5" x14ac:dyDescent="0.35">
      <c r="A10" t="s">
        <v>34</v>
      </c>
      <c r="B10" s="11">
        <v>34871</v>
      </c>
    </row>
    <row r="11" spans="1:5" x14ac:dyDescent="0.35">
      <c r="A11" t="s">
        <v>35</v>
      </c>
      <c r="B11" s="11">
        <v>1668</v>
      </c>
    </row>
    <row r="12" spans="1:5" x14ac:dyDescent="0.35">
      <c r="A12" t="s">
        <v>36</v>
      </c>
      <c r="B12" s="11">
        <v>12394</v>
      </c>
    </row>
    <row r="13" spans="1:5" x14ac:dyDescent="0.35">
      <c r="A13" t="s">
        <v>37</v>
      </c>
      <c r="B13" s="11">
        <v>1901</v>
      </c>
    </row>
    <row r="14" spans="1:5" x14ac:dyDescent="0.35">
      <c r="A14" t="s">
        <v>38</v>
      </c>
      <c r="B14" s="11">
        <v>13281</v>
      </c>
    </row>
    <row r="15" spans="1:5" x14ac:dyDescent="0.35">
      <c r="A15" t="s">
        <v>39</v>
      </c>
      <c r="B15" s="11">
        <v>25199</v>
      </c>
    </row>
    <row r="16" spans="1:5" x14ac:dyDescent="0.35">
      <c r="A16" t="s">
        <v>40</v>
      </c>
      <c r="B16" s="11">
        <v>9947</v>
      </c>
    </row>
    <row r="17" spans="1:2" x14ac:dyDescent="0.35">
      <c r="A17" t="s">
        <v>41</v>
      </c>
      <c r="B17" s="11">
        <v>16224</v>
      </c>
    </row>
    <row r="18" spans="1:2" x14ac:dyDescent="0.35">
      <c r="A18" t="s">
        <v>42</v>
      </c>
      <c r="B18" s="11">
        <v>7683</v>
      </c>
    </row>
    <row r="19" spans="1:2" x14ac:dyDescent="0.35">
      <c r="A19" t="s">
        <v>43</v>
      </c>
      <c r="B19" s="11">
        <v>1618</v>
      </c>
    </row>
    <row r="20" spans="1:2" x14ac:dyDescent="0.35">
      <c r="A20" t="s">
        <v>44</v>
      </c>
      <c r="B20" s="11">
        <v>1431</v>
      </c>
    </row>
    <row r="21" spans="1:2" x14ac:dyDescent="0.35">
      <c r="A21" t="s">
        <v>45</v>
      </c>
      <c r="B21" s="11">
        <v>5018</v>
      </c>
    </row>
  </sheetData>
  <phoneticPr fontId="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C9DF0-D8F7-469E-9C81-B5FE3957DFEA}">
  <dimension ref="A3:B24"/>
  <sheetViews>
    <sheetView zoomScale="66" workbookViewId="0">
      <selection activeCell="G3" sqref="G3"/>
    </sheetView>
  </sheetViews>
  <sheetFormatPr defaultRowHeight="14.5" x14ac:dyDescent="0.35"/>
  <cols>
    <col min="1" max="1" width="27.7265625" bestFit="1" customWidth="1"/>
    <col min="2" max="2" width="20.36328125" bestFit="1" customWidth="1"/>
    <col min="3" max="3" width="6.1796875" bestFit="1" customWidth="1"/>
    <col min="4" max="4" width="14.1796875" bestFit="1" customWidth="1"/>
    <col min="5" max="5" width="8" bestFit="1" customWidth="1"/>
    <col min="6" max="6" width="10.90625" bestFit="1" customWidth="1"/>
    <col min="7" max="7" width="13.90625" bestFit="1" customWidth="1"/>
    <col min="8" max="8" width="12.7265625" bestFit="1" customWidth="1"/>
    <col min="9" max="9" width="8.1796875" bestFit="1" customWidth="1"/>
    <col min="10" max="10" width="23.90625" bestFit="1" customWidth="1"/>
    <col min="11" max="11" width="12.36328125" bestFit="1" customWidth="1"/>
    <col min="12" max="12" width="8.90625" bestFit="1" customWidth="1"/>
    <col min="13" max="13" width="28.08984375" bestFit="1" customWidth="1"/>
    <col min="14" max="14" width="11.08984375" bestFit="1" customWidth="1"/>
    <col min="15" max="15" width="10.6328125" bestFit="1" customWidth="1"/>
    <col min="16" max="16" width="12" bestFit="1" customWidth="1"/>
    <col min="17" max="17" width="7.26953125" bestFit="1" customWidth="1"/>
    <col min="18" max="18" width="22.36328125" bestFit="1" customWidth="1"/>
    <col min="19" max="19" width="7.26953125" bestFit="1" customWidth="1"/>
    <col min="20" max="20" width="9.08984375" bestFit="1" customWidth="1"/>
    <col min="21" max="21" width="24" bestFit="1" customWidth="1"/>
    <col min="22" max="22" width="10.7265625" bestFit="1" customWidth="1"/>
  </cols>
  <sheetData>
    <row r="3" spans="1:2" x14ac:dyDescent="0.35">
      <c r="A3" s="28" t="s">
        <v>64</v>
      </c>
      <c r="B3" t="s">
        <v>66</v>
      </c>
    </row>
    <row r="4" spans="1:2" x14ac:dyDescent="0.35">
      <c r="A4" s="29" t="s">
        <v>29</v>
      </c>
      <c r="B4" s="15">
        <v>37496</v>
      </c>
    </row>
    <row r="5" spans="1:2" x14ac:dyDescent="0.35">
      <c r="A5" s="29" t="s">
        <v>27</v>
      </c>
      <c r="B5" s="15">
        <v>3183</v>
      </c>
    </row>
    <row r="6" spans="1:2" x14ac:dyDescent="0.35">
      <c r="A6" s="29" t="s">
        <v>43</v>
      </c>
      <c r="B6" s="15">
        <v>1618</v>
      </c>
    </row>
    <row r="7" spans="1:2" x14ac:dyDescent="0.35">
      <c r="A7" s="29" t="s">
        <v>31</v>
      </c>
      <c r="B7" s="15">
        <v>1877</v>
      </c>
    </row>
    <row r="8" spans="1:2" x14ac:dyDescent="0.35">
      <c r="A8" s="29" t="s">
        <v>35</v>
      </c>
      <c r="B8" s="15">
        <v>1668</v>
      </c>
    </row>
    <row r="9" spans="1:2" x14ac:dyDescent="0.35">
      <c r="A9" s="29" t="s">
        <v>40</v>
      </c>
      <c r="B9" s="15">
        <v>9947</v>
      </c>
    </row>
    <row r="10" spans="1:2" x14ac:dyDescent="0.35">
      <c r="A10" s="29" t="s">
        <v>26</v>
      </c>
      <c r="B10" s="15">
        <v>1864</v>
      </c>
    </row>
    <row r="11" spans="1:2" x14ac:dyDescent="0.35">
      <c r="A11" s="29" t="s">
        <v>37</v>
      </c>
      <c r="B11" s="15">
        <v>1901</v>
      </c>
    </row>
    <row r="12" spans="1:2" x14ac:dyDescent="0.35">
      <c r="A12" s="29" t="s">
        <v>36</v>
      </c>
      <c r="B12" s="15">
        <v>12394</v>
      </c>
    </row>
    <row r="13" spans="1:2" x14ac:dyDescent="0.35">
      <c r="A13" s="29" t="s">
        <v>42</v>
      </c>
      <c r="B13" s="15">
        <v>7683</v>
      </c>
    </row>
    <row r="14" spans="1:2" x14ac:dyDescent="0.35">
      <c r="A14" s="29" t="s">
        <v>41</v>
      </c>
      <c r="B14" s="15">
        <v>16224</v>
      </c>
    </row>
    <row r="15" spans="1:2" x14ac:dyDescent="0.35">
      <c r="A15" s="29" t="s">
        <v>39</v>
      </c>
      <c r="B15" s="15">
        <v>25199</v>
      </c>
    </row>
    <row r="16" spans="1:2" x14ac:dyDescent="0.35">
      <c r="A16" s="29" t="s">
        <v>44</v>
      </c>
      <c r="B16" s="15">
        <v>1431</v>
      </c>
    </row>
    <row r="17" spans="1:2" x14ac:dyDescent="0.35">
      <c r="A17" s="29" t="s">
        <v>28</v>
      </c>
      <c r="B17" s="15">
        <v>32805</v>
      </c>
    </row>
    <row r="18" spans="1:2" x14ac:dyDescent="0.35">
      <c r="A18" s="29" t="s">
        <v>38</v>
      </c>
      <c r="B18" s="15">
        <v>13281</v>
      </c>
    </row>
    <row r="19" spans="1:2" x14ac:dyDescent="0.35">
      <c r="A19" s="29" t="s">
        <v>33</v>
      </c>
      <c r="B19" s="15">
        <v>1572</v>
      </c>
    </row>
    <row r="20" spans="1:2" x14ac:dyDescent="0.35">
      <c r="A20" s="29" t="s">
        <v>45</v>
      </c>
      <c r="B20" s="15">
        <v>5018</v>
      </c>
    </row>
    <row r="21" spans="1:2" x14ac:dyDescent="0.35">
      <c r="A21" s="29" t="s">
        <v>34</v>
      </c>
      <c r="B21" s="15">
        <v>34871</v>
      </c>
    </row>
    <row r="22" spans="1:2" x14ac:dyDescent="0.35">
      <c r="A22" s="29" t="s">
        <v>30</v>
      </c>
      <c r="B22" s="15">
        <v>2130</v>
      </c>
    </row>
    <row r="23" spans="1:2" x14ac:dyDescent="0.35">
      <c r="A23" s="29" t="s">
        <v>32</v>
      </c>
      <c r="B23" s="15">
        <v>2155</v>
      </c>
    </row>
    <row r="24" spans="1:2" x14ac:dyDescent="0.35">
      <c r="A24" s="29" t="s">
        <v>65</v>
      </c>
      <c r="B24" s="15">
        <v>214317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topLeftCell="E7" zoomScale="94" workbookViewId="0">
      <selection activeCell="O24" sqref="O24"/>
    </sheetView>
  </sheetViews>
  <sheetFormatPr defaultRowHeight="14.5" x14ac:dyDescent="0.35"/>
  <cols>
    <col min="1" max="1" width="13.1796875" customWidth="1"/>
  </cols>
  <sheetData>
    <row r="1" spans="1:3" ht="15.5" x14ac:dyDescent="0.35">
      <c r="A1" s="4" t="s">
        <v>46</v>
      </c>
      <c r="B1" s="4" t="s">
        <v>47</v>
      </c>
      <c r="C1" s="4" t="s">
        <v>48</v>
      </c>
    </row>
    <row r="2" spans="1:3" ht="15.5" x14ac:dyDescent="0.35">
      <c r="A2" s="12">
        <v>1</v>
      </c>
      <c r="B2" s="13">
        <v>-22</v>
      </c>
      <c r="C2" s="13">
        <v>22</v>
      </c>
    </row>
    <row r="3" spans="1:3" ht="15.5" x14ac:dyDescent="0.35">
      <c r="A3" s="12">
        <v>2</v>
      </c>
      <c r="B3" s="13">
        <v>-33</v>
      </c>
      <c r="C3" s="13">
        <v>49</v>
      </c>
    </row>
    <row r="4" spans="1:3" ht="15.5" x14ac:dyDescent="0.35">
      <c r="A4" s="12">
        <v>3</v>
      </c>
      <c r="B4" s="13">
        <v>2</v>
      </c>
      <c r="C4" s="13">
        <v>8</v>
      </c>
    </row>
    <row r="5" spans="1:3" ht="15.5" x14ac:dyDescent="0.35">
      <c r="A5" s="12">
        <v>4</v>
      </c>
      <c r="B5" s="13">
        <v>29</v>
      </c>
      <c r="C5" s="13">
        <v>-16</v>
      </c>
    </row>
    <row r="6" spans="1:3" ht="15.5" x14ac:dyDescent="0.35">
      <c r="A6" s="12">
        <v>5</v>
      </c>
      <c r="B6" s="13">
        <v>-13</v>
      </c>
      <c r="C6" s="13">
        <v>10</v>
      </c>
    </row>
    <row r="7" spans="1:3" ht="15.5" x14ac:dyDescent="0.35">
      <c r="A7" s="12">
        <v>6</v>
      </c>
      <c r="B7" s="13">
        <v>21</v>
      </c>
      <c r="C7" s="13">
        <v>-28</v>
      </c>
    </row>
    <row r="8" spans="1:3" ht="15.5" x14ac:dyDescent="0.35">
      <c r="A8" s="12">
        <v>7</v>
      </c>
      <c r="B8" s="13">
        <v>-13</v>
      </c>
      <c r="C8" s="13">
        <v>27</v>
      </c>
    </row>
    <row r="9" spans="1:3" ht="15.5" x14ac:dyDescent="0.35">
      <c r="A9" s="12">
        <v>8</v>
      </c>
      <c r="B9" s="13">
        <v>-23</v>
      </c>
      <c r="C9" s="13">
        <v>35</v>
      </c>
    </row>
    <row r="10" spans="1:3" ht="15.5" x14ac:dyDescent="0.35">
      <c r="A10" s="12">
        <v>9</v>
      </c>
      <c r="B10" s="13">
        <v>14</v>
      </c>
      <c r="C10" s="13">
        <v>-5</v>
      </c>
    </row>
    <row r="11" spans="1:3" ht="15.5" x14ac:dyDescent="0.35">
      <c r="A11" s="12">
        <v>10</v>
      </c>
      <c r="B11" s="13">
        <v>3</v>
      </c>
      <c r="C11" s="13">
        <v>-3</v>
      </c>
    </row>
    <row r="12" spans="1:3" ht="15.5" x14ac:dyDescent="0.35">
      <c r="A12" s="12">
        <v>11</v>
      </c>
      <c r="B12" s="13">
        <v>-37</v>
      </c>
      <c r="C12" s="13">
        <v>48</v>
      </c>
    </row>
    <row r="13" spans="1:3" ht="15.5" x14ac:dyDescent="0.35">
      <c r="A13" s="12">
        <v>12</v>
      </c>
      <c r="B13" s="13">
        <v>34</v>
      </c>
      <c r="C13" s="13">
        <v>-29</v>
      </c>
    </row>
    <row r="14" spans="1:3" ht="15.5" x14ac:dyDescent="0.35">
      <c r="A14" s="12">
        <v>13</v>
      </c>
      <c r="B14" s="13">
        <v>9</v>
      </c>
      <c r="C14" s="13">
        <v>-18</v>
      </c>
    </row>
    <row r="15" spans="1:3" ht="15.5" x14ac:dyDescent="0.35">
      <c r="A15" s="12">
        <v>14</v>
      </c>
      <c r="B15" s="13">
        <v>-33</v>
      </c>
      <c r="C15" s="13">
        <v>31</v>
      </c>
    </row>
    <row r="16" spans="1:3" ht="15.5" x14ac:dyDescent="0.35">
      <c r="A16" s="12">
        <v>15</v>
      </c>
      <c r="B16" s="13">
        <v>20</v>
      </c>
      <c r="C16" s="13">
        <v>-16</v>
      </c>
    </row>
    <row r="17" spans="1:3" ht="15.5" x14ac:dyDescent="0.35">
      <c r="A17" s="12">
        <v>16</v>
      </c>
      <c r="B17" s="13">
        <v>-3</v>
      </c>
      <c r="C17" s="13">
        <v>14</v>
      </c>
    </row>
    <row r="18" spans="1:3" ht="15.5" x14ac:dyDescent="0.35">
      <c r="A18" s="12">
        <v>17</v>
      </c>
      <c r="B18" s="13">
        <v>-15</v>
      </c>
      <c r="C18" s="13">
        <v>18</v>
      </c>
    </row>
    <row r="19" spans="1:3" ht="15.5" x14ac:dyDescent="0.35">
      <c r="A19" s="12">
        <v>18</v>
      </c>
      <c r="B19" s="13">
        <v>12</v>
      </c>
      <c r="C19" s="13">
        <v>17</v>
      </c>
    </row>
    <row r="20" spans="1:3" ht="15.5" x14ac:dyDescent="0.35">
      <c r="A20" s="12">
        <v>19</v>
      </c>
      <c r="B20" s="13">
        <v>-20</v>
      </c>
      <c r="C20" s="13">
        <v>-11</v>
      </c>
    </row>
    <row r="21" spans="1:3" ht="15.5" x14ac:dyDescent="0.35">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Q5 Pivot </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Kailey Boettcher</cp:lastModifiedBy>
  <dcterms:created xsi:type="dcterms:W3CDTF">2023-09-18T13:39:57Z</dcterms:created>
  <dcterms:modified xsi:type="dcterms:W3CDTF">2024-09-28T21:21:30Z</dcterms:modified>
</cp:coreProperties>
</file>