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DR_Tables\"/>
    </mc:Choice>
  </mc:AlternateContent>
  <bookViews>
    <workbookView xWindow="0" yWindow="0" windowWidth="28800" windowHeight="14100" activeTab="1"/>
  </bookViews>
  <sheets>
    <sheet name="Data" sheetId="61" r:id="rId1"/>
    <sheet name="Chart" sheetId="62" r:id="rId2"/>
    <sheet name="Notes" sheetId="38" r:id="rId3"/>
  </sheets>
  <definedNames>
    <definedName name="_xlnm.Print_Area" localSheetId="1">Chart!$J$2:$Y$49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62" l="1"/>
  <c r="AA5" i="62" l="1"/>
  <c r="B25" i="62" l="1"/>
  <c r="B28" i="62"/>
  <c r="B36" i="62"/>
  <c r="B11" i="62"/>
  <c r="B19" i="62"/>
  <c r="B27" i="62"/>
  <c r="B35" i="62"/>
  <c r="B30" i="62"/>
  <c r="B20" i="62"/>
  <c r="B14" i="62"/>
  <c r="B13" i="62"/>
  <c r="B21" i="62"/>
  <c r="B39" i="62"/>
  <c r="B18" i="62"/>
  <c r="B24" i="62"/>
  <c r="B15" i="62"/>
  <c r="B31" i="62"/>
  <c r="B41" i="62"/>
  <c r="B40" i="62"/>
  <c r="B12" i="62"/>
  <c r="B38" i="62"/>
  <c r="B16" i="62"/>
  <c r="B17" i="62"/>
  <c r="B43" i="62"/>
  <c r="B10" i="62"/>
  <c r="B44" i="62"/>
  <c r="U8" i="62" s="1"/>
  <c r="B26" i="62" l="1"/>
  <c r="B33" i="62"/>
  <c r="B29" i="62"/>
  <c r="B23" i="62"/>
  <c r="B34" i="62"/>
  <c r="B42" i="62"/>
  <c r="B76" i="62" s="1"/>
  <c r="B22" i="62"/>
  <c r="B81" i="62" s="1"/>
  <c r="X8" i="62" s="1"/>
  <c r="B37" i="62"/>
  <c r="B79" i="62" s="1"/>
  <c r="V8" i="62" s="1"/>
  <c r="B9" i="62"/>
  <c r="B82" i="62" s="1"/>
  <c r="Y8" i="62" s="1"/>
  <c r="B32" i="62"/>
  <c r="B80" i="62" s="1"/>
  <c r="W8" i="62" s="1"/>
  <c r="G40" i="62" l="1"/>
  <c r="D13" i="62"/>
  <c r="E29" i="62"/>
  <c r="F39" i="62"/>
  <c r="D30" i="62"/>
  <c r="C42" i="62"/>
  <c r="G14" i="62"/>
  <c r="E14" i="62"/>
  <c r="G23" i="62"/>
  <c r="E9" i="62"/>
  <c r="G15" i="62"/>
  <c r="D36" i="62"/>
  <c r="G24" i="62"/>
  <c r="D37" i="62"/>
  <c r="C39" i="62"/>
  <c r="C26" i="62"/>
  <c r="C21" i="62"/>
  <c r="D26" i="62"/>
  <c r="C15" i="62"/>
  <c r="C31" i="62"/>
  <c r="E30" i="62"/>
  <c r="C13" i="62"/>
  <c r="C36" i="62"/>
  <c r="G32" i="62"/>
  <c r="E22" i="62"/>
  <c r="C32" i="62"/>
  <c r="C34" i="62"/>
  <c r="D16" i="62"/>
  <c r="D18" i="62"/>
  <c r="E23" i="62"/>
  <c r="E42" i="62"/>
  <c r="E15" i="62"/>
  <c r="F16" i="62"/>
  <c r="C12" i="62"/>
  <c r="C14" i="62"/>
  <c r="G37" i="62"/>
  <c r="F9" i="62"/>
  <c r="F36" i="62"/>
  <c r="G21" i="62"/>
  <c r="D32" i="62"/>
  <c r="G31" i="62"/>
  <c r="C29" i="62"/>
  <c r="G13" i="62"/>
  <c r="D22" i="62"/>
  <c r="E16" i="62"/>
  <c r="E18" i="62"/>
  <c r="C16" i="62"/>
  <c r="D39" i="62"/>
  <c r="F26" i="62"/>
  <c r="G36" i="62"/>
  <c r="E37" i="62"/>
  <c r="D9" i="62"/>
  <c r="G38" i="62"/>
  <c r="E12" i="62"/>
  <c r="E38" i="62"/>
  <c r="C23" i="62"/>
  <c r="F24" i="62"/>
  <c r="C18" i="62"/>
  <c r="D34" i="62"/>
  <c r="G29" i="62"/>
  <c r="C22" i="62"/>
  <c r="E26" i="62"/>
  <c r="D24" i="62"/>
  <c r="F14" i="62"/>
  <c r="G18" i="62"/>
  <c r="E21" i="62"/>
  <c r="F30" i="62"/>
  <c r="F37" i="62"/>
  <c r="H37" i="62" s="1"/>
  <c r="E40" i="62"/>
  <c r="C17" i="62"/>
  <c r="G33" i="62"/>
  <c r="C41" i="62"/>
  <c r="G28" i="62"/>
  <c r="C10" i="62"/>
  <c r="C11" i="62"/>
  <c r="G27" i="62"/>
  <c r="E43" i="62"/>
  <c r="D44" i="62"/>
  <c r="F40" i="62"/>
  <c r="D17" i="62"/>
  <c r="C33" i="62"/>
  <c r="E41" i="62"/>
  <c r="E10" i="62"/>
  <c r="E19" i="62"/>
  <c r="D27" i="62"/>
  <c r="C43" i="62"/>
  <c r="E44" i="62"/>
  <c r="E17" i="62"/>
  <c r="E33" i="62"/>
  <c r="G10" i="62"/>
  <c r="G19" i="62"/>
  <c r="F27" i="62"/>
  <c r="H27" i="62" s="1"/>
  <c r="F43" i="62"/>
  <c r="G44" i="62"/>
  <c r="G25" i="62"/>
  <c r="F33" i="62"/>
  <c r="F10" i="62"/>
  <c r="F19" i="62"/>
  <c r="E35" i="62"/>
  <c r="D43" i="62"/>
  <c r="C20" i="62"/>
  <c r="F25" i="62"/>
  <c r="D33" i="62"/>
  <c r="C28" i="62"/>
  <c r="D10" i="62"/>
  <c r="E11" i="62"/>
  <c r="C19" i="62"/>
  <c r="G35" i="62"/>
  <c r="G43" i="62"/>
  <c r="D20" i="62"/>
  <c r="E25" i="62"/>
  <c r="G41" i="62"/>
  <c r="E28" i="62"/>
  <c r="F11" i="62"/>
  <c r="D19" i="62"/>
  <c r="C35" i="62"/>
  <c r="F20" i="62"/>
  <c r="G17" i="62"/>
  <c r="D25" i="62"/>
  <c r="F41" i="62"/>
  <c r="D28" i="62"/>
  <c r="D11" i="62"/>
  <c r="E27" i="62"/>
  <c r="D35" i="62"/>
  <c r="C44" i="62"/>
  <c r="G20" i="62"/>
  <c r="C30" i="62"/>
  <c r="D40" i="62"/>
  <c r="F17" i="62"/>
  <c r="C25" i="62"/>
  <c r="D41" i="62"/>
  <c r="F28" i="62"/>
  <c r="G11" i="62"/>
  <c r="C27" i="62"/>
  <c r="F35" i="62"/>
  <c r="F44" i="62"/>
  <c r="E20" i="62"/>
  <c r="D31" i="62"/>
  <c r="E36" i="62"/>
  <c r="F12" i="62"/>
  <c r="D23" i="62"/>
  <c r="G34" i="62"/>
  <c r="G22" i="62"/>
  <c r="F13" i="62"/>
  <c r="D42" i="62"/>
  <c r="G26" i="62"/>
  <c r="E24" i="62"/>
  <c r="F29" i="62"/>
  <c r="H29" i="62" s="1"/>
  <c r="F38" i="62"/>
  <c r="H38" i="62" s="1"/>
  <c r="C9" i="62"/>
  <c r="C37" i="62"/>
  <c r="C79" i="62" s="1"/>
  <c r="V11" i="62" s="1"/>
  <c r="E32" i="62"/>
  <c r="D38" i="62"/>
  <c r="E13" i="62"/>
  <c r="G30" i="62"/>
  <c r="F18" i="62"/>
  <c r="H18" i="62" s="1"/>
  <c r="F23" i="62"/>
  <c r="H23" i="62" s="1"/>
  <c r="F22" i="62"/>
  <c r="E34" i="62"/>
  <c r="G42" i="62"/>
  <c r="D29" i="62"/>
  <c r="E31" i="62"/>
  <c r="D15" i="62"/>
  <c r="G12" i="62"/>
  <c r="D14" i="62"/>
  <c r="W10" i="62"/>
  <c r="X10" i="62"/>
  <c r="Y10" i="62"/>
  <c r="V10" i="62"/>
  <c r="U10" i="62"/>
  <c r="G9" i="62"/>
  <c r="F32" i="62"/>
  <c r="D21" i="62"/>
  <c r="C38" i="62"/>
  <c r="D12" i="62"/>
  <c r="G39" i="62"/>
  <c r="F15" i="62"/>
  <c r="H15" i="62" s="1"/>
  <c r="F42" i="62"/>
  <c r="F34" i="62"/>
  <c r="E39" i="62"/>
  <c r="G16" i="62"/>
  <c r="F21" i="62"/>
  <c r="F31" i="62"/>
  <c r="H31" i="62" s="1"/>
  <c r="C24" i="62"/>
  <c r="C40" i="62"/>
  <c r="H41" i="62" l="1"/>
  <c r="H40" i="62"/>
  <c r="H24" i="62"/>
  <c r="H34" i="62"/>
  <c r="H35" i="62"/>
  <c r="H21" i="62"/>
  <c r="H32" i="62"/>
  <c r="H44" i="62"/>
  <c r="H17" i="62"/>
  <c r="H10" i="62"/>
  <c r="H42" i="62"/>
  <c r="H13" i="62"/>
  <c r="H14" i="62"/>
  <c r="H22" i="62"/>
  <c r="H25" i="62"/>
  <c r="H28" i="62"/>
  <c r="H19" i="62"/>
  <c r="H33" i="62"/>
  <c r="H36" i="62"/>
  <c r="H20" i="62"/>
  <c r="H43" i="62"/>
  <c r="H9" i="62"/>
  <c r="H12" i="62"/>
  <c r="H39" i="62"/>
  <c r="H30" i="62"/>
  <c r="H11" i="62"/>
  <c r="H26" i="62"/>
  <c r="H16" i="62"/>
  <c r="C82" i="62"/>
  <c r="Y11" i="62" s="1"/>
  <c r="G76" i="62"/>
  <c r="U15" i="62" s="1"/>
  <c r="C76" i="62"/>
  <c r="U11" i="62" s="1"/>
  <c r="C81" i="62"/>
  <c r="X11" i="62" s="1"/>
  <c r="D76" i="62"/>
  <c r="U12" i="62" s="1"/>
  <c r="E76" i="62"/>
  <c r="U13" i="62" s="1"/>
  <c r="E81" i="62"/>
  <c r="X13" i="62" s="1"/>
  <c r="E80" i="62"/>
  <c r="W13" i="62" s="1"/>
  <c r="E79" i="62"/>
  <c r="V13" i="62" s="1"/>
  <c r="E82" i="62"/>
  <c r="Y13" i="62" s="1"/>
  <c r="F76" i="62"/>
  <c r="U14" i="62" s="1"/>
  <c r="C80" i="62"/>
  <c r="W11" i="62" s="1"/>
  <c r="F81" i="62"/>
  <c r="X14" i="62" s="1"/>
  <c r="F82" i="62"/>
  <c r="Y14" i="62" s="1"/>
  <c r="D81" i="62"/>
  <c r="X12" i="62" s="1"/>
  <c r="F79" i="62"/>
  <c r="V14" i="62" s="1"/>
  <c r="G80" i="62"/>
  <c r="W15" i="62" s="1"/>
  <c r="D82" i="62"/>
  <c r="Y12" i="62" s="1"/>
  <c r="G82" i="62"/>
  <c r="Y15" i="62" s="1"/>
  <c r="D80" i="62"/>
  <c r="W12" i="62" s="1"/>
  <c r="G81" i="62"/>
  <c r="X15" i="62" s="1"/>
  <c r="G79" i="62"/>
  <c r="V15" i="62" s="1"/>
  <c r="D79" i="62"/>
  <c r="V12" i="62" s="1"/>
  <c r="F80" i="62"/>
  <c r="W14" i="62" s="1"/>
</calcChain>
</file>

<file path=xl/sharedStrings.xml><?xml version="1.0" encoding="utf-8"?>
<sst xmlns="http://schemas.openxmlformats.org/spreadsheetml/2006/main" count="1427" uniqueCount="598">
  <si>
    <t>Type</t>
  </si>
  <si>
    <t>Very Remote Australia</t>
  </si>
  <si>
    <t>Outer Regional Australia</t>
  </si>
  <si>
    <t>ALICE SPRINGS</t>
  </si>
  <si>
    <t>Remote Australia</t>
  </si>
  <si>
    <t>AYERS ROCK</t>
  </si>
  <si>
    <t>ALBURY</t>
  </si>
  <si>
    <t>Inner Regional Australia</t>
  </si>
  <si>
    <t>BALLINA</t>
  </si>
  <si>
    <t>ADELAIDE</t>
  </si>
  <si>
    <t>Major Cities of Australia</t>
  </si>
  <si>
    <t>BRAMPTON ISLAND</t>
  </si>
  <si>
    <t>BROOME</t>
  </si>
  <si>
    <t>BUNDABERG</t>
  </si>
  <si>
    <t>CAIRNS</t>
  </si>
  <si>
    <t>COFFS HARBOUR</t>
  </si>
  <si>
    <t>COOKTOWN</t>
  </si>
  <si>
    <t>DEVONPORT</t>
  </si>
  <si>
    <t>DUNK ISLAND</t>
  </si>
  <si>
    <t>EMERALD</t>
  </si>
  <si>
    <t>ARCHERFIELD</t>
  </si>
  <si>
    <t>ESPERANCE</t>
  </si>
  <si>
    <t>ARMIDALE</t>
  </si>
  <si>
    <t>GERALDTON</t>
  </si>
  <si>
    <t>GLADSTONE</t>
  </si>
  <si>
    <t>GOVE</t>
  </si>
  <si>
    <t>GROOTE EYLANDT</t>
  </si>
  <si>
    <t>HAMILTON ISLAND</t>
  </si>
  <si>
    <t>HOBART</t>
  </si>
  <si>
    <t>KALGOORLIE</t>
  </si>
  <si>
    <t>KARRATHA</t>
  </si>
  <si>
    <t>KING ISLAND</t>
  </si>
  <si>
    <t>LAUNCESTON</t>
  </si>
  <si>
    <t>LORD HOWE ISLAND</t>
  </si>
  <si>
    <t>MACKAY</t>
  </si>
  <si>
    <t>MOUNT ISA</t>
  </si>
  <si>
    <t>NEWMAN</t>
  </si>
  <si>
    <t>NOOSA</t>
  </si>
  <si>
    <t>OLYMPIC DAM</t>
  </si>
  <si>
    <t>PARABURDOO</t>
  </si>
  <si>
    <t>PORT HEDLAND</t>
  </si>
  <si>
    <t>PORT MACQUARIE</t>
  </si>
  <si>
    <t>ROTTNEST ISLAND</t>
  </si>
  <si>
    <t>WEIPA</t>
  </si>
  <si>
    <t>BELMONT</t>
  </si>
  <si>
    <t>BRISBANE</t>
  </si>
  <si>
    <t>BATHURST ISLAND</t>
  </si>
  <si>
    <t>BANKSTOWN</t>
  </si>
  <si>
    <t>CANBERRA</t>
  </si>
  <si>
    <t>CEDUNA</t>
  </si>
  <si>
    <t>CALOUNDRA</t>
  </si>
  <si>
    <t>DUBBO</t>
  </si>
  <si>
    <t>FLINDERS ISLAND</t>
  </si>
  <si>
    <t>FREMANTLE</t>
  </si>
  <si>
    <t>GEELONG</t>
  </si>
  <si>
    <t>GOSFORD</t>
  </si>
  <si>
    <t>KINGSCOTE</t>
  </si>
  <si>
    <t>KUNUNURRA</t>
  </si>
  <si>
    <t>MOORABBIN</t>
  </si>
  <si>
    <t>SUNSHINE COAST</t>
  </si>
  <si>
    <t>ESSENDON FIELDS</t>
  </si>
  <si>
    <t>MELBOURNE</t>
  </si>
  <si>
    <t>MOUNT GAMBIER</t>
  </si>
  <si>
    <t>MANINGRIDA</t>
  </si>
  <si>
    <t>MILDURA</t>
  </si>
  <si>
    <t>NEWCASTLE</t>
  </si>
  <si>
    <t>ORANGE</t>
  </si>
  <si>
    <t>GOLD COAST</t>
  </si>
  <si>
    <t>PERTH</t>
  </si>
  <si>
    <t>PALM BEACH</t>
  </si>
  <si>
    <t>PORT LINCOLN</t>
  </si>
  <si>
    <t>PARRAMATTA</t>
  </si>
  <si>
    <t>ROCKHAMPTON</t>
  </si>
  <si>
    <t>SYDNEY</t>
  </si>
  <si>
    <t>THURSDAY ISLAND</t>
  </si>
  <si>
    <t>TAMWORTH</t>
  </si>
  <si>
    <t>TOWNSVILLE</t>
  </si>
  <si>
    <t>TYABB</t>
  </si>
  <si>
    <t>WAGGA WAGGA</t>
  </si>
  <si>
    <t>WEST MAITLAND</t>
  </si>
  <si>
    <t>BURNIE</t>
  </si>
  <si>
    <t>WOLLONGONG</t>
  </si>
  <si>
    <t>Concat</t>
  </si>
  <si>
    <t>Seats</t>
  </si>
  <si>
    <t>Historical data could include periods of non-reporting by smaller operators.</t>
  </si>
  <si>
    <t>This restriction is to prevent diversions and other ad-hoc operations being counted in the Number of Routes and Number of Operators.</t>
  </si>
  <si>
    <t>The Bureau of Infrastructure and Transport Research Economics has taken due care in preparing the information contained here. However, noting that data have been provided by third parties, the Commonwealth gives no warranty as to the accuracy, reliability, fitness for purpose, or otherwise of the information.</t>
  </si>
  <si>
    <t>Measures of Regional Aviation activity are shown in historical BITRE time series data based on the classification of airlines into Domestic and Regional - this may not match what is shown here.</t>
  </si>
  <si>
    <t>Major City Airports:</t>
  </si>
  <si>
    <t>Passenger numbers shown here are based on Traffic On Board</t>
  </si>
  <si>
    <t>Traffic On Board: One flight stage refers to one take-off and landing.  If a passenger's journey involves more than one take-off and landing, then that passenger will be counted for each stage travelled.  Traffic On Board statistics, therefore, reflect the number of revenue passengers to/from or via the particular airport.</t>
  </si>
  <si>
    <t>Flights</t>
  </si>
  <si>
    <t>Regional Total</t>
  </si>
  <si>
    <t>Domestic</t>
  </si>
  <si>
    <t>Passenger Trips</t>
  </si>
  <si>
    <t>Distance Flown</t>
  </si>
  <si>
    <t>No. of Operators</t>
  </si>
  <si>
    <t>CAGR 2018/2019 (last year before COVID-19) compared to</t>
  </si>
  <si>
    <t>RPKs (millions)</t>
  </si>
  <si>
    <t>ASKs (millions)</t>
  </si>
  <si>
    <t>Load Factor (RPKs/ASKs)</t>
  </si>
  <si>
    <t>Distance per Flight</t>
  </si>
  <si>
    <t>Seats per Flight</t>
  </si>
  <si>
    <t>Select Metric here &gt; &gt; &gt;</t>
  </si>
  <si>
    <t>No. of Sectors (Routes)</t>
  </si>
  <si>
    <t>Fin Year</t>
  </si>
  <si>
    <t>Growth: 2020-21 compared to</t>
  </si>
  <si>
    <t>Growth</t>
  </si>
  <si>
    <t>Compound Annual Growth Rate (CAGR)</t>
  </si>
  <si>
    <t>5 Years</t>
  </si>
  <si>
    <t>10 Years</t>
  </si>
  <si>
    <t>20 Years</t>
  </si>
  <si>
    <t>33 Years</t>
  </si>
  <si>
    <t>to</t>
  </si>
  <si>
    <t xml:space="preserve">2018-19 is used for CAGR calculations as it is the last financial year </t>
  </si>
  <si>
    <t>RPT passenger flights excluding freighter flights but including domestic sectors of international flights operated by Australian airlines.</t>
  </si>
  <si>
    <t>Distance Flown/Flights</t>
  </si>
  <si>
    <t>Seats/Flights</t>
  </si>
  <si>
    <t>Number of unique RPT sectors.</t>
  </si>
  <si>
    <t>Number of Sectors (Routes) and Number of Operators is based on more than 50 flights (1 a week) having being recorded in the year.</t>
  </si>
  <si>
    <t>Regional flights can include multi-sector flights and therefore the number of routes can be impacted by non-reporting of even smaller operators.</t>
  </si>
  <si>
    <t>Number of RPT Operators. Regional Total and Domestic are calculated separately to avoid double counting</t>
  </si>
  <si>
    <t>A measure of utilisation where Revenue Passenger Kilometres are divided by Available Seats Kilometres and expressed as a percentage.</t>
  </si>
  <si>
    <t>Remote</t>
  </si>
  <si>
    <t>The basis of classifying</t>
  </si>
  <si>
    <t xml:space="preserve">Remote: </t>
  </si>
  <si>
    <t xml:space="preserve">Regional Total: </t>
  </si>
  <si>
    <t xml:space="preserve">Domestic: </t>
  </si>
  <si>
    <t xml:space="preserve">All Regular Public Transport (RPT) services between two Australian airports. </t>
  </si>
  <si>
    <t>These are system generated figures to align with what is published elsewhere.</t>
  </si>
  <si>
    <t>Remote Airports - some examples of:</t>
  </si>
  <si>
    <t>before the impact of COVID-19 on aviation activity.</t>
  </si>
  <si>
    <t xml:space="preserve">two Australian airports. </t>
  </si>
  <si>
    <t>Domestic: All Regular Public Transport (RPT) services between</t>
  </si>
  <si>
    <t>Example of Remote - a Sydney-Alice Springs flight</t>
  </si>
  <si>
    <t>2018-19</t>
  </si>
  <si>
    <t>2013-14</t>
  </si>
  <si>
    <t>2008-09</t>
  </si>
  <si>
    <t>1998-99</t>
  </si>
  <si>
    <t>1985-86</t>
  </si>
  <si>
    <t>Flights (number of)</t>
  </si>
  <si>
    <t>Passenger Trips (number of)</t>
  </si>
  <si>
    <t>Seats (number of)</t>
  </si>
  <si>
    <t>Revenue Passenger Kilometres (RPKs) (millions)</t>
  </si>
  <si>
    <t>Available Seat Kilometres (ASKs) (millions)</t>
  </si>
  <si>
    <t>Distance Flown (Aircraft Kilometres, number of)</t>
  </si>
  <si>
    <t>Aggregate of the number of RPT passengers carried by sector.</t>
  </si>
  <si>
    <t>Aggregate of available RPT seats by sector.</t>
  </si>
  <si>
    <t>Revenue Passenger Kilometres. Aggregate of (passengers x distance (great circle in kilometres)) for all RPT sectors.</t>
  </si>
  <si>
    <t>Available Seat Kilometres. Aggregate of (seats x distance (great circle in kilometres)) for all RPT sectors.</t>
  </si>
  <si>
    <t>Aggregate of (great circle distance in kilometres x flights) for all RPT sectors.</t>
  </si>
  <si>
    <t>Regular Public Transport (RPT)</t>
  </si>
  <si>
    <t>Years ended June</t>
  </si>
  <si>
    <t>compared to</t>
  </si>
  <si>
    <t>Flights1985-86</t>
  </si>
  <si>
    <t>Flights1986-87</t>
  </si>
  <si>
    <t>1986-87</t>
  </si>
  <si>
    <t>Flights1987-88</t>
  </si>
  <si>
    <t>1987-88</t>
  </si>
  <si>
    <t>Flights1988-89</t>
  </si>
  <si>
    <t>1988-89</t>
  </si>
  <si>
    <t>Flights1989-90</t>
  </si>
  <si>
    <t>1989-90</t>
  </si>
  <si>
    <t>Flights1990-91</t>
  </si>
  <si>
    <t>1990-91</t>
  </si>
  <si>
    <t>Flights1991-92</t>
  </si>
  <si>
    <t>1991-92</t>
  </si>
  <si>
    <t>Flights1992-93</t>
  </si>
  <si>
    <t>1992-93</t>
  </si>
  <si>
    <t>Flights1993-94</t>
  </si>
  <si>
    <t>1993-94</t>
  </si>
  <si>
    <t>Flights1994-95</t>
  </si>
  <si>
    <t>1994-95</t>
  </si>
  <si>
    <t>Flights1995-96</t>
  </si>
  <si>
    <t>1995-96</t>
  </si>
  <si>
    <t>Flights1996-97</t>
  </si>
  <si>
    <t>1996-97</t>
  </si>
  <si>
    <t>Flights1997-98</t>
  </si>
  <si>
    <t>1997-98</t>
  </si>
  <si>
    <t>Flights1998-99</t>
  </si>
  <si>
    <t>Flights1999-00</t>
  </si>
  <si>
    <t>1999-00</t>
  </si>
  <si>
    <t>Flights2000-01</t>
  </si>
  <si>
    <t>2000-01</t>
  </si>
  <si>
    <t>Flights2001-02</t>
  </si>
  <si>
    <t>2001-02</t>
  </si>
  <si>
    <t>Flights2002-03</t>
  </si>
  <si>
    <t>2002-03</t>
  </si>
  <si>
    <t>Flights2003-04</t>
  </si>
  <si>
    <t>2003-04</t>
  </si>
  <si>
    <t>Flights2004-05</t>
  </si>
  <si>
    <t>2004-05</t>
  </si>
  <si>
    <t>Flights2005-06</t>
  </si>
  <si>
    <t>2005-06</t>
  </si>
  <si>
    <t>Flights2006-07</t>
  </si>
  <si>
    <t>2006-07</t>
  </si>
  <si>
    <t>Flights2007-08</t>
  </si>
  <si>
    <t>2007-08</t>
  </si>
  <si>
    <t>Flights2008-09</t>
  </si>
  <si>
    <t>Flights2009-10</t>
  </si>
  <si>
    <t>2009-10</t>
  </si>
  <si>
    <t>Flights2010-11</t>
  </si>
  <si>
    <t>2010-11</t>
  </si>
  <si>
    <t>Flights2011-12</t>
  </si>
  <si>
    <t>2011-12</t>
  </si>
  <si>
    <t>Flights2012-13</t>
  </si>
  <si>
    <t>2012-13</t>
  </si>
  <si>
    <t>Flights2013-14</t>
  </si>
  <si>
    <t>Flights2014-15</t>
  </si>
  <si>
    <t>2014-15</t>
  </si>
  <si>
    <t>Flights2015-16</t>
  </si>
  <si>
    <t>2015-16</t>
  </si>
  <si>
    <t>Flights2016-17</t>
  </si>
  <si>
    <t>2016-17</t>
  </si>
  <si>
    <t>Flights2017-18</t>
  </si>
  <si>
    <t>2017-18</t>
  </si>
  <si>
    <t>Flights2018-19</t>
  </si>
  <si>
    <t>Flights2019-20</t>
  </si>
  <si>
    <t>2019-20</t>
  </si>
  <si>
    <t>Flights2020-21</t>
  </si>
  <si>
    <t>2020-21</t>
  </si>
  <si>
    <t>Passenger Trips1985-86</t>
  </si>
  <si>
    <t>Passenger Trips1986-87</t>
  </si>
  <si>
    <t>Passenger Trips1987-88</t>
  </si>
  <si>
    <t>Passenger Trips1988-89</t>
  </si>
  <si>
    <t>Passenger Trips1989-90</t>
  </si>
  <si>
    <t>Passenger Trips1990-91</t>
  </si>
  <si>
    <t>Passenger Trips1991-92</t>
  </si>
  <si>
    <t>Passenger Trips1992-93</t>
  </si>
  <si>
    <t>Passenger Trips1993-94</t>
  </si>
  <si>
    <t>Passenger Trips1994-95</t>
  </si>
  <si>
    <t>Passenger Trips1995-96</t>
  </si>
  <si>
    <t>Passenger Trips1996-97</t>
  </si>
  <si>
    <t>Passenger Trips1997-98</t>
  </si>
  <si>
    <t>Passenger Trips1998-99</t>
  </si>
  <si>
    <t>Passenger Trips1999-00</t>
  </si>
  <si>
    <t>Passenger Trips2000-01</t>
  </si>
  <si>
    <t>Passenger Trips2001-02</t>
  </si>
  <si>
    <t>Passenger Trips2002-03</t>
  </si>
  <si>
    <t>Passenger Trips2003-04</t>
  </si>
  <si>
    <t>Passenger Trips2004-05</t>
  </si>
  <si>
    <t>Passenger Trips2005-06</t>
  </si>
  <si>
    <t>Passenger Trips2006-07</t>
  </si>
  <si>
    <t>Passenger Trips2007-08</t>
  </si>
  <si>
    <t>Passenger Trips2008-09</t>
  </si>
  <si>
    <t>Passenger Trips2009-10</t>
  </si>
  <si>
    <t>Passenger Trips2010-11</t>
  </si>
  <si>
    <t>Passenger Trips2011-12</t>
  </si>
  <si>
    <t>Passenger Trips2012-13</t>
  </si>
  <si>
    <t>Passenger Trips2013-14</t>
  </si>
  <si>
    <t>Passenger Trips2014-15</t>
  </si>
  <si>
    <t>Passenger Trips2015-16</t>
  </si>
  <si>
    <t>Passenger Trips2016-17</t>
  </si>
  <si>
    <t>Passenger Trips2017-18</t>
  </si>
  <si>
    <t>Passenger Trips2018-19</t>
  </si>
  <si>
    <t>Passenger Trips2019-20</t>
  </si>
  <si>
    <t>Passenger Trips2020-21</t>
  </si>
  <si>
    <t>Seats1985-86</t>
  </si>
  <si>
    <t>Seats1986-87</t>
  </si>
  <si>
    <t>Seats1987-88</t>
  </si>
  <si>
    <t>Seats1988-89</t>
  </si>
  <si>
    <t>Seats1989-90</t>
  </si>
  <si>
    <t>Seats1990-91</t>
  </si>
  <si>
    <t>Seats1991-92</t>
  </si>
  <si>
    <t>Seats1992-93</t>
  </si>
  <si>
    <t>Seats1993-94</t>
  </si>
  <si>
    <t>Seats1994-95</t>
  </si>
  <si>
    <t>Seats1995-96</t>
  </si>
  <si>
    <t>Seats1996-97</t>
  </si>
  <si>
    <t>Seats1997-98</t>
  </si>
  <si>
    <t>Seats1998-99</t>
  </si>
  <si>
    <t>Seats1999-00</t>
  </si>
  <si>
    <t>Seats2000-01</t>
  </si>
  <si>
    <t>Seats2001-02</t>
  </si>
  <si>
    <t>Seats2002-03</t>
  </si>
  <si>
    <t>Seats2003-04</t>
  </si>
  <si>
    <t>Seats2004-05</t>
  </si>
  <si>
    <t>Seats2005-06</t>
  </si>
  <si>
    <t>Seats2006-07</t>
  </si>
  <si>
    <t>Seats2007-08</t>
  </si>
  <si>
    <t>Seats2008-09</t>
  </si>
  <si>
    <t>Seats2009-10</t>
  </si>
  <si>
    <t>Seats2010-11</t>
  </si>
  <si>
    <t>Seats2011-12</t>
  </si>
  <si>
    <t>Seats2012-13</t>
  </si>
  <si>
    <t>Seats2013-14</t>
  </si>
  <si>
    <t>Seats2014-15</t>
  </si>
  <si>
    <t>Seats2015-16</t>
  </si>
  <si>
    <t>Seats2016-17</t>
  </si>
  <si>
    <t>Seats2017-18</t>
  </si>
  <si>
    <t>Seats2018-19</t>
  </si>
  <si>
    <t>Seats2019-20</t>
  </si>
  <si>
    <t>Seats2020-21</t>
  </si>
  <si>
    <t>RPKs (millions)1985-86</t>
  </si>
  <si>
    <t>RPKs (millions)1986-87</t>
  </si>
  <si>
    <t>RPKs (millions)1987-88</t>
  </si>
  <si>
    <t>RPKs (millions)1988-89</t>
  </si>
  <si>
    <t>RPKs (millions)1989-90</t>
  </si>
  <si>
    <t>RPKs (millions)1990-91</t>
  </si>
  <si>
    <t>RPKs (millions)1991-92</t>
  </si>
  <si>
    <t>RPKs (millions)1992-93</t>
  </si>
  <si>
    <t>RPKs (millions)1993-94</t>
  </si>
  <si>
    <t>RPKs (millions)1994-95</t>
  </si>
  <si>
    <t>RPKs (millions)1995-96</t>
  </si>
  <si>
    <t>RPKs (millions)1996-97</t>
  </si>
  <si>
    <t>RPKs (millions)1997-98</t>
  </si>
  <si>
    <t>RPKs (millions)1998-99</t>
  </si>
  <si>
    <t>RPKs (millions)1999-00</t>
  </si>
  <si>
    <t>RPKs (millions)2000-01</t>
  </si>
  <si>
    <t>RPKs (millions)2001-02</t>
  </si>
  <si>
    <t>RPKs (millions)2002-03</t>
  </si>
  <si>
    <t>RPKs (millions)2003-04</t>
  </si>
  <si>
    <t>RPKs (millions)2004-05</t>
  </si>
  <si>
    <t>RPKs (millions)2005-06</t>
  </si>
  <si>
    <t>RPKs (millions)2006-07</t>
  </si>
  <si>
    <t>RPKs (millions)2007-08</t>
  </si>
  <si>
    <t>RPKs (millions)2008-09</t>
  </si>
  <si>
    <t>RPKs (millions)2009-10</t>
  </si>
  <si>
    <t>RPKs (millions)2010-11</t>
  </si>
  <si>
    <t>RPKs (millions)2011-12</t>
  </si>
  <si>
    <t>RPKs (millions)2012-13</t>
  </si>
  <si>
    <t>RPKs (millions)2013-14</t>
  </si>
  <si>
    <t>RPKs (millions)2014-15</t>
  </si>
  <si>
    <t>RPKs (millions)2015-16</t>
  </si>
  <si>
    <t>RPKs (millions)2016-17</t>
  </si>
  <si>
    <t>RPKs (millions)2017-18</t>
  </si>
  <si>
    <t>RPKs (millions)2018-19</t>
  </si>
  <si>
    <t>RPKs (millions)2019-20</t>
  </si>
  <si>
    <t>RPKs (millions)2020-21</t>
  </si>
  <si>
    <t>ASKs (millions)1985-86</t>
  </si>
  <si>
    <t>ASKs (millions)1986-87</t>
  </si>
  <si>
    <t>ASKs (millions)1987-88</t>
  </si>
  <si>
    <t>ASKs (millions)1988-89</t>
  </si>
  <si>
    <t>ASKs (millions)1989-90</t>
  </si>
  <si>
    <t>ASKs (millions)1990-91</t>
  </si>
  <si>
    <t>ASKs (millions)1991-92</t>
  </si>
  <si>
    <t>ASKs (millions)1992-93</t>
  </si>
  <si>
    <t>ASKs (millions)1993-94</t>
  </si>
  <si>
    <t>ASKs (millions)1994-95</t>
  </si>
  <si>
    <t>ASKs (millions)1995-96</t>
  </si>
  <si>
    <t>ASKs (millions)1996-97</t>
  </si>
  <si>
    <t>ASKs (millions)1997-98</t>
  </si>
  <si>
    <t>ASKs (millions)1998-99</t>
  </si>
  <si>
    <t>ASKs (millions)1999-00</t>
  </si>
  <si>
    <t>ASKs (millions)2000-01</t>
  </si>
  <si>
    <t>ASKs (millions)2001-02</t>
  </si>
  <si>
    <t>ASKs (millions)2002-03</t>
  </si>
  <si>
    <t>ASKs (millions)2003-04</t>
  </si>
  <si>
    <t>ASKs (millions)2004-05</t>
  </si>
  <si>
    <t>ASKs (millions)2005-06</t>
  </si>
  <si>
    <t>ASKs (millions)2006-07</t>
  </si>
  <si>
    <t>ASKs (millions)2007-08</t>
  </si>
  <si>
    <t>ASKs (millions)2008-09</t>
  </si>
  <si>
    <t>ASKs (millions)2009-10</t>
  </si>
  <si>
    <t>ASKs (millions)2010-11</t>
  </si>
  <si>
    <t>ASKs (millions)2011-12</t>
  </si>
  <si>
    <t>ASKs (millions)2012-13</t>
  </si>
  <si>
    <t>ASKs (millions)2013-14</t>
  </si>
  <si>
    <t>ASKs (millions)2014-15</t>
  </si>
  <si>
    <t>ASKs (millions)2015-16</t>
  </si>
  <si>
    <t>ASKs (millions)2016-17</t>
  </si>
  <si>
    <t>ASKs (millions)2017-18</t>
  </si>
  <si>
    <t>ASKs (millions)2018-19</t>
  </si>
  <si>
    <t>ASKs (millions)2019-20</t>
  </si>
  <si>
    <t>ASKs (millions)2020-21</t>
  </si>
  <si>
    <t>Distance Flown1985-86</t>
  </si>
  <si>
    <t>Distance Flown1986-87</t>
  </si>
  <si>
    <t>Distance Flown1987-88</t>
  </si>
  <si>
    <t>Distance Flown1988-89</t>
  </si>
  <si>
    <t>Distance Flown1989-90</t>
  </si>
  <si>
    <t>Distance Flown1990-91</t>
  </si>
  <si>
    <t>Distance Flown1991-92</t>
  </si>
  <si>
    <t>Distance Flown1992-93</t>
  </si>
  <si>
    <t>Distance Flown1993-94</t>
  </si>
  <si>
    <t>Distance Flown1994-95</t>
  </si>
  <si>
    <t>Distance Flown1995-96</t>
  </si>
  <si>
    <t>Distance Flown1996-97</t>
  </si>
  <si>
    <t>Distance Flown1997-98</t>
  </si>
  <si>
    <t>Distance Flown1998-99</t>
  </si>
  <si>
    <t>Distance Flown1999-00</t>
  </si>
  <si>
    <t>Distance Flown2000-01</t>
  </si>
  <si>
    <t>Distance Flown2001-02</t>
  </si>
  <si>
    <t>Distance Flown2002-03</t>
  </si>
  <si>
    <t>Distance Flown2003-04</t>
  </si>
  <si>
    <t>Distance Flown2004-05</t>
  </si>
  <si>
    <t>Distance Flown2005-06</t>
  </si>
  <si>
    <t>Distance Flown2006-07</t>
  </si>
  <si>
    <t>Distance Flown2007-08</t>
  </si>
  <si>
    <t>Distance Flown2008-09</t>
  </si>
  <si>
    <t>Distance Flown2009-10</t>
  </si>
  <si>
    <t>Distance Flown2010-11</t>
  </si>
  <si>
    <t>Distance Flown2011-12</t>
  </si>
  <si>
    <t>Distance Flown2012-13</t>
  </si>
  <si>
    <t>Distance Flown2013-14</t>
  </si>
  <si>
    <t>Distance Flown2014-15</t>
  </si>
  <si>
    <t>Distance Flown2015-16</t>
  </si>
  <si>
    <t>Distance Flown2016-17</t>
  </si>
  <si>
    <t>Distance Flown2017-18</t>
  </si>
  <si>
    <t>Distance Flown2018-19</t>
  </si>
  <si>
    <t>Distance Flown2019-20</t>
  </si>
  <si>
    <t>Distance Flown2020-21</t>
  </si>
  <si>
    <t>Load Factor (RPKs/ASKs)1985-86</t>
  </si>
  <si>
    <t>Load Factor (RPKs/ASKs)1986-87</t>
  </si>
  <si>
    <t>Load Factor (RPKs/ASKs)1987-88</t>
  </si>
  <si>
    <t>Load Factor (RPKs/ASKs)1988-89</t>
  </si>
  <si>
    <t>Load Factor (RPKs/ASKs)1989-90</t>
  </si>
  <si>
    <t>Load Factor (RPKs/ASKs)1990-91</t>
  </si>
  <si>
    <t>Load Factor (RPKs/ASKs)1991-92</t>
  </si>
  <si>
    <t>Load Factor (RPKs/ASKs)1992-93</t>
  </si>
  <si>
    <t>Load Factor (RPKs/ASKs)1993-94</t>
  </si>
  <si>
    <t>Load Factor (RPKs/ASKs)1994-95</t>
  </si>
  <si>
    <t>Load Factor (RPKs/ASKs)1995-96</t>
  </si>
  <si>
    <t>Load Factor (RPKs/ASKs)1996-97</t>
  </si>
  <si>
    <t>Load Factor (RPKs/ASKs)1997-98</t>
  </si>
  <si>
    <t>Load Factor (RPKs/ASKs)1998-99</t>
  </si>
  <si>
    <t>Load Factor (RPKs/ASKs)1999-00</t>
  </si>
  <si>
    <t>Load Factor (RPKs/ASKs)2000-01</t>
  </si>
  <si>
    <t>Load Factor (RPKs/ASKs)2001-02</t>
  </si>
  <si>
    <t>Load Factor (RPKs/ASKs)2002-03</t>
  </si>
  <si>
    <t>Load Factor (RPKs/ASKs)2003-04</t>
  </si>
  <si>
    <t>Load Factor (RPKs/ASKs)2004-05</t>
  </si>
  <si>
    <t>Load Factor (RPKs/ASKs)2005-06</t>
  </si>
  <si>
    <t>Load Factor (RPKs/ASKs)2006-07</t>
  </si>
  <si>
    <t>Load Factor (RPKs/ASKs)2007-08</t>
  </si>
  <si>
    <t>Load Factor (RPKs/ASKs)2008-09</t>
  </si>
  <si>
    <t>Load Factor (RPKs/ASKs)2009-10</t>
  </si>
  <si>
    <t>Load Factor (RPKs/ASKs)2010-11</t>
  </si>
  <si>
    <t>Load Factor (RPKs/ASKs)2011-12</t>
  </si>
  <si>
    <t>Load Factor (RPKs/ASKs)2012-13</t>
  </si>
  <si>
    <t>Load Factor (RPKs/ASKs)2013-14</t>
  </si>
  <si>
    <t>Load Factor (RPKs/ASKs)2014-15</t>
  </si>
  <si>
    <t>Load Factor (RPKs/ASKs)2015-16</t>
  </si>
  <si>
    <t>Load Factor (RPKs/ASKs)2016-17</t>
  </si>
  <si>
    <t>Load Factor (RPKs/ASKs)2017-18</t>
  </si>
  <si>
    <t>Load Factor (RPKs/ASKs)2018-19</t>
  </si>
  <si>
    <t>Load Factor (RPKs/ASKs)2019-20</t>
  </si>
  <si>
    <t>Load Factor (RPKs/ASKs)2020-21</t>
  </si>
  <si>
    <t>Distance per Flight1985-86</t>
  </si>
  <si>
    <t>Distance per Flight1986-87</t>
  </si>
  <si>
    <t>Distance per Flight1987-88</t>
  </si>
  <si>
    <t>Distance per Flight1988-89</t>
  </si>
  <si>
    <t>Distance per Flight1989-90</t>
  </si>
  <si>
    <t>Distance per Flight1990-91</t>
  </si>
  <si>
    <t>Distance per Flight1991-92</t>
  </si>
  <si>
    <t>Distance per Flight1992-93</t>
  </si>
  <si>
    <t>Distance per Flight1993-94</t>
  </si>
  <si>
    <t>Distance per Flight1994-95</t>
  </si>
  <si>
    <t>Distance per Flight1995-96</t>
  </si>
  <si>
    <t>Distance per Flight1996-97</t>
  </si>
  <si>
    <t>Distance per Flight1997-98</t>
  </si>
  <si>
    <t>Distance per Flight1998-99</t>
  </si>
  <si>
    <t>Distance per Flight1999-00</t>
  </si>
  <si>
    <t>Distance per Flight2000-01</t>
  </si>
  <si>
    <t>Distance per Flight2001-02</t>
  </si>
  <si>
    <t>Distance per Flight2002-03</t>
  </si>
  <si>
    <t>Distance per Flight2003-04</t>
  </si>
  <si>
    <t>Distance per Flight2004-05</t>
  </si>
  <si>
    <t>Distance per Flight2005-06</t>
  </si>
  <si>
    <t>Distance per Flight2006-07</t>
  </si>
  <si>
    <t>Distance per Flight2007-08</t>
  </si>
  <si>
    <t>Distance per Flight2008-09</t>
  </si>
  <si>
    <t>Distance per Flight2009-10</t>
  </si>
  <si>
    <t>Distance per Flight2010-11</t>
  </si>
  <si>
    <t>Distance per Flight2011-12</t>
  </si>
  <si>
    <t>Distance per Flight2012-13</t>
  </si>
  <si>
    <t>Distance per Flight2013-14</t>
  </si>
  <si>
    <t>Distance per Flight2014-15</t>
  </si>
  <si>
    <t>Distance per Flight2015-16</t>
  </si>
  <si>
    <t>Distance per Flight2016-17</t>
  </si>
  <si>
    <t>Distance per Flight2017-18</t>
  </si>
  <si>
    <t>Distance per Flight2018-19</t>
  </si>
  <si>
    <t>Distance per Flight2019-20</t>
  </si>
  <si>
    <t>Distance per Flight2020-21</t>
  </si>
  <si>
    <t>Seats per Flight1985-86</t>
  </si>
  <si>
    <t>Seats per Flight1986-87</t>
  </si>
  <si>
    <t>Seats per Flight1987-88</t>
  </si>
  <si>
    <t>Seats per Flight1988-89</t>
  </si>
  <si>
    <t>Seats per Flight1989-90</t>
  </si>
  <si>
    <t>Seats per Flight1990-91</t>
  </si>
  <si>
    <t>Seats per Flight1991-92</t>
  </si>
  <si>
    <t>Seats per Flight1992-93</t>
  </si>
  <si>
    <t>Seats per Flight1993-94</t>
  </si>
  <si>
    <t>Seats per Flight1994-95</t>
  </si>
  <si>
    <t>Seats per Flight1995-96</t>
  </si>
  <si>
    <t>Seats per Flight1996-97</t>
  </si>
  <si>
    <t>Seats per Flight1997-98</t>
  </si>
  <si>
    <t>Seats per Flight1998-99</t>
  </si>
  <si>
    <t>Seats per Flight1999-00</t>
  </si>
  <si>
    <t>Seats per Flight2000-01</t>
  </si>
  <si>
    <t>Seats per Flight2001-02</t>
  </si>
  <si>
    <t>Seats per Flight2002-03</t>
  </si>
  <si>
    <t>Seats per Flight2003-04</t>
  </si>
  <si>
    <t>Seats per Flight2004-05</t>
  </si>
  <si>
    <t>Seats per Flight2005-06</t>
  </si>
  <si>
    <t>Seats per Flight2006-07</t>
  </si>
  <si>
    <t>Seats per Flight2007-08</t>
  </si>
  <si>
    <t>Seats per Flight2008-09</t>
  </si>
  <si>
    <t>Seats per Flight2009-10</t>
  </si>
  <si>
    <t>Seats per Flight2010-11</t>
  </si>
  <si>
    <t>Seats per Flight2011-12</t>
  </si>
  <si>
    <t>Seats per Flight2012-13</t>
  </si>
  <si>
    <t>Seats per Flight2013-14</t>
  </si>
  <si>
    <t>Seats per Flight2014-15</t>
  </si>
  <si>
    <t>Seats per Flight2015-16</t>
  </si>
  <si>
    <t>Seats per Flight2016-17</t>
  </si>
  <si>
    <t>Seats per Flight2017-18</t>
  </si>
  <si>
    <t>Seats per Flight2018-19</t>
  </si>
  <si>
    <t>Seats per Flight2019-20</t>
  </si>
  <si>
    <t>Seats per Flight2020-21</t>
  </si>
  <si>
    <t>No. of Operators1985-86</t>
  </si>
  <si>
    <t>No. of Operators1986-87</t>
  </si>
  <si>
    <t>No. of Operators1987-88</t>
  </si>
  <si>
    <t>No. of Operators1988-89</t>
  </si>
  <si>
    <t>No. of Operators1989-90</t>
  </si>
  <si>
    <t>No. of Operators1990-91</t>
  </si>
  <si>
    <t>No. of Operators1991-92</t>
  </si>
  <si>
    <t>No. of Operators1992-93</t>
  </si>
  <si>
    <t>No. of Operators1993-94</t>
  </si>
  <si>
    <t>No. of Operators1994-95</t>
  </si>
  <si>
    <t>No. of Operators1995-96</t>
  </si>
  <si>
    <t>No. of Operators1996-97</t>
  </si>
  <si>
    <t>No. of Operators1997-98</t>
  </si>
  <si>
    <t>No. of Operators1998-99</t>
  </si>
  <si>
    <t>No. of Operators1999-00</t>
  </si>
  <si>
    <t>No. of Operators2000-01</t>
  </si>
  <si>
    <t>No. of Operators2001-02</t>
  </si>
  <si>
    <t>No. of Operators2002-03</t>
  </si>
  <si>
    <t>No. of Operators2003-04</t>
  </si>
  <si>
    <t>No. of Operators2004-05</t>
  </si>
  <si>
    <t>No. of Operators2005-06</t>
  </si>
  <si>
    <t>No. of Operators2006-07</t>
  </si>
  <si>
    <t>No. of Operators2007-08</t>
  </si>
  <si>
    <t>No. of Operators2008-09</t>
  </si>
  <si>
    <t>No. of Operators2009-10</t>
  </si>
  <si>
    <t>No. of Operators2010-11</t>
  </si>
  <si>
    <t>No. of Operators2011-12</t>
  </si>
  <si>
    <t>No. of Operators2012-13</t>
  </si>
  <si>
    <t>No. of Operators2013-14</t>
  </si>
  <si>
    <t>No. of Operators2014-15</t>
  </si>
  <si>
    <t>No. of Operators2015-16</t>
  </si>
  <si>
    <t>No. of Operators2016-17</t>
  </si>
  <si>
    <t>No. of Operators2017-18</t>
  </si>
  <si>
    <t>No. of Operators2018-19</t>
  </si>
  <si>
    <t>No. of Operators2019-20</t>
  </si>
  <si>
    <t>No. of Operators2020-21</t>
  </si>
  <si>
    <t>No. of Sectors (Routes)1985-86</t>
  </si>
  <si>
    <t>No. of Sectors (Routes)1986-87</t>
  </si>
  <si>
    <t>No. of Sectors (Routes)1987-88</t>
  </si>
  <si>
    <t>No. of Sectors (Routes)1988-89</t>
  </si>
  <si>
    <t>No. of Sectors (Routes)1989-90</t>
  </si>
  <si>
    <t>No. of Sectors (Routes)1990-91</t>
  </si>
  <si>
    <t>No. of Sectors (Routes)1991-92</t>
  </si>
  <si>
    <t>No. of Sectors (Routes)1992-93</t>
  </si>
  <si>
    <t>No. of Sectors (Routes)1993-94</t>
  </si>
  <si>
    <t>No. of Sectors (Routes)1994-95</t>
  </si>
  <si>
    <t>No. of Sectors (Routes)1995-96</t>
  </si>
  <si>
    <t>No. of Sectors (Routes)1996-97</t>
  </si>
  <si>
    <t>No. of Sectors (Routes)1997-98</t>
  </si>
  <si>
    <t>No. of Sectors (Routes)1998-99</t>
  </si>
  <si>
    <t>No. of Sectors (Routes)1999-00</t>
  </si>
  <si>
    <t>No. of Sectors (Routes)2000-01</t>
  </si>
  <si>
    <t>No. of Sectors (Routes)2001-02</t>
  </si>
  <si>
    <t>No. of Sectors (Routes)2002-03</t>
  </si>
  <si>
    <t>No. of Sectors (Routes)2003-04</t>
  </si>
  <si>
    <t>No. of Sectors (Routes)2004-05</t>
  </si>
  <si>
    <t>No. of Sectors (Routes)2005-06</t>
  </si>
  <si>
    <t>No. of Sectors (Routes)2006-07</t>
  </si>
  <si>
    <t>No. of Sectors (Routes)2007-08</t>
  </si>
  <si>
    <t>No. of Sectors (Routes)2008-09</t>
  </si>
  <si>
    <t>No. of Sectors (Routes)2009-10</t>
  </si>
  <si>
    <t>No. of Sectors (Routes)2010-11</t>
  </si>
  <si>
    <t>No. of Sectors (Routes)2011-12</t>
  </si>
  <si>
    <t>No. of Sectors (Routes)2012-13</t>
  </si>
  <si>
    <t>No. of Sectors (Routes)2013-14</t>
  </si>
  <si>
    <t>No. of Sectors (Routes)2014-15</t>
  </si>
  <si>
    <t>No. of Sectors (Routes)2015-16</t>
  </si>
  <si>
    <t>No. of Sectors (Routes)2016-17</t>
  </si>
  <si>
    <t>No. of Sectors (Routes)2017-18</t>
  </si>
  <si>
    <t>No. of Sectors (Routes)2018-19</t>
  </si>
  <si>
    <t>No. of Sectors (Routes)2019-20</t>
  </si>
  <si>
    <t>No. of Sectors (Routes)2020-21</t>
  </si>
  <si>
    <t>DARWIN</t>
  </si>
  <si>
    <t>Major Cities</t>
  </si>
  <si>
    <t>Regional</t>
  </si>
  <si>
    <t>Regional Airports - some examples of:</t>
  </si>
  <si>
    <t>Example of Regional - a Sydney-Albury flight</t>
  </si>
  <si>
    <t>Regional + Remote. Except for Number of Operators where this number is calculated separately to avoid double counting.</t>
  </si>
  <si>
    <t xml:space="preserve">Regional: </t>
  </si>
  <si>
    <t xml:space="preserve">Major Cities: </t>
  </si>
  <si>
    <t>Example of a Major Cities sector - Melbourne-Sydney</t>
  </si>
  <si>
    <t>Covers sectors where at least one airport is in a Remote or Very Remote location.</t>
  </si>
  <si>
    <t>Unusual operators and sectors were recorded during the Pilot's Strike period - 1989-90.</t>
  </si>
  <si>
    <t xml:space="preserve">Each sector is classified using the ABS Australian Statistical Geography Standard (ASGS) 2016 based on location of the airport pair. </t>
  </si>
  <si>
    <t>Covers sectors between two airports located in Major Cities.</t>
  </si>
  <si>
    <t xml:space="preserve">Covers sectors where at least one airport is in a Remote or Very Remote location. </t>
  </si>
  <si>
    <t>Covers sectors where at least one airport is in an Inner Regional or Outer Regional area, but no airports are in Remote or Very remote areas.</t>
  </si>
  <si>
    <t>DOMESTIC AVIATION ACTIVITY - Cities and Regions</t>
  </si>
  <si>
    <t>Regional Total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</si>
</sst>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5">
    <border>
      <left/>
      <right/>
      <top/>
      <bottom/>
      <diagonal/>
    </border>
    <border>
      <left/>
      <right/>
      <top/>
      <bottom style="thin">
        <color indexed="64"/>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3" fontId="0" fillId="0" borderId="0" xfId="0" applyNumberFormat="1"/>
    <xf numFmtId="0" fontId="2" fillId="0" borderId="0" xfId="0" applyFont="1"/>
    <xf numFmtId="0" fontId="3" fillId="0" borderId="0" xfId="0" applyFont="1"/>
    <xf numFmtId="0" fontId="0" fillId="0" borderId="0" xfId="0" applyAlignment="1">
      <alignment horizontal="left"/>
    </xf>
    <xf numFmtId="0" fontId="0" fillId="0" borderId="1" xfId="0" applyBorder="1"/>
    <xf numFmtId="3" fontId="0" fillId="0" borderId="1" xfId="0" applyNumberFormat="1" applyBorder="1"/>
    <xf numFmtId="0" fontId="2" fillId="0" borderId="0" xfId="0" applyFont="1" applyAlignment="1">
      <alignment horizontal="left"/>
    </xf>
    <xf numFmtId="0" fontId="0" fillId="0" borderId="0" xfId="0" applyAlignment="1">
      <alignment wrapText="1"/>
    </xf>
    <xf numFmtId="14" fontId="0" fillId="0" borderId="0" xfId="0" applyNumberFormat="1" applyAlignment="1">
      <alignment wrapText="1"/>
    </xf>
    <xf numFmtId="0" fontId="0" fillId="0" borderId="0" xfId="0" applyProtection="1">
      <protection hidden="1"/>
    </xf>
    <xf numFmtId="0" fontId="3" fillId="0" borderId="0" xfId="0" applyFont="1" applyProtection="1">
      <protection hidden="1"/>
    </xf>
    <xf numFmtId="0" fontId="2" fillId="0" borderId="0" xfId="0" applyFont="1" applyProtection="1">
      <protection hidden="1"/>
    </xf>
    <xf numFmtId="0" fontId="4" fillId="2" borderId="0" xfId="0" applyFont="1" applyFill="1" applyProtection="1">
      <protection hidden="1"/>
    </xf>
    <xf numFmtId="0" fontId="0" fillId="2" borderId="0" xfId="0" applyFill="1" applyProtection="1">
      <protection hidden="1"/>
    </xf>
    <xf numFmtId="0" fontId="4" fillId="0" borderId="1" xfId="0" applyFont="1" applyBorder="1" applyProtection="1">
      <protection hidden="1"/>
    </xf>
    <xf numFmtId="0" fontId="0" fillId="0" borderId="1" xfId="0" applyBorder="1" applyProtection="1">
      <protection hidden="1"/>
    </xf>
    <xf numFmtId="0" fontId="0" fillId="4" borderId="0" xfId="0" applyFill="1" applyProtection="1">
      <protection hidden="1"/>
    </xf>
    <xf numFmtId="0" fontId="0" fillId="5" borderId="0" xfId="0" applyFill="1" applyProtection="1">
      <protection hidden="1"/>
    </xf>
    <xf numFmtId="0" fontId="0" fillId="0" borderId="0" xfId="0" applyAlignment="1" applyProtection="1">
      <alignment horizontal="right"/>
      <protection hidden="1"/>
    </xf>
    <xf numFmtId="3" fontId="0" fillId="0" borderId="1" xfId="0" applyNumberFormat="1" applyBorder="1" applyAlignment="1" applyProtection="1">
      <alignment horizontal="right"/>
      <protection hidden="1"/>
    </xf>
    <xf numFmtId="3" fontId="0" fillId="0" borderId="0" xfId="0" applyNumberFormat="1" applyProtection="1">
      <protection hidden="1"/>
    </xf>
    <xf numFmtId="9" fontId="0" fillId="0" borderId="0" xfId="1" applyFont="1" applyAlignment="1" applyProtection="1">
      <alignment horizontal="right"/>
      <protection hidden="1"/>
    </xf>
    <xf numFmtId="0" fontId="0" fillId="0" borderId="1" xfId="0" applyBorder="1" applyAlignment="1" applyProtection="1">
      <alignment horizontal="right"/>
      <protection hidden="1"/>
    </xf>
    <xf numFmtId="9" fontId="0" fillId="0" borderId="0" xfId="0" applyNumberFormat="1" applyAlignment="1" applyProtection="1">
      <alignment horizontal="right"/>
      <protection hidden="1"/>
    </xf>
    <xf numFmtId="164" fontId="0" fillId="0" borderId="0" xfId="0" applyNumberFormat="1" applyAlignment="1" applyProtection="1">
      <alignment horizontal="right"/>
      <protection hidden="1"/>
    </xf>
    <xf numFmtId="9" fontId="0" fillId="0" borderId="0" xfId="1" applyFont="1" applyProtection="1">
      <protection hidden="1"/>
    </xf>
    <xf numFmtId="9" fontId="0" fillId="0" borderId="0" xfId="0" applyNumberFormat="1" applyProtection="1">
      <protection hidden="1"/>
    </xf>
    <xf numFmtId="0" fontId="0" fillId="0" borderId="0" xfId="0" applyAlignment="1" applyProtection="1">
      <alignment horizontal="left"/>
      <protection hidden="1"/>
    </xf>
    <xf numFmtId="164" fontId="0" fillId="0" borderId="0" xfId="1" applyNumberFormat="1" applyFont="1" applyProtection="1">
      <protection hidden="1"/>
    </xf>
    <xf numFmtId="0" fontId="0" fillId="3" borderId="0" xfId="0" applyFill="1" applyProtection="1">
      <protection hidden="1"/>
    </xf>
    <xf numFmtId="9" fontId="0" fillId="3" borderId="0" xfId="1" applyFont="1" applyFill="1" applyAlignment="1" applyProtection="1">
      <alignment horizontal="right"/>
      <protection hidden="1"/>
    </xf>
    <xf numFmtId="164" fontId="0" fillId="3" borderId="0" xfId="1" applyNumberFormat="1" applyFont="1" applyFill="1" applyAlignment="1" applyProtection="1">
      <alignment horizontal="right"/>
      <protection hidden="1"/>
    </xf>
    <xf numFmtId="0" fontId="0" fillId="2" borderId="0" xfId="0" applyFill="1" applyAlignment="1" applyProtection="1">
      <alignment horizontal="right"/>
      <protection hidden="1"/>
    </xf>
    <xf numFmtId="3" fontId="0" fillId="0" borderId="0" xfId="0" applyNumberFormat="1" applyAlignment="1" applyProtection="1">
      <alignment horizontal="right"/>
      <protection hidden="1"/>
    </xf>
    <xf numFmtId="164" fontId="0" fillId="0" borderId="0" xfId="1" applyNumberFormat="1" applyFont="1" applyAlignment="1" applyProtection="1">
      <alignment horizontal="right"/>
      <protection hidden="1"/>
    </xf>
    <xf numFmtId="0" fontId="0" fillId="0" borderId="0" xfId="0" applyFill="1"/>
    <xf numFmtId="3" fontId="0" fillId="0" borderId="1" xfId="0" applyNumberFormat="1" applyBorder="1" applyAlignment="1">
      <alignment horizontal="left"/>
    </xf>
    <xf numFmtId="0" fontId="4" fillId="0" borderId="2" xfId="0" applyFont="1" applyBorder="1" applyAlignment="1" applyProtection="1">
      <alignment horizontal="left" wrapText="1"/>
      <protection locked="0" hidden="1"/>
    </xf>
    <xf numFmtId="0" fontId="4" fillId="0" borderId="3" xfId="0" applyFont="1" applyBorder="1" applyAlignment="1" applyProtection="1">
      <alignment horizontal="left" wrapText="1"/>
      <protection locked="0" hidden="1"/>
    </xf>
    <xf numFmtId="0" fontId="4" fillId="0" borderId="4" xfId="0" applyFont="1" applyBorder="1" applyAlignment="1" applyProtection="1">
      <alignment horizontal="left" wrapText="1"/>
      <protection locked="0" hidden="1"/>
    </xf>
    <xf numFmtId="0" fontId="0" fillId="0" borderId="0" xfId="0" applyAlignment="1" applyProtection="1">
      <alignment horizontal="left" wrapText="1"/>
      <protection hidden="1"/>
    </xf>
    <xf numFmtId="0" fontId="0" fillId="0" borderId="0" xfId="0" applyAlignment="1">
      <alignment horizontal="left" wrapText="1"/>
    </xf>
    <xf numFmtId="14" fontId="0" fillId="0" borderId="0" xfId="0" applyNumberFormat="1" applyAlignment="1">
      <alignment horizontal="left" wrapText="1"/>
    </xf>
  </cellXfs>
  <cellStyles count="2">
    <cellStyle name="Normal" xfId="0" builtinId="0"/>
    <cellStyle name="Percent" xfId="1" builtinId="5"/>
  </cellStyles>
  <dxfs count="0"/>
  <tableStyles count="0" defaultTableStyle="TableStyleMedium2" defaultPivotStyle="PivotStyleLight16"/>
  <colors>
    <mruColors>
      <color rgb="FF0921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Chart!$C$8</c:f>
              <c:strCache>
                <c:ptCount val="1"/>
                <c:pt idx="0">
                  <c:v>Major Cities</c:v>
                </c:pt>
              </c:strCache>
            </c:strRef>
          </c:tx>
          <c:spPr>
            <a:ln w="28575" cap="rnd">
              <a:solidFill>
                <a:schemeClr val="accent1"/>
              </a:solidFill>
              <a:round/>
            </a:ln>
            <a:effectLst/>
          </c:spPr>
          <c:marker>
            <c:symbol val="none"/>
          </c:marker>
          <c:cat>
            <c:strRef>
              <c:f>Chart!$B$9:$B$44</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Chart!$C$9:$C$44</c:f>
              <c:numCache>
                <c:formatCode>#,##0</c:formatCode>
                <c:ptCount val="36"/>
                <c:pt idx="0">
                  <c:v>7657894</c:v>
                </c:pt>
                <c:pt idx="1">
                  <c:v>8123333</c:v>
                </c:pt>
                <c:pt idx="2">
                  <c:v>9109065</c:v>
                </c:pt>
                <c:pt idx="3">
                  <c:v>9625693</c:v>
                </c:pt>
                <c:pt idx="4">
                  <c:v>7185315</c:v>
                </c:pt>
                <c:pt idx="5">
                  <c:v>10209001</c:v>
                </c:pt>
                <c:pt idx="6">
                  <c:v>13398169</c:v>
                </c:pt>
                <c:pt idx="7">
                  <c:v>13438929</c:v>
                </c:pt>
                <c:pt idx="8">
                  <c:v>15296728</c:v>
                </c:pt>
                <c:pt idx="9">
                  <c:v>16647393</c:v>
                </c:pt>
                <c:pt idx="10">
                  <c:v>17876319</c:v>
                </c:pt>
                <c:pt idx="11">
                  <c:v>18089864</c:v>
                </c:pt>
                <c:pt idx="12">
                  <c:v>18358985</c:v>
                </c:pt>
                <c:pt idx="13">
                  <c:v>18648636</c:v>
                </c:pt>
                <c:pt idx="14">
                  <c:v>19874264</c:v>
                </c:pt>
                <c:pt idx="15">
                  <c:v>22483490</c:v>
                </c:pt>
                <c:pt idx="16">
                  <c:v>20422451</c:v>
                </c:pt>
                <c:pt idx="17">
                  <c:v>21126654</c:v>
                </c:pt>
                <c:pt idx="18">
                  <c:v>23869394</c:v>
                </c:pt>
                <c:pt idx="19">
                  <c:v>24998301</c:v>
                </c:pt>
                <c:pt idx="20">
                  <c:v>25589037</c:v>
                </c:pt>
                <c:pt idx="21">
                  <c:v>27246248</c:v>
                </c:pt>
                <c:pt idx="22">
                  <c:v>29258960</c:v>
                </c:pt>
                <c:pt idx="23">
                  <c:v>29672605</c:v>
                </c:pt>
                <c:pt idx="24">
                  <c:v>31279022</c:v>
                </c:pt>
                <c:pt idx="25">
                  <c:v>32769783</c:v>
                </c:pt>
                <c:pt idx="26">
                  <c:v>32439002</c:v>
                </c:pt>
                <c:pt idx="27">
                  <c:v>33828175</c:v>
                </c:pt>
                <c:pt idx="28">
                  <c:v>34272045</c:v>
                </c:pt>
                <c:pt idx="29">
                  <c:v>34320220</c:v>
                </c:pt>
                <c:pt idx="30">
                  <c:v>35426916</c:v>
                </c:pt>
                <c:pt idx="31">
                  <c:v>35960268</c:v>
                </c:pt>
                <c:pt idx="32">
                  <c:v>36796535</c:v>
                </c:pt>
                <c:pt idx="33">
                  <c:v>36826900</c:v>
                </c:pt>
                <c:pt idx="34">
                  <c:v>27189475</c:v>
                </c:pt>
                <c:pt idx="35">
                  <c:v>9494690</c:v>
                </c:pt>
              </c:numCache>
            </c:numRef>
          </c:val>
          <c:smooth val="0"/>
          <c:extLst>
            <c:ext xmlns:c16="http://schemas.microsoft.com/office/drawing/2014/chart" uri="{C3380CC4-5D6E-409C-BE32-E72D297353CC}">
              <c16:uniqueId val="{00000000-58A8-4E13-80CF-D0E4C7906764}"/>
            </c:ext>
          </c:extLst>
        </c:ser>
        <c:ser>
          <c:idx val="1"/>
          <c:order val="1"/>
          <c:tx>
            <c:strRef>
              <c:f>Chart!$D$8</c:f>
              <c:strCache>
                <c:ptCount val="1"/>
                <c:pt idx="0">
                  <c:v>Regional</c:v>
                </c:pt>
              </c:strCache>
            </c:strRef>
          </c:tx>
          <c:spPr>
            <a:ln w="28575" cap="rnd">
              <a:solidFill>
                <a:schemeClr val="accent2"/>
              </a:solidFill>
              <a:round/>
            </a:ln>
            <a:effectLst/>
          </c:spPr>
          <c:marker>
            <c:symbol val="none"/>
          </c:marker>
          <c:cat>
            <c:strRef>
              <c:f>Chart!$B$9:$B$44</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Chart!$D$9:$D$44</c:f>
              <c:numCache>
                <c:formatCode>#,##0</c:formatCode>
                <c:ptCount val="36"/>
                <c:pt idx="0">
                  <c:v>4922994</c:v>
                </c:pt>
                <c:pt idx="1">
                  <c:v>4827499</c:v>
                </c:pt>
                <c:pt idx="2">
                  <c:v>4931204</c:v>
                </c:pt>
                <c:pt idx="3">
                  <c:v>4828878</c:v>
                </c:pt>
                <c:pt idx="4">
                  <c:v>3488005</c:v>
                </c:pt>
                <c:pt idx="5">
                  <c:v>4515390</c:v>
                </c:pt>
                <c:pt idx="6">
                  <c:v>5231169</c:v>
                </c:pt>
                <c:pt idx="7">
                  <c:v>5477436</c:v>
                </c:pt>
                <c:pt idx="8">
                  <c:v>6663027</c:v>
                </c:pt>
                <c:pt idx="9">
                  <c:v>7282439</c:v>
                </c:pt>
                <c:pt idx="10">
                  <c:v>7591488</c:v>
                </c:pt>
                <c:pt idx="11">
                  <c:v>7731661</c:v>
                </c:pt>
                <c:pt idx="12">
                  <c:v>7747297</c:v>
                </c:pt>
                <c:pt idx="13">
                  <c:v>7747091</c:v>
                </c:pt>
                <c:pt idx="14">
                  <c:v>8151381</c:v>
                </c:pt>
                <c:pt idx="15">
                  <c:v>8415593</c:v>
                </c:pt>
                <c:pt idx="16">
                  <c:v>7530861</c:v>
                </c:pt>
                <c:pt idx="17">
                  <c:v>8278617</c:v>
                </c:pt>
                <c:pt idx="18">
                  <c:v>9694662</c:v>
                </c:pt>
                <c:pt idx="19">
                  <c:v>12326087</c:v>
                </c:pt>
                <c:pt idx="20">
                  <c:v>13580796</c:v>
                </c:pt>
                <c:pt idx="21">
                  <c:v>14831366</c:v>
                </c:pt>
                <c:pt idx="22">
                  <c:v>15938064</c:v>
                </c:pt>
                <c:pt idx="23">
                  <c:v>16345625</c:v>
                </c:pt>
                <c:pt idx="24">
                  <c:v>16018105</c:v>
                </c:pt>
                <c:pt idx="25">
                  <c:v>17044129</c:v>
                </c:pt>
                <c:pt idx="26">
                  <c:v>17181593</c:v>
                </c:pt>
                <c:pt idx="27">
                  <c:v>17815092</c:v>
                </c:pt>
                <c:pt idx="28">
                  <c:v>18185343</c:v>
                </c:pt>
                <c:pt idx="29">
                  <c:v>17980750</c:v>
                </c:pt>
                <c:pt idx="30">
                  <c:v>18317617</c:v>
                </c:pt>
                <c:pt idx="31">
                  <c:v>18755215</c:v>
                </c:pt>
                <c:pt idx="32">
                  <c:v>19340523</c:v>
                </c:pt>
                <c:pt idx="33">
                  <c:v>19350227</c:v>
                </c:pt>
                <c:pt idx="34">
                  <c:v>14340244</c:v>
                </c:pt>
                <c:pt idx="35">
                  <c:v>8801558</c:v>
                </c:pt>
              </c:numCache>
            </c:numRef>
          </c:val>
          <c:smooth val="0"/>
          <c:extLst>
            <c:ext xmlns:c16="http://schemas.microsoft.com/office/drawing/2014/chart" uri="{C3380CC4-5D6E-409C-BE32-E72D297353CC}">
              <c16:uniqueId val="{00000001-58A8-4E13-80CF-D0E4C7906764}"/>
            </c:ext>
          </c:extLst>
        </c:ser>
        <c:ser>
          <c:idx val="2"/>
          <c:order val="2"/>
          <c:tx>
            <c:strRef>
              <c:f>Chart!$E$8</c:f>
              <c:strCache>
                <c:ptCount val="1"/>
                <c:pt idx="0">
                  <c:v>Remote</c:v>
                </c:pt>
              </c:strCache>
            </c:strRef>
          </c:tx>
          <c:spPr>
            <a:ln w="28575" cap="rnd">
              <a:solidFill>
                <a:schemeClr val="accent3"/>
              </a:solidFill>
              <a:round/>
            </a:ln>
            <a:effectLst/>
          </c:spPr>
          <c:marker>
            <c:symbol val="none"/>
          </c:marker>
          <c:cat>
            <c:strRef>
              <c:f>Chart!$B$9:$B$44</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Chart!$E$9:$E$44</c:f>
              <c:numCache>
                <c:formatCode>#,##0</c:formatCode>
                <c:ptCount val="36"/>
                <c:pt idx="0">
                  <c:v>2217665</c:v>
                </c:pt>
                <c:pt idx="1">
                  <c:v>2315985</c:v>
                </c:pt>
                <c:pt idx="2">
                  <c:v>2430640</c:v>
                </c:pt>
                <c:pt idx="3">
                  <c:v>2389534</c:v>
                </c:pt>
                <c:pt idx="4">
                  <c:v>1599037</c:v>
                </c:pt>
                <c:pt idx="5">
                  <c:v>2210614</c:v>
                </c:pt>
                <c:pt idx="6">
                  <c:v>2367564</c:v>
                </c:pt>
                <c:pt idx="7">
                  <c:v>2559310</c:v>
                </c:pt>
                <c:pt idx="8">
                  <c:v>2828872</c:v>
                </c:pt>
                <c:pt idx="9">
                  <c:v>3067536</c:v>
                </c:pt>
                <c:pt idx="10">
                  <c:v>3143518</c:v>
                </c:pt>
                <c:pt idx="11">
                  <c:v>3219059</c:v>
                </c:pt>
                <c:pt idx="12">
                  <c:v>3251939</c:v>
                </c:pt>
                <c:pt idx="13">
                  <c:v>3337783</c:v>
                </c:pt>
                <c:pt idx="14">
                  <c:v>3339367</c:v>
                </c:pt>
                <c:pt idx="15">
                  <c:v>3206478</c:v>
                </c:pt>
                <c:pt idx="16">
                  <c:v>2557597</c:v>
                </c:pt>
                <c:pt idx="17">
                  <c:v>2699046</c:v>
                </c:pt>
                <c:pt idx="18">
                  <c:v>2846797</c:v>
                </c:pt>
                <c:pt idx="19">
                  <c:v>3111116</c:v>
                </c:pt>
                <c:pt idx="20">
                  <c:v>3361592</c:v>
                </c:pt>
                <c:pt idx="21">
                  <c:v>3749622</c:v>
                </c:pt>
                <c:pt idx="22">
                  <c:v>4081678</c:v>
                </c:pt>
                <c:pt idx="23">
                  <c:v>4217727</c:v>
                </c:pt>
                <c:pt idx="24">
                  <c:v>4458625</c:v>
                </c:pt>
                <c:pt idx="25">
                  <c:v>4941004</c:v>
                </c:pt>
                <c:pt idx="26">
                  <c:v>5381373</c:v>
                </c:pt>
                <c:pt idx="27">
                  <c:v>5496149</c:v>
                </c:pt>
                <c:pt idx="28">
                  <c:v>5303546</c:v>
                </c:pt>
                <c:pt idx="29">
                  <c:v>4966448</c:v>
                </c:pt>
                <c:pt idx="30">
                  <c:v>4721921</c:v>
                </c:pt>
                <c:pt idx="31">
                  <c:v>4610406</c:v>
                </c:pt>
                <c:pt idx="32">
                  <c:v>4642442</c:v>
                </c:pt>
                <c:pt idx="33">
                  <c:v>4804671</c:v>
                </c:pt>
                <c:pt idx="34">
                  <c:v>3712941</c:v>
                </c:pt>
                <c:pt idx="35">
                  <c:v>3249180</c:v>
                </c:pt>
              </c:numCache>
            </c:numRef>
          </c:val>
          <c:smooth val="0"/>
          <c:extLst>
            <c:ext xmlns:c16="http://schemas.microsoft.com/office/drawing/2014/chart" uri="{C3380CC4-5D6E-409C-BE32-E72D297353CC}">
              <c16:uniqueId val="{00000002-58A8-4E13-80CF-D0E4C7906764}"/>
            </c:ext>
          </c:extLst>
        </c:ser>
        <c:dLbls>
          <c:showLegendKey val="0"/>
          <c:showVal val="0"/>
          <c:showCatName val="0"/>
          <c:showSerName val="0"/>
          <c:showPercent val="0"/>
          <c:showBubbleSize val="0"/>
        </c:dLbls>
        <c:smooth val="0"/>
        <c:axId val="985570432"/>
        <c:axId val="985573056"/>
      </c:lineChart>
      <c:catAx>
        <c:axId val="9855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73056"/>
        <c:crosses val="autoZero"/>
        <c:auto val="0"/>
        <c:lblAlgn val="ctr"/>
        <c:lblOffset val="100"/>
        <c:tickLblSkip val="1"/>
        <c:noMultiLvlLbl val="0"/>
      </c:catAx>
      <c:valAx>
        <c:axId val="985573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7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Domestic</a:t>
            </a:r>
            <a:r>
              <a:rPr lang="en-AU" baseline="0"/>
              <a:t> (left axis) and Regional Total share (right axis)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Chart!$G$8</c:f>
              <c:strCache>
                <c:ptCount val="1"/>
                <c:pt idx="0">
                  <c:v>Domestic</c:v>
                </c:pt>
              </c:strCache>
            </c:strRef>
          </c:tx>
          <c:spPr>
            <a:ln w="28575" cap="rnd">
              <a:solidFill>
                <a:schemeClr val="accent5"/>
              </a:solidFill>
              <a:round/>
            </a:ln>
            <a:effectLst/>
          </c:spPr>
          <c:marker>
            <c:symbol val="none"/>
          </c:marker>
          <c:cat>
            <c:strRef>
              <c:f>Chart!$B$9:$B$44</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Chart!$G$9:$G$44</c:f>
              <c:numCache>
                <c:formatCode>#,##0</c:formatCode>
                <c:ptCount val="36"/>
                <c:pt idx="0">
                  <c:v>14798619</c:v>
                </c:pt>
                <c:pt idx="1">
                  <c:v>15267094</c:v>
                </c:pt>
                <c:pt idx="2">
                  <c:v>16471140</c:v>
                </c:pt>
                <c:pt idx="3">
                  <c:v>16844631</c:v>
                </c:pt>
                <c:pt idx="4">
                  <c:v>12272726</c:v>
                </c:pt>
                <c:pt idx="5">
                  <c:v>16935005</c:v>
                </c:pt>
                <c:pt idx="6">
                  <c:v>20996916</c:v>
                </c:pt>
                <c:pt idx="7">
                  <c:v>21475685</c:v>
                </c:pt>
                <c:pt idx="8">
                  <c:v>24788627</c:v>
                </c:pt>
                <c:pt idx="9">
                  <c:v>26997493</c:v>
                </c:pt>
                <c:pt idx="10">
                  <c:v>28611325</c:v>
                </c:pt>
                <c:pt idx="11">
                  <c:v>29040584</c:v>
                </c:pt>
                <c:pt idx="12">
                  <c:v>29358221</c:v>
                </c:pt>
                <c:pt idx="13">
                  <c:v>29733510</c:v>
                </c:pt>
                <c:pt idx="14">
                  <c:v>31365012</c:v>
                </c:pt>
                <c:pt idx="15">
                  <c:v>34105561</c:v>
                </c:pt>
                <c:pt idx="16">
                  <c:v>30510909</c:v>
                </c:pt>
                <c:pt idx="17">
                  <c:v>32104317</c:v>
                </c:pt>
                <c:pt idx="18">
                  <c:v>36410853</c:v>
                </c:pt>
                <c:pt idx="19">
                  <c:v>40435504</c:v>
                </c:pt>
                <c:pt idx="20">
                  <c:v>42531425</c:v>
                </c:pt>
                <c:pt idx="21">
                  <c:v>45827236</c:v>
                </c:pt>
                <c:pt idx="22">
                  <c:v>49278702</c:v>
                </c:pt>
                <c:pt idx="23">
                  <c:v>50235957</c:v>
                </c:pt>
                <c:pt idx="24">
                  <c:v>51755752</c:v>
                </c:pt>
                <c:pt idx="25">
                  <c:v>54754916</c:v>
                </c:pt>
                <c:pt idx="26">
                  <c:v>55001968</c:v>
                </c:pt>
                <c:pt idx="27">
                  <c:v>57139416</c:v>
                </c:pt>
                <c:pt idx="28">
                  <c:v>57760934</c:v>
                </c:pt>
                <c:pt idx="29">
                  <c:v>57267418</c:v>
                </c:pt>
                <c:pt idx="30">
                  <c:v>58466454</c:v>
                </c:pt>
                <c:pt idx="31">
                  <c:v>59325889</c:v>
                </c:pt>
                <c:pt idx="32">
                  <c:v>60779500</c:v>
                </c:pt>
                <c:pt idx="33">
                  <c:v>60981798</c:v>
                </c:pt>
                <c:pt idx="34">
                  <c:v>45242660</c:v>
                </c:pt>
                <c:pt idx="35">
                  <c:v>21545428</c:v>
                </c:pt>
              </c:numCache>
            </c:numRef>
          </c:val>
          <c:smooth val="0"/>
          <c:extLst>
            <c:ext xmlns:c16="http://schemas.microsoft.com/office/drawing/2014/chart" uri="{C3380CC4-5D6E-409C-BE32-E72D297353CC}">
              <c16:uniqueId val="{00000004-7CA9-4F03-8C7B-B945A1103A53}"/>
            </c:ext>
          </c:extLst>
        </c:ser>
        <c:dLbls>
          <c:showLegendKey val="0"/>
          <c:showVal val="0"/>
          <c:showCatName val="0"/>
          <c:showSerName val="0"/>
          <c:showPercent val="0"/>
          <c:showBubbleSize val="0"/>
        </c:dLbls>
        <c:marker val="1"/>
        <c:smooth val="0"/>
        <c:axId val="896471480"/>
        <c:axId val="896467544"/>
      </c:lineChart>
      <c:lineChart>
        <c:grouping val="standard"/>
        <c:varyColors val="0"/>
        <c:ser>
          <c:idx val="5"/>
          <c:order val="1"/>
          <c:tx>
            <c:strRef>
              <c:f>Chart!$H$8</c:f>
              <c:strCache>
                <c:ptCount val="1"/>
                <c:pt idx="0">
                  <c:v>Regional Total Share</c:v>
                </c:pt>
              </c:strCache>
            </c:strRef>
          </c:tx>
          <c:spPr>
            <a:ln w="28575" cap="rnd">
              <a:solidFill>
                <a:schemeClr val="bg1">
                  <a:lumMod val="65000"/>
                </a:schemeClr>
              </a:solidFill>
              <a:round/>
            </a:ln>
            <a:effectLst/>
          </c:spPr>
          <c:marker>
            <c:symbol val="none"/>
          </c:marker>
          <c:cat>
            <c:strRef>
              <c:f>Chart!$B$9:$B$44</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Chart!$H$9:$H$44</c:f>
              <c:numCache>
                <c:formatCode>0%</c:formatCode>
                <c:ptCount val="36"/>
                <c:pt idx="0">
                  <c:v>0.4825219839770184</c:v>
                </c:pt>
                <c:pt idx="1">
                  <c:v>0.46790070199345074</c:v>
                </c:pt>
                <c:pt idx="2">
                  <c:v>0.44695412703674425</c:v>
                </c:pt>
                <c:pt idx="3">
                  <c:v>0.42852894788849932</c:v>
                </c:pt>
                <c:pt idx="4">
                  <c:v>0.41449976150367895</c:v>
                </c:pt>
                <c:pt idx="5">
                  <c:v>0.39716575223922285</c:v>
                </c:pt>
                <c:pt idx="6">
                  <c:v>0.36189757581541976</c:v>
                </c:pt>
                <c:pt idx="7">
                  <c:v>0.37422536231091114</c:v>
                </c:pt>
                <c:pt idx="8">
                  <c:v>0.38291346269400078</c:v>
                </c:pt>
                <c:pt idx="9">
                  <c:v>0.38336800383650438</c:v>
                </c:pt>
                <c:pt idx="10">
                  <c:v>0.3752012883010486</c:v>
                </c:pt>
                <c:pt idx="11">
                  <c:v>0.37708332587250998</c:v>
                </c:pt>
                <c:pt idx="12">
                  <c:v>0.37465608014872565</c:v>
                </c:pt>
                <c:pt idx="13">
                  <c:v>0.37280744856560832</c:v>
                </c:pt>
                <c:pt idx="14">
                  <c:v>0.36635560668683947</c:v>
                </c:pt>
                <c:pt idx="15">
                  <c:v>0.34076762437656427</c:v>
                </c:pt>
                <c:pt idx="16">
                  <c:v>0.33065085015985596</c:v>
                </c:pt>
                <c:pt idx="17">
                  <c:v>0.34193728525668371</c:v>
                </c:pt>
                <c:pt idx="18">
                  <c:v>0.34444287806165924</c:v>
                </c:pt>
                <c:pt idx="19">
                  <c:v>0.38177347808005557</c:v>
                </c:pt>
                <c:pt idx="20">
                  <c:v>0.39834987894245255</c:v>
                </c:pt>
                <c:pt idx="21">
                  <c:v>0.40545731363768045</c:v>
                </c:pt>
                <c:pt idx="22">
                  <c:v>0.40625546508915761</c:v>
                </c:pt>
                <c:pt idx="23">
                  <c:v>0.4093353292742089</c:v>
                </c:pt>
                <c:pt idx="24">
                  <c:v>0.39564162839330397</c:v>
                </c:pt>
                <c:pt idx="25">
                  <c:v>0.40151888827662524</c:v>
                </c:pt>
                <c:pt idx="26">
                  <c:v>0.41022106699891175</c:v>
                </c:pt>
                <c:pt idx="27">
                  <c:v>0.40797128553081469</c:v>
                </c:pt>
                <c:pt idx="28">
                  <c:v>0.40665701492984863</c:v>
                </c:pt>
                <c:pt idx="29">
                  <c:v>0.40070250766325799</c:v>
                </c:pt>
                <c:pt idx="30">
                  <c:v>0.39406422698390431</c:v>
                </c:pt>
                <c:pt idx="31">
                  <c:v>0.39385201627572747</c:v>
                </c:pt>
                <c:pt idx="32">
                  <c:v>0.39458970541054139</c:v>
                </c:pt>
                <c:pt idx="33">
                  <c:v>0.39610012810707879</c:v>
                </c:pt>
                <c:pt idx="34">
                  <c:v>0.39903014102177015</c:v>
                </c:pt>
                <c:pt idx="35">
                  <c:v>0.55931764270359352</c:v>
                </c:pt>
              </c:numCache>
            </c:numRef>
          </c:val>
          <c:smooth val="0"/>
          <c:extLst>
            <c:ext xmlns:c16="http://schemas.microsoft.com/office/drawing/2014/chart" uri="{C3380CC4-5D6E-409C-BE32-E72D297353CC}">
              <c16:uniqueId val="{00000005-7CA9-4F03-8C7B-B945A1103A53}"/>
            </c:ext>
          </c:extLst>
        </c:ser>
        <c:dLbls>
          <c:showLegendKey val="0"/>
          <c:showVal val="0"/>
          <c:showCatName val="0"/>
          <c:showSerName val="0"/>
          <c:showPercent val="0"/>
          <c:showBubbleSize val="0"/>
        </c:dLbls>
        <c:marker val="1"/>
        <c:smooth val="0"/>
        <c:axId val="1198934632"/>
        <c:axId val="1198933976"/>
      </c:lineChart>
      <c:catAx>
        <c:axId val="896471480"/>
        <c:scaling>
          <c:orientation val="minMax"/>
        </c:scaling>
        <c:delete val="0"/>
        <c:axPos val="b"/>
        <c:numFmt formatCode="General" sourceLinked="1"/>
        <c:majorTickMark val="none"/>
        <c:minorTickMark val="none"/>
        <c:tickLblPos val="nextTo"/>
        <c:spPr>
          <a:noFill/>
          <a:ln w="25400"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67544"/>
        <c:crosses val="autoZero"/>
        <c:auto val="0"/>
        <c:lblAlgn val="ctr"/>
        <c:lblOffset val="100"/>
        <c:tickLblSkip val="1"/>
        <c:noMultiLvlLbl val="0"/>
      </c:catAx>
      <c:valAx>
        <c:axId val="896467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71480"/>
        <c:crosses val="autoZero"/>
        <c:crossBetween val="between"/>
      </c:valAx>
      <c:valAx>
        <c:axId val="11989339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34632"/>
        <c:crosses val="max"/>
        <c:crossBetween val="between"/>
      </c:valAx>
      <c:catAx>
        <c:axId val="1198934632"/>
        <c:scaling>
          <c:orientation val="minMax"/>
        </c:scaling>
        <c:delete val="1"/>
        <c:axPos val="b"/>
        <c:numFmt formatCode="General" sourceLinked="1"/>
        <c:majorTickMark val="out"/>
        <c:minorTickMark val="none"/>
        <c:tickLblPos val="nextTo"/>
        <c:crossAx val="11989339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28575</xdr:colOff>
      <xdr:row>6</xdr:row>
      <xdr:rowOff>19049</xdr:rowOff>
    </xdr:from>
    <xdr:to>
      <xdr:col>17</xdr:col>
      <xdr:colOff>590549</xdr:colOff>
      <xdr:row>26</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28</xdr:row>
      <xdr:rowOff>9525</xdr:rowOff>
    </xdr:from>
    <xdr:to>
      <xdr:col>17</xdr:col>
      <xdr:colOff>581024</xdr:colOff>
      <xdr:row>48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2:H404"/>
  <sheetViews>
    <sheetView workbookViewId="0">
      <pane ySplit="8" topLeftCell="A9" activePane="bottomLeft" state="frozen"/>
      <selection activeCell="B1" sqref="B1"/>
      <selection pane="bottomLeft" activeCell="B2" sqref="B2"/>
    </sheetView>
  </sheetViews>
  <sheetFormatPr defaultRowHeight="15" x14ac:dyDescent="0.25"/>
  <cols>
    <col min="1" max="1" width="16.42578125" hidden="1" customWidth="1"/>
    <col min="2" max="2" width="23.85546875" customWidth="1"/>
    <col min="4" max="5" width="11.140625" style="1" bestFit="1" customWidth="1"/>
    <col min="6" max="6" width="10.140625" style="1" bestFit="1" customWidth="1"/>
    <col min="7" max="8" width="11.140625" style="1" bestFit="1" customWidth="1"/>
  </cols>
  <sheetData>
    <row r="2" spans="1:8" ht="18.75" x14ac:dyDescent="0.3">
      <c r="B2" s="3" t="s">
        <v>596</v>
      </c>
    </row>
    <row r="3" spans="1:8" x14ac:dyDescent="0.25">
      <c r="B3" s="2" t="s">
        <v>151</v>
      </c>
    </row>
    <row r="4" spans="1:8" x14ac:dyDescent="0.25">
      <c r="B4" s="2" t="s">
        <v>152</v>
      </c>
    </row>
    <row r="8" spans="1:8" x14ac:dyDescent="0.25">
      <c r="A8" s="5" t="s">
        <v>82</v>
      </c>
      <c r="B8" s="5" t="s">
        <v>0</v>
      </c>
      <c r="C8" s="6" t="s">
        <v>105</v>
      </c>
      <c r="D8" s="37" t="s">
        <v>582</v>
      </c>
      <c r="E8" s="37" t="s">
        <v>583</v>
      </c>
      <c r="F8" s="37" t="s">
        <v>123</v>
      </c>
      <c r="G8" s="6" t="s">
        <v>92</v>
      </c>
      <c r="H8" s="6" t="s">
        <v>93</v>
      </c>
    </row>
    <row r="9" spans="1:8" x14ac:dyDescent="0.25">
      <c r="A9" t="s">
        <v>154</v>
      </c>
      <c r="B9" t="s">
        <v>91</v>
      </c>
      <c r="C9" t="s">
        <v>139</v>
      </c>
      <c r="D9" s="1">
        <v>98222</v>
      </c>
      <c r="E9" s="1">
        <v>191721</v>
      </c>
      <c r="F9" s="1">
        <v>130308</v>
      </c>
      <c r="G9" s="1">
        <v>322029</v>
      </c>
      <c r="H9" s="1">
        <v>420277</v>
      </c>
    </row>
    <row r="10" spans="1:8" x14ac:dyDescent="0.25">
      <c r="A10" t="s">
        <v>155</v>
      </c>
      <c r="B10" t="s">
        <v>91</v>
      </c>
      <c r="C10" t="s">
        <v>156</v>
      </c>
      <c r="D10" s="1">
        <v>104225</v>
      </c>
      <c r="E10" s="1">
        <v>189406</v>
      </c>
      <c r="F10" s="1">
        <v>127557</v>
      </c>
      <c r="G10" s="1">
        <v>316963</v>
      </c>
      <c r="H10" s="1">
        <v>421238</v>
      </c>
    </row>
    <row r="11" spans="1:8" x14ac:dyDescent="0.25">
      <c r="A11" t="s">
        <v>157</v>
      </c>
      <c r="B11" t="s">
        <v>91</v>
      </c>
      <c r="C11" t="s">
        <v>158</v>
      </c>
      <c r="D11" s="1">
        <v>115599</v>
      </c>
      <c r="E11" s="1">
        <v>192774</v>
      </c>
      <c r="F11" s="1">
        <v>121856</v>
      </c>
      <c r="G11" s="1">
        <v>314630</v>
      </c>
      <c r="H11" s="1">
        <v>430309</v>
      </c>
    </row>
    <row r="12" spans="1:8" x14ac:dyDescent="0.25">
      <c r="A12" t="s">
        <v>159</v>
      </c>
      <c r="B12" t="s">
        <v>91</v>
      </c>
      <c r="C12" t="s">
        <v>160</v>
      </c>
      <c r="D12" s="1">
        <v>120845</v>
      </c>
      <c r="E12" s="1">
        <v>200103</v>
      </c>
      <c r="F12" s="1">
        <v>125143</v>
      </c>
      <c r="G12" s="1">
        <v>325246</v>
      </c>
      <c r="H12" s="1">
        <v>446457</v>
      </c>
    </row>
    <row r="13" spans="1:8" x14ac:dyDescent="0.25">
      <c r="A13" t="s">
        <v>161</v>
      </c>
      <c r="B13" t="s">
        <v>91</v>
      </c>
      <c r="C13" t="s">
        <v>162</v>
      </c>
      <c r="D13" s="1">
        <v>89752</v>
      </c>
      <c r="E13" s="1">
        <v>183589</v>
      </c>
      <c r="F13" s="1">
        <v>88788</v>
      </c>
      <c r="G13" s="1">
        <v>272377</v>
      </c>
      <c r="H13" s="1">
        <v>362217</v>
      </c>
    </row>
    <row r="14" spans="1:8" x14ac:dyDescent="0.25">
      <c r="A14" t="s">
        <v>163</v>
      </c>
      <c r="B14" t="s">
        <v>91</v>
      </c>
      <c r="C14" t="s">
        <v>164</v>
      </c>
      <c r="D14" s="1">
        <v>125320</v>
      </c>
      <c r="E14" s="1">
        <v>207868</v>
      </c>
      <c r="F14" s="1">
        <v>108106</v>
      </c>
      <c r="G14" s="1">
        <v>315974</v>
      </c>
      <c r="H14" s="1">
        <v>441294</v>
      </c>
    </row>
    <row r="15" spans="1:8" x14ac:dyDescent="0.25">
      <c r="A15" t="s">
        <v>165</v>
      </c>
      <c r="B15" t="s">
        <v>91</v>
      </c>
      <c r="C15" t="s">
        <v>166</v>
      </c>
      <c r="D15" s="1">
        <v>145056</v>
      </c>
      <c r="E15" s="1">
        <v>217036</v>
      </c>
      <c r="F15" s="1">
        <v>126903</v>
      </c>
      <c r="G15" s="1">
        <v>343939</v>
      </c>
      <c r="H15" s="1">
        <v>488996</v>
      </c>
    </row>
    <row r="16" spans="1:8" x14ac:dyDescent="0.25">
      <c r="A16" t="s">
        <v>167</v>
      </c>
      <c r="B16" t="s">
        <v>91</v>
      </c>
      <c r="C16" t="s">
        <v>168</v>
      </c>
      <c r="D16" s="1">
        <v>157387</v>
      </c>
      <c r="E16" s="1">
        <v>229867</v>
      </c>
      <c r="F16" s="1">
        <v>134682</v>
      </c>
      <c r="G16" s="1">
        <v>364549</v>
      </c>
      <c r="H16" s="1">
        <v>521936</v>
      </c>
    </row>
    <row r="17" spans="1:8" x14ac:dyDescent="0.25">
      <c r="A17" t="s">
        <v>169</v>
      </c>
      <c r="B17" t="s">
        <v>91</v>
      </c>
      <c r="C17" t="s">
        <v>170</v>
      </c>
      <c r="D17" s="1">
        <v>163742</v>
      </c>
      <c r="E17" s="1">
        <v>249012</v>
      </c>
      <c r="F17" s="1">
        <v>130252</v>
      </c>
      <c r="G17" s="1">
        <v>379264</v>
      </c>
      <c r="H17" s="1">
        <v>543006</v>
      </c>
    </row>
    <row r="18" spans="1:8" x14ac:dyDescent="0.25">
      <c r="A18" t="s">
        <v>171</v>
      </c>
      <c r="B18" t="s">
        <v>91</v>
      </c>
      <c r="C18" t="s">
        <v>172</v>
      </c>
      <c r="D18" s="1">
        <v>177568</v>
      </c>
      <c r="E18" s="1">
        <v>255474</v>
      </c>
      <c r="F18" s="1">
        <v>138964</v>
      </c>
      <c r="G18" s="1">
        <v>394438</v>
      </c>
      <c r="H18" s="1">
        <v>572009</v>
      </c>
    </row>
    <row r="19" spans="1:8" x14ac:dyDescent="0.25">
      <c r="A19" t="s">
        <v>173</v>
      </c>
      <c r="B19" t="s">
        <v>91</v>
      </c>
      <c r="C19" t="s">
        <v>174</v>
      </c>
      <c r="D19" s="1">
        <v>190038</v>
      </c>
      <c r="E19" s="1">
        <v>255826</v>
      </c>
      <c r="F19" s="1">
        <v>143584</v>
      </c>
      <c r="G19" s="1">
        <v>399410</v>
      </c>
      <c r="H19" s="1">
        <v>589448</v>
      </c>
    </row>
    <row r="20" spans="1:8" x14ac:dyDescent="0.25">
      <c r="A20" t="s">
        <v>175</v>
      </c>
      <c r="B20" t="s">
        <v>91</v>
      </c>
      <c r="C20" t="s">
        <v>176</v>
      </c>
      <c r="D20" s="1">
        <v>195516</v>
      </c>
      <c r="E20" s="1">
        <v>252536</v>
      </c>
      <c r="F20" s="1">
        <v>144364</v>
      </c>
      <c r="G20" s="1">
        <v>396900</v>
      </c>
      <c r="H20" s="1">
        <v>592416</v>
      </c>
    </row>
    <row r="21" spans="1:8" x14ac:dyDescent="0.25">
      <c r="A21" t="s">
        <v>177</v>
      </c>
      <c r="B21" t="s">
        <v>91</v>
      </c>
      <c r="C21" t="s">
        <v>178</v>
      </c>
      <c r="D21" s="1">
        <v>191438</v>
      </c>
      <c r="E21" s="1">
        <v>253715</v>
      </c>
      <c r="F21" s="1">
        <v>144034</v>
      </c>
      <c r="G21" s="1">
        <v>397749</v>
      </c>
      <c r="H21" s="1">
        <v>589187</v>
      </c>
    </row>
    <row r="22" spans="1:8" x14ac:dyDescent="0.25">
      <c r="A22" t="s">
        <v>179</v>
      </c>
      <c r="B22" t="s">
        <v>91</v>
      </c>
      <c r="C22" t="s">
        <v>138</v>
      </c>
      <c r="D22" s="1">
        <v>196104</v>
      </c>
      <c r="E22" s="1">
        <v>255877</v>
      </c>
      <c r="F22" s="1">
        <v>144269</v>
      </c>
      <c r="G22" s="1">
        <v>400146</v>
      </c>
      <c r="H22" s="1">
        <v>596250</v>
      </c>
    </row>
    <row r="23" spans="1:8" x14ac:dyDescent="0.25">
      <c r="A23" t="s">
        <v>180</v>
      </c>
      <c r="B23" t="s">
        <v>91</v>
      </c>
      <c r="C23" t="s">
        <v>181</v>
      </c>
      <c r="D23" s="1">
        <v>204677</v>
      </c>
      <c r="E23" s="1">
        <v>259771</v>
      </c>
      <c r="F23" s="1">
        <v>131073</v>
      </c>
      <c r="G23" s="1">
        <v>390844</v>
      </c>
      <c r="H23" s="1">
        <v>595521</v>
      </c>
    </row>
    <row r="24" spans="1:8" x14ac:dyDescent="0.25">
      <c r="A24" t="s">
        <v>182</v>
      </c>
      <c r="B24" t="s">
        <v>91</v>
      </c>
      <c r="C24" t="s">
        <v>183</v>
      </c>
      <c r="D24" s="1">
        <v>239213</v>
      </c>
      <c r="E24" s="1">
        <v>262150</v>
      </c>
      <c r="F24" s="1">
        <v>124481</v>
      </c>
      <c r="G24" s="1">
        <v>386631</v>
      </c>
      <c r="H24" s="1">
        <v>625844</v>
      </c>
    </row>
    <row r="25" spans="1:8" x14ac:dyDescent="0.25">
      <c r="A25" t="s">
        <v>184</v>
      </c>
      <c r="B25" t="s">
        <v>91</v>
      </c>
      <c r="C25" t="s">
        <v>185</v>
      </c>
      <c r="D25" s="1">
        <v>188990</v>
      </c>
      <c r="E25" s="1">
        <v>199741</v>
      </c>
      <c r="F25" s="1">
        <v>104977</v>
      </c>
      <c r="G25" s="1">
        <v>304718</v>
      </c>
      <c r="H25" s="1">
        <v>493708</v>
      </c>
    </row>
    <row r="26" spans="1:8" x14ac:dyDescent="0.25">
      <c r="A26" t="s">
        <v>186</v>
      </c>
      <c r="B26" t="s">
        <v>91</v>
      </c>
      <c r="C26" t="s">
        <v>187</v>
      </c>
      <c r="D26" s="1">
        <v>188548</v>
      </c>
      <c r="E26" s="1">
        <v>193794</v>
      </c>
      <c r="F26" s="1">
        <v>102502</v>
      </c>
      <c r="G26" s="1">
        <v>296296</v>
      </c>
      <c r="H26" s="1">
        <v>484844</v>
      </c>
    </row>
    <row r="27" spans="1:8" x14ac:dyDescent="0.25">
      <c r="A27" t="s">
        <v>188</v>
      </c>
      <c r="B27" t="s">
        <v>91</v>
      </c>
      <c r="C27" t="s">
        <v>189</v>
      </c>
      <c r="D27" s="1">
        <v>193746</v>
      </c>
      <c r="E27" s="1">
        <v>201137</v>
      </c>
      <c r="F27" s="1">
        <v>100825</v>
      </c>
      <c r="G27" s="1">
        <v>301962</v>
      </c>
      <c r="H27" s="1">
        <v>495708</v>
      </c>
    </row>
    <row r="28" spans="1:8" x14ac:dyDescent="0.25">
      <c r="A28" t="s">
        <v>190</v>
      </c>
      <c r="B28" t="s">
        <v>91</v>
      </c>
      <c r="C28" t="s">
        <v>191</v>
      </c>
      <c r="D28" s="1">
        <v>200294</v>
      </c>
      <c r="E28" s="1">
        <v>232428</v>
      </c>
      <c r="F28" s="1">
        <v>99659</v>
      </c>
      <c r="G28" s="1">
        <v>332087</v>
      </c>
      <c r="H28" s="1">
        <v>532381</v>
      </c>
    </row>
    <row r="29" spans="1:8" x14ac:dyDescent="0.25">
      <c r="A29" t="s">
        <v>192</v>
      </c>
      <c r="B29" t="s">
        <v>91</v>
      </c>
      <c r="C29" t="s">
        <v>193</v>
      </c>
      <c r="D29" s="1">
        <v>197025</v>
      </c>
      <c r="E29" s="1">
        <v>242172</v>
      </c>
      <c r="F29" s="1">
        <v>94207</v>
      </c>
      <c r="G29" s="1">
        <v>336379</v>
      </c>
      <c r="H29" s="1">
        <v>533404</v>
      </c>
    </row>
    <row r="30" spans="1:8" x14ac:dyDescent="0.25">
      <c r="A30" t="s">
        <v>194</v>
      </c>
      <c r="B30" t="s">
        <v>91</v>
      </c>
      <c r="C30" t="s">
        <v>195</v>
      </c>
      <c r="D30" s="1">
        <v>202012</v>
      </c>
      <c r="E30" s="1">
        <v>235395</v>
      </c>
      <c r="F30" s="1">
        <v>91446</v>
      </c>
      <c r="G30" s="1">
        <v>326841</v>
      </c>
      <c r="H30" s="1">
        <v>528853</v>
      </c>
    </row>
    <row r="31" spans="1:8" x14ac:dyDescent="0.25">
      <c r="A31" t="s">
        <v>196</v>
      </c>
      <c r="B31" t="s">
        <v>91</v>
      </c>
      <c r="C31" t="s">
        <v>197</v>
      </c>
      <c r="D31" s="1">
        <v>216625</v>
      </c>
      <c r="E31" s="1">
        <v>237975</v>
      </c>
      <c r="F31" s="1">
        <v>94909</v>
      </c>
      <c r="G31" s="1">
        <v>332884</v>
      </c>
      <c r="H31" s="1">
        <v>549509</v>
      </c>
    </row>
    <row r="32" spans="1:8" x14ac:dyDescent="0.25">
      <c r="A32" t="s">
        <v>198</v>
      </c>
      <c r="B32" t="s">
        <v>91</v>
      </c>
      <c r="C32" t="s">
        <v>137</v>
      </c>
      <c r="D32" s="1">
        <v>225107</v>
      </c>
      <c r="E32" s="1">
        <v>232734</v>
      </c>
      <c r="F32" s="1">
        <v>94009</v>
      </c>
      <c r="G32" s="1">
        <v>326743</v>
      </c>
      <c r="H32" s="1">
        <v>551850</v>
      </c>
    </row>
    <row r="33" spans="1:8" x14ac:dyDescent="0.25">
      <c r="A33" t="s">
        <v>199</v>
      </c>
      <c r="B33" t="s">
        <v>91</v>
      </c>
      <c r="C33" t="s">
        <v>200</v>
      </c>
      <c r="D33" s="1">
        <v>228611</v>
      </c>
      <c r="E33" s="1">
        <v>233651</v>
      </c>
      <c r="F33" s="1">
        <v>102296</v>
      </c>
      <c r="G33" s="1">
        <v>335947</v>
      </c>
      <c r="H33" s="1">
        <v>564558</v>
      </c>
    </row>
    <row r="34" spans="1:8" x14ac:dyDescent="0.25">
      <c r="A34" t="s">
        <v>201</v>
      </c>
      <c r="B34" t="s">
        <v>91</v>
      </c>
      <c r="C34" t="s">
        <v>202</v>
      </c>
      <c r="D34" s="1">
        <v>237588</v>
      </c>
      <c r="E34" s="1">
        <v>246559</v>
      </c>
      <c r="F34" s="1">
        <v>108976</v>
      </c>
      <c r="G34" s="1">
        <v>355535</v>
      </c>
      <c r="H34" s="1">
        <v>593123</v>
      </c>
    </row>
    <row r="35" spans="1:8" x14ac:dyDescent="0.25">
      <c r="A35" t="s">
        <v>203</v>
      </c>
      <c r="B35" t="s">
        <v>91</v>
      </c>
      <c r="C35" t="s">
        <v>204</v>
      </c>
      <c r="D35" s="1">
        <v>235387</v>
      </c>
      <c r="E35" s="1">
        <v>250407</v>
      </c>
      <c r="F35" s="1">
        <v>115285</v>
      </c>
      <c r="G35" s="1">
        <v>365692</v>
      </c>
      <c r="H35" s="1">
        <v>601079</v>
      </c>
    </row>
    <row r="36" spans="1:8" x14ac:dyDescent="0.25">
      <c r="A36" t="s">
        <v>205</v>
      </c>
      <c r="B36" t="s">
        <v>91</v>
      </c>
      <c r="C36" t="s">
        <v>206</v>
      </c>
      <c r="D36" s="1">
        <v>248869</v>
      </c>
      <c r="E36" s="1">
        <v>264222</v>
      </c>
      <c r="F36" s="1">
        <v>116579</v>
      </c>
      <c r="G36" s="1">
        <v>380801</v>
      </c>
      <c r="H36" s="1">
        <v>629670</v>
      </c>
    </row>
    <row r="37" spans="1:8" x14ac:dyDescent="0.25">
      <c r="A37" t="s">
        <v>207</v>
      </c>
      <c r="B37" t="s">
        <v>91</v>
      </c>
      <c r="C37" t="s">
        <v>136</v>
      </c>
      <c r="D37" s="1">
        <v>251378</v>
      </c>
      <c r="E37" s="1">
        <v>265342</v>
      </c>
      <c r="F37" s="1">
        <v>112737</v>
      </c>
      <c r="G37" s="1">
        <v>378079</v>
      </c>
      <c r="H37" s="1">
        <v>629457</v>
      </c>
    </row>
    <row r="38" spans="1:8" x14ac:dyDescent="0.25">
      <c r="A38" t="s">
        <v>208</v>
      </c>
      <c r="B38" t="s">
        <v>91</v>
      </c>
      <c r="C38" t="s">
        <v>209</v>
      </c>
      <c r="D38" s="1">
        <v>254651</v>
      </c>
      <c r="E38" s="1">
        <v>259335</v>
      </c>
      <c r="F38" s="1">
        <v>108291</v>
      </c>
      <c r="G38" s="1">
        <v>367626</v>
      </c>
      <c r="H38" s="1">
        <v>622277</v>
      </c>
    </row>
    <row r="39" spans="1:8" x14ac:dyDescent="0.25">
      <c r="A39" t="s">
        <v>210</v>
      </c>
      <c r="B39" t="s">
        <v>91</v>
      </c>
      <c r="C39" t="s">
        <v>211</v>
      </c>
      <c r="D39" s="1">
        <v>259045</v>
      </c>
      <c r="E39" s="1">
        <v>258649</v>
      </c>
      <c r="F39" s="1">
        <v>110857</v>
      </c>
      <c r="G39" s="1">
        <v>369506</v>
      </c>
      <c r="H39" s="1">
        <v>628551</v>
      </c>
    </row>
    <row r="40" spans="1:8" x14ac:dyDescent="0.25">
      <c r="A40" t="s">
        <v>212</v>
      </c>
      <c r="B40" t="s">
        <v>91</v>
      </c>
      <c r="C40" t="s">
        <v>213</v>
      </c>
      <c r="D40" s="1">
        <v>256838</v>
      </c>
      <c r="E40" s="1">
        <v>259583</v>
      </c>
      <c r="F40" s="1">
        <v>111271</v>
      </c>
      <c r="G40" s="1">
        <v>370854</v>
      </c>
      <c r="H40" s="1">
        <v>627692</v>
      </c>
    </row>
    <row r="41" spans="1:8" x14ac:dyDescent="0.25">
      <c r="A41" t="s">
        <v>214</v>
      </c>
      <c r="B41" t="s">
        <v>91</v>
      </c>
      <c r="C41" t="s">
        <v>215</v>
      </c>
      <c r="D41" s="1">
        <v>258346</v>
      </c>
      <c r="E41" s="1">
        <v>251512</v>
      </c>
      <c r="F41" s="1">
        <v>110561</v>
      </c>
      <c r="G41" s="1">
        <v>362073</v>
      </c>
      <c r="H41" s="1">
        <v>620419</v>
      </c>
    </row>
    <row r="42" spans="1:8" x14ac:dyDescent="0.25">
      <c r="A42" t="s">
        <v>216</v>
      </c>
      <c r="B42" t="s">
        <v>91</v>
      </c>
      <c r="C42" t="s">
        <v>135</v>
      </c>
      <c r="D42" s="1">
        <v>258366</v>
      </c>
      <c r="E42" s="1">
        <v>246839</v>
      </c>
      <c r="F42" s="1">
        <v>110978</v>
      </c>
      <c r="G42" s="1">
        <v>357817</v>
      </c>
      <c r="H42" s="1">
        <v>616183</v>
      </c>
    </row>
    <row r="43" spans="1:8" x14ac:dyDescent="0.25">
      <c r="A43" t="s">
        <v>217</v>
      </c>
      <c r="B43" t="s">
        <v>91</v>
      </c>
      <c r="C43" t="s">
        <v>218</v>
      </c>
      <c r="D43" s="1">
        <v>193147</v>
      </c>
      <c r="E43" s="1">
        <v>189207</v>
      </c>
      <c r="F43" s="1">
        <v>88402</v>
      </c>
      <c r="G43" s="1">
        <v>277609</v>
      </c>
      <c r="H43" s="1">
        <v>470756</v>
      </c>
    </row>
    <row r="44" spans="1:8" x14ac:dyDescent="0.25">
      <c r="A44" t="s">
        <v>219</v>
      </c>
      <c r="B44" t="s">
        <v>91</v>
      </c>
      <c r="C44" t="s">
        <v>220</v>
      </c>
      <c r="D44" s="1">
        <v>86637</v>
      </c>
      <c r="E44" s="1">
        <v>129388</v>
      </c>
      <c r="F44" s="1">
        <v>84414</v>
      </c>
      <c r="G44" s="1">
        <v>213802</v>
      </c>
      <c r="H44" s="1">
        <v>300439</v>
      </c>
    </row>
    <row r="45" spans="1:8" x14ac:dyDescent="0.25">
      <c r="A45" t="s">
        <v>221</v>
      </c>
      <c r="B45" t="s">
        <v>94</v>
      </c>
      <c r="C45" t="s">
        <v>139</v>
      </c>
      <c r="D45" s="1">
        <v>7657894</v>
      </c>
      <c r="E45" s="1">
        <v>4922994</v>
      </c>
      <c r="F45" s="1">
        <v>2217665</v>
      </c>
      <c r="G45" s="1">
        <v>7140659</v>
      </c>
      <c r="H45" s="1">
        <v>14798619</v>
      </c>
    </row>
    <row r="46" spans="1:8" x14ac:dyDescent="0.25">
      <c r="A46" t="s">
        <v>222</v>
      </c>
      <c r="B46" t="s">
        <v>94</v>
      </c>
      <c r="C46" t="s">
        <v>156</v>
      </c>
      <c r="D46" s="1">
        <v>8123333</v>
      </c>
      <c r="E46" s="1">
        <v>4827499</v>
      </c>
      <c r="F46" s="1">
        <v>2315985</v>
      </c>
      <c r="G46" s="1">
        <v>7143484</v>
      </c>
      <c r="H46" s="1">
        <v>15267094</v>
      </c>
    </row>
    <row r="47" spans="1:8" x14ac:dyDescent="0.25">
      <c r="A47" t="s">
        <v>223</v>
      </c>
      <c r="B47" t="s">
        <v>94</v>
      </c>
      <c r="C47" t="s">
        <v>158</v>
      </c>
      <c r="D47" s="1">
        <v>9109065</v>
      </c>
      <c r="E47" s="1">
        <v>4931204</v>
      </c>
      <c r="F47" s="1">
        <v>2430640</v>
      </c>
      <c r="G47" s="1">
        <v>7361844</v>
      </c>
      <c r="H47" s="1">
        <v>16471140</v>
      </c>
    </row>
    <row r="48" spans="1:8" x14ac:dyDescent="0.25">
      <c r="A48" t="s">
        <v>224</v>
      </c>
      <c r="B48" t="s">
        <v>94</v>
      </c>
      <c r="C48" t="s">
        <v>160</v>
      </c>
      <c r="D48" s="1">
        <v>9625693</v>
      </c>
      <c r="E48" s="1">
        <v>4828878</v>
      </c>
      <c r="F48" s="1">
        <v>2389534</v>
      </c>
      <c r="G48" s="1">
        <v>7218412</v>
      </c>
      <c r="H48" s="1">
        <v>16844631</v>
      </c>
    </row>
    <row r="49" spans="1:8" x14ac:dyDescent="0.25">
      <c r="A49" t="s">
        <v>225</v>
      </c>
      <c r="B49" t="s">
        <v>94</v>
      </c>
      <c r="C49" t="s">
        <v>162</v>
      </c>
      <c r="D49" s="1">
        <v>7185315</v>
      </c>
      <c r="E49" s="1">
        <v>3488005</v>
      </c>
      <c r="F49" s="1">
        <v>1599037</v>
      </c>
      <c r="G49" s="1">
        <v>5087042</v>
      </c>
      <c r="H49" s="1">
        <v>12272726</v>
      </c>
    </row>
    <row r="50" spans="1:8" x14ac:dyDescent="0.25">
      <c r="A50" t="s">
        <v>226</v>
      </c>
      <c r="B50" t="s">
        <v>94</v>
      </c>
      <c r="C50" t="s">
        <v>164</v>
      </c>
      <c r="D50" s="1">
        <v>10209001</v>
      </c>
      <c r="E50" s="1">
        <v>4515390</v>
      </c>
      <c r="F50" s="1">
        <v>2210614</v>
      </c>
      <c r="G50" s="1">
        <v>6726004</v>
      </c>
      <c r="H50" s="1">
        <v>16935005</v>
      </c>
    </row>
    <row r="51" spans="1:8" x14ac:dyDescent="0.25">
      <c r="A51" t="s">
        <v>227</v>
      </c>
      <c r="B51" t="s">
        <v>94</v>
      </c>
      <c r="C51" t="s">
        <v>166</v>
      </c>
      <c r="D51" s="1">
        <v>13398169</v>
      </c>
      <c r="E51" s="1">
        <v>5231169</v>
      </c>
      <c r="F51" s="1">
        <v>2367564</v>
      </c>
      <c r="G51" s="1">
        <v>7598733</v>
      </c>
      <c r="H51" s="1">
        <v>20996916</v>
      </c>
    </row>
    <row r="52" spans="1:8" x14ac:dyDescent="0.25">
      <c r="A52" t="s">
        <v>228</v>
      </c>
      <c r="B52" t="s">
        <v>94</v>
      </c>
      <c r="C52" t="s">
        <v>168</v>
      </c>
      <c r="D52" s="1">
        <v>13438929</v>
      </c>
      <c r="E52" s="1">
        <v>5477436</v>
      </c>
      <c r="F52" s="1">
        <v>2559310</v>
      </c>
      <c r="G52" s="1">
        <v>8036746</v>
      </c>
      <c r="H52" s="1">
        <v>21475685</v>
      </c>
    </row>
    <row r="53" spans="1:8" x14ac:dyDescent="0.25">
      <c r="A53" t="s">
        <v>229</v>
      </c>
      <c r="B53" t="s">
        <v>94</v>
      </c>
      <c r="C53" t="s">
        <v>170</v>
      </c>
      <c r="D53" s="1">
        <v>15296728</v>
      </c>
      <c r="E53" s="1">
        <v>6663027</v>
      </c>
      <c r="F53" s="1">
        <v>2828872</v>
      </c>
      <c r="G53" s="1">
        <v>9491899</v>
      </c>
      <c r="H53" s="1">
        <v>24788627</v>
      </c>
    </row>
    <row r="54" spans="1:8" x14ac:dyDescent="0.25">
      <c r="A54" t="s">
        <v>230</v>
      </c>
      <c r="B54" t="s">
        <v>94</v>
      </c>
      <c r="C54" t="s">
        <v>172</v>
      </c>
      <c r="D54" s="1">
        <v>16647393</v>
      </c>
      <c r="E54" s="1">
        <v>7282439</v>
      </c>
      <c r="F54" s="1">
        <v>3067536</v>
      </c>
      <c r="G54" s="1">
        <v>10349975</v>
      </c>
      <c r="H54" s="1">
        <v>26997493</v>
      </c>
    </row>
    <row r="55" spans="1:8" x14ac:dyDescent="0.25">
      <c r="A55" t="s">
        <v>231</v>
      </c>
      <c r="B55" t="s">
        <v>94</v>
      </c>
      <c r="C55" t="s">
        <v>174</v>
      </c>
      <c r="D55" s="1">
        <v>17876319</v>
      </c>
      <c r="E55" s="1">
        <v>7591488</v>
      </c>
      <c r="F55" s="1">
        <v>3143518</v>
      </c>
      <c r="G55" s="1">
        <v>10735006</v>
      </c>
      <c r="H55" s="1">
        <v>28611325</v>
      </c>
    </row>
    <row r="56" spans="1:8" x14ac:dyDescent="0.25">
      <c r="A56" t="s">
        <v>232</v>
      </c>
      <c r="B56" t="s">
        <v>94</v>
      </c>
      <c r="C56" t="s">
        <v>176</v>
      </c>
      <c r="D56" s="1">
        <v>18089864</v>
      </c>
      <c r="E56" s="1">
        <v>7731661</v>
      </c>
      <c r="F56" s="1">
        <v>3219059</v>
      </c>
      <c r="G56" s="1">
        <v>10950720</v>
      </c>
      <c r="H56" s="1">
        <v>29040584</v>
      </c>
    </row>
    <row r="57" spans="1:8" x14ac:dyDescent="0.25">
      <c r="A57" t="s">
        <v>233</v>
      </c>
      <c r="B57" t="s">
        <v>94</v>
      </c>
      <c r="C57" t="s">
        <v>178</v>
      </c>
      <c r="D57" s="1">
        <v>18358985</v>
      </c>
      <c r="E57" s="1">
        <v>7747297</v>
      </c>
      <c r="F57" s="1">
        <v>3251939</v>
      </c>
      <c r="G57" s="1">
        <v>10999236</v>
      </c>
      <c r="H57" s="1">
        <v>29358221</v>
      </c>
    </row>
    <row r="58" spans="1:8" x14ac:dyDescent="0.25">
      <c r="A58" t="s">
        <v>234</v>
      </c>
      <c r="B58" t="s">
        <v>94</v>
      </c>
      <c r="C58" t="s">
        <v>138</v>
      </c>
      <c r="D58" s="1">
        <v>18648636</v>
      </c>
      <c r="E58" s="1">
        <v>7747091</v>
      </c>
      <c r="F58" s="1">
        <v>3337783</v>
      </c>
      <c r="G58" s="1">
        <v>11084874</v>
      </c>
      <c r="H58" s="1">
        <v>29733510</v>
      </c>
    </row>
    <row r="59" spans="1:8" x14ac:dyDescent="0.25">
      <c r="A59" t="s">
        <v>235</v>
      </c>
      <c r="B59" t="s">
        <v>94</v>
      </c>
      <c r="C59" t="s">
        <v>181</v>
      </c>
      <c r="D59" s="1">
        <v>19874264</v>
      </c>
      <c r="E59" s="1">
        <v>8151381</v>
      </c>
      <c r="F59" s="1">
        <v>3339367</v>
      </c>
      <c r="G59" s="1">
        <v>11490748</v>
      </c>
      <c r="H59" s="1">
        <v>31365012</v>
      </c>
    </row>
    <row r="60" spans="1:8" x14ac:dyDescent="0.25">
      <c r="A60" t="s">
        <v>236</v>
      </c>
      <c r="B60" t="s">
        <v>94</v>
      </c>
      <c r="C60" t="s">
        <v>183</v>
      </c>
      <c r="D60" s="1">
        <v>22483490</v>
      </c>
      <c r="E60" s="1">
        <v>8415593</v>
      </c>
      <c r="F60" s="1">
        <v>3206478</v>
      </c>
      <c r="G60" s="1">
        <v>11622071</v>
      </c>
      <c r="H60" s="1">
        <v>34105561</v>
      </c>
    </row>
    <row r="61" spans="1:8" x14ac:dyDescent="0.25">
      <c r="A61" t="s">
        <v>237</v>
      </c>
      <c r="B61" t="s">
        <v>94</v>
      </c>
      <c r="C61" t="s">
        <v>185</v>
      </c>
      <c r="D61" s="1">
        <v>20422451</v>
      </c>
      <c r="E61" s="1">
        <v>7530861</v>
      </c>
      <c r="F61" s="1">
        <v>2557597</v>
      </c>
      <c r="G61" s="1">
        <v>10088458</v>
      </c>
      <c r="H61" s="1">
        <v>30510909</v>
      </c>
    </row>
    <row r="62" spans="1:8" x14ac:dyDescent="0.25">
      <c r="A62" t="s">
        <v>238</v>
      </c>
      <c r="B62" t="s">
        <v>94</v>
      </c>
      <c r="C62" t="s">
        <v>187</v>
      </c>
      <c r="D62" s="1">
        <v>21126654</v>
      </c>
      <c r="E62" s="1">
        <v>8278617</v>
      </c>
      <c r="F62" s="1">
        <v>2699046</v>
      </c>
      <c r="G62" s="1">
        <v>10977663</v>
      </c>
      <c r="H62" s="1">
        <v>32104317</v>
      </c>
    </row>
    <row r="63" spans="1:8" x14ac:dyDescent="0.25">
      <c r="A63" t="s">
        <v>239</v>
      </c>
      <c r="B63" t="s">
        <v>94</v>
      </c>
      <c r="C63" t="s">
        <v>189</v>
      </c>
      <c r="D63" s="1">
        <v>23869394</v>
      </c>
      <c r="E63" s="1">
        <v>9694662</v>
      </c>
      <c r="F63" s="1">
        <v>2846797</v>
      </c>
      <c r="G63" s="1">
        <v>12541459</v>
      </c>
      <c r="H63" s="1">
        <v>36410853</v>
      </c>
    </row>
    <row r="64" spans="1:8" x14ac:dyDescent="0.25">
      <c r="A64" t="s">
        <v>240</v>
      </c>
      <c r="B64" t="s">
        <v>94</v>
      </c>
      <c r="C64" t="s">
        <v>191</v>
      </c>
      <c r="D64" s="1">
        <v>24998301</v>
      </c>
      <c r="E64" s="1">
        <v>12326087</v>
      </c>
      <c r="F64" s="1">
        <v>3111116</v>
      </c>
      <c r="G64" s="1">
        <v>15437203</v>
      </c>
      <c r="H64" s="1">
        <v>40435504</v>
      </c>
    </row>
    <row r="65" spans="1:8" x14ac:dyDescent="0.25">
      <c r="A65" t="s">
        <v>241</v>
      </c>
      <c r="B65" t="s">
        <v>94</v>
      </c>
      <c r="C65" t="s">
        <v>193</v>
      </c>
      <c r="D65" s="1">
        <v>25589037</v>
      </c>
      <c r="E65" s="1">
        <v>13580796</v>
      </c>
      <c r="F65" s="1">
        <v>3361592</v>
      </c>
      <c r="G65" s="1">
        <v>16942388</v>
      </c>
      <c r="H65" s="1">
        <v>42531425</v>
      </c>
    </row>
    <row r="66" spans="1:8" x14ac:dyDescent="0.25">
      <c r="A66" t="s">
        <v>242</v>
      </c>
      <c r="B66" t="s">
        <v>94</v>
      </c>
      <c r="C66" t="s">
        <v>195</v>
      </c>
      <c r="D66" s="1">
        <v>27246248</v>
      </c>
      <c r="E66" s="1">
        <v>14831366</v>
      </c>
      <c r="F66" s="1">
        <v>3749622</v>
      </c>
      <c r="G66" s="1">
        <v>18580988</v>
      </c>
      <c r="H66" s="1">
        <v>45827236</v>
      </c>
    </row>
    <row r="67" spans="1:8" x14ac:dyDescent="0.25">
      <c r="A67" t="s">
        <v>243</v>
      </c>
      <c r="B67" t="s">
        <v>94</v>
      </c>
      <c r="C67" t="s">
        <v>197</v>
      </c>
      <c r="D67" s="1">
        <v>29258960</v>
      </c>
      <c r="E67" s="1">
        <v>15938064</v>
      </c>
      <c r="F67" s="1">
        <v>4081678</v>
      </c>
      <c r="G67" s="1">
        <v>20019742</v>
      </c>
      <c r="H67" s="1">
        <v>49278702</v>
      </c>
    </row>
    <row r="68" spans="1:8" x14ac:dyDescent="0.25">
      <c r="A68" t="s">
        <v>244</v>
      </c>
      <c r="B68" t="s">
        <v>94</v>
      </c>
      <c r="C68" t="s">
        <v>137</v>
      </c>
      <c r="D68" s="1">
        <v>29672605</v>
      </c>
      <c r="E68" s="1">
        <v>16345625</v>
      </c>
      <c r="F68" s="1">
        <v>4217727</v>
      </c>
      <c r="G68" s="1">
        <v>20563352</v>
      </c>
      <c r="H68" s="1">
        <v>50235957</v>
      </c>
    </row>
    <row r="69" spans="1:8" x14ac:dyDescent="0.25">
      <c r="A69" t="s">
        <v>245</v>
      </c>
      <c r="B69" t="s">
        <v>94</v>
      </c>
      <c r="C69" t="s">
        <v>200</v>
      </c>
      <c r="D69" s="1">
        <v>31279022</v>
      </c>
      <c r="E69" s="1">
        <v>16018105</v>
      </c>
      <c r="F69" s="1">
        <v>4458625</v>
      </c>
      <c r="G69" s="1">
        <v>20476730</v>
      </c>
      <c r="H69" s="1">
        <v>51755752</v>
      </c>
    </row>
    <row r="70" spans="1:8" x14ac:dyDescent="0.25">
      <c r="A70" t="s">
        <v>246</v>
      </c>
      <c r="B70" t="s">
        <v>94</v>
      </c>
      <c r="C70" t="s">
        <v>202</v>
      </c>
      <c r="D70" s="1">
        <v>32769783</v>
      </c>
      <c r="E70" s="1">
        <v>17044129</v>
      </c>
      <c r="F70" s="1">
        <v>4941004</v>
      </c>
      <c r="G70" s="1">
        <v>21985133</v>
      </c>
      <c r="H70" s="1">
        <v>54754916</v>
      </c>
    </row>
    <row r="71" spans="1:8" x14ac:dyDescent="0.25">
      <c r="A71" t="s">
        <v>247</v>
      </c>
      <c r="B71" t="s">
        <v>94</v>
      </c>
      <c r="C71" t="s">
        <v>204</v>
      </c>
      <c r="D71" s="1">
        <v>32439002</v>
      </c>
      <c r="E71" s="1">
        <v>17181593</v>
      </c>
      <c r="F71" s="1">
        <v>5381373</v>
      </c>
      <c r="G71" s="1">
        <v>22562966</v>
      </c>
      <c r="H71" s="1">
        <v>55001968</v>
      </c>
    </row>
    <row r="72" spans="1:8" x14ac:dyDescent="0.25">
      <c r="A72" t="s">
        <v>248</v>
      </c>
      <c r="B72" t="s">
        <v>94</v>
      </c>
      <c r="C72" t="s">
        <v>206</v>
      </c>
      <c r="D72" s="1">
        <v>33828175</v>
      </c>
      <c r="E72" s="1">
        <v>17815092</v>
      </c>
      <c r="F72" s="1">
        <v>5496149</v>
      </c>
      <c r="G72" s="1">
        <v>23311241</v>
      </c>
      <c r="H72" s="1">
        <v>57139416</v>
      </c>
    </row>
    <row r="73" spans="1:8" x14ac:dyDescent="0.25">
      <c r="A73" t="s">
        <v>249</v>
      </c>
      <c r="B73" t="s">
        <v>94</v>
      </c>
      <c r="C73" t="s">
        <v>136</v>
      </c>
      <c r="D73" s="1">
        <v>34272045</v>
      </c>
      <c r="E73" s="1">
        <v>18185343</v>
      </c>
      <c r="F73" s="1">
        <v>5303546</v>
      </c>
      <c r="G73" s="1">
        <v>23488889</v>
      </c>
      <c r="H73" s="1">
        <v>57760934</v>
      </c>
    </row>
    <row r="74" spans="1:8" x14ac:dyDescent="0.25">
      <c r="A74" t="s">
        <v>250</v>
      </c>
      <c r="B74" t="s">
        <v>94</v>
      </c>
      <c r="C74" t="s">
        <v>209</v>
      </c>
      <c r="D74" s="1">
        <v>34320220</v>
      </c>
      <c r="E74" s="1">
        <v>17980750</v>
      </c>
      <c r="F74" s="1">
        <v>4966448</v>
      </c>
      <c r="G74" s="1">
        <v>22947198</v>
      </c>
      <c r="H74" s="1">
        <v>57267418</v>
      </c>
    </row>
    <row r="75" spans="1:8" x14ac:dyDescent="0.25">
      <c r="A75" t="s">
        <v>251</v>
      </c>
      <c r="B75" t="s">
        <v>94</v>
      </c>
      <c r="C75" t="s">
        <v>211</v>
      </c>
      <c r="D75" s="1">
        <v>35426916</v>
      </c>
      <c r="E75" s="1">
        <v>18317617</v>
      </c>
      <c r="F75" s="1">
        <v>4721921</v>
      </c>
      <c r="G75" s="1">
        <v>23039538</v>
      </c>
      <c r="H75" s="1">
        <v>58466454</v>
      </c>
    </row>
    <row r="76" spans="1:8" x14ac:dyDescent="0.25">
      <c r="A76" t="s">
        <v>252</v>
      </c>
      <c r="B76" t="s">
        <v>94</v>
      </c>
      <c r="C76" t="s">
        <v>213</v>
      </c>
      <c r="D76" s="1">
        <v>35960268</v>
      </c>
      <c r="E76" s="1">
        <v>18755215</v>
      </c>
      <c r="F76" s="1">
        <v>4610406</v>
      </c>
      <c r="G76" s="1">
        <v>23365621</v>
      </c>
      <c r="H76" s="1">
        <v>59325889</v>
      </c>
    </row>
    <row r="77" spans="1:8" x14ac:dyDescent="0.25">
      <c r="A77" t="s">
        <v>253</v>
      </c>
      <c r="B77" t="s">
        <v>94</v>
      </c>
      <c r="C77" t="s">
        <v>215</v>
      </c>
      <c r="D77" s="1">
        <v>36796535</v>
      </c>
      <c r="E77" s="1">
        <v>19340523</v>
      </c>
      <c r="F77" s="1">
        <v>4642442</v>
      </c>
      <c r="G77" s="1">
        <v>23982965</v>
      </c>
      <c r="H77" s="1">
        <v>60779500</v>
      </c>
    </row>
    <row r="78" spans="1:8" x14ac:dyDescent="0.25">
      <c r="A78" t="s">
        <v>254</v>
      </c>
      <c r="B78" t="s">
        <v>94</v>
      </c>
      <c r="C78" t="s">
        <v>135</v>
      </c>
      <c r="D78" s="1">
        <v>36826900</v>
      </c>
      <c r="E78" s="1">
        <v>19350227</v>
      </c>
      <c r="F78" s="1">
        <v>4804671</v>
      </c>
      <c r="G78" s="1">
        <v>24154898</v>
      </c>
      <c r="H78" s="1">
        <v>60981798</v>
      </c>
    </row>
    <row r="79" spans="1:8" x14ac:dyDescent="0.25">
      <c r="A79" t="s">
        <v>255</v>
      </c>
      <c r="B79" t="s">
        <v>94</v>
      </c>
      <c r="C79" t="s">
        <v>218</v>
      </c>
      <c r="D79" s="1">
        <v>27189475</v>
      </c>
      <c r="E79" s="1">
        <v>14340244</v>
      </c>
      <c r="F79" s="1">
        <v>3712941</v>
      </c>
      <c r="G79" s="1">
        <v>18053185</v>
      </c>
      <c r="H79" s="1">
        <v>45242660</v>
      </c>
    </row>
    <row r="80" spans="1:8" x14ac:dyDescent="0.25">
      <c r="A80" t="s">
        <v>256</v>
      </c>
      <c r="B80" t="s">
        <v>94</v>
      </c>
      <c r="C80" t="s">
        <v>220</v>
      </c>
      <c r="D80" s="1">
        <v>9494690</v>
      </c>
      <c r="E80" s="1">
        <v>8801558</v>
      </c>
      <c r="F80" s="1">
        <v>3249180</v>
      </c>
      <c r="G80" s="1">
        <v>12050738</v>
      </c>
      <c r="H80" s="1">
        <v>21545428</v>
      </c>
    </row>
    <row r="81" spans="1:8" x14ac:dyDescent="0.25">
      <c r="A81" t="s">
        <v>257</v>
      </c>
      <c r="B81" t="s">
        <v>83</v>
      </c>
      <c r="C81" t="s">
        <v>139</v>
      </c>
      <c r="D81" s="1">
        <v>10839854</v>
      </c>
      <c r="E81" s="1">
        <v>8004075</v>
      </c>
      <c r="F81" s="1">
        <v>3798253</v>
      </c>
      <c r="G81" s="1">
        <v>11802328</v>
      </c>
      <c r="H81" s="1">
        <v>22642339</v>
      </c>
    </row>
    <row r="82" spans="1:8" x14ac:dyDescent="0.25">
      <c r="A82" t="s">
        <v>258</v>
      </c>
      <c r="B82" t="s">
        <v>83</v>
      </c>
      <c r="C82" t="s">
        <v>156</v>
      </c>
      <c r="D82" s="1">
        <v>11491028</v>
      </c>
      <c r="E82" s="1">
        <v>7937199</v>
      </c>
      <c r="F82" s="1">
        <v>3923876</v>
      </c>
      <c r="G82" s="1">
        <v>11861075</v>
      </c>
      <c r="H82" s="1">
        <v>23352453</v>
      </c>
    </row>
    <row r="83" spans="1:8" x14ac:dyDescent="0.25">
      <c r="A83" t="s">
        <v>259</v>
      </c>
      <c r="B83" t="s">
        <v>83</v>
      </c>
      <c r="C83" t="s">
        <v>158</v>
      </c>
      <c r="D83" s="1">
        <v>12316186</v>
      </c>
      <c r="E83" s="1">
        <v>8000486</v>
      </c>
      <c r="F83" s="1">
        <v>3813021</v>
      </c>
      <c r="G83" s="1">
        <v>11813507</v>
      </c>
      <c r="H83" s="1">
        <v>24130253</v>
      </c>
    </row>
    <row r="84" spans="1:8" x14ac:dyDescent="0.25">
      <c r="A84" t="s">
        <v>260</v>
      </c>
      <c r="B84" t="s">
        <v>83</v>
      </c>
      <c r="C84" t="s">
        <v>160</v>
      </c>
      <c r="D84" s="1">
        <v>12869910</v>
      </c>
      <c r="E84" s="1">
        <v>7769344</v>
      </c>
      <c r="F84" s="1">
        <v>3789044</v>
      </c>
      <c r="G84" s="1">
        <v>11558388</v>
      </c>
      <c r="H84" s="1">
        <v>24430400</v>
      </c>
    </row>
    <row r="85" spans="1:8" x14ac:dyDescent="0.25">
      <c r="A85" t="s">
        <v>261</v>
      </c>
      <c r="B85" t="s">
        <v>83</v>
      </c>
      <c r="C85" t="s">
        <v>162</v>
      </c>
      <c r="D85" s="1">
        <v>10083117</v>
      </c>
      <c r="E85" s="1">
        <v>6164703</v>
      </c>
      <c r="F85" s="1">
        <v>2587511</v>
      </c>
      <c r="G85" s="1">
        <v>8752214</v>
      </c>
      <c r="H85" s="1">
        <v>18835983</v>
      </c>
    </row>
    <row r="86" spans="1:8" x14ac:dyDescent="0.25">
      <c r="A86" t="s">
        <v>262</v>
      </c>
      <c r="B86" t="s">
        <v>83</v>
      </c>
      <c r="C86" t="s">
        <v>164</v>
      </c>
      <c r="D86" s="1">
        <v>14658958</v>
      </c>
      <c r="E86" s="1">
        <v>7794298</v>
      </c>
      <c r="F86" s="1">
        <v>3670008</v>
      </c>
      <c r="G86" s="1">
        <v>11464306</v>
      </c>
      <c r="H86" s="1">
        <v>26123264</v>
      </c>
    </row>
    <row r="87" spans="1:8" x14ac:dyDescent="0.25">
      <c r="A87" t="s">
        <v>263</v>
      </c>
      <c r="B87" t="s">
        <v>83</v>
      </c>
      <c r="C87" t="s">
        <v>166</v>
      </c>
      <c r="D87" s="1">
        <v>17245232</v>
      </c>
      <c r="E87" s="1">
        <v>8242692</v>
      </c>
      <c r="F87" s="1">
        <v>3896204</v>
      </c>
      <c r="G87" s="1">
        <v>12138896</v>
      </c>
      <c r="H87" s="1">
        <v>29384144</v>
      </c>
    </row>
    <row r="88" spans="1:8" x14ac:dyDescent="0.25">
      <c r="A88" t="s">
        <v>264</v>
      </c>
      <c r="B88" t="s">
        <v>83</v>
      </c>
      <c r="C88" t="s">
        <v>168</v>
      </c>
      <c r="D88" s="1">
        <v>18278496</v>
      </c>
      <c r="E88" s="1">
        <v>8584980</v>
      </c>
      <c r="F88" s="1">
        <v>4079028</v>
      </c>
      <c r="G88" s="1">
        <v>12664008</v>
      </c>
      <c r="H88" s="1">
        <v>30942504</v>
      </c>
    </row>
    <row r="89" spans="1:8" x14ac:dyDescent="0.25">
      <c r="A89" t="s">
        <v>265</v>
      </c>
      <c r="B89" t="s">
        <v>83</v>
      </c>
      <c r="C89" t="s">
        <v>170</v>
      </c>
      <c r="D89" s="1">
        <v>20894137</v>
      </c>
      <c r="E89" s="1">
        <v>10285263</v>
      </c>
      <c r="F89" s="1">
        <v>4369460</v>
      </c>
      <c r="G89" s="1">
        <v>14654723</v>
      </c>
      <c r="H89" s="1">
        <v>35548860</v>
      </c>
    </row>
    <row r="90" spans="1:8" x14ac:dyDescent="0.25">
      <c r="A90" t="s">
        <v>266</v>
      </c>
      <c r="B90" t="s">
        <v>83</v>
      </c>
      <c r="C90" t="s">
        <v>172</v>
      </c>
      <c r="D90" s="1">
        <v>23448738</v>
      </c>
      <c r="E90" s="1">
        <v>11335217</v>
      </c>
      <c r="F90" s="1">
        <v>4825600</v>
      </c>
      <c r="G90" s="1">
        <v>16160817</v>
      </c>
      <c r="H90" s="1">
        <v>39610201</v>
      </c>
    </row>
    <row r="91" spans="1:8" x14ac:dyDescent="0.25">
      <c r="A91" t="s">
        <v>267</v>
      </c>
      <c r="B91" t="s">
        <v>83</v>
      </c>
      <c r="C91" t="s">
        <v>174</v>
      </c>
      <c r="D91" s="1">
        <v>25165967</v>
      </c>
      <c r="E91" s="1">
        <v>11660178</v>
      </c>
      <c r="F91" s="1">
        <v>5137974</v>
      </c>
      <c r="G91" s="1">
        <v>16798152</v>
      </c>
      <c r="H91" s="1">
        <v>41964119</v>
      </c>
    </row>
    <row r="92" spans="1:8" x14ac:dyDescent="0.25">
      <c r="A92" t="s">
        <v>268</v>
      </c>
      <c r="B92" t="s">
        <v>83</v>
      </c>
      <c r="C92" t="s">
        <v>176</v>
      </c>
      <c r="D92" s="1">
        <v>25602733</v>
      </c>
      <c r="E92" s="1">
        <v>12059387</v>
      </c>
      <c r="F92" s="1">
        <v>5362222</v>
      </c>
      <c r="G92" s="1">
        <v>17421609</v>
      </c>
      <c r="H92" s="1">
        <v>43024342</v>
      </c>
    </row>
    <row r="93" spans="1:8" x14ac:dyDescent="0.25">
      <c r="A93" t="s">
        <v>269</v>
      </c>
      <c r="B93" t="s">
        <v>83</v>
      </c>
      <c r="C93" t="s">
        <v>178</v>
      </c>
      <c r="D93" s="1">
        <v>25131739</v>
      </c>
      <c r="E93" s="1">
        <v>11901775</v>
      </c>
      <c r="F93" s="1">
        <v>5257722</v>
      </c>
      <c r="G93" s="1">
        <v>17159497</v>
      </c>
      <c r="H93" s="1">
        <v>42291236</v>
      </c>
    </row>
    <row r="94" spans="1:8" x14ac:dyDescent="0.25">
      <c r="A94" t="s">
        <v>270</v>
      </c>
      <c r="B94" t="s">
        <v>83</v>
      </c>
      <c r="C94" t="s">
        <v>138</v>
      </c>
      <c r="D94" s="1">
        <v>25300293</v>
      </c>
      <c r="E94" s="1">
        <v>11827641</v>
      </c>
      <c r="F94" s="1">
        <v>5193571</v>
      </c>
      <c r="G94" s="1">
        <v>17021212</v>
      </c>
      <c r="H94" s="1">
        <v>42321505</v>
      </c>
    </row>
    <row r="95" spans="1:8" x14ac:dyDescent="0.25">
      <c r="A95" t="s">
        <v>271</v>
      </c>
      <c r="B95" t="s">
        <v>83</v>
      </c>
      <c r="C95" t="s">
        <v>181</v>
      </c>
      <c r="D95" s="1">
        <v>26281477</v>
      </c>
      <c r="E95" s="1">
        <v>12108864</v>
      </c>
      <c r="F95" s="1">
        <v>5050495</v>
      </c>
      <c r="G95" s="1">
        <v>17159359</v>
      </c>
      <c r="H95" s="1">
        <v>43440836</v>
      </c>
    </row>
    <row r="96" spans="1:8" x14ac:dyDescent="0.25">
      <c r="A96" t="s">
        <v>272</v>
      </c>
      <c r="B96" t="s">
        <v>83</v>
      </c>
      <c r="C96" t="s">
        <v>183</v>
      </c>
      <c r="D96" s="1">
        <v>30076208</v>
      </c>
      <c r="E96" s="1">
        <v>12551224</v>
      </c>
      <c r="F96" s="1">
        <v>4913443</v>
      </c>
      <c r="G96" s="1">
        <v>17464667</v>
      </c>
      <c r="H96" s="1">
        <v>47540875</v>
      </c>
    </row>
    <row r="97" spans="1:8" x14ac:dyDescent="0.25">
      <c r="A97" t="s">
        <v>273</v>
      </c>
      <c r="B97" t="s">
        <v>83</v>
      </c>
      <c r="C97" t="s">
        <v>185</v>
      </c>
      <c r="D97" s="1">
        <v>26574057</v>
      </c>
      <c r="E97" s="1">
        <v>11127021</v>
      </c>
      <c r="F97" s="1">
        <v>3895197</v>
      </c>
      <c r="G97" s="1">
        <v>15022218</v>
      </c>
      <c r="H97" s="1">
        <v>41596275</v>
      </c>
    </row>
    <row r="98" spans="1:8" x14ac:dyDescent="0.25">
      <c r="A98" t="s">
        <v>274</v>
      </c>
      <c r="B98" t="s">
        <v>83</v>
      </c>
      <c r="C98" t="s">
        <v>187</v>
      </c>
      <c r="D98" s="1">
        <v>27060962</v>
      </c>
      <c r="E98" s="1">
        <v>12052900</v>
      </c>
      <c r="F98" s="1">
        <v>4092956</v>
      </c>
      <c r="G98" s="1">
        <v>16145856</v>
      </c>
      <c r="H98" s="1">
        <v>43206818</v>
      </c>
    </row>
    <row r="99" spans="1:8" x14ac:dyDescent="0.25">
      <c r="A99" t="s">
        <v>275</v>
      </c>
      <c r="B99" t="s">
        <v>83</v>
      </c>
      <c r="C99" t="s">
        <v>189</v>
      </c>
      <c r="D99" s="1">
        <v>29878021</v>
      </c>
      <c r="E99" s="1">
        <v>13422335</v>
      </c>
      <c r="F99" s="1">
        <v>4382434</v>
      </c>
      <c r="G99" s="1">
        <v>17804769</v>
      </c>
      <c r="H99" s="1">
        <v>47682790</v>
      </c>
    </row>
    <row r="100" spans="1:8" x14ac:dyDescent="0.25">
      <c r="A100" t="s">
        <v>276</v>
      </c>
      <c r="B100" t="s">
        <v>83</v>
      </c>
      <c r="C100" t="s">
        <v>191</v>
      </c>
      <c r="D100" s="1">
        <v>32021168</v>
      </c>
      <c r="E100" s="1">
        <v>17093142</v>
      </c>
      <c r="F100" s="1">
        <v>4744946</v>
      </c>
      <c r="G100" s="1">
        <v>21838088</v>
      </c>
      <c r="H100" s="1">
        <v>53859256</v>
      </c>
    </row>
    <row r="101" spans="1:8" x14ac:dyDescent="0.25">
      <c r="A101" t="s">
        <v>277</v>
      </c>
      <c r="B101" t="s">
        <v>83</v>
      </c>
      <c r="C101" t="s">
        <v>193</v>
      </c>
      <c r="D101" s="1">
        <v>32829521</v>
      </c>
      <c r="E101" s="1">
        <v>18567643</v>
      </c>
      <c r="F101" s="1">
        <v>5134409</v>
      </c>
      <c r="G101" s="1">
        <v>23702052</v>
      </c>
      <c r="H101" s="1">
        <v>56531573</v>
      </c>
    </row>
    <row r="102" spans="1:8" x14ac:dyDescent="0.25">
      <c r="A102" t="s">
        <v>278</v>
      </c>
      <c r="B102" t="s">
        <v>83</v>
      </c>
      <c r="C102" t="s">
        <v>195</v>
      </c>
      <c r="D102" s="1">
        <v>34132351</v>
      </c>
      <c r="E102" s="1">
        <v>19460151</v>
      </c>
      <c r="F102" s="1">
        <v>5528768</v>
      </c>
      <c r="G102" s="1">
        <v>24988919</v>
      </c>
      <c r="H102" s="1">
        <v>59121270</v>
      </c>
    </row>
    <row r="103" spans="1:8" x14ac:dyDescent="0.25">
      <c r="A103" t="s">
        <v>279</v>
      </c>
      <c r="B103" t="s">
        <v>83</v>
      </c>
      <c r="C103" t="s">
        <v>197</v>
      </c>
      <c r="D103" s="1">
        <v>36998736</v>
      </c>
      <c r="E103" s="1">
        <v>20751081</v>
      </c>
      <c r="F103" s="1">
        <v>6123311</v>
      </c>
      <c r="G103" s="1">
        <v>26874392</v>
      </c>
      <c r="H103" s="1">
        <v>63873128</v>
      </c>
    </row>
    <row r="104" spans="1:8" x14ac:dyDescent="0.25">
      <c r="A104" t="s">
        <v>280</v>
      </c>
      <c r="B104" t="s">
        <v>83</v>
      </c>
      <c r="C104" t="s">
        <v>137</v>
      </c>
      <c r="D104" s="1">
        <v>37494420</v>
      </c>
      <c r="E104" s="1">
        <v>21522085</v>
      </c>
      <c r="F104" s="1">
        <v>6472187</v>
      </c>
      <c r="G104" s="1">
        <v>27994272</v>
      </c>
      <c r="H104" s="1">
        <v>65488692</v>
      </c>
    </row>
    <row r="105" spans="1:8" x14ac:dyDescent="0.25">
      <c r="A105" t="s">
        <v>281</v>
      </c>
      <c r="B105" t="s">
        <v>83</v>
      </c>
      <c r="C105" t="s">
        <v>200</v>
      </c>
      <c r="D105" s="1">
        <v>38520520</v>
      </c>
      <c r="E105" s="1">
        <v>21117153</v>
      </c>
      <c r="F105" s="1">
        <v>6961850</v>
      </c>
      <c r="G105" s="1">
        <v>28079003</v>
      </c>
      <c r="H105" s="1">
        <v>66599523</v>
      </c>
    </row>
    <row r="106" spans="1:8" x14ac:dyDescent="0.25">
      <c r="A106" t="s">
        <v>282</v>
      </c>
      <c r="B106" t="s">
        <v>83</v>
      </c>
      <c r="C106" t="s">
        <v>202</v>
      </c>
      <c r="D106" s="1">
        <v>40550683</v>
      </c>
      <c r="E106" s="1">
        <v>22475818</v>
      </c>
      <c r="F106" s="1">
        <v>7613951</v>
      </c>
      <c r="G106" s="1">
        <v>30089769</v>
      </c>
      <c r="H106" s="1">
        <v>70640452</v>
      </c>
    </row>
    <row r="107" spans="1:8" x14ac:dyDescent="0.25">
      <c r="A107" t="s">
        <v>283</v>
      </c>
      <c r="B107" t="s">
        <v>83</v>
      </c>
      <c r="C107" t="s">
        <v>204</v>
      </c>
      <c r="D107" s="1">
        <v>40258856</v>
      </c>
      <c r="E107" s="1">
        <v>22633365</v>
      </c>
      <c r="F107" s="1">
        <v>8258786</v>
      </c>
      <c r="G107" s="1">
        <v>30892151</v>
      </c>
      <c r="H107" s="1">
        <v>71151007</v>
      </c>
    </row>
    <row r="108" spans="1:8" x14ac:dyDescent="0.25">
      <c r="A108" t="s">
        <v>284</v>
      </c>
      <c r="B108" t="s">
        <v>83</v>
      </c>
      <c r="C108" t="s">
        <v>206</v>
      </c>
      <c r="D108" s="1">
        <v>43312234</v>
      </c>
      <c r="E108" s="1">
        <v>24773888</v>
      </c>
      <c r="F108" s="1">
        <v>8631538</v>
      </c>
      <c r="G108" s="1">
        <v>33405426</v>
      </c>
      <c r="H108" s="1">
        <v>76717660</v>
      </c>
    </row>
    <row r="109" spans="1:8" x14ac:dyDescent="0.25">
      <c r="A109" t="s">
        <v>285</v>
      </c>
      <c r="B109" t="s">
        <v>83</v>
      </c>
      <c r="C109" t="s">
        <v>136</v>
      </c>
      <c r="D109" s="1">
        <v>43518903</v>
      </c>
      <c r="E109" s="1">
        <v>25524526</v>
      </c>
      <c r="F109" s="1">
        <v>8746491</v>
      </c>
      <c r="G109" s="1">
        <v>34271017</v>
      </c>
      <c r="H109" s="1">
        <v>77789920</v>
      </c>
    </row>
    <row r="110" spans="1:8" x14ac:dyDescent="0.25">
      <c r="A110" t="s">
        <v>286</v>
      </c>
      <c r="B110" t="s">
        <v>83</v>
      </c>
      <c r="C110" t="s">
        <v>209</v>
      </c>
      <c r="D110" s="1">
        <v>43372620</v>
      </c>
      <c r="E110" s="1">
        <v>25097168</v>
      </c>
      <c r="F110" s="1">
        <v>8150471</v>
      </c>
      <c r="G110" s="1">
        <v>33247639</v>
      </c>
      <c r="H110" s="1">
        <v>76620259</v>
      </c>
    </row>
    <row r="111" spans="1:8" x14ac:dyDescent="0.25">
      <c r="A111" t="s">
        <v>287</v>
      </c>
      <c r="B111" t="s">
        <v>83</v>
      </c>
      <c r="C111" t="s">
        <v>211</v>
      </c>
      <c r="D111" s="1">
        <v>44155727</v>
      </c>
      <c r="E111" s="1">
        <v>25281999</v>
      </c>
      <c r="F111" s="1">
        <v>7832693</v>
      </c>
      <c r="G111" s="1">
        <v>33114692</v>
      </c>
      <c r="H111" s="1">
        <v>77270419</v>
      </c>
    </row>
    <row r="112" spans="1:8" x14ac:dyDescent="0.25">
      <c r="A112" t="s">
        <v>288</v>
      </c>
      <c r="B112" t="s">
        <v>83</v>
      </c>
      <c r="C112" t="s">
        <v>213</v>
      </c>
      <c r="D112" s="1">
        <v>44509670</v>
      </c>
      <c r="E112" s="1">
        <v>25378889</v>
      </c>
      <c r="F112" s="1">
        <v>7406326</v>
      </c>
      <c r="G112" s="1">
        <v>32785215</v>
      </c>
      <c r="H112" s="1">
        <v>77294885</v>
      </c>
    </row>
    <row r="113" spans="1:8" x14ac:dyDescent="0.25">
      <c r="A113" t="s">
        <v>289</v>
      </c>
      <c r="B113" t="s">
        <v>83</v>
      </c>
      <c r="C113" t="s">
        <v>215</v>
      </c>
      <c r="D113" s="1">
        <v>44927416</v>
      </c>
      <c r="E113" s="1">
        <v>25387820</v>
      </c>
      <c r="F113" s="1">
        <v>7216694</v>
      </c>
      <c r="G113" s="1">
        <v>32604514</v>
      </c>
      <c r="H113" s="1">
        <v>77531930</v>
      </c>
    </row>
    <row r="114" spans="1:8" x14ac:dyDescent="0.25">
      <c r="A114" t="s">
        <v>290</v>
      </c>
      <c r="B114" t="s">
        <v>83</v>
      </c>
      <c r="C114" t="s">
        <v>135</v>
      </c>
      <c r="D114" s="1">
        <v>44648506</v>
      </c>
      <c r="E114" s="1">
        <v>25440316</v>
      </c>
      <c r="F114" s="1">
        <v>7430661</v>
      </c>
      <c r="G114" s="1">
        <v>32870977</v>
      </c>
      <c r="H114" s="1">
        <v>77519483</v>
      </c>
    </row>
    <row r="115" spans="1:8" x14ac:dyDescent="0.25">
      <c r="A115" t="s">
        <v>291</v>
      </c>
      <c r="B115" t="s">
        <v>83</v>
      </c>
      <c r="C115" t="s">
        <v>218</v>
      </c>
      <c r="D115" s="1">
        <v>33336090</v>
      </c>
      <c r="E115" s="1">
        <v>19125994</v>
      </c>
      <c r="F115" s="1">
        <v>5996513</v>
      </c>
      <c r="G115" s="1">
        <v>25122507</v>
      </c>
      <c r="H115" s="1">
        <v>58458597</v>
      </c>
    </row>
    <row r="116" spans="1:8" x14ac:dyDescent="0.25">
      <c r="A116" t="s">
        <v>292</v>
      </c>
      <c r="B116" t="s">
        <v>83</v>
      </c>
      <c r="C116" t="s">
        <v>220</v>
      </c>
      <c r="D116" s="1">
        <v>14754845</v>
      </c>
      <c r="E116" s="1">
        <v>13655709</v>
      </c>
      <c r="F116" s="1">
        <v>5775807</v>
      </c>
      <c r="G116" s="1">
        <v>19431516</v>
      </c>
      <c r="H116" s="1">
        <v>34186361</v>
      </c>
    </row>
    <row r="117" spans="1:8" x14ac:dyDescent="0.25">
      <c r="A117" t="s">
        <v>293</v>
      </c>
      <c r="B117" t="s">
        <v>98</v>
      </c>
      <c r="C117" t="s">
        <v>139</v>
      </c>
      <c r="D117" s="1">
        <v>7128.3795</v>
      </c>
      <c r="E117" s="1">
        <v>2587.2575409999999</v>
      </c>
      <c r="F117" s="1">
        <v>1885.446721</v>
      </c>
      <c r="G117" s="1">
        <v>4472.7042620000002</v>
      </c>
      <c r="H117" s="1">
        <v>11588.920136000001</v>
      </c>
    </row>
    <row r="118" spans="1:8" x14ac:dyDescent="0.25">
      <c r="A118" t="s">
        <v>294</v>
      </c>
      <c r="B118" t="s">
        <v>98</v>
      </c>
      <c r="C118" t="s">
        <v>156</v>
      </c>
      <c r="D118" s="1">
        <v>7705.0557509999999</v>
      </c>
      <c r="E118" s="1">
        <v>2634.4137719999999</v>
      </c>
      <c r="F118" s="1">
        <v>2042.4571860000001</v>
      </c>
      <c r="G118" s="1">
        <v>4676.8709579999995</v>
      </c>
      <c r="H118" s="1">
        <v>12372.644917</v>
      </c>
    </row>
    <row r="119" spans="1:8" x14ac:dyDescent="0.25">
      <c r="A119" t="s">
        <v>295</v>
      </c>
      <c r="B119" t="s">
        <v>98</v>
      </c>
      <c r="C119" t="s">
        <v>158</v>
      </c>
      <c r="D119" s="1">
        <v>8569.7633480000004</v>
      </c>
      <c r="E119" s="1">
        <v>2814.9635490000001</v>
      </c>
      <c r="F119" s="1">
        <v>2259.5637929999998</v>
      </c>
      <c r="G119" s="1">
        <v>5074.5273419999994</v>
      </c>
      <c r="H119" s="1">
        <v>13623.397778</v>
      </c>
    </row>
    <row r="120" spans="1:8" x14ac:dyDescent="0.25">
      <c r="A120" t="s">
        <v>296</v>
      </c>
      <c r="B120" t="s">
        <v>98</v>
      </c>
      <c r="C120" t="s">
        <v>160</v>
      </c>
      <c r="D120" s="1">
        <v>9064.9418239999995</v>
      </c>
      <c r="E120" s="1">
        <v>2902.1648</v>
      </c>
      <c r="F120" s="1">
        <v>2233.1813950000001</v>
      </c>
      <c r="G120" s="1">
        <v>5135.3461950000001</v>
      </c>
      <c r="H120" s="1">
        <v>14168.629935000001</v>
      </c>
    </row>
    <row r="121" spans="1:8" x14ac:dyDescent="0.25">
      <c r="A121" t="s">
        <v>297</v>
      </c>
      <c r="B121" t="s">
        <v>98</v>
      </c>
      <c r="C121" t="s">
        <v>162</v>
      </c>
      <c r="D121" s="1">
        <v>6793.6105879999996</v>
      </c>
      <c r="E121" s="1">
        <v>2255.377696</v>
      </c>
      <c r="F121" s="1">
        <v>1469.378232</v>
      </c>
      <c r="G121" s="1">
        <v>3724.755928</v>
      </c>
      <c r="H121" s="1">
        <v>10490.243283</v>
      </c>
    </row>
    <row r="122" spans="1:8" x14ac:dyDescent="0.25">
      <c r="A122" t="s">
        <v>298</v>
      </c>
      <c r="B122" t="s">
        <v>98</v>
      </c>
      <c r="C122" t="s">
        <v>164</v>
      </c>
      <c r="D122" s="1">
        <v>9913.3954780000004</v>
      </c>
      <c r="E122" s="1">
        <v>3142.3053770000001</v>
      </c>
      <c r="F122" s="1">
        <v>2115.1603399999999</v>
      </c>
      <c r="G122" s="1">
        <v>5257.465717</v>
      </c>
      <c r="H122" s="1">
        <v>15139.951322000001</v>
      </c>
    </row>
    <row r="123" spans="1:8" x14ac:dyDescent="0.25">
      <c r="A123" t="s">
        <v>299</v>
      </c>
      <c r="B123" t="s">
        <v>98</v>
      </c>
      <c r="C123" t="s">
        <v>166</v>
      </c>
      <c r="D123" s="1">
        <v>13526.849082000001</v>
      </c>
      <c r="E123" s="1">
        <v>4119.7990200000004</v>
      </c>
      <c r="F123" s="1">
        <v>2202.6261049999998</v>
      </c>
      <c r="G123" s="1">
        <v>6322.4251249999998</v>
      </c>
      <c r="H123" s="1">
        <v>19806.936677000002</v>
      </c>
    </row>
    <row r="124" spans="1:8" x14ac:dyDescent="0.25">
      <c r="A124" t="s">
        <v>300</v>
      </c>
      <c r="B124" t="s">
        <v>98</v>
      </c>
      <c r="C124" t="s">
        <v>168</v>
      </c>
      <c r="D124" s="1">
        <v>13286.459763999999</v>
      </c>
      <c r="E124" s="1">
        <v>4235.098422</v>
      </c>
      <c r="F124" s="1">
        <v>2329.2310050000001</v>
      </c>
      <c r="G124" s="1">
        <v>6564.3294270000006</v>
      </c>
      <c r="H124" s="1">
        <v>19849.261702</v>
      </c>
    </row>
    <row r="125" spans="1:8" x14ac:dyDescent="0.25">
      <c r="A125" t="s">
        <v>301</v>
      </c>
      <c r="B125" t="s">
        <v>98</v>
      </c>
      <c r="C125" t="s">
        <v>170</v>
      </c>
      <c r="D125" s="1">
        <v>15455.807287</v>
      </c>
      <c r="E125" s="1">
        <v>5729.7313430000004</v>
      </c>
      <c r="F125" s="1">
        <v>2692.0685429999999</v>
      </c>
      <c r="G125" s="1">
        <v>8421.7998860000007</v>
      </c>
      <c r="H125" s="1">
        <v>23862.332686999998</v>
      </c>
    </row>
    <row r="126" spans="1:8" x14ac:dyDescent="0.25">
      <c r="A126" t="s">
        <v>302</v>
      </c>
      <c r="B126" t="s">
        <v>98</v>
      </c>
      <c r="C126" t="s">
        <v>172</v>
      </c>
      <c r="D126" s="1">
        <v>16940.058893000001</v>
      </c>
      <c r="E126" s="1">
        <v>6437.35059</v>
      </c>
      <c r="F126" s="1">
        <v>3036.7271000000001</v>
      </c>
      <c r="G126" s="1">
        <v>9474.0776900000001</v>
      </c>
      <c r="H126" s="1">
        <v>26394.410639000002</v>
      </c>
    </row>
    <row r="127" spans="1:8" x14ac:dyDescent="0.25">
      <c r="A127" t="s">
        <v>303</v>
      </c>
      <c r="B127" t="s">
        <v>98</v>
      </c>
      <c r="C127" t="s">
        <v>174</v>
      </c>
      <c r="D127" s="1">
        <v>18303.323154999998</v>
      </c>
      <c r="E127" s="1">
        <v>6922.9726689999998</v>
      </c>
      <c r="F127" s="1">
        <v>3160.500223</v>
      </c>
      <c r="G127" s="1">
        <v>10083.472892</v>
      </c>
      <c r="H127" s="1">
        <v>28372.962089000001</v>
      </c>
    </row>
    <row r="128" spans="1:8" x14ac:dyDescent="0.25">
      <c r="A128" t="s">
        <v>304</v>
      </c>
      <c r="B128" t="s">
        <v>98</v>
      </c>
      <c r="C128" t="s">
        <v>176</v>
      </c>
      <c r="D128" s="1">
        <v>18867.015722</v>
      </c>
      <c r="E128" s="1">
        <v>7182.2869790000004</v>
      </c>
      <c r="F128" s="1">
        <v>3296.1358530000002</v>
      </c>
      <c r="G128" s="1">
        <v>10478.422832</v>
      </c>
      <c r="H128" s="1">
        <v>29344.131314999999</v>
      </c>
    </row>
    <row r="129" spans="1:8" x14ac:dyDescent="0.25">
      <c r="A129" t="s">
        <v>305</v>
      </c>
      <c r="B129" t="s">
        <v>98</v>
      </c>
      <c r="C129" t="s">
        <v>178</v>
      </c>
      <c r="D129" s="1">
        <v>19260.447938000001</v>
      </c>
      <c r="E129" s="1">
        <v>7172.7516509999996</v>
      </c>
      <c r="F129" s="1">
        <v>3347.4376769999999</v>
      </c>
      <c r="G129" s="1">
        <v>10520.189328</v>
      </c>
      <c r="H129" s="1">
        <v>29780.623640000002</v>
      </c>
    </row>
    <row r="130" spans="1:8" x14ac:dyDescent="0.25">
      <c r="A130" t="s">
        <v>306</v>
      </c>
      <c r="B130" t="s">
        <v>98</v>
      </c>
      <c r="C130" t="s">
        <v>138</v>
      </c>
      <c r="D130" s="1">
        <v>19711.878302000001</v>
      </c>
      <c r="E130" s="1">
        <v>7181.8360400000001</v>
      </c>
      <c r="F130" s="1">
        <v>3496.3029449999999</v>
      </c>
      <c r="G130" s="1">
        <v>10678.138985</v>
      </c>
      <c r="H130" s="1">
        <v>30390.004293999998</v>
      </c>
    </row>
    <row r="131" spans="1:8" x14ac:dyDescent="0.25">
      <c r="A131" t="s">
        <v>307</v>
      </c>
      <c r="B131" t="s">
        <v>98</v>
      </c>
      <c r="C131" t="s">
        <v>181</v>
      </c>
      <c r="D131" s="1">
        <v>21021.436487999999</v>
      </c>
      <c r="E131" s="1">
        <v>7550.7334849999997</v>
      </c>
      <c r="F131" s="1">
        <v>3631.3913389999998</v>
      </c>
      <c r="G131" s="1">
        <v>11182.124823999999</v>
      </c>
      <c r="H131" s="1">
        <v>32203.563247999999</v>
      </c>
    </row>
    <row r="132" spans="1:8" x14ac:dyDescent="0.25">
      <c r="A132" t="s">
        <v>308</v>
      </c>
      <c r="B132" t="s">
        <v>98</v>
      </c>
      <c r="C132" t="s">
        <v>183</v>
      </c>
      <c r="D132" s="1">
        <v>23491.415222</v>
      </c>
      <c r="E132" s="1">
        <v>7913.2615150000001</v>
      </c>
      <c r="F132" s="1">
        <v>3610.2360859999999</v>
      </c>
      <c r="G132" s="1">
        <v>11523.497600999999</v>
      </c>
      <c r="H132" s="1">
        <v>35014.922269000002</v>
      </c>
    </row>
    <row r="133" spans="1:8" x14ac:dyDescent="0.25">
      <c r="A133" t="s">
        <v>309</v>
      </c>
      <c r="B133" t="s">
        <v>98</v>
      </c>
      <c r="C133" t="s">
        <v>185</v>
      </c>
      <c r="D133" s="1">
        <v>21843.161206000001</v>
      </c>
      <c r="E133" s="1">
        <v>7559.7880800000003</v>
      </c>
      <c r="F133" s="1">
        <v>2897.2767239999998</v>
      </c>
      <c r="G133" s="1">
        <v>10457.064804</v>
      </c>
      <c r="H133" s="1">
        <v>32300.226853</v>
      </c>
    </row>
    <row r="134" spans="1:8" x14ac:dyDescent="0.25">
      <c r="A134" t="s">
        <v>310</v>
      </c>
      <c r="B134" t="s">
        <v>98</v>
      </c>
      <c r="C134" t="s">
        <v>187</v>
      </c>
      <c r="D134" s="1">
        <v>23455.992152999999</v>
      </c>
      <c r="E134" s="1">
        <v>8511.9770819999994</v>
      </c>
      <c r="F134" s="1">
        <v>3135.7531220000001</v>
      </c>
      <c r="G134" s="1">
        <v>11647.730204</v>
      </c>
      <c r="H134" s="1">
        <v>35103.725601999999</v>
      </c>
    </row>
    <row r="135" spans="1:8" x14ac:dyDescent="0.25">
      <c r="A135" t="s">
        <v>311</v>
      </c>
      <c r="B135" t="s">
        <v>98</v>
      </c>
      <c r="C135" t="s">
        <v>189</v>
      </c>
      <c r="D135" s="1">
        <v>26798.582152999999</v>
      </c>
      <c r="E135" s="1">
        <v>10192.604401000001</v>
      </c>
      <c r="F135" s="1">
        <v>3410.9113609999999</v>
      </c>
      <c r="G135" s="1">
        <v>13603.515762000001</v>
      </c>
      <c r="H135" s="1">
        <v>40402.092155999999</v>
      </c>
    </row>
    <row r="136" spans="1:8" x14ac:dyDescent="0.25">
      <c r="A136" t="s">
        <v>312</v>
      </c>
      <c r="B136" t="s">
        <v>98</v>
      </c>
      <c r="C136" t="s">
        <v>191</v>
      </c>
      <c r="D136" s="1">
        <v>28287.556602000001</v>
      </c>
      <c r="E136" s="1">
        <v>12973.878677000001</v>
      </c>
      <c r="F136" s="1">
        <v>3786.2938760000002</v>
      </c>
      <c r="G136" s="1">
        <v>16760.172553</v>
      </c>
      <c r="H136" s="1">
        <v>45047.723255999997</v>
      </c>
    </row>
    <row r="137" spans="1:8" x14ac:dyDescent="0.25">
      <c r="A137" t="s">
        <v>313</v>
      </c>
      <c r="B137" t="s">
        <v>98</v>
      </c>
      <c r="C137" t="s">
        <v>193</v>
      </c>
      <c r="D137" s="1">
        <v>29548.784273000001</v>
      </c>
      <c r="E137" s="1">
        <v>14162.497808</v>
      </c>
      <c r="F137" s="1">
        <v>4071.2121790000001</v>
      </c>
      <c r="G137" s="1">
        <v>18233.709987000002</v>
      </c>
      <c r="H137" s="1">
        <v>47782.488774999998</v>
      </c>
    </row>
    <row r="138" spans="1:8" x14ac:dyDescent="0.25">
      <c r="A138" t="s">
        <v>314</v>
      </c>
      <c r="B138" t="s">
        <v>98</v>
      </c>
      <c r="C138" t="s">
        <v>195</v>
      </c>
      <c r="D138" s="1">
        <v>31949.070978</v>
      </c>
      <c r="E138" s="1">
        <v>15519.426633999999</v>
      </c>
      <c r="F138" s="1">
        <v>4553.4687510000003</v>
      </c>
      <c r="G138" s="1">
        <v>20072.895385</v>
      </c>
      <c r="H138" s="1">
        <v>52022.148423999999</v>
      </c>
    </row>
    <row r="139" spans="1:8" x14ac:dyDescent="0.25">
      <c r="A139" t="s">
        <v>315</v>
      </c>
      <c r="B139" t="s">
        <v>98</v>
      </c>
      <c r="C139" t="s">
        <v>197</v>
      </c>
      <c r="D139" s="1">
        <v>34635.463167000002</v>
      </c>
      <c r="E139" s="1">
        <v>16656.373668</v>
      </c>
      <c r="F139" s="1">
        <v>4898.9199509999999</v>
      </c>
      <c r="G139" s="1">
        <v>21555.293619</v>
      </c>
      <c r="H139" s="1">
        <v>56191.02317</v>
      </c>
    </row>
    <row r="140" spans="1:8" x14ac:dyDescent="0.25">
      <c r="A140" t="s">
        <v>316</v>
      </c>
      <c r="B140" t="s">
        <v>98</v>
      </c>
      <c r="C140" t="s">
        <v>137</v>
      </c>
      <c r="D140" s="1">
        <v>35301.380340000003</v>
      </c>
      <c r="E140" s="1">
        <v>17185.559010000001</v>
      </c>
      <c r="F140" s="1">
        <v>5064.0152070000004</v>
      </c>
      <c r="G140" s="1">
        <v>22249.574217000001</v>
      </c>
      <c r="H140" s="1">
        <v>57551.224313999999</v>
      </c>
    </row>
    <row r="141" spans="1:8" x14ac:dyDescent="0.25">
      <c r="A141" t="s">
        <v>317</v>
      </c>
      <c r="B141" t="s">
        <v>98</v>
      </c>
      <c r="C141" t="s">
        <v>200</v>
      </c>
      <c r="D141" s="1">
        <v>36810.687436</v>
      </c>
      <c r="E141" s="1">
        <v>16851.082523000001</v>
      </c>
      <c r="F141" s="1">
        <v>5353.798307</v>
      </c>
      <c r="G141" s="1">
        <v>22204.880830000002</v>
      </c>
      <c r="H141" s="1">
        <v>59015.604958999997</v>
      </c>
    </row>
    <row r="142" spans="1:8" x14ac:dyDescent="0.25">
      <c r="A142" t="s">
        <v>318</v>
      </c>
      <c r="B142" t="s">
        <v>98</v>
      </c>
      <c r="C142" t="s">
        <v>202</v>
      </c>
      <c r="D142" s="1">
        <v>38981.880597000003</v>
      </c>
      <c r="E142" s="1">
        <v>18220.384774999999</v>
      </c>
      <c r="F142" s="1">
        <v>5946.2054070000004</v>
      </c>
      <c r="G142" s="1">
        <v>24166.590182</v>
      </c>
      <c r="H142" s="1">
        <v>63148.467153999998</v>
      </c>
    </row>
    <row r="143" spans="1:8" x14ac:dyDescent="0.25">
      <c r="A143" t="s">
        <v>319</v>
      </c>
      <c r="B143" t="s">
        <v>98</v>
      </c>
      <c r="C143" t="s">
        <v>204</v>
      </c>
      <c r="D143" s="1">
        <v>39796.314027</v>
      </c>
      <c r="E143" s="1">
        <v>18141.063112</v>
      </c>
      <c r="F143" s="1">
        <v>6413.52016</v>
      </c>
      <c r="G143" s="1">
        <v>24554.583272</v>
      </c>
      <c r="H143" s="1">
        <v>64350.894386</v>
      </c>
    </row>
    <row r="144" spans="1:8" x14ac:dyDescent="0.25">
      <c r="A144" t="s">
        <v>320</v>
      </c>
      <c r="B144" t="s">
        <v>98</v>
      </c>
      <c r="C144" t="s">
        <v>206</v>
      </c>
      <c r="D144" s="1">
        <v>41767.448931999999</v>
      </c>
      <c r="E144" s="1">
        <v>18864.707942000001</v>
      </c>
      <c r="F144" s="1">
        <v>6546.3418519999996</v>
      </c>
      <c r="G144" s="1">
        <v>25411.049793999999</v>
      </c>
      <c r="H144" s="1">
        <v>67178.495865999997</v>
      </c>
    </row>
    <row r="145" spans="1:8" x14ac:dyDescent="0.25">
      <c r="A145" t="s">
        <v>321</v>
      </c>
      <c r="B145" t="s">
        <v>98</v>
      </c>
      <c r="C145" t="s">
        <v>136</v>
      </c>
      <c r="D145" s="1">
        <v>42307.864628000003</v>
      </c>
      <c r="E145" s="1">
        <v>19405.437980999999</v>
      </c>
      <c r="F145" s="1">
        <v>6398.2158170000002</v>
      </c>
      <c r="G145" s="1">
        <v>25803.653797999999</v>
      </c>
      <c r="H145" s="1">
        <v>68111.514118999999</v>
      </c>
    </row>
    <row r="146" spans="1:8" x14ac:dyDescent="0.25">
      <c r="A146" t="s">
        <v>322</v>
      </c>
      <c r="B146" t="s">
        <v>98</v>
      </c>
      <c r="C146" t="s">
        <v>209</v>
      </c>
      <c r="D146" s="1">
        <v>42111.518475999997</v>
      </c>
      <c r="E146" s="1">
        <v>19371.349345999999</v>
      </c>
      <c r="F146" s="1">
        <v>5980.4238139999998</v>
      </c>
      <c r="G146" s="1">
        <v>25351.773159999997</v>
      </c>
      <c r="H146" s="1">
        <v>67463.320307999995</v>
      </c>
    </row>
    <row r="147" spans="1:8" x14ac:dyDescent="0.25">
      <c r="A147" t="s">
        <v>323</v>
      </c>
      <c r="B147" t="s">
        <v>98</v>
      </c>
      <c r="C147" t="s">
        <v>211</v>
      </c>
      <c r="D147" s="1">
        <v>43161.726735999997</v>
      </c>
      <c r="E147" s="1">
        <v>20030.067182999999</v>
      </c>
      <c r="F147" s="1">
        <v>5668.3126739999998</v>
      </c>
      <c r="G147" s="1">
        <v>25698.379857</v>
      </c>
      <c r="H147" s="1">
        <v>68860.184802000003</v>
      </c>
    </row>
    <row r="148" spans="1:8" x14ac:dyDescent="0.25">
      <c r="A148" t="s">
        <v>324</v>
      </c>
      <c r="B148" t="s">
        <v>98</v>
      </c>
      <c r="C148" t="s">
        <v>213</v>
      </c>
      <c r="D148" s="1">
        <v>43371.150990000002</v>
      </c>
      <c r="E148" s="1">
        <v>20609.342128</v>
      </c>
      <c r="F148" s="1">
        <v>5521.6797969999998</v>
      </c>
      <c r="G148" s="1">
        <v>26131.021925000001</v>
      </c>
      <c r="H148" s="1">
        <v>69502.170559999999</v>
      </c>
    </row>
    <row r="149" spans="1:8" x14ac:dyDescent="0.25">
      <c r="A149" t="s">
        <v>325</v>
      </c>
      <c r="B149" t="s">
        <v>98</v>
      </c>
      <c r="C149" t="s">
        <v>215</v>
      </c>
      <c r="D149" s="1">
        <v>44140.363697000001</v>
      </c>
      <c r="E149" s="1">
        <v>21209.364339</v>
      </c>
      <c r="F149" s="1">
        <v>5532.976737</v>
      </c>
      <c r="G149" s="1">
        <v>26742.341076000001</v>
      </c>
      <c r="H149" s="1">
        <v>70882.704773000005</v>
      </c>
    </row>
    <row r="150" spans="1:8" x14ac:dyDescent="0.25">
      <c r="A150" t="s">
        <v>326</v>
      </c>
      <c r="B150" t="s">
        <v>98</v>
      </c>
      <c r="C150" t="s">
        <v>135</v>
      </c>
      <c r="D150" s="1">
        <v>44210.691106999999</v>
      </c>
      <c r="E150" s="1">
        <v>21110.631476999999</v>
      </c>
      <c r="F150" s="1">
        <v>5762.088041</v>
      </c>
      <c r="G150" s="1">
        <v>26872.719517999998</v>
      </c>
      <c r="H150" s="1">
        <v>71083.410625000004</v>
      </c>
    </row>
    <row r="151" spans="1:8" x14ac:dyDescent="0.25">
      <c r="A151" t="s">
        <v>327</v>
      </c>
      <c r="B151" t="s">
        <v>98</v>
      </c>
      <c r="C151" t="s">
        <v>218</v>
      </c>
      <c r="D151" s="1">
        <v>32907.750229999998</v>
      </c>
      <c r="E151" s="1">
        <v>15497.928264</v>
      </c>
      <c r="F151" s="1">
        <v>4395.4100870000002</v>
      </c>
      <c r="G151" s="1">
        <v>19893.338350999999</v>
      </c>
      <c r="H151" s="1">
        <v>52801.088581000004</v>
      </c>
    </row>
    <row r="152" spans="1:8" x14ac:dyDescent="0.25">
      <c r="A152" t="s">
        <v>328</v>
      </c>
      <c r="B152" t="s">
        <v>98</v>
      </c>
      <c r="C152" t="s">
        <v>220</v>
      </c>
      <c r="D152" s="1">
        <v>11441.790985</v>
      </c>
      <c r="E152" s="1">
        <v>9710.3350480000008</v>
      </c>
      <c r="F152" s="1">
        <v>3588.2930179999998</v>
      </c>
      <c r="G152" s="1">
        <v>13298.628066000001</v>
      </c>
      <c r="H152" s="1">
        <v>24740.419051000001</v>
      </c>
    </row>
    <row r="153" spans="1:8" x14ac:dyDescent="0.25">
      <c r="A153" t="s">
        <v>329</v>
      </c>
      <c r="B153" t="s">
        <v>99</v>
      </c>
      <c r="C153" t="s">
        <v>139</v>
      </c>
      <c r="D153" s="1">
        <v>9556.2112589999997</v>
      </c>
      <c r="E153" s="1">
        <v>3768.2588820000001</v>
      </c>
      <c r="F153" s="1">
        <v>2817.20541</v>
      </c>
      <c r="G153" s="1">
        <v>6585.4642920000006</v>
      </c>
      <c r="H153" s="1">
        <v>16109.845142</v>
      </c>
    </row>
    <row r="154" spans="1:8" x14ac:dyDescent="0.25">
      <c r="A154" t="s">
        <v>330</v>
      </c>
      <c r="B154" t="s">
        <v>99</v>
      </c>
      <c r="C154" t="s">
        <v>156</v>
      </c>
      <c r="D154" s="1">
        <v>10402.67016</v>
      </c>
      <c r="E154" s="1">
        <v>3858.7413219999999</v>
      </c>
      <c r="F154" s="1">
        <v>3080.0044339999999</v>
      </c>
      <c r="G154" s="1">
        <v>6938.7457560000003</v>
      </c>
      <c r="H154" s="1">
        <v>17316.195946</v>
      </c>
    </row>
    <row r="155" spans="1:8" x14ac:dyDescent="0.25">
      <c r="A155" t="s">
        <v>331</v>
      </c>
      <c r="B155" t="s">
        <v>99</v>
      </c>
      <c r="C155" t="s">
        <v>158</v>
      </c>
      <c r="D155" s="1">
        <v>11029.088972</v>
      </c>
      <c r="E155" s="1">
        <v>4060.4623200000001</v>
      </c>
      <c r="F155" s="1">
        <v>3279.9157270000001</v>
      </c>
      <c r="G155" s="1">
        <v>7340.3780470000002</v>
      </c>
      <c r="H155" s="1">
        <v>18321.840646000001</v>
      </c>
    </row>
    <row r="156" spans="1:8" x14ac:dyDescent="0.25">
      <c r="A156" t="s">
        <v>332</v>
      </c>
      <c r="B156" t="s">
        <v>99</v>
      </c>
      <c r="C156" t="s">
        <v>160</v>
      </c>
      <c r="D156" s="1">
        <v>11557.958799</v>
      </c>
      <c r="E156" s="1">
        <v>4106.3527990000002</v>
      </c>
      <c r="F156" s="1">
        <v>3220.2672269999998</v>
      </c>
      <c r="G156" s="1">
        <v>7326.6200260000005</v>
      </c>
      <c r="H156" s="1">
        <v>18821.360015999999</v>
      </c>
    </row>
    <row r="157" spans="1:8" x14ac:dyDescent="0.25">
      <c r="A157" t="s">
        <v>333</v>
      </c>
      <c r="B157" t="s">
        <v>99</v>
      </c>
      <c r="C157" t="s">
        <v>162</v>
      </c>
      <c r="D157" s="1">
        <v>9274.0263799999993</v>
      </c>
      <c r="E157" s="1">
        <v>3456.6803869999999</v>
      </c>
      <c r="F157" s="1">
        <v>2171.1280069999998</v>
      </c>
      <c r="G157" s="1">
        <v>5627.8083939999997</v>
      </c>
      <c r="H157" s="1">
        <v>14846.965047</v>
      </c>
    </row>
    <row r="158" spans="1:8" x14ac:dyDescent="0.25">
      <c r="A158" t="s">
        <v>334</v>
      </c>
      <c r="B158" t="s">
        <v>99</v>
      </c>
      <c r="C158" t="s">
        <v>164</v>
      </c>
      <c r="D158" s="1">
        <v>13840.388089</v>
      </c>
      <c r="E158" s="1">
        <v>4774.3149050000002</v>
      </c>
      <c r="F158" s="1">
        <v>3195.1459829999999</v>
      </c>
      <c r="G158" s="1">
        <v>7969.4608879999996</v>
      </c>
      <c r="H158" s="1">
        <v>21748.110810999999</v>
      </c>
    </row>
    <row r="159" spans="1:8" x14ac:dyDescent="0.25">
      <c r="A159" t="s">
        <v>335</v>
      </c>
      <c r="B159" t="s">
        <v>99</v>
      </c>
      <c r="C159" t="s">
        <v>166</v>
      </c>
      <c r="D159" s="1">
        <v>16828.487478999999</v>
      </c>
      <c r="E159" s="1">
        <v>5758.5219509999997</v>
      </c>
      <c r="F159" s="1">
        <v>3195.7411400000001</v>
      </c>
      <c r="G159" s="1">
        <v>8954.2630910000007</v>
      </c>
      <c r="H159" s="1">
        <v>25703.400054999998</v>
      </c>
    </row>
    <row r="160" spans="1:8" x14ac:dyDescent="0.25">
      <c r="A160" t="s">
        <v>336</v>
      </c>
      <c r="B160" t="s">
        <v>99</v>
      </c>
      <c r="C160" t="s">
        <v>168</v>
      </c>
      <c r="D160" s="1">
        <v>17196.707573</v>
      </c>
      <c r="E160" s="1">
        <v>5842.1569460000001</v>
      </c>
      <c r="F160" s="1">
        <v>3257.7340669999999</v>
      </c>
      <c r="G160" s="1">
        <v>9099.8910130000004</v>
      </c>
      <c r="H160" s="1">
        <v>26293.800768000001</v>
      </c>
    </row>
    <row r="161" spans="1:8" x14ac:dyDescent="0.25">
      <c r="A161" t="s">
        <v>337</v>
      </c>
      <c r="B161" t="s">
        <v>99</v>
      </c>
      <c r="C161" t="s">
        <v>170</v>
      </c>
      <c r="D161" s="1">
        <v>20392.180933</v>
      </c>
      <c r="E161" s="1">
        <v>8004.0729359999996</v>
      </c>
      <c r="F161" s="1">
        <v>3779.308959</v>
      </c>
      <c r="G161" s="1">
        <v>11783.381894999999</v>
      </c>
      <c r="H161" s="1">
        <v>32153.355645</v>
      </c>
    </row>
    <row r="162" spans="1:8" x14ac:dyDescent="0.25">
      <c r="A162" t="s">
        <v>338</v>
      </c>
      <c r="B162" t="s">
        <v>99</v>
      </c>
      <c r="C162" t="s">
        <v>172</v>
      </c>
      <c r="D162" s="1">
        <v>22987.778005</v>
      </c>
      <c r="E162" s="1">
        <v>9377.0354970000008</v>
      </c>
      <c r="F162" s="1">
        <v>4345.0662849999999</v>
      </c>
      <c r="G162" s="1">
        <v>13722.101782000002</v>
      </c>
      <c r="H162" s="1">
        <v>36685.149026999999</v>
      </c>
    </row>
    <row r="163" spans="1:8" x14ac:dyDescent="0.25">
      <c r="A163" t="s">
        <v>339</v>
      </c>
      <c r="B163" t="s">
        <v>99</v>
      </c>
      <c r="C163" t="s">
        <v>174</v>
      </c>
      <c r="D163" s="1">
        <v>24972.103060000001</v>
      </c>
      <c r="E163" s="1">
        <v>10014.144915000001</v>
      </c>
      <c r="F163" s="1">
        <v>4711.899453</v>
      </c>
      <c r="G163" s="1">
        <v>14726.044368000001</v>
      </c>
      <c r="H163" s="1">
        <v>39670.985632999997</v>
      </c>
    </row>
    <row r="164" spans="1:8" x14ac:dyDescent="0.25">
      <c r="A164" t="s">
        <v>340</v>
      </c>
      <c r="B164" t="s">
        <v>99</v>
      </c>
      <c r="C164" t="s">
        <v>176</v>
      </c>
      <c r="D164" s="1">
        <v>25912.596248000002</v>
      </c>
      <c r="E164" s="1">
        <v>10467.82156</v>
      </c>
      <c r="F164" s="1">
        <v>5045.0743469999998</v>
      </c>
      <c r="G164" s="1">
        <v>15512.895907</v>
      </c>
      <c r="H164" s="1">
        <v>41423.353872</v>
      </c>
    </row>
    <row r="165" spans="1:8" x14ac:dyDescent="0.25">
      <c r="A165" t="s">
        <v>341</v>
      </c>
      <c r="B165" t="s">
        <v>99</v>
      </c>
      <c r="C165" t="s">
        <v>178</v>
      </c>
      <c r="D165" s="1">
        <v>25692.525228999999</v>
      </c>
      <c r="E165" s="1">
        <v>10344.885308999999</v>
      </c>
      <c r="F165" s="1">
        <v>5039.969075</v>
      </c>
      <c r="G165" s="1">
        <v>15384.854383999998</v>
      </c>
      <c r="H165" s="1">
        <v>41077.353838000003</v>
      </c>
    </row>
    <row r="166" spans="1:8" x14ac:dyDescent="0.25">
      <c r="A166" t="s">
        <v>342</v>
      </c>
      <c r="B166" t="s">
        <v>99</v>
      </c>
      <c r="C166" t="s">
        <v>138</v>
      </c>
      <c r="D166" s="1">
        <v>26158.508071</v>
      </c>
      <c r="E166" s="1">
        <v>10085.985478000001</v>
      </c>
      <c r="F166" s="1">
        <v>5031.9226090000002</v>
      </c>
      <c r="G166" s="1">
        <v>15117.908087</v>
      </c>
      <c r="H166" s="1">
        <v>41276.388872000003</v>
      </c>
    </row>
    <row r="167" spans="1:8" x14ac:dyDescent="0.25">
      <c r="A167" t="s">
        <v>343</v>
      </c>
      <c r="B167" t="s">
        <v>99</v>
      </c>
      <c r="C167" t="s">
        <v>181</v>
      </c>
      <c r="D167" s="1">
        <v>27359.301874000001</v>
      </c>
      <c r="E167" s="1">
        <v>10200.696082</v>
      </c>
      <c r="F167" s="1">
        <v>5109.5383709999996</v>
      </c>
      <c r="G167" s="1">
        <v>15310.234453000001</v>
      </c>
      <c r="H167" s="1">
        <v>42669.543407999998</v>
      </c>
    </row>
    <row r="168" spans="1:8" x14ac:dyDescent="0.25">
      <c r="A168" t="s">
        <v>344</v>
      </c>
      <c r="B168" t="s">
        <v>99</v>
      </c>
      <c r="C168" t="s">
        <v>183</v>
      </c>
      <c r="D168" s="1">
        <v>30870.171238999999</v>
      </c>
      <c r="E168" s="1">
        <v>10730.323952000001</v>
      </c>
      <c r="F168" s="1">
        <v>5108.5578599999999</v>
      </c>
      <c r="G168" s="1">
        <v>15838.881812</v>
      </c>
      <c r="H168" s="1">
        <v>46709.056920000003</v>
      </c>
    </row>
    <row r="169" spans="1:8" x14ac:dyDescent="0.25">
      <c r="A169" t="s">
        <v>345</v>
      </c>
      <c r="B169" t="s">
        <v>99</v>
      </c>
      <c r="C169" t="s">
        <v>185</v>
      </c>
      <c r="D169" s="1">
        <v>28003.366871999999</v>
      </c>
      <c r="E169" s="1">
        <v>10261.496048999999</v>
      </c>
      <c r="F169" s="1">
        <v>4001.1178839999998</v>
      </c>
      <c r="G169" s="1">
        <v>14262.613932999999</v>
      </c>
      <c r="H169" s="1">
        <v>42265.977491999998</v>
      </c>
    </row>
    <row r="170" spans="1:8" x14ac:dyDescent="0.25">
      <c r="A170" t="s">
        <v>346</v>
      </c>
      <c r="B170" t="s">
        <v>99</v>
      </c>
      <c r="C170" t="s">
        <v>187</v>
      </c>
      <c r="D170" s="1">
        <v>29837.082276000001</v>
      </c>
      <c r="E170" s="1">
        <v>11322.579234000001</v>
      </c>
      <c r="F170" s="1">
        <v>4375.0488420000001</v>
      </c>
      <c r="G170" s="1">
        <v>15697.628076000001</v>
      </c>
      <c r="H170" s="1">
        <v>45534.718529999998</v>
      </c>
    </row>
    <row r="171" spans="1:8" x14ac:dyDescent="0.25">
      <c r="A171" t="s">
        <v>347</v>
      </c>
      <c r="B171" t="s">
        <v>99</v>
      </c>
      <c r="C171" t="s">
        <v>189</v>
      </c>
      <c r="D171" s="1">
        <v>33286.797809999996</v>
      </c>
      <c r="E171" s="1">
        <v>13519.894985000001</v>
      </c>
      <c r="F171" s="1">
        <v>4934.6882189999997</v>
      </c>
      <c r="G171" s="1">
        <v>18454.583204000002</v>
      </c>
      <c r="H171" s="1">
        <v>51741.383542000003</v>
      </c>
    </row>
    <row r="172" spans="1:8" x14ac:dyDescent="0.25">
      <c r="A172" t="s">
        <v>348</v>
      </c>
      <c r="B172" t="s">
        <v>99</v>
      </c>
      <c r="C172" t="s">
        <v>191</v>
      </c>
      <c r="D172" s="1">
        <v>35466.858530999998</v>
      </c>
      <c r="E172" s="1">
        <v>17357.772196000002</v>
      </c>
      <c r="F172" s="1">
        <v>5479.1832180000001</v>
      </c>
      <c r="G172" s="1">
        <v>22836.955414000004</v>
      </c>
      <c r="H172" s="1">
        <v>58303.802881000003</v>
      </c>
    </row>
    <row r="173" spans="1:8" x14ac:dyDescent="0.25">
      <c r="A173" t="s">
        <v>349</v>
      </c>
      <c r="B173" t="s">
        <v>99</v>
      </c>
      <c r="C173" t="s">
        <v>193</v>
      </c>
      <c r="D173" s="1">
        <v>37251.619283</v>
      </c>
      <c r="E173" s="1">
        <v>18631.768151</v>
      </c>
      <c r="F173" s="1">
        <v>5925.4466839999995</v>
      </c>
      <c r="G173" s="1">
        <v>24557.214834999999</v>
      </c>
      <c r="H173" s="1">
        <v>61808.822037999998</v>
      </c>
    </row>
    <row r="174" spans="1:8" x14ac:dyDescent="0.25">
      <c r="A174" t="s">
        <v>350</v>
      </c>
      <c r="B174" t="s">
        <v>99</v>
      </c>
      <c r="C174" t="s">
        <v>195</v>
      </c>
      <c r="D174" s="1">
        <v>39614.254824000003</v>
      </c>
      <c r="E174" s="1">
        <v>19634.930157999999</v>
      </c>
      <c r="F174" s="1">
        <v>6421.3063890000003</v>
      </c>
      <c r="G174" s="1">
        <v>26056.236547</v>
      </c>
      <c r="H174" s="1">
        <v>65670.698453000005</v>
      </c>
    </row>
    <row r="175" spans="1:8" x14ac:dyDescent="0.25">
      <c r="A175" t="s">
        <v>351</v>
      </c>
      <c r="B175" t="s">
        <v>99</v>
      </c>
      <c r="C175" t="s">
        <v>197</v>
      </c>
      <c r="D175" s="1">
        <v>42837.904725</v>
      </c>
      <c r="E175" s="1">
        <v>21187.244123</v>
      </c>
      <c r="F175" s="1">
        <v>7040.5939829999998</v>
      </c>
      <c r="G175" s="1">
        <v>28227.838105999999</v>
      </c>
      <c r="H175" s="1">
        <v>71066.014142</v>
      </c>
    </row>
    <row r="176" spans="1:8" x14ac:dyDescent="0.25">
      <c r="A176" t="s">
        <v>352</v>
      </c>
      <c r="B176" t="s">
        <v>99</v>
      </c>
      <c r="C176" t="s">
        <v>137</v>
      </c>
      <c r="D176" s="1">
        <v>43854.267532999998</v>
      </c>
      <c r="E176" s="1">
        <v>21825.799201000002</v>
      </c>
      <c r="F176" s="1">
        <v>7499.4270200000001</v>
      </c>
      <c r="G176" s="1">
        <v>29325.226221000001</v>
      </c>
      <c r="H176" s="1">
        <v>73179.753911000007</v>
      </c>
    </row>
    <row r="177" spans="1:8" x14ac:dyDescent="0.25">
      <c r="A177" t="s">
        <v>353</v>
      </c>
      <c r="B177" t="s">
        <v>99</v>
      </c>
      <c r="C177" t="s">
        <v>200</v>
      </c>
      <c r="D177" s="1">
        <v>44696.356331000003</v>
      </c>
      <c r="E177" s="1">
        <v>21523.629674</v>
      </c>
      <c r="F177" s="1">
        <v>7978.4194260000004</v>
      </c>
      <c r="G177" s="1">
        <v>29502.0491</v>
      </c>
      <c r="H177" s="1">
        <v>74198.429258999997</v>
      </c>
    </row>
    <row r="178" spans="1:8" x14ac:dyDescent="0.25">
      <c r="A178" t="s">
        <v>354</v>
      </c>
      <c r="B178" t="s">
        <v>99</v>
      </c>
      <c r="C178" t="s">
        <v>202</v>
      </c>
      <c r="D178" s="1">
        <v>48022.502563000002</v>
      </c>
      <c r="E178" s="1">
        <v>23406.045488</v>
      </c>
      <c r="F178" s="1">
        <v>8835.2082549999996</v>
      </c>
      <c r="G178" s="1">
        <v>32241.253743000001</v>
      </c>
      <c r="H178" s="1">
        <v>80263.750935000004</v>
      </c>
    </row>
    <row r="179" spans="1:8" x14ac:dyDescent="0.25">
      <c r="A179" t="s">
        <v>355</v>
      </c>
      <c r="B179" t="s">
        <v>99</v>
      </c>
      <c r="C179" t="s">
        <v>204</v>
      </c>
      <c r="D179" s="1">
        <v>49199.305655999997</v>
      </c>
      <c r="E179" s="1">
        <v>22945.218848</v>
      </c>
      <c r="F179" s="1">
        <v>9507.9042470000004</v>
      </c>
      <c r="G179" s="1">
        <v>32453.123095000003</v>
      </c>
      <c r="H179" s="1">
        <v>81652.424452000007</v>
      </c>
    </row>
    <row r="180" spans="1:8" x14ac:dyDescent="0.25">
      <c r="A180" t="s">
        <v>356</v>
      </c>
      <c r="B180" t="s">
        <v>99</v>
      </c>
      <c r="C180" t="s">
        <v>206</v>
      </c>
      <c r="D180" s="1">
        <v>52793.565979999999</v>
      </c>
      <c r="E180" s="1">
        <v>24918.180969000001</v>
      </c>
      <c r="F180" s="1">
        <v>9835.9600410000003</v>
      </c>
      <c r="G180" s="1">
        <v>34754.141009999999</v>
      </c>
      <c r="H180" s="1">
        <v>87547.702455000006</v>
      </c>
    </row>
    <row r="181" spans="1:8" x14ac:dyDescent="0.25">
      <c r="A181" t="s">
        <v>357</v>
      </c>
      <c r="B181" t="s">
        <v>99</v>
      </c>
      <c r="C181" t="s">
        <v>136</v>
      </c>
      <c r="D181" s="1">
        <v>53493.162657000001</v>
      </c>
      <c r="E181" s="1">
        <v>25900.718498999999</v>
      </c>
      <c r="F181" s="1">
        <v>10188.289301000001</v>
      </c>
      <c r="G181" s="1">
        <v>36089.007799999999</v>
      </c>
      <c r="H181" s="1">
        <v>89582.164422000002</v>
      </c>
    </row>
    <row r="182" spans="1:8" x14ac:dyDescent="0.25">
      <c r="A182" t="s">
        <v>358</v>
      </c>
      <c r="B182" t="s">
        <v>99</v>
      </c>
      <c r="C182" t="s">
        <v>209</v>
      </c>
      <c r="D182" s="1">
        <v>53203.908540999997</v>
      </c>
      <c r="E182" s="1">
        <v>25656.803005999998</v>
      </c>
      <c r="F182" s="1">
        <v>9436.2309910000004</v>
      </c>
      <c r="G182" s="1">
        <v>35093.033996999999</v>
      </c>
      <c r="H182" s="1">
        <v>88296.960953999995</v>
      </c>
    </row>
    <row r="183" spans="1:8" x14ac:dyDescent="0.25">
      <c r="A183" t="s">
        <v>359</v>
      </c>
      <c r="B183" t="s">
        <v>99</v>
      </c>
      <c r="C183" t="s">
        <v>211</v>
      </c>
      <c r="D183" s="1">
        <v>53801.736652</v>
      </c>
      <c r="E183" s="1">
        <v>26167.166301000001</v>
      </c>
      <c r="F183" s="1">
        <v>8964.4678199999998</v>
      </c>
      <c r="G183" s="1">
        <v>35131.634121000003</v>
      </c>
      <c r="H183" s="1">
        <v>88933.484349999999</v>
      </c>
    </row>
    <row r="184" spans="1:8" x14ac:dyDescent="0.25">
      <c r="A184" t="s">
        <v>360</v>
      </c>
      <c r="B184" t="s">
        <v>99</v>
      </c>
      <c r="C184" t="s">
        <v>213</v>
      </c>
      <c r="D184" s="1">
        <v>53694.733197000001</v>
      </c>
      <c r="E184" s="1">
        <v>26582.620696999998</v>
      </c>
      <c r="F184" s="1">
        <v>8426.8999370000001</v>
      </c>
      <c r="G184" s="1">
        <v>35009.520634</v>
      </c>
      <c r="H184" s="1">
        <v>88704.247959</v>
      </c>
    </row>
    <row r="185" spans="1:8" x14ac:dyDescent="0.25">
      <c r="A185" t="s">
        <v>361</v>
      </c>
      <c r="B185" t="s">
        <v>99</v>
      </c>
      <c r="C185" t="s">
        <v>215</v>
      </c>
      <c r="D185" s="1">
        <v>53599.205432000002</v>
      </c>
      <c r="E185" s="1">
        <v>26738.466455000002</v>
      </c>
      <c r="F185" s="1">
        <v>8211.5549410000003</v>
      </c>
      <c r="G185" s="1">
        <v>34950.021396000004</v>
      </c>
      <c r="H185" s="1">
        <v>88549.226827999999</v>
      </c>
    </row>
    <row r="186" spans="1:8" x14ac:dyDescent="0.25">
      <c r="A186" t="s">
        <v>362</v>
      </c>
      <c r="B186" t="s">
        <v>99</v>
      </c>
      <c r="C186" t="s">
        <v>135</v>
      </c>
      <c r="D186" s="1">
        <v>53322.795651</v>
      </c>
      <c r="E186" s="1">
        <v>26699.556272000002</v>
      </c>
      <c r="F186" s="1">
        <v>8505.8159969999997</v>
      </c>
      <c r="G186" s="1">
        <v>35205.372269</v>
      </c>
      <c r="H186" s="1">
        <v>88528.167920000007</v>
      </c>
    </row>
    <row r="187" spans="1:8" x14ac:dyDescent="0.25">
      <c r="A187" t="s">
        <v>363</v>
      </c>
      <c r="B187" t="s">
        <v>99</v>
      </c>
      <c r="C187" t="s">
        <v>218</v>
      </c>
      <c r="D187" s="1">
        <v>40086.183691999999</v>
      </c>
      <c r="E187" s="1">
        <v>19751.689825000001</v>
      </c>
      <c r="F187" s="1">
        <v>6768.4183419999999</v>
      </c>
      <c r="G187" s="1">
        <v>26520.108167000002</v>
      </c>
      <c r="H187" s="1">
        <v>66606.291859000004</v>
      </c>
    </row>
    <row r="188" spans="1:8" x14ac:dyDescent="0.25">
      <c r="A188" t="s">
        <v>364</v>
      </c>
      <c r="B188" t="s">
        <v>99</v>
      </c>
      <c r="C188" t="s">
        <v>220</v>
      </c>
      <c r="D188" s="1">
        <v>17834.67395</v>
      </c>
      <c r="E188" s="1">
        <v>14379.452121</v>
      </c>
      <c r="F188" s="1">
        <v>6360.0804980000003</v>
      </c>
      <c r="G188" s="1">
        <v>20739.532619000001</v>
      </c>
      <c r="H188" s="1">
        <v>38574.206569000002</v>
      </c>
    </row>
    <row r="189" spans="1:8" x14ac:dyDescent="0.25">
      <c r="A189" t="s">
        <v>365</v>
      </c>
      <c r="B189" t="s">
        <v>95</v>
      </c>
      <c r="C189" t="s">
        <v>139</v>
      </c>
      <c r="D189" s="1">
        <v>68789131</v>
      </c>
      <c r="E189" s="1">
        <v>64314877</v>
      </c>
      <c r="F189" s="1">
        <v>47941449</v>
      </c>
      <c r="G189" s="1">
        <v>112256326</v>
      </c>
      <c r="H189" s="1">
        <v>177629563</v>
      </c>
    </row>
    <row r="190" spans="1:8" x14ac:dyDescent="0.25">
      <c r="A190" t="s">
        <v>366</v>
      </c>
      <c r="B190" t="s">
        <v>95</v>
      </c>
      <c r="C190" t="s">
        <v>156</v>
      </c>
      <c r="D190" s="1">
        <v>75358038</v>
      </c>
      <c r="E190" s="1">
        <v>63239133</v>
      </c>
      <c r="F190" s="1">
        <v>53257750</v>
      </c>
      <c r="G190" s="1">
        <v>116496883</v>
      </c>
      <c r="H190" s="1">
        <v>188901401</v>
      </c>
    </row>
    <row r="191" spans="1:8" x14ac:dyDescent="0.25">
      <c r="A191" t="s">
        <v>367</v>
      </c>
      <c r="B191" t="s">
        <v>95</v>
      </c>
      <c r="C191" t="s">
        <v>158</v>
      </c>
      <c r="D191" s="1">
        <v>82930816</v>
      </c>
      <c r="E191" s="1">
        <v>67149720</v>
      </c>
      <c r="F191" s="1">
        <v>56436763</v>
      </c>
      <c r="G191" s="1">
        <v>123586483</v>
      </c>
      <c r="H191" s="1">
        <v>201326999</v>
      </c>
    </row>
    <row r="192" spans="1:8" x14ac:dyDescent="0.25">
      <c r="A192" t="s">
        <v>368</v>
      </c>
      <c r="B192" t="s">
        <v>95</v>
      </c>
      <c r="C192" t="s">
        <v>160</v>
      </c>
      <c r="D192" s="1">
        <v>89100168</v>
      </c>
      <c r="E192" s="1">
        <v>70498453</v>
      </c>
      <c r="F192" s="1">
        <v>56998327</v>
      </c>
      <c r="G192" s="1">
        <v>127496780</v>
      </c>
      <c r="H192" s="1">
        <v>210255204</v>
      </c>
    </row>
    <row r="193" spans="1:8" x14ac:dyDescent="0.25">
      <c r="A193" t="s">
        <v>369</v>
      </c>
      <c r="B193" t="s">
        <v>95</v>
      </c>
      <c r="C193" t="s">
        <v>162</v>
      </c>
      <c r="D193" s="1">
        <v>65962911</v>
      </c>
      <c r="E193" s="1">
        <v>63005122</v>
      </c>
      <c r="F193" s="1">
        <v>41706274</v>
      </c>
      <c r="G193" s="1">
        <v>104711396</v>
      </c>
      <c r="H193" s="1">
        <v>165002783</v>
      </c>
    </row>
    <row r="194" spans="1:8" x14ac:dyDescent="0.25">
      <c r="A194" t="s">
        <v>370</v>
      </c>
      <c r="B194" t="s">
        <v>95</v>
      </c>
      <c r="C194" t="s">
        <v>164</v>
      </c>
      <c r="D194" s="1">
        <v>100779841</v>
      </c>
      <c r="E194" s="1">
        <v>78452023</v>
      </c>
      <c r="F194" s="1">
        <v>54522210</v>
      </c>
      <c r="G194" s="1">
        <v>132974233</v>
      </c>
      <c r="H194" s="1">
        <v>227788024</v>
      </c>
    </row>
    <row r="195" spans="1:8" x14ac:dyDescent="0.25">
      <c r="A195" t="s">
        <v>371</v>
      </c>
      <c r="B195" t="s">
        <v>95</v>
      </c>
      <c r="C195" t="s">
        <v>166</v>
      </c>
      <c r="D195" s="1">
        <v>124363394</v>
      </c>
      <c r="E195" s="1">
        <v>91797678</v>
      </c>
      <c r="F195" s="1">
        <v>59677404</v>
      </c>
      <c r="G195" s="1">
        <v>151475082</v>
      </c>
      <c r="H195" s="1">
        <v>268915480</v>
      </c>
    </row>
    <row r="196" spans="1:8" x14ac:dyDescent="0.25">
      <c r="A196" t="s">
        <v>372</v>
      </c>
      <c r="B196" t="s">
        <v>95</v>
      </c>
      <c r="C196" t="s">
        <v>168</v>
      </c>
      <c r="D196" s="1">
        <v>131334441</v>
      </c>
      <c r="E196" s="1">
        <v>94870593</v>
      </c>
      <c r="F196" s="1">
        <v>56660711</v>
      </c>
      <c r="G196" s="1">
        <v>151531304</v>
      </c>
      <c r="H196" s="1">
        <v>282403093</v>
      </c>
    </row>
    <row r="197" spans="1:8" x14ac:dyDescent="0.25">
      <c r="A197" t="s">
        <v>373</v>
      </c>
      <c r="B197" t="s">
        <v>95</v>
      </c>
      <c r="C197" t="s">
        <v>170</v>
      </c>
      <c r="D197" s="1">
        <v>140765130</v>
      </c>
      <c r="E197" s="1">
        <v>108932986</v>
      </c>
      <c r="F197" s="1">
        <v>62226175</v>
      </c>
      <c r="G197" s="1">
        <v>171159161</v>
      </c>
      <c r="H197" s="1">
        <v>309526197</v>
      </c>
    </row>
    <row r="198" spans="1:8" x14ac:dyDescent="0.25">
      <c r="A198" t="s">
        <v>374</v>
      </c>
      <c r="B198" t="s">
        <v>95</v>
      </c>
      <c r="C198" t="s">
        <v>172</v>
      </c>
      <c r="D198" s="1">
        <v>154059393</v>
      </c>
      <c r="E198" s="1">
        <v>120466191</v>
      </c>
      <c r="F198" s="1">
        <v>70871297</v>
      </c>
      <c r="G198" s="1">
        <v>191337488</v>
      </c>
      <c r="H198" s="1">
        <v>342623090</v>
      </c>
    </row>
    <row r="199" spans="1:8" x14ac:dyDescent="0.25">
      <c r="A199" t="s">
        <v>375</v>
      </c>
      <c r="B199" t="s">
        <v>95</v>
      </c>
      <c r="C199" t="s">
        <v>174</v>
      </c>
      <c r="D199" s="1">
        <v>165808990</v>
      </c>
      <c r="E199" s="1">
        <v>124150832</v>
      </c>
      <c r="F199" s="1">
        <v>75575856</v>
      </c>
      <c r="G199" s="1">
        <v>199726688</v>
      </c>
      <c r="H199" s="1">
        <v>362799377</v>
      </c>
    </row>
    <row r="200" spans="1:8" x14ac:dyDescent="0.25">
      <c r="A200" t="s">
        <v>376</v>
      </c>
      <c r="B200" t="s">
        <v>95</v>
      </c>
      <c r="C200" t="s">
        <v>176</v>
      </c>
      <c r="D200" s="1">
        <v>173721963</v>
      </c>
      <c r="E200" s="1">
        <v>124279130</v>
      </c>
      <c r="F200" s="1">
        <v>77106801</v>
      </c>
      <c r="G200" s="1">
        <v>201385931</v>
      </c>
      <c r="H200" s="1">
        <v>374939719</v>
      </c>
    </row>
    <row r="201" spans="1:8" x14ac:dyDescent="0.25">
      <c r="A201" t="s">
        <v>377</v>
      </c>
      <c r="B201" t="s">
        <v>95</v>
      </c>
      <c r="C201" t="s">
        <v>178</v>
      </c>
      <c r="D201" s="1">
        <v>173742747</v>
      </c>
      <c r="E201" s="1">
        <v>127726132</v>
      </c>
      <c r="F201" s="1">
        <v>76649766</v>
      </c>
      <c r="G201" s="1">
        <v>204375898</v>
      </c>
      <c r="H201" s="1">
        <v>378117522</v>
      </c>
    </row>
    <row r="202" spans="1:8" x14ac:dyDescent="0.25">
      <c r="A202" t="s">
        <v>378</v>
      </c>
      <c r="B202" t="s">
        <v>95</v>
      </c>
      <c r="C202" t="s">
        <v>138</v>
      </c>
      <c r="D202" s="1">
        <v>176936771</v>
      </c>
      <c r="E202" s="1">
        <v>126517114</v>
      </c>
      <c r="F202" s="1">
        <v>77066935</v>
      </c>
      <c r="G202" s="1">
        <v>203584049</v>
      </c>
      <c r="H202" s="1">
        <v>380520008</v>
      </c>
    </row>
    <row r="203" spans="1:8" x14ac:dyDescent="0.25">
      <c r="A203" t="s">
        <v>379</v>
      </c>
      <c r="B203" t="s">
        <v>95</v>
      </c>
      <c r="C203" t="s">
        <v>181</v>
      </c>
      <c r="D203" s="1">
        <v>185129614</v>
      </c>
      <c r="E203" s="1">
        <v>128240974</v>
      </c>
      <c r="F203" s="1">
        <v>75689377</v>
      </c>
      <c r="G203" s="1">
        <v>203930351</v>
      </c>
      <c r="H203" s="1">
        <v>389060738</v>
      </c>
    </row>
    <row r="204" spans="1:8" x14ac:dyDescent="0.25">
      <c r="A204" t="s">
        <v>380</v>
      </c>
      <c r="B204" t="s">
        <v>95</v>
      </c>
      <c r="C204" t="s">
        <v>183</v>
      </c>
      <c r="D204" s="1">
        <v>211826812</v>
      </c>
      <c r="E204" s="1">
        <v>133228518</v>
      </c>
      <c r="F204" s="1">
        <v>74703679</v>
      </c>
      <c r="G204" s="1">
        <v>207932197</v>
      </c>
      <c r="H204" s="1">
        <v>419759038</v>
      </c>
    </row>
    <row r="205" spans="1:8" x14ac:dyDescent="0.25">
      <c r="A205" t="s">
        <v>381</v>
      </c>
      <c r="B205" t="s">
        <v>95</v>
      </c>
      <c r="C205" t="s">
        <v>185</v>
      </c>
      <c r="D205" s="1">
        <v>176170574</v>
      </c>
      <c r="E205" s="1">
        <v>107406333</v>
      </c>
      <c r="F205" s="1">
        <v>59969911</v>
      </c>
      <c r="G205" s="1">
        <v>167376244</v>
      </c>
      <c r="H205" s="1">
        <v>343547035</v>
      </c>
    </row>
    <row r="206" spans="1:8" x14ac:dyDescent="0.25">
      <c r="A206" t="s">
        <v>382</v>
      </c>
      <c r="B206" t="s">
        <v>95</v>
      </c>
      <c r="C206" t="s">
        <v>187</v>
      </c>
      <c r="D206" s="1">
        <v>186640867</v>
      </c>
      <c r="E206" s="1">
        <v>110934323</v>
      </c>
      <c r="F206" s="1">
        <v>61209502</v>
      </c>
      <c r="G206" s="1">
        <v>172143825</v>
      </c>
      <c r="H206" s="1">
        <v>358784946</v>
      </c>
    </row>
    <row r="207" spans="1:8" x14ac:dyDescent="0.25">
      <c r="A207" t="s">
        <v>383</v>
      </c>
      <c r="B207" t="s">
        <v>95</v>
      </c>
      <c r="C207" t="s">
        <v>189</v>
      </c>
      <c r="D207" s="1">
        <v>194406206</v>
      </c>
      <c r="E207" s="1">
        <v>123104220</v>
      </c>
      <c r="F207" s="1">
        <v>64691398</v>
      </c>
      <c r="G207" s="1">
        <v>187795618</v>
      </c>
      <c r="H207" s="1">
        <v>382201979</v>
      </c>
    </row>
    <row r="208" spans="1:8" x14ac:dyDescent="0.25">
      <c r="A208" t="s">
        <v>384</v>
      </c>
      <c r="B208" t="s">
        <v>95</v>
      </c>
      <c r="C208" t="s">
        <v>191</v>
      </c>
      <c r="D208" s="1">
        <v>203189592</v>
      </c>
      <c r="E208" s="1">
        <v>148787345</v>
      </c>
      <c r="F208" s="1">
        <v>65489925</v>
      </c>
      <c r="G208" s="1">
        <v>214277270</v>
      </c>
      <c r="H208" s="1">
        <v>417466896</v>
      </c>
    </row>
    <row r="209" spans="1:8" x14ac:dyDescent="0.25">
      <c r="A209" t="s">
        <v>385</v>
      </c>
      <c r="B209" t="s">
        <v>95</v>
      </c>
      <c r="C209" t="s">
        <v>193</v>
      </c>
      <c r="D209" s="1">
        <v>208206699</v>
      </c>
      <c r="E209" s="1">
        <v>152969185</v>
      </c>
      <c r="F209" s="1">
        <v>64684565</v>
      </c>
      <c r="G209" s="1">
        <v>217653750</v>
      </c>
      <c r="H209" s="1">
        <v>425860295</v>
      </c>
    </row>
    <row r="210" spans="1:8" x14ac:dyDescent="0.25">
      <c r="A210" t="s">
        <v>386</v>
      </c>
      <c r="B210" t="s">
        <v>95</v>
      </c>
      <c r="C210" t="s">
        <v>195</v>
      </c>
      <c r="D210" s="1">
        <v>214458710</v>
      </c>
      <c r="E210" s="1">
        <v>154767511</v>
      </c>
      <c r="F210" s="1">
        <v>66338201</v>
      </c>
      <c r="G210" s="1">
        <v>221105712</v>
      </c>
      <c r="H210" s="1">
        <v>435570391</v>
      </c>
    </row>
    <row r="211" spans="1:8" x14ac:dyDescent="0.25">
      <c r="A211" t="s">
        <v>387</v>
      </c>
      <c r="B211" t="s">
        <v>95</v>
      </c>
      <c r="C211" t="s">
        <v>197</v>
      </c>
      <c r="D211" s="1">
        <v>230448888</v>
      </c>
      <c r="E211" s="1">
        <v>162885571</v>
      </c>
      <c r="F211" s="1">
        <v>71005134</v>
      </c>
      <c r="G211" s="1">
        <v>233890705</v>
      </c>
      <c r="H211" s="1">
        <v>464346391</v>
      </c>
    </row>
    <row r="212" spans="1:8" x14ac:dyDescent="0.25">
      <c r="A212" t="s">
        <v>388</v>
      </c>
      <c r="B212" t="s">
        <v>95</v>
      </c>
      <c r="C212" t="s">
        <v>137</v>
      </c>
      <c r="D212" s="1">
        <v>246205970</v>
      </c>
      <c r="E212" s="1">
        <v>164601121</v>
      </c>
      <c r="F212" s="1">
        <v>72120377</v>
      </c>
      <c r="G212" s="1">
        <v>236721498</v>
      </c>
      <c r="H212" s="1">
        <v>482933008</v>
      </c>
    </row>
    <row r="213" spans="1:8" x14ac:dyDescent="0.25">
      <c r="A213" t="s">
        <v>389</v>
      </c>
      <c r="B213" t="s">
        <v>95</v>
      </c>
      <c r="C213" t="s">
        <v>200</v>
      </c>
      <c r="D213" s="1">
        <v>250530531</v>
      </c>
      <c r="E213" s="1">
        <v>165362986</v>
      </c>
      <c r="F213" s="1">
        <v>75120888</v>
      </c>
      <c r="G213" s="1">
        <v>240483874</v>
      </c>
      <c r="H213" s="1">
        <v>491014930</v>
      </c>
    </row>
    <row r="214" spans="1:8" x14ac:dyDescent="0.25">
      <c r="A214" t="s">
        <v>390</v>
      </c>
      <c r="B214" t="s">
        <v>95</v>
      </c>
      <c r="C214" t="s">
        <v>202</v>
      </c>
      <c r="D214" s="1">
        <v>264074653</v>
      </c>
      <c r="E214" s="1">
        <v>177901066</v>
      </c>
      <c r="F214" s="1">
        <v>81845749</v>
      </c>
      <c r="G214" s="1">
        <v>259746815</v>
      </c>
      <c r="H214" s="1">
        <v>523821283</v>
      </c>
    </row>
    <row r="215" spans="1:8" x14ac:dyDescent="0.25">
      <c r="A215" t="s">
        <v>391</v>
      </c>
      <c r="B215" t="s">
        <v>95</v>
      </c>
      <c r="C215" t="s">
        <v>204</v>
      </c>
      <c r="D215" s="1">
        <v>264792012</v>
      </c>
      <c r="E215" s="1">
        <v>176680404</v>
      </c>
      <c r="F215" s="1">
        <v>87066734</v>
      </c>
      <c r="G215" s="1">
        <v>263747138</v>
      </c>
      <c r="H215" s="1">
        <v>528538993.99999994</v>
      </c>
    </row>
    <row r="216" spans="1:8" x14ac:dyDescent="0.25">
      <c r="A216" t="s">
        <v>392</v>
      </c>
      <c r="B216" t="s">
        <v>95</v>
      </c>
      <c r="C216" t="s">
        <v>206</v>
      </c>
      <c r="D216" s="1">
        <v>277287918</v>
      </c>
      <c r="E216" s="1">
        <v>189051653</v>
      </c>
      <c r="F216" s="1">
        <v>88532250</v>
      </c>
      <c r="G216" s="1">
        <v>277583903</v>
      </c>
      <c r="H216" s="1">
        <v>554871667</v>
      </c>
    </row>
    <row r="217" spans="1:8" x14ac:dyDescent="0.25">
      <c r="A217" t="s">
        <v>393</v>
      </c>
      <c r="B217" t="s">
        <v>95</v>
      </c>
      <c r="C217" t="s">
        <v>136</v>
      </c>
      <c r="D217" s="1">
        <v>278860161</v>
      </c>
      <c r="E217" s="1">
        <v>193741072</v>
      </c>
      <c r="F217" s="1">
        <v>87802061</v>
      </c>
      <c r="G217" s="1">
        <v>281543133</v>
      </c>
      <c r="H217" s="1">
        <v>560403093</v>
      </c>
    </row>
    <row r="218" spans="1:8" x14ac:dyDescent="0.25">
      <c r="A218" t="s">
        <v>394</v>
      </c>
      <c r="B218" t="s">
        <v>95</v>
      </c>
      <c r="C218" t="s">
        <v>209</v>
      </c>
      <c r="D218" s="1">
        <v>281528964</v>
      </c>
      <c r="E218" s="1">
        <v>192408427</v>
      </c>
      <c r="F218" s="1">
        <v>82004453</v>
      </c>
      <c r="G218" s="1">
        <v>274412880</v>
      </c>
      <c r="H218" s="1">
        <v>555941578</v>
      </c>
    </row>
    <row r="219" spans="1:8" x14ac:dyDescent="0.25">
      <c r="A219" t="s">
        <v>395</v>
      </c>
      <c r="B219" t="s">
        <v>95</v>
      </c>
      <c r="C219" t="s">
        <v>211</v>
      </c>
      <c r="D219" s="1">
        <v>288345570</v>
      </c>
      <c r="E219" s="1">
        <v>194647564</v>
      </c>
      <c r="F219" s="1">
        <v>80966976</v>
      </c>
      <c r="G219" s="1">
        <v>275614540</v>
      </c>
      <c r="H219" s="1">
        <v>563961811</v>
      </c>
    </row>
    <row r="220" spans="1:8" x14ac:dyDescent="0.25">
      <c r="A220" t="s">
        <v>396</v>
      </c>
      <c r="B220" t="s">
        <v>95</v>
      </c>
      <c r="C220" t="s">
        <v>213</v>
      </c>
      <c r="D220" s="1">
        <v>285855712</v>
      </c>
      <c r="E220" s="1">
        <v>196609042</v>
      </c>
      <c r="F220" s="1">
        <v>79849744</v>
      </c>
      <c r="G220" s="1">
        <v>276458786</v>
      </c>
      <c r="H220" s="1">
        <v>562314300</v>
      </c>
    </row>
    <row r="221" spans="1:8" x14ac:dyDescent="0.25">
      <c r="A221" t="s">
        <v>397</v>
      </c>
      <c r="B221" t="s">
        <v>95</v>
      </c>
      <c r="C221" t="s">
        <v>215</v>
      </c>
      <c r="D221" s="1">
        <v>287790156</v>
      </c>
      <c r="E221" s="1">
        <v>193110850</v>
      </c>
      <c r="F221" s="1">
        <v>79557290</v>
      </c>
      <c r="G221" s="1">
        <v>272668140</v>
      </c>
      <c r="H221" s="1">
        <v>560458296</v>
      </c>
    </row>
    <row r="222" spans="1:8" x14ac:dyDescent="0.25">
      <c r="A222" t="s">
        <v>398</v>
      </c>
      <c r="B222" t="s">
        <v>95</v>
      </c>
      <c r="C222" t="s">
        <v>135</v>
      </c>
      <c r="D222" s="1">
        <v>289405666</v>
      </c>
      <c r="E222" s="1">
        <v>189558063</v>
      </c>
      <c r="F222" s="1">
        <v>80533580</v>
      </c>
      <c r="G222" s="1">
        <v>270091643</v>
      </c>
      <c r="H222" s="1">
        <v>559497309</v>
      </c>
    </row>
    <row r="223" spans="1:8" x14ac:dyDescent="0.25">
      <c r="A223" t="s">
        <v>399</v>
      </c>
      <c r="B223" t="s">
        <v>95</v>
      </c>
      <c r="C223" t="s">
        <v>218</v>
      </c>
      <c r="D223" s="1">
        <v>217420951</v>
      </c>
      <c r="E223" s="1">
        <v>142631682</v>
      </c>
      <c r="F223" s="1">
        <v>63638613</v>
      </c>
      <c r="G223" s="1">
        <v>206270295</v>
      </c>
      <c r="H223" s="1">
        <v>423691246</v>
      </c>
    </row>
    <row r="224" spans="1:8" x14ac:dyDescent="0.25">
      <c r="A224" t="s">
        <v>400</v>
      </c>
      <c r="B224" t="s">
        <v>95</v>
      </c>
      <c r="C224" t="s">
        <v>220</v>
      </c>
      <c r="D224" s="1">
        <v>99730144</v>
      </c>
      <c r="E224" s="1">
        <v>101735557</v>
      </c>
      <c r="F224" s="1">
        <v>56371041</v>
      </c>
      <c r="G224" s="1">
        <v>158106598</v>
      </c>
      <c r="H224" s="1">
        <v>257836742</v>
      </c>
    </row>
    <row r="225" spans="1:8" x14ac:dyDescent="0.25">
      <c r="A225" t="s">
        <v>401</v>
      </c>
      <c r="B225" t="s">
        <v>100</v>
      </c>
      <c r="C225" t="s">
        <v>139</v>
      </c>
      <c r="D225" s="1">
        <v>74.594201685176458</v>
      </c>
      <c r="E225" s="1">
        <v>68.659230217930656</v>
      </c>
      <c r="F225" s="1">
        <v>66.926135890105371</v>
      </c>
      <c r="G225" s="1">
        <v>67.917827258336601</v>
      </c>
      <c r="H225" s="1">
        <v>71.936881042925165</v>
      </c>
    </row>
    <row r="226" spans="1:8" x14ac:dyDescent="0.25">
      <c r="A226" t="s">
        <v>402</v>
      </c>
      <c r="B226" t="s">
        <v>100</v>
      </c>
      <c r="C226" t="s">
        <v>156</v>
      </c>
      <c r="D226" s="1">
        <v>74.068057839872921</v>
      </c>
      <c r="E226" s="1">
        <v>68.271323526672006</v>
      </c>
      <c r="F226" s="1">
        <v>66.313449534469086</v>
      </c>
      <c r="G226" s="1">
        <v>67.402252834467447</v>
      </c>
      <c r="H226" s="1">
        <v>71.45128731266206</v>
      </c>
    </row>
    <row r="227" spans="1:8" x14ac:dyDescent="0.25">
      <c r="A227" t="s">
        <v>403</v>
      </c>
      <c r="B227" t="s">
        <v>100</v>
      </c>
      <c r="C227" t="s">
        <v>158</v>
      </c>
      <c r="D227" s="1">
        <v>77.701461741367851</v>
      </c>
      <c r="E227" s="1">
        <v>69.326183255900773</v>
      </c>
      <c r="F227" s="1">
        <v>68.890910043799423</v>
      </c>
      <c r="G227" s="1">
        <v>69.131689260527253</v>
      </c>
      <c r="H227" s="1">
        <v>74.356054291817259</v>
      </c>
    </row>
    <row r="228" spans="1:8" x14ac:dyDescent="0.25">
      <c r="A228" t="s">
        <v>404</v>
      </c>
      <c r="B228" t="s">
        <v>100</v>
      </c>
      <c r="C228" t="s">
        <v>160</v>
      </c>
      <c r="D228" s="1">
        <v>78.430300554318492</v>
      </c>
      <c r="E228" s="1">
        <v>70.674999009017199</v>
      </c>
      <c r="F228" s="1">
        <v>69.347704323297137</v>
      </c>
      <c r="G228" s="1">
        <v>70.091613551353561</v>
      </c>
      <c r="H228" s="1">
        <v>75.279522430660052</v>
      </c>
    </row>
    <row r="229" spans="1:8" x14ac:dyDescent="0.25">
      <c r="A229" t="s">
        <v>405</v>
      </c>
      <c r="B229" t="s">
        <v>100</v>
      </c>
      <c r="C229" t="s">
        <v>162</v>
      </c>
      <c r="D229" s="1">
        <v>73.25416501564878</v>
      </c>
      <c r="E229" s="1">
        <v>65.24692605316072</v>
      </c>
      <c r="F229" s="1">
        <v>67.678102224398245</v>
      </c>
      <c r="G229" s="1">
        <v>66.184839056906966</v>
      </c>
      <c r="H229" s="1">
        <v>70.655809115140826</v>
      </c>
    </row>
    <row r="230" spans="1:8" x14ac:dyDescent="0.25">
      <c r="A230" t="s">
        <v>406</v>
      </c>
      <c r="B230" t="s">
        <v>100</v>
      </c>
      <c r="C230" t="s">
        <v>164</v>
      </c>
      <c r="D230" s="1">
        <v>71.626571554586121</v>
      </c>
      <c r="E230" s="1">
        <v>65.816885553760926</v>
      </c>
      <c r="F230" s="1">
        <v>66.199176853072132</v>
      </c>
      <c r="G230" s="1">
        <v>65.970155207316708</v>
      </c>
      <c r="H230" s="1">
        <v>69.615018304681215</v>
      </c>
    </row>
    <row r="231" spans="1:8" x14ac:dyDescent="0.25">
      <c r="A231" t="s">
        <v>407</v>
      </c>
      <c r="B231" t="s">
        <v>100</v>
      </c>
      <c r="C231" t="s">
        <v>166</v>
      </c>
      <c r="D231" s="1">
        <v>80.380658682962093</v>
      </c>
      <c r="E231" s="1">
        <v>71.542646794713946</v>
      </c>
      <c r="F231" s="1">
        <v>68.923796030613417</v>
      </c>
      <c r="G231" s="1">
        <v>70.607989297910152</v>
      </c>
      <c r="H231" s="1">
        <v>77.059597697647874</v>
      </c>
    </row>
    <row r="232" spans="1:8" x14ac:dyDescent="0.25">
      <c r="A232" t="s">
        <v>408</v>
      </c>
      <c r="B232" t="s">
        <v>100</v>
      </c>
      <c r="C232" t="s">
        <v>168</v>
      </c>
      <c r="D232" s="1">
        <v>77.261648531260974</v>
      </c>
      <c r="E232" s="1">
        <v>72.492034382946201</v>
      </c>
      <c r="F232" s="1">
        <v>71.49850040230433</v>
      </c>
      <c r="G232" s="1">
        <v>72.136352156550828</v>
      </c>
      <c r="H232" s="1">
        <v>75.490271935721381</v>
      </c>
    </row>
    <row r="233" spans="1:8" x14ac:dyDescent="0.25">
      <c r="A233" t="s">
        <v>409</v>
      </c>
      <c r="B233" t="s">
        <v>100</v>
      </c>
      <c r="C233" t="s">
        <v>170</v>
      </c>
      <c r="D233" s="1">
        <v>75.792811655512395</v>
      </c>
      <c r="E233" s="1">
        <v>71.585196546989593</v>
      </c>
      <c r="F233" s="1">
        <v>71.231766764903952</v>
      </c>
      <c r="G233" s="1">
        <v>71.47184026661813</v>
      </c>
      <c r="H233" s="1">
        <v>74.214128535945534</v>
      </c>
    </row>
    <row r="234" spans="1:8" x14ac:dyDescent="0.25">
      <c r="A234" t="s">
        <v>410</v>
      </c>
      <c r="B234" t="s">
        <v>100</v>
      </c>
      <c r="C234" t="s">
        <v>172</v>
      </c>
      <c r="D234" s="1">
        <v>73.691589023155785</v>
      </c>
      <c r="E234" s="1">
        <v>68.650167657566243</v>
      </c>
      <c r="F234" s="1">
        <v>69.889085708159698</v>
      </c>
      <c r="G234" s="1">
        <v>69.042467695638592</v>
      </c>
      <c r="H234" s="1">
        <v>71.948489617893912</v>
      </c>
    </row>
    <row r="235" spans="1:8" x14ac:dyDescent="0.25">
      <c r="A235" t="s">
        <v>411</v>
      </c>
      <c r="B235" t="s">
        <v>100</v>
      </c>
      <c r="C235" t="s">
        <v>174</v>
      </c>
      <c r="D235" s="1">
        <v>73.295080959032362</v>
      </c>
      <c r="E235" s="1">
        <v>69.131940148281728</v>
      </c>
      <c r="F235" s="1">
        <v>67.074865551041299</v>
      </c>
      <c r="G235" s="1">
        <v>68.473737006467232</v>
      </c>
      <c r="H235" s="1">
        <v>71.520688574468323</v>
      </c>
    </row>
    <row r="236" spans="1:8" x14ac:dyDescent="0.25">
      <c r="A236" t="s">
        <v>412</v>
      </c>
      <c r="B236" t="s">
        <v>100</v>
      </c>
      <c r="C236" t="s">
        <v>176</v>
      </c>
      <c r="D236" s="1">
        <v>72.810209912702987</v>
      </c>
      <c r="E236" s="1">
        <v>68.613005464720587</v>
      </c>
      <c r="F236" s="1">
        <v>65.333741909274593</v>
      </c>
      <c r="G236" s="1">
        <v>67.546529641004966</v>
      </c>
      <c r="H236" s="1">
        <v>70.839583404266747</v>
      </c>
    </row>
    <row r="237" spans="1:8" x14ac:dyDescent="0.25">
      <c r="A237" t="s">
        <v>413</v>
      </c>
      <c r="B237" t="s">
        <v>100</v>
      </c>
      <c r="C237" t="s">
        <v>178</v>
      </c>
      <c r="D237" s="1">
        <v>74.965180597585245</v>
      </c>
      <c r="E237" s="1">
        <v>69.336212405948487</v>
      </c>
      <c r="F237" s="1">
        <v>66.41782176014641</v>
      </c>
      <c r="G237" s="1">
        <v>68.380168348819907</v>
      </c>
      <c r="H237" s="1">
        <v>72.49888529199859</v>
      </c>
    </row>
    <row r="238" spans="1:8" x14ac:dyDescent="0.25">
      <c r="A238" t="s">
        <v>414</v>
      </c>
      <c r="B238" t="s">
        <v>100</v>
      </c>
      <c r="C238" t="s">
        <v>138</v>
      </c>
      <c r="D238" s="1">
        <v>75.355514345457266</v>
      </c>
      <c r="E238" s="1">
        <v>71.206091419280142</v>
      </c>
      <c r="F238" s="1">
        <v>69.482446704299065</v>
      </c>
      <c r="G238" s="1">
        <v>70.632384610025582</v>
      </c>
      <c r="H238" s="1">
        <v>73.625637136622615</v>
      </c>
    </row>
    <row r="239" spans="1:8" x14ac:dyDescent="0.25">
      <c r="A239" t="s">
        <v>415</v>
      </c>
      <c r="B239" t="s">
        <v>100</v>
      </c>
      <c r="C239" t="s">
        <v>181</v>
      </c>
      <c r="D239" s="1">
        <v>76.83469623900389</v>
      </c>
      <c r="E239" s="1">
        <v>74.02174738176852</v>
      </c>
      <c r="F239" s="1">
        <v>71.070830187136679</v>
      </c>
      <c r="G239" s="1">
        <v>73.036927411708504</v>
      </c>
      <c r="H239" s="1">
        <v>75.472012765813275</v>
      </c>
    </row>
    <row r="240" spans="1:8" x14ac:dyDescent="0.25">
      <c r="A240" t="s">
        <v>416</v>
      </c>
      <c r="B240" t="s">
        <v>100</v>
      </c>
      <c r="C240" t="s">
        <v>183</v>
      </c>
      <c r="D240" s="1">
        <v>76.097456797784119</v>
      </c>
      <c r="E240" s="1">
        <v>73.746715853113315</v>
      </c>
      <c r="F240" s="1">
        <v>70.670357171994524</v>
      </c>
      <c r="G240" s="1">
        <v>72.754489475825622</v>
      </c>
      <c r="H240" s="1">
        <v>74.963881906181712</v>
      </c>
    </row>
    <row r="241" spans="1:8" x14ac:dyDescent="0.25">
      <c r="A241" t="s">
        <v>417</v>
      </c>
      <c r="B241" t="s">
        <v>100</v>
      </c>
      <c r="C241" t="s">
        <v>185</v>
      </c>
      <c r="D241" s="1">
        <v>78.001910648253286</v>
      </c>
      <c r="E241" s="1">
        <v>73.671402726279027</v>
      </c>
      <c r="F241" s="1">
        <v>72.4116811350615</v>
      </c>
      <c r="G241" s="1">
        <v>73.318010661461273</v>
      </c>
      <c r="H241" s="1">
        <v>76.421341158177896</v>
      </c>
    </row>
    <row r="242" spans="1:8" x14ac:dyDescent="0.25">
      <c r="A242" t="s">
        <v>418</v>
      </c>
      <c r="B242" t="s">
        <v>100</v>
      </c>
      <c r="C242" t="s">
        <v>187</v>
      </c>
      <c r="D242" s="1">
        <v>78.613558577968774</v>
      </c>
      <c r="E242" s="1">
        <v>75.177014937019067</v>
      </c>
      <c r="F242" s="1">
        <v>71.673556918887542</v>
      </c>
      <c r="G242" s="1">
        <v>74.200574428235669</v>
      </c>
      <c r="H242" s="1">
        <v>77.092220475399088</v>
      </c>
    </row>
    <row r="243" spans="1:8" x14ac:dyDescent="0.25">
      <c r="A243" t="s">
        <v>419</v>
      </c>
      <c r="B243" t="s">
        <v>100</v>
      </c>
      <c r="C243" t="s">
        <v>189</v>
      </c>
      <c r="D243" s="1">
        <v>80.508141113379153</v>
      </c>
      <c r="E243" s="1">
        <v>75.389671386563663</v>
      </c>
      <c r="F243" s="1">
        <v>69.121111803314932</v>
      </c>
      <c r="G243" s="1">
        <v>73.713481424232114</v>
      </c>
      <c r="H243" s="1">
        <v>78.084676887707175</v>
      </c>
    </row>
    <row r="244" spans="1:8" x14ac:dyDescent="0.25">
      <c r="A244" t="s">
        <v>420</v>
      </c>
      <c r="B244" t="s">
        <v>100</v>
      </c>
      <c r="C244" t="s">
        <v>191</v>
      </c>
      <c r="D244" s="1">
        <v>79.757716847899317</v>
      </c>
      <c r="E244" s="1">
        <v>74.74391604234647</v>
      </c>
      <c r="F244" s="1">
        <v>69.103253630238441</v>
      </c>
      <c r="G244" s="1">
        <v>73.390573520694957</v>
      </c>
      <c r="H244" s="1">
        <v>77.263782172054704</v>
      </c>
    </row>
    <row r="245" spans="1:8" x14ac:dyDescent="0.25">
      <c r="A245" t="s">
        <v>421</v>
      </c>
      <c r="B245" t="s">
        <v>100</v>
      </c>
      <c r="C245" t="s">
        <v>193</v>
      </c>
      <c r="D245" s="1">
        <v>79.322147175719593</v>
      </c>
      <c r="E245" s="1">
        <v>76.012634406036625</v>
      </c>
      <c r="F245" s="1">
        <v>68.707262019472097</v>
      </c>
      <c r="G245" s="1">
        <v>74.249910299324881</v>
      </c>
      <c r="H245" s="1">
        <v>77.306907330515656</v>
      </c>
    </row>
    <row r="246" spans="1:8" x14ac:dyDescent="0.25">
      <c r="A246" t="s">
        <v>422</v>
      </c>
      <c r="B246" t="s">
        <v>100</v>
      </c>
      <c r="C246" t="s">
        <v>195</v>
      </c>
      <c r="D246" s="1">
        <v>80.650440403195191</v>
      </c>
      <c r="E246" s="1">
        <v>79.039887125225192</v>
      </c>
      <c r="F246" s="1">
        <v>70.911874860858632</v>
      </c>
      <c r="G246" s="1">
        <v>77.036817457473944</v>
      </c>
      <c r="H246" s="1">
        <v>79.216682096402309</v>
      </c>
    </row>
    <row r="247" spans="1:8" x14ac:dyDescent="0.25">
      <c r="A247" t="s">
        <v>423</v>
      </c>
      <c r="B247" t="s">
        <v>100</v>
      </c>
      <c r="C247" t="s">
        <v>197</v>
      </c>
      <c r="D247" s="1">
        <v>80.852374525187514</v>
      </c>
      <c r="E247" s="1">
        <v>78.615102423436582</v>
      </c>
      <c r="F247" s="1">
        <v>69.581060388211284</v>
      </c>
      <c r="G247" s="1">
        <v>76.361829545913025</v>
      </c>
      <c r="H247" s="1">
        <v>79.068769859137376</v>
      </c>
    </row>
    <row r="248" spans="1:8" x14ac:dyDescent="0.25">
      <c r="A248" t="s">
        <v>424</v>
      </c>
      <c r="B248" t="s">
        <v>100</v>
      </c>
      <c r="C248" t="s">
        <v>137</v>
      </c>
      <c r="D248" s="1">
        <v>80.49702417999795</v>
      </c>
      <c r="E248" s="1">
        <v>78.739655083111927</v>
      </c>
      <c r="F248" s="1">
        <v>67.525361517552312</v>
      </c>
      <c r="G248" s="1">
        <v>75.871790550986191</v>
      </c>
      <c r="H248" s="1">
        <v>78.643642863288164</v>
      </c>
    </row>
    <row r="249" spans="1:8" x14ac:dyDescent="0.25">
      <c r="A249" t="s">
        <v>425</v>
      </c>
      <c r="B249" t="s">
        <v>100</v>
      </c>
      <c r="C249" t="s">
        <v>200</v>
      </c>
      <c r="D249" s="1">
        <v>82.357244432627837</v>
      </c>
      <c r="E249" s="1">
        <v>78.291081839954174</v>
      </c>
      <c r="F249" s="1">
        <v>67.103495330830697</v>
      </c>
      <c r="G249" s="1">
        <v>75.265554452622752</v>
      </c>
      <c r="H249" s="1">
        <v>79.537539471351565</v>
      </c>
    </row>
    <row r="250" spans="1:8" x14ac:dyDescent="0.25">
      <c r="A250" t="s">
        <v>426</v>
      </c>
      <c r="B250" t="s">
        <v>100</v>
      </c>
      <c r="C250" t="s">
        <v>202</v>
      </c>
      <c r="D250" s="1">
        <v>81.174196504774514</v>
      </c>
      <c r="E250" s="1">
        <v>77.844780675750513</v>
      </c>
      <c r="F250" s="1">
        <v>67.301247864021079</v>
      </c>
      <c r="G250" s="1">
        <v>74.955491416790466</v>
      </c>
      <c r="H250" s="1">
        <v>78.676197434554879</v>
      </c>
    </row>
    <row r="251" spans="1:8" x14ac:dyDescent="0.25">
      <c r="A251" t="s">
        <v>427</v>
      </c>
      <c r="B251" t="s">
        <v>100</v>
      </c>
      <c r="C251" t="s">
        <v>204</v>
      </c>
      <c r="D251" s="1">
        <v>80.887958674162149</v>
      </c>
      <c r="E251" s="1">
        <v>79.062497647876</v>
      </c>
      <c r="F251" s="1">
        <v>67.454614533204179</v>
      </c>
      <c r="G251" s="1">
        <v>75.661695794643208</v>
      </c>
      <c r="H251" s="1">
        <v>78.810757693825934</v>
      </c>
    </row>
    <row r="252" spans="1:8" x14ac:dyDescent="0.25">
      <c r="A252" t="s">
        <v>428</v>
      </c>
      <c r="B252" t="s">
        <v>100</v>
      </c>
      <c r="C252" t="s">
        <v>206</v>
      </c>
      <c r="D252" s="1">
        <v>79.114657547139231</v>
      </c>
      <c r="E252" s="1">
        <v>75.70660139866969</v>
      </c>
      <c r="F252" s="1">
        <v>66.555189576943903</v>
      </c>
      <c r="G252" s="1">
        <v>73.116610152120685</v>
      </c>
      <c r="H252" s="1">
        <v>76.733590924936152</v>
      </c>
    </row>
    <row r="253" spans="1:8" x14ac:dyDescent="0.25">
      <c r="A253" t="s">
        <v>429</v>
      </c>
      <c r="B253" t="s">
        <v>100</v>
      </c>
      <c r="C253" t="s">
        <v>136</v>
      </c>
      <c r="D253" s="1">
        <v>79.090228594782261</v>
      </c>
      <c r="E253" s="1">
        <v>74.922392526482312</v>
      </c>
      <c r="F253" s="1">
        <v>62.799706878877124</v>
      </c>
      <c r="G253" s="1">
        <v>71.500036634423623</v>
      </c>
      <c r="H253" s="1">
        <v>76.032449716377755</v>
      </c>
    </row>
    <row r="254" spans="1:8" x14ac:dyDescent="0.25">
      <c r="A254" t="s">
        <v>430</v>
      </c>
      <c r="B254" t="s">
        <v>100</v>
      </c>
      <c r="C254" t="s">
        <v>209</v>
      </c>
      <c r="D254" s="1">
        <v>79.151174473484446</v>
      </c>
      <c r="E254" s="1">
        <v>75.501804887654515</v>
      </c>
      <c r="F254" s="1">
        <v>63.377251147242497</v>
      </c>
      <c r="G254" s="1">
        <v>72.241611147577743</v>
      </c>
      <c r="H254" s="1">
        <v>76.405030908307609</v>
      </c>
    </row>
    <row r="255" spans="1:8" x14ac:dyDescent="0.25">
      <c r="A255" t="s">
        <v>431</v>
      </c>
      <c r="B255" t="s">
        <v>100</v>
      </c>
      <c r="C255" t="s">
        <v>211</v>
      </c>
      <c r="D255" s="1">
        <v>80.223668271487895</v>
      </c>
      <c r="E255" s="1">
        <v>76.546565847424347</v>
      </c>
      <c r="F255" s="1">
        <v>63.230888746723167</v>
      </c>
      <c r="G255" s="1">
        <v>73.148831530266747</v>
      </c>
      <c r="H255" s="1">
        <v>77.428861924490661</v>
      </c>
    </row>
    <row r="256" spans="1:8" x14ac:dyDescent="0.25">
      <c r="A256" t="s">
        <v>432</v>
      </c>
      <c r="B256" t="s">
        <v>100</v>
      </c>
      <c r="C256" t="s">
        <v>213</v>
      </c>
      <c r="D256" s="1">
        <v>80.773566433184556</v>
      </c>
      <c r="E256" s="1">
        <v>77.529384190197177</v>
      </c>
      <c r="F256" s="1">
        <v>65.524449539930501</v>
      </c>
      <c r="G256" s="1">
        <v>74.639759276288061</v>
      </c>
      <c r="H256" s="1">
        <v>78.352696921712933</v>
      </c>
    </row>
    <row r="257" spans="1:8" x14ac:dyDescent="0.25">
      <c r="A257" t="s">
        <v>433</v>
      </c>
      <c r="B257" t="s">
        <v>100</v>
      </c>
      <c r="C257" t="s">
        <v>215</v>
      </c>
      <c r="D257" s="1">
        <v>82.352645605912571</v>
      </c>
      <c r="E257" s="1">
        <v>79.321543644601661</v>
      </c>
      <c r="F257" s="1">
        <v>67.380377733016743</v>
      </c>
      <c r="G257" s="1">
        <v>76.51595051401209</v>
      </c>
      <c r="H257" s="1">
        <v>80.048925679141334</v>
      </c>
    </row>
    <row r="258" spans="1:8" x14ac:dyDescent="0.25">
      <c r="A258" t="s">
        <v>434</v>
      </c>
      <c r="B258" t="s">
        <v>100</v>
      </c>
      <c r="C258" t="s">
        <v>135</v>
      </c>
      <c r="D258" s="1">
        <v>82.911427593483438</v>
      </c>
      <c r="E258" s="1">
        <v>79.067349516736556</v>
      </c>
      <c r="F258" s="1">
        <v>67.742918998392256</v>
      </c>
      <c r="G258" s="1">
        <v>76.331303395029579</v>
      </c>
      <c r="H258" s="1">
        <v>80.294681676046594</v>
      </c>
    </row>
    <row r="259" spans="1:8" x14ac:dyDescent="0.25">
      <c r="A259" t="s">
        <v>435</v>
      </c>
      <c r="B259" t="s">
        <v>100</v>
      </c>
      <c r="C259" t="s">
        <v>218</v>
      </c>
      <c r="D259" s="1">
        <v>82.092499707243022</v>
      </c>
      <c r="E259" s="1">
        <v>78.463809432568382</v>
      </c>
      <c r="F259" s="1">
        <v>64.939988412436108</v>
      </c>
      <c r="G259" s="1">
        <v>75.012282098283634</v>
      </c>
      <c r="H259" s="1">
        <v>79.27342463798395</v>
      </c>
    </row>
    <row r="260" spans="1:8" x14ac:dyDescent="0.25">
      <c r="A260" t="s">
        <v>436</v>
      </c>
      <c r="B260" t="s">
        <v>100</v>
      </c>
      <c r="C260" t="s">
        <v>220</v>
      </c>
      <c r="D260" s="1">
        <v>64.154752798270238</v>
      </c>
      <c r="E260" s="1">
        <v>67.529242187321302</v>
      </c>
      <c r="F260" s="1">
        <v>56.418987450369208</v>
      </c>
      <c r="G260" s="1">
        <v>64.122120350083478</v>
      </c>
      <c r="H260" s="1">
        <v>64.137207869059665</v>
      </c>
    </row>
    <row r="261" spans="1:8" x14ac:dyDescent="0.25">
      <c r="A261" t="s">
        <v>437</v>
      </c>
      <c r="B261" t="s">
        <v>101</v>
      </c>
      <c r="C261" t="s">
        <v>139</v>
      </c>
      <c r="D261" s="1">
        <v>700.3434159353302</v>
      </c>
      <c r="E261" s="1">
        <v>335.46078416031628</v>
      </c>
      <c r="F261" s="1">
        <v>367.90871627221662</v>
      </c>
      <c r="G261" s="1">
        <v>348.59073561697858</v>
      </c>
      <c r="H261" s="1">
        <v>422.64878401625595</v>
      </c>
    </row>
    <row r="262" spans="1:8" x14ac:dyDescent="0.25">
      <c r="A262" t="s">
        <v>438</v>
      </c>
      <c r="B262" t="s">
        <v>101</v>
      </c>
      <c r="C262" t="s">
        <v>156</v>
      </c>
      <c r="D262" s="1">
        <v>723.03226673063079</v>
      </c>
      <c r="E262" s="1">
        <v>333.88136067495219</v>
      </c>
      <c r="F262" s="1">
        <v>417.52118660677189</v>
      </c>
      <c r="G262" s="1">
        <v>367.54095272949837</v>
      </c>
      <c r="H262" s="1">
        <v>448.44340016807598</v>
      </c>
    </row>
    <row r="263" spans="1:8" x14ac:dyDescent="0.25">
      <c r="A263" t="s">
        <v>439</v>
      </c>
      <c r="B263" t="s">
        <v>101</v>
      </c>
      <c r="C263" t="s">
        <v>158</v>
      </c>
      <c r="D263" s="1">
        <v>717.40080796546681</v>
      </c>
      <c r="E263" s="1">
        <v>348.33390394970274</v>
      </c>
      <c r="F263" s="1">
        <v>463.14307871586135</v>
      </c>
      <c r="G263" s="1">
        <v>392.79942472110099</v>
      </c>
      <c r="H263" s="1">
        <v>467.86611249125627</v>
      </c>
    </row>
    <row r="264" spans="1:8" x14ac:dyDescent="0.25">
      <c r="A264" t="s">
        <v>440</v>
      </c>
      <c r="B264" t="s">
        <v>101</v>
      </c>
      <c r="C264" t="s">
        <v>160</v>
      </c>
      <c r="D264" s="1">
        <v>737.30951218503037</v>
      </c>
      <c r="E264" s="1">
        <v>352.31082492516356</v>
      </c>
      <c r="F264" s="1">
        <v>455.46556339547556</v>
      </c>
      <c r="G264" s="1">
        <v>392.00106995935386</v>
      </c>
      <c r="H264" s="1">
        <v>470.94166739462031</v>
      </c>
    </row>
    <row r="265" spans="1:8" x14ac:dyDescent="0.25">
      <c r="A265" t="s">
        <v>441</v>
      </c>
      <c r="B265" t="s">
        <v>101</v>
      </c>
      <c r="C265" t="s">
        <v>162</v>
      </c>
      <c r="D265" s="1">
        <v>734.9464190213032</v>
      </c>
      <c r="E265" s="1">
        <v>343.18571374101936</v>
      </c>
      <c r="F265" s="1">
        <v>469.72872460242377</v>
      </c>
      <c r="G265" s="1">
        <v>384.43552869735697</v>
      </c>
      <c r="H265" s="1">
        <v>455.53572306103797</v>
      </c>
    </row>
    <row r="266" spans="1:8" x14ac:dyDescent="0.25">
      <c r="A266" t="s">
        <v>442</v>
      </c>
      <c r="B266" t="s">
        <v>101</v>
      </c>
      <c r="C266" t="s">
        <v>164</v>
      </c>
      <c r="D266" s="1">
        <v>804.1800271305458</v>
      </c>
      <c r="E266" s="1">
        <v>377.41269940539189</v>
      </c>
      <c r="F266" s="1">
        <v>504.34027713540416</v>
      </c>
      <c r="G266" s="1">
        <v>420.83916081702927</v>
      </c>
      <c r="H266" s="1">
        <v>516.18201017915499</v>
      </c>
    </row>
    <row r="267" spans="1:8" x14ac:dyDescent="0.25">
      <c r="A267" t="s">
        <v>443</v>
      </c>
      <c r="B267" t="s">
        <v>101</v>
      </c>
      <c r="C267" t="s">
        <v>166</v>
      </c>
      <c r="D267" s="1">
        <v>857.34746580630929</v>
      </c>
      <c r="E267" s="1">
        <v>422.96060561381523</v>
      </c>
      <c r="F267" s="1">
        <v>470.25999385357318</v>
      </c>
      <c r="G267" s="1">
        <v>440.41263712460642</v>
      </c>
      <c r="H267" s="1">
        <v>549.93390538981919</v>
      </c>
    </row>
    <row r="268" spans="1:8" x14ac:dyDescent="0.25">
      <c r="A268" t="s">
        <v>444</v>
      </c>
      <c r="B268" t="s">
        <v>101</v>
      </c>
      <c r="C268" t="s">
        <v>168</v>
      </c>
      <c r="D268" s="1">
        <v>834.46816446085131</v>
      </c>
      <c r="E268" s="1">
        <v>412.71949866662027</v>
      </c>
      <c r="F268" s="1">
        <v>420.69995248065817</v>
      </c>
      <c r="G268" s="1">
        <v>415.66786357938167</v>
      </c>
      <c r="H268" s="1">
        <v>541.06843176174857</v>
      </c>
    </row>
    <row r="269" spans="1:8" x14ac:dyDescent="0.25">
      <c r="A269" t="s">
        <v>445</v>
      </c>
      <c r="B269" t="s">
        <v>101</v>
      </c>
      <c r="C269" t="s">
        <v>170</v>
      </c>
      <c r="D269" s="1">
        <v>859.67638113617761</v>
      </c>
      <c r="E269" s="1">
        <v>437.4607890382793</v>
      </c>
      <c r="F269" s="1">
        <v>477.7368101833369</v>
      </c>
      <c r="G269" s="1">
        <v>451.29292788137025</v>
      </c>
      <c r="H269" s="1">
        <v>570.02353012673893</v>
      </c>
    </row>
    <row r="270" spans="1:8" x14ac:dyDescent="0.25">
      <c r="A270" t="s">
        <v>446</v>
      </c>
      <c r="B270" t="s">
        <v>101</v>
      </c>
      <c r="C270" t="s">
        <v>172</v>
      </c>
      <c r="D270" s="1">
        <v>867.60786290322585</v>
      </c>
      <c r="E270" s="1">
        <v>471.53992578501141</v>
      </c>
      <c r="F270" s="1">
        <v>509.99753173483782</v>
      </c>
      <c r="G270" s="1">
        <v>485.08888088875818</v>
      </c>
      <c r="H270" s="1">
        <v>598.98199154209112</v>
      </c>
    </row>
    <row r="271" spans="1:8" x14ac:dyDescent="0.25">
      <c r="A271" t="s">
        <v>447</v>
      </c>
      <c r="B271" t="s">
        <v>101</v>
      </c>
      <c r="C271" t="s">
        <v>174</v>
      </c>
      <c r="D271" s="1">
        <v>872.50439385807044</v>
      </c>
      <c r="E271" s="1">
        <v>485.29403578995101</v>
      </c>
      <c r="F271" s="1">
        <v>526.35290840205039</v>
      </c>
      <c r="G271" s="1">
        <v>500.05430009263665</v>
      </c>
      <c r="H271" s="1">
        <v>615.4900466198884</v>
      </c>
    </row>
    <row r="272" spans="1:8" x14ac:dyDescent="0.25">
      <c r="A272" t="s">
        <v>448</v>
      </c>
      <c r="B272" t="s">
        <v>101</v>
      </c>
      <c r="C272" t="s">
        <v>176</v>
      </c>
      <c r="D272" s="1">
        <v>888.53067268151972</v>
      </c>
      <c r="E272" s="1">
        <v>492.12440998511101</v>
      </c>
      <c r="F272" s="1">
        <v>534.11377490233019</v>
      </c>
      <c r="G272" s="1">
        <v>507.39715545477452</v>
      </c>
      <c r="H272" s="1">
        <v>632.89937982768868</v>
      </c>
    </row>
    <row r="273" spans="1:8" x14ac:dyDescent="0.25">
      <c r="A273" t="s">
        <v>449</v>
      </c>
      <c r="B273" t="s">
        <v>101</v>
      </c>
      <c r="C273" t="s">
        <v>178</v>
      </c>
      <c r="D273" s="1">
        <v>907.56666388073427</v>
      </c>
      <c r="E273" s="1">
        <v>503.42365252350078</v>
      </c>
      <c r="F273" s="1">
        <v>532.16439174083894</v>
      </c>
      <c r="G273" s="1">
        <v>513.83133081415667</v>
      </c>
      <c r="H273" s="1">
        <v>641.76148149908261</v>
      </c>
    </row>
    <row r="274" spans="1:8" x14ac:dyDescent="0.25">
      <c r="A274" t="s">
        <v>450</v>
      </c>
      <c r="B274" t="s">
        <v>101</v>
      </c>
      <c r="C274" t="s">
        <v>138</v>
      </c>
      <c r="D274" s="1">
        <v>902.25987741198549</v>
      </c>
      <c r="E274" s="1">
        <v>494.44504195375123</v>
      </c>
      <c r="F274" s="1">
        <v>534.18915359502046</v>
      </c>
      <c r="G274" s="1">
        <v>508.77441983675959</v>
      </c>
      <c r="H274" s="1">
        <v>638.18869266247384</v>
      </c>
    </row>
    <row r="275" spans="1:8" x14ac:dyDescent="0.25">
      <c r="A275" t="s">
        <v>451</v>
      </c>
      <c r="B275" t="s">
        <v>101</v>
      </c>
      <c r="C275" t="s">
        <v>181</v>
      </c>
      <c r="D275" s="1">
        <v>904.49642119046109</v>
      </c>
      <c r="E275" s="1">
        <v>493.66932413548858</v>
      </c>
      <c r="F275" s="1">
        <v>577.4597132895409</v>
      </c>
      <c r="G275" s="1">
        <v>521.76917389035009</v>
      </c>
      <c r="H275" s="1">
        <v>653.31153393415173</v>
      </c>
    </row>
    <row r="276" spans="1:8" x14ac:dyDescent="0.25">
      <c r="A276" t="s">
        <v>452</v>
      </c>
      <c r="B276" t="s">
        <v>101</v>
      </c>
      <c r="C276" t="s">
        <v>183</v>
      </c>
      <c r="D276" s="1">
        <v>885.5154694769933</v>
      </c>
      <c r="E276" s="1">
        <v>508.21483120350945</v>
      </c>
      <c r="F276" s="1">
        <v>600.121134952322</v>
      </c>
      <c r="G276" s="1">
        <v>537.80528979828307</v>
      </c>
      <c r="H276" s="1">
        <v>670.70873572327923</v>
      </c>
    </row>
    <row r="277" spans="1:8" x14ac:dyDescent="0.25">
      <c r="A277" t="s">
        <v>453</v>
      </c>
      <c r="B277" t="s">
        <v>101</v>
      </c>
      <c r="C277" t="s">
        <v>185</v>
      </c>
      <c r="D277" s="1">
        <v>932.16876025186514</v>
      </c>
      <c r="E277" s="1">
        <v>537.72802278951247</v>
      </c>
      <c r="F277" s="1">
        <v>571.26714423159353</v>
      </c>
      <c r="G277" s="1">
        <v>549.282431625306</v>
      </c>
      <c r="H277" s="1">
        <v>695.85065463796411</v>
      </c>
    </row>
    <row r="278" spans="1:8" x14ac:dyDescent="0.25">
      <c r="A278" t="s">
        <v>454</v>
      </c>
      <c r="B278" t="s">
        <v>101</v>
      </c>
      <c r="C278" t="s">
        <v>187</v>
      </c>
      <c r="D278" s="1">
        <v>989.88515921675116</v>
      </c>
      <c r="E278" s="1">
        <v>572.43424977037478</v>
      </c>
      <c r="F278" s="1">
        <v>597.15422138104623</v>
      </c>
      <c r="G278" s="1">
        <v>580.9859903609904</v>
      </c>
      <c r="H278" s="1">
        <v>740.00079613236426</v>
      </c>
    </row>
    <row r="279" spans="1:8" x14ac:dyDescent="0.25">
      <c r="A279" t="s">
        <v>455</v>
      </c>
      <c r="B279" t="s">
        <v>101</v>
      </c>
      <c r="C279" t="s">
        <v>189</v>
      </c>
      <c r="D279" s="1">
        <v>1003.4075851888555</v>
      </c>
      <c r="E279" s="1">
        <v>612.04164325807778</v>
      </c>
      <c r="F279" s="1">
        <v>641.62060996776597</v>
      </c>
      <c r="G279" s="1">
        <v>621.91804929097043</v>
      </c>
      <c r="H279" s="1">
        <v>771.02241440525472</v>
      </c>
    </row>
    <row r="280" spans="1:8" x14ac:dyDescent="0.25">
      <c r="A280" t="s">
        <v>456</v>
      </c>
      <c r="B280" t="s">
        <v>101</v>
      </c>
      <c r="C280" t="s">
        <v>191</v>
      </c>
      <c r="D280" s="1">
        <v>1014.4567086383017</v>
      </c>
      <c r="E280" s="1">
        <v>640.14380797494277</v>
      </c>
      <c r="F280" s="1">
        <v>657.14009773327041</v>
      </c>
      <c r="G280" s="1">
        <v>645.24437873207921</v>
      </c>
      <c r="H280" s="1">
        <v>784.1506289668489</v>
      </c>
    </row>
    <row r="281" spans="1:8" x14ac:dyDescent="0.25">
      <c r="A281" t="s">
        <v>457</v>
      </c>
      <c r="B281" t="s">
        <v>101</v>
      </c>
      <c r="C281" t="s">
        <v>193</v>
      </c>
      <c r="D281" s="1">
        <v>1056.7526912828321</v>
      </c>
      <c r="E281" s="1">
        <v>631.65512528285683</v>
      </c>
      <c r="F281" s="1">
        <v>686.62164170390736</v>
      </c>
      <c r="G281" s="1">
        <v>647.04916180855525</v>
      </c>
      <c r="H281" s="1">
        <v>798.38226747455963</v>
      </c>
    </row>
    <row r="282" spans="1:8" x14ac:dyDescent="0.25">
      <c r="A282" t="s">
        <v>458</v>
      </c>
      <c r="B282" t="s">
        <v>101</v>
      </c>
      <c r="C282" t="s">
        <v>195</v>
      </c>
      <c r="D282" s="1">
        <v>1061.6137160168703</v>
      </c>
      <c r="E282" s="1">
        <v>657.480027188343</v>
      </c>
      <c r="F282" s="1">
        <v>725.43578724055726</v>
      </c>
      <c r="G282" s="1">
        <v>676.49319393833696</v>
      </c>
      <c r="H282" s="1">
        <v>823.61335002354156</v>
      </c>
    </row>
    <row r="283" spans="1:8" x14ac:dyDescent="0.25">
      <c r="A283" t="s">
        <v>459</v>
      </c>
      <c r="B283" t="s">
        <v>101</v>
      </c>
      <c r="C283" t="s">
        <v>197</v>
      </c>
      <c r="D283" s="1">
        <v>1063.8148320830928</v>
      </c>
      <c r="E283" s="1">
        <v>684.46505305179119</v>
      </c>
      <c r="F283" s="1">
        <v>748.13910166580615</v>
      </c>
      <c r="G283" s="1">
        <v>702.6192457432619</v>
      </c>
      <c r="H283" s="1">
        <v>845.02053833513196</v>
      </c>
    </row>
    <row r="284" spans="1:8" x14ac:dyDescent="0.25">
      <c r="A284" t="s">
        <v>460</v>
      </c>
      <c r="B284" t="s">
        <v>101</v>
      </c>
      <c r="C284" t="s">
        <v>137</v>
      </c>
      <c r="D284" s="1">
        <v>1093.728626830796</v>
      </c>
      <c r="E284" s="1">
        <v>707.24999785162458</v>
      </c>
      <c r="F284" s="1">
        <v>767.16460126158131</v>
      </c>
      <c r="G284" s="1">
        <v>724.48835323174478</v>
      </c>
      <c r="H284" s="1">
        <v>875.11644106188271</v>
      </c>
    </row>
    <row r="285" spans="1:8" x14ac:dyDescent="0.25">
      <c r="A285" t="s">
        <v>461</v>
      </c>
      <c r="B285" t="s">
        <v>101</v>
      </c>
      <c r="C285" t="s">
        <v>200</v>
      </c>
      <c r="D285" s="1">
        <v>1095.8813486665122</v>
      </c>
      <c r="E285" s="1">
        <v>707.73498080470449</v>
      </c>
      <c r="F285" s="1">
        <v>734.34824431062793</v>
      </c>
      <c r="G285" s="1">
        <v>715.83873051403941</v>
      </c>
      <c r="H285" s="1">
        <v>869.73336663372049</v>
      </c>
    </row>
    <row r="286" spans="1:8" x14ac:dyDescent="0.25">
      <c r="A286" t="s">
        <v>462</v>
      </c>
      <c r="B286" t="s">
        <v>101</v>
      </c>
      <c r="C286" t="s">
        <v>202</v>
      </c>
      <c r="D286" s="1">
        <v>1111.4814426654546</v>
      </c>
      <c r="E286" s="1">
        <v>721.53547832364666</v>
      </c>
      <c r="F286" s="1">
        <v>751.04379863456177</v>
      </c>
      <c r="G286" s="1">
        <v>730.58015385264457</v>
      </c>
      <c r="H286" s="1">
        <v>883.15793351463356</v>
      </c>
    </row>
    <row r="287" spans="1:8" x14ac:dyDescent="0.25">
      <c r="A287" t="s">
        <v>463</v>
      </c>
      <c r="B287" t="s">
        <v>101</v>
      </c>
      <c r="C287" t="s">
        <v>204</v>
      </c>
      <c r="D287" s="1">
        <v>1124.9219880452192</v>
      </c>
      <c r="E287" s="1">
        <v>705.57294324839165</v>
      </c>
      <c r="F287" s="1">
        <v>755.23037689205012</v>
      </c>
      <c r="G287" s="1">
        <v>721.22753027137594</v>
      </c>
      <c r="H287" s="1">
        <v>879.31701822888499</v>
      </c>
    </row>
    <row r="288" spans="1:8" x14ac:dyDescent="0.25">
      <c r="A288" t="s">
        <v>464</v>
      </c>
      <c r="B288" t="s">
        <v>101</v>
      </c>
      <c r="C288" t="s">
        <v>206</v>
      </c>
      <c r="D288" s="1">
        <v>1114.1922778650614</v>
      </c>
      <c r="E288" s="1">
        <v>715.50307317331635</v>
      </c>
      <c r="F288" s="1">
        <v>759.41850590586637</v>
      </c>
      <c r="G288" s="1">
        <v>728.94741085238752</v>
      </c>
      <c r="H288" s="1">
        <v>881.21026410659556</v>
      </c>
    </row>
    <row r="289" spans="1:8" x14ac:dyDescent="0.25">
      <c r="A289" t="s">
        <v>465</v>
      </c>
      <c r="B289" t="s">
        <v>101</v>
      </c>
      <c r="C289" t="s">
        <v>136</v>
      </c>
      <c r="D289" s="1">
        <v>1109.3260388737281</v>
      </c>
      <c r="E289" s="1">
        <v>730.15607027911153</v>
      </c>
      <c r="F289" s="1">
        <v>778.82204600086925</v>
      </c>
      <c r="G289" s="1">
        <v>744.66747161307558</v>
      </c>
      <c r="H289" s="1">
        <v>890.29606946939987</v>
      </c>
    </row>
    <row r="290" spans="1:8" x14ac:dyDescent="0.25">
      <c r="A290" t="s">
        <v>466</v>
      </c>
      <c r="B290" t="s">
        <v>101</v>
      </c>
      <c r="C290" t="s">
        <v>209</v>
      </c>
      <c r="D290" s="1">
        <v>1105.5482366061788</v>
      </c>
      <c r="E290" s="1">
        <v>741.93004029537087</v>
      </c>
      <c r="F290" s="1">
        <v>757.26009548346588</v>
      </c>
      <c r="G290" s="1">
        <v>746.44579001485204</v>
      </c>
      <c r="H290" s="1">
        <v>893.39888506244006</v>
      </c>
    </row>
    <row r="291" spans="1:8" x14ac:dyDescent="0.25">
      <c r="A291" t="s">
        <v>467</v>
      </c>
      <c r="B291" t="s">
        <v>101</v>
      </c>
      <c r="C291" t="s">
        <v>211</v>
      </c>
      <c r="D291" s="1">
        <v>1113.1099615896851</v>
      </c>
      <c r="E291" s="1">
        <v>752.55486779380556</v>
      </c>
      <c r="F291" s="1">
        <v>730.37314738807652</v>
      </c>
      <c r="G291" s="1">
        <v>745.90003951221365</v>
      </c>
      <c r="H291" s="1">
        <v>897.24113238225698</v>
      </c>
    </row>
    <row r="292" spans="1:8" x14ac:dyDescent="0.25">
      <c r="A292" t="s">
        <v>468</v>
      </c>
      <c r="B292" t="s">
        <v>101</v>
      </c>
      <c r="C292" t="s">
        <v>213</v>
      </c>
      <c r="D292" s="1">
        <v>1112.9806025588114</v>
      </c>
      <c r="E292" s="1">
        <v>757.40338157737597</v>
      </c>
      <c r="F292" s="1">
        <v>717.61504794600569</v>
      </c>
      <c r="G292" s="1">
        <v>745.46529361959153</v>
      </c>
      <c r="H292" s="1">
        <v>895.84429943348016</v>
      </c>
    </row>
    <row r="293" spans="1:8" x14ac:dyDescent="0.25">
      <c r="A293" t="s">
        <v>469</v>
      </c>
      <c r="B293" t="s">
        <v>101</v>
      </c>
      <c r="C293" t="s">
        <v>215</v>
      </c>
      <c r="D293" s="1">
        <v>1113.9717897703081</v>
      </c>
      <c r="E293" s="1">
        <v>767.79974712936166</v>
      </c>
      <c r="F293" s="1">
        <v>719.57824187552569</v>
      </c>
      <c r="G293" s="1">
        <v>753.07504287809365</v>
      </c>
      <c r="H293" s="1">
        <v>903.35450074868754</v>
      </c>
    </row>
    <row r="294" spans="1:8" x14ac:dyDescent="0.25">
      <c r="A294" t="s">
        <v>470</v>
      </c>
      <c r="B294" t="s">
        <v>101</v>
      </c>
      <c r="C294" t="s">
        <v>135</v>
      </c>
      <c r="D294" s="1">
        <v>1120.1383541178018</v>
      </c>
      <c r="E294" s="1">
        <v>767.94211206494924</v>
      </c>
      <c r="F294" s="1">
        <v>725.67157454630649</v>
      </c>
      <c r="G294" s="1">
        <v>754.83177993219999</v>
      </c>
      <c r="H294" s="1">
        <v>908.00510400319388</v>
      </c>
    </row>
    <row r="295" spans="1:8" x14ac:dyDescent="0.25">
      <c r="A295" t="s">
        <v>471</v>
      </c>
      <c r="B295" t="s">
        <v>101</v>
      </c>
      <c r="C295" t="s">
        <v>218</v>
      </c>
      <c r="D295" s="1">
        <v>1125.6760446706394</v>
      </c>
      <c r="E295" s="1">
        <v>753.83935055256939</v>
      </c>
      <c r="F295" s="1">
        <v>719.87752539535302</v>
      </c>
      <c r="G295" s="1">
        <v>743.02452370060053</v>
      </c>
      <c r="H295" s="1">
        <v>900.02303953640524</v>
      </c>
    </row>
    <row r="296" spans="1:8" x14ac:dyDescent="0.25">
      <c r="A296" t="s">
        <v>472</v>
      </c>
      <c r="B296" t="s">
        <v>101</v>
      </c>
      <c r="C296" t="s">
        <v>220</v>
      </c>
      <c r="D296" s="1">
        <v>1151.1264702148044</v>
      </c>
      <c r="E296" s="1">
        <v>786.28278511144777</v>
      </c>
      <c r="F296" s="1">
        <v>667.79255810647521</v>
      </c>
      <c r="G296" s="1">
        <v>739.50008886726971</v>
      </c>
      <c r="H296" s="1">
        <v>858.19997403799107</v>
      </c>
    </row>
    <row r="297" spans="1:8" x14ac:dyDescent="0.25">
      <c r="A297" t="s">
        <v>473</v>
      </c>
      <c r="B297" t="s">
        <v>102</v>
      </c>
      <c r="C297" t="s">
        <v>139</v>
      </c>
      <c r="D297" s="1">
        <v>110.36075420985115</v>
      </c>
      <c r="E297" s="1">
        <v>41.748556496158479</v>
      </c>
      <c r="F297" s="1">
        <v>29.148271786843477</v>
      </c>
      <c r="G297" s="1">
        <v>36.649891779932865</v>
      </c>
      <c r="H297" s="1">
        <v>53.874799239549155</v>
      </c>
    </row>
    <row r="298" spans="1:8" x14ac:dyDescent="0.25">
      <c r="A298" t="s">
        <v>474</v>
      </c>
      <c r="B298" t="s">
        <v>102</v>
      </c>
      <c r="C298" t="s">
        <v>156</v>
      </c>
      <c r="D298" s="1">
        <v>110.25212760853921</v>
      </c>
      <c r="E298" s="1">
        <v>41.905742162339102</v>
      </c>
      <c r="F298" s="1">
        <v>30.761745729360207</v>
      </c>
      <c r="G298" s="1">
        <v>37.421008130286502</v>
      </c>
      <c r="H298" s="1">
        <v>55.437669441028589</v>
      </c>
    </row>
    <row r="299" spans="1:8" x14ac:dyDescent="0.25">
      <c r="A299" t="s">
        <v>475</v>
      </c>
      <c r="B299" t="s">
        <v>102</v>
      </c>
      <c r="C299" t="s">
        <v>158</v>
      </c>
      <c r="D299" s="1">
        <v>106.54232303047604</v>
      </c>
      <c r="E299" s="1">
        <v>41.501893408862188</v>
      </c>
      <c r="F299" s="1">
        <v>31.291204372373951</v>
      </c>
      <c r="G299" s="1">
        <v>37.547300003178336</v>
      </c>
      <c r="H299" s="1">
        <v>56.076570557436632</v>
      </c>
    </row>
    <row r="300" spans="1:8" x14ac:dyDescent="0.25">
      <c r="A300" t="s">
        <v>476</v>
      </c>
      <c r="B300" t="s">
        <v>102</v>
      </c>
      <c r="C300" t="s">
        <v>160</v>
      </c>
      <c r="D300" s="1">
        <v>106.49931730729446</v>
      </c>
      <c r="E300" s="1">
        <v>38.826724237017935</v>
      </c>
      <c r="F300" s="1">
        <v>30.277714294846696</v>
      </c>
      <c r="G300" s="1">
        <v>35.537371712488394</v>
      </c>
      <c r="H300" s="1">
        <v>54.720611391466591</v>
      </c>
    </row>
    <row r="301" spans="1:8" x14ac:dyDescent="0.25">
      <c r="A301" t="s">
        <v>477</v>
      </c>
      <c r="B301" t="s">
        <v>102</v>
      </c>
      <c r="C301" t="s">
        <v>162</v>
      </c>
      <c r="D301" s="1">
        <v>112.34420402887957</v>
      </c>
      <c r="E301" s="1">
        <v>33.578825528762614</v>
      </c>
      <c r="F301" s="1">
        <v>29.142575573275668</v>
      </c>
      <c r="G301" s="1">
        <v>32.132720457307336</v>
      </c>
      <c r="H301" s="1">
        <v>52.001929782423247</v>
      </c>
    </row>
    <row r="302" spans="1:8" x14ac:dyDescent="0.25">
      <c r="A302" t="s">
        <v>478</v>
      </c>
      <c r="B302" t="s">
        <v>102</v>
      </c>
      <c r="C302" t="s">
        <v>164</v>
      </c>
      <c r="D302" s="1">
        <v>116.97221512926907</v>
      </c>
      <c r="E302" s="1">
        <v>37.496382319548943</v>
      </c>
      <c r="F302" s="1">
        <v>33.948235990601816</v>
      </c>
      <c r="G302" s="1">
        <v>36.282434630697459</v>
      </c>
      <c r="H302" s="1">
        <v>59.196961662746375</v>
      </c>
    </row>
    <row r="303" spans="1:8" x14ac:dyDescent="0.25">
      <c r="A303" t="s">
        <v>479</v>
      </c>
      <c r="B303" t="s">
        <v>102</v>
      </c>
      <c r="C303" t="s">
        <v>166</v>
      </c>
      <c r="D303" s="1">
        <v>118.88671961173615</v>
      </c>
      <c r="E303" s="1">
        <v>37.978455187157891</v>
      </c>
      <c r="F303" s="1">
        <v>30.702221381685224</v>
      </c>
      <c r="G303" s="1">
        <v>35.293746856273934</v>
      </c>
      <c r="H303" s="1">
        <v>60.090765568634509</v>
      </c>
    </row>
    <row r="304" spans="1:8" x14ac:dyDescent="0.25">
      <c r="A304" t="s">
        <v>480</v>
      </c>
      <c r="B304" t="s">
        <v>102</v>
      </c>
      <c r="C304" t="s">
        <v>168</v>
      </c>
      <c r="D304" s="1">
        <v>116.13726673740526</v>
      </c>
      <c r="E304" s="1">
        <v>37.347596653717147</v>
      </c>
      <c r="F304" s="1">
        <v>30.286363433866441</v>
      </c>
      <c r="G304" s="1">
        <v>34.738836205832413</v>
      </c>
      <c r="H304" s="1">
        <v>59.284096134391959</v>
      </c>
    </row>
    <row r="305" spans="1:8" x14ac:dyDescent="0.25">
      <c r="A305" t="s">
        <v>481</v>
      </c>
      <c r="B305" t="s">
        <v>102</v>
      </c>
      <c r="C305" t="s">
        <v>170</v>
      </c>
      <c r="D305" s="1">
        <v>127.60401729550146</v>
      </c>
      <c r="E305" s="1">
        <v>41.304286540407688</v>
      </c>
      <c r="F305" s="1">
        <v>33.546202745447289</v>
      </c>
      <c r="G305" s="1">
        <v>38.639899911407355</v>
      </c>
      <c r="H305" s="1">
        <v>65.466790422205278</v>
      </c>
    </row>
    <row r="306" spans="1:8" x14ac:dyDescent="0.25">
      <c r="A306" t="s">
        <v>482</v>
      </c>
      <c r="B306" t="s">
        <v>102</v>
      </c>
      <c r="C306" t="s">
        <v>172</v>
      </c>
      <c r="D306" s="1">
        <v>132.05497612182376</v>
      </c>
      <c r="E306" s="1">
        <v>44.369356568574496</v>
      </c>
      <c r="F306" s="1">
        <v>34.725540427736682</v>
      </c>
      <c r="G306" s="1">
        <v>40.971754749795913</v>
      </c>
      <c r="H306" s="1">
        <v>69.24751358807292</v>
      </c>
    </row>
    <row r="307" spans="1:8" x14ac:dyDescent="0.25">
      <c r="A307" t="s">
        <v>483</v>
      </c>
      <c r="B307" t="s">
        <v>102</v>
      </c>
      <c r="C307" t="s">
        <v>174</v>
      </c>
      <c r="D307" s="1">
        <v>132.42597270019681</v>
      </c>
      <c r="E307" s="1">
        <v>45.578549482851628</v>
      </c>
      <c r="F307" s="1">
        <v>35.783750278582573</v>
      </c>
      <c r="G307" s="1">
        <v>42.057414686662831</v>
      </c>
      <c r="H307" s="1">
        <v>71.192232393697154</v>
      </c>
    </row>
    <row r="308" spans="1:8" x14ac:dyDescent="0.25">
      <c r="A308" t="s">
        <v>484</v>
      </c>
      <c r="B308" t="s">
        <v>102</v>
      </c>
      <c r="C308" t="s">
        <v>176</v>
      </c>
      <c r="D308" s="1">
        <v>130.9495540006956</v>
      </c>
      <c r="E308" s="1">
        <v>47.753140146355371</v>
      </c>
      <c r="F308" s="1">
        <v>37.143761602615612</v>
      </c>
      <c r="G308" s="1">
        <v>43.894202569916857</v>
      </c>
      <c r="H308" s="1">
        <v>72.625219440393238</v>
      </c>
    </row>
    <row r="309" spans="1:8" x14ac:dyDescent="0.25">
      <c r="A309" t="s">
        <v>485</v>
      </c>
      <c r="B309" t="s">
        <v>102</v>
      </c>
      <c r="C309" t="s">
        <v>178</v>
      </c>
      <c r="D309" s="1">
        <v>131.27873776366238</v>
      </c>
      <c r="E309" s="1">
        <v>46.910017145222</v>
      </c>
      <c r="F309" s="1">
        <v>36.503339489287249</v>
      </c>
      <c r="G309" s="1">
        <v>43.141521411744591</v>
      </c>
      <c r="H309" s="1">
        <v>71.778970004429837</v>
      </c>
    </row>
    <row r="310" spans="1:8" x14ac:dyDescent="0.25">
      <c r="A310" t="s">
        <v>486</v>
      </c>
      <c r="B310" t="s">
        <v>102</v>
      </c>
      <c r="C310" t="s">
        <v>138</v>
      </c>
      <c r="D310" s="1">
        <v>129.01467078692937</v>
      </c>
      <c r="E310" s="1">
        <v>46.22393181098731</v>
      </c>
      <c r="F310" s="1">
        <v>35.999216740949201</v>
      </c>
      <c r="G310" s="1">
        <v>42.537503811108948</v>
      </c>
      <c r="H310" s="1">
        <v>70.979463312368978</v>
      </c>
    </row>
    <row r="311" spans="1:8" x14ac:dyDescent="0.25">
      <c r="A311" t="s">
        <v>487</v>
      </c>
      <c r="B311" t="s">
        <v>102</v>
      </c>
      <c r="C311" t="s">
        <v>181</v>
      </c>
      <c r="D311" s="1">
        <v>128.40464243661964</v>
      </c>
      <c r="E311" s="1">
        <v>46.613609679294456</v>
      </c>
      <c r="F311" s="1">
        <v>38.53192495784792</v>
      </c>
      <c r="G311" s="1">
        <v>43.90334506862073</v>
      </c>
      <c r="H311" s="1">
        <v>72.945934736138611</v>
      </c>
    </row>
    <row r="312" spans="1:8" x14ac:dyDescent="0.25">
      <c r="A312" t="s">
        <v>488</v>
      </c>
      <c r="B312" t="s">
        <v>102</v>
      </c>
      <c r="C312" t="s">
        <v>183</v>
      </c>
      <c r="D312" s="1">
        <v>125.72982237587422</v>
      </c>
      <c r="E312" s="1">
        <v>47.878024032042724</v>
      </c>
      <c r="F312" s="1">
        <v>39.471429374764021</v>
      </c>
      <c r="G312" s="1">
        <v>45.171408914442971</v>
      </c>
      <c r="H312" s="1">
        <v>75.962819808131101</v>
      </c>
    </row>
    <row r="313" spans="1:8" x14ac:dyDescent="0.25">
      <c r="A313" t="s">
        <v>489</v>
      </c>
      <c r="B313" t="s">
        <v>102</v>
      </c>
      <c r="C313" t="s">
        <v>185</v>
      </c>
      <c r="D313" s="1">
        <v>140.61091592147733</v>
      </c>
      <c r="E313" s="1">
        <v>55.707245883419027</v>
      </c>
      <c r="F313" s="1">
        <v>37.105242100650621</v>
      </c>
      <c r="G313" s="1">
        <v>49.298754914379856</v>
      </c>
      <c r="H313" s="1">
        <v>84.252787072520604</v>
      </c>
    </row>
    <row r="314" spans="1:8" x14ac:dyDescent="0.25">
      <c r="A314" t="s">
        <v>490</v>
      </c>
      <c r="B314" t="s">
        <v>102</v>
      </c>
      <c r="C314" t="s">
        <v>187</v>
      </c>
      <c r="D314" s="1">
        <v>143.52293315230074</v>
      </c>
      <c r="E314" s="1">
        <v>62.194391983239932</v>
      </c>
      <c r="F314" s="1">
        <v>39.930498917094297</v>
      </c>
      <c r="G314" s="1">
        <v>54.492318492318489</v>
      </c>
      <c r="H314" s="1">
        <v>89.114886437699553</v>
      </c>
    </row>
    <row r="315" spans="1:8" x14ac:dyDescent="0.25">
      <c r="A315" t="s">
        <v>491</v>
      </c>
      <c r="B315" t="s">
        <v>102</v>
      </c>
      <c r="C315" t="s">
        <v>189</v>
      </c>
      <c r="D315" s="1">
        <v>154.21232438347116</v>
      </c>
      <c r="E315" s="1">
        <v>66.732301863903714</v>
      </c>
      <c r="F315" s="1">
        <v>43.465747582444827</v>
      </c>
      <c r="G315" s="1">
        <v>58.963608003656091</v>
      </c>
      <c r="H315" s="1">
        <v>96.191285999015548</v>
      </c>
    </row>
    <row r="316" spans="1:8" x14ac:dyDescent="0.25">
      <c r="A316" t="s">
        <v>492</v>
      </c>
      <c r="B316" t="s">
        <v>102</v>
      </c>
      <c r="C316" t="s">
        <v>191</v>
      </c>
      <c r="D316" s="1">
        <v>159.87082988007629</v>
      </c>
      <c r="E316" s="1">
        <v>73.541664515462855</v>
      </c>
      <c r="F316" s="1">
        <v>47.611816293561041</v>
      </c>
      <c r="G316" s="1">
        <v>65.760141167826504</v>
      </c>
      <c r="H316" s="1">
        <v>101.16675087953928</v>
      </c>
    </row>
    <row r="317" spans="1:8" x14ac:dyDescent="0.25">
      <c r="A317" t="s">
        <v>493</v>
      </c>
      <c r="B317" t="s">
        <v>102</v>
      </c>
      <c r="C317" t="s">
        <v>193</v>
      </c>
      <c r="D317" s="1">
        <v>166.62616926785941</v>
      </c>
      <c r="E317" s="1">
        <v>76.67130386667327</v>
      </c>
      <c r="F317" s="1">
        <v>54.501353402613397</v>
      </c>
      <c r="G317" s="1">
        <v>70.462341584938414</v>
      </c>
      <c r="H317" s="1">
        <v>105.98265667299083</v>
      </c>
    </row>
    <row r="318" spans="1:8" x14ac:dyDescent="0.25">
      <c r="A318" t="s">
        <v>494</v>
      </c>
      <c r="B318" t="s">
        <v>102</v>
      </c>
      <c r="C318" t="s">
        <v>195</v>
      </c>
      <c r="D318" s="1">
        <v>168.96199730709066</v>
      </c>
      <c r="E318" s="1">
        <v>82.670196903077809</v>
      </c>
      <c r="F318" s="1">
        <v>60.459374931653656</v>
      </c>
      <c r="G318" s="1">
        <v>76.455888337142525</v>
      </c>
      <c r="H318" s="1">
        <v>111.79149971731275</v>
      </c>
    </row>
    <row r="319" spans="1:8" x14ac:dyDescent="0.25">
      <c r="A319" t="s">
        <v>495</v>
      </c>
      <c r="B319" t="s">
        <v>102</v>
      </c>
      <c r="C319" t="s">
        <v>197</v>
      </c>
      <c r="D319" s="1">
        <v>170.7962423542989</v>
      </c>
      <c r="E319" s="1">
        <v>87.198575480617706</v>
      </c>
      <c r="F319" s="1">
        <v>64.51770643458471</v>
      </c>
      <c r="G319" s="1">
        <v>80.732002739693101</v>
      </c>
      <c r="H319" s="1">
        <v>116.23672769690761</v>
      </c>
    </row>
    <row r="320" spans="1:8" x14ac:dyDescent="0.25">
      <c r="A320" t="s">
        <v>496</v>
      </c>
      <c r="B320" t="s">
        <v>102</v>
      </c>
      <c r="C320" t="s">
        <v>137</v>
      </c>
      <c r="D320" s="1">
        <v>166.56265686984412</v>
      </c>
      <c r="E320" s="1">
        <v>92.475035877869161</v>
      </c>
      <c r="F320" s="1">
        <v>68.846461509004456</v>
      </c>
      <c r="G320" s="1">
        <v>85.676730641513359</v>
      </c>
      <c r="H320" s="1">
        <v>118.67118238651807</v>
      </c>
    </row>
    <row r="321" spans="1:8" x14ac:dyDescent="0.25">
      <c r="A321" t="s">
        <v>497</v>
      </c>
      <c r="B321" t="s">
        <v>102</v>
      </c>
      <c r="C321" t="s">
        <v>200</v>
      </c>
      <c r="D321" s="1">
        <v>168.49810376578554</v>
      </c>
      <c r="E321" s="1">
        <v>90.379039678837245</v>
      </c>
      <c r="F321" s="1">
        <v>68.055935715961525</v>
      </c>
      <c r="G321" s="1">
        <v>83.581645319053308</v>
      </c>
      <c r="H321" s="1">
        <v>117.9675480641493</v>
      </c>
    </row>
    <row r="322" spans="1:8" x14ac:dyDescent="0.25">
      <c r="A322" t="s">
        <v>498</v>
      </c>
      <c r="B322" t="s">
        <v>102</v>
      </c>
      <c r="C322" t="s">
        <v>202</v>
      </c>
      <c r="D322" s="1">
        <v>170.67647776823745</v>
      </c>
      <c r="E322" s="1">
        <v>91.15797030325399</v>
      </c>
      <c r="F322" s="1">
        <v>69.868145279694616</v>
      </c>
      <c r="G322" s="1">
        <v>84.632368121282013</v>
      </c>
      <c r="H322" s="1">
        <v>119.09916155670915</v>
      </c>
    </row>
    <row r="323" spans="1:8" x14ac:dyDescent="0.25">
      <c r="A323" t="s">
        <v>499</v>
      </c>
      <c r="B323" t="s">
        <v>102</v>
      </c>
      <c r="C323" t="s">
        <v>204</v>
      </c>
      <c r="D323" s="1">
        <v>171.03262287212124</v>
      </c>
      <c r="E323" s="1">
        <v>90.38631108555272</v>
      </c>
      <c r="F323" s="1">
        <v>71.637992800451059</v>
      </c>
      <c r="G323" s="1">
        <v>84.475873139144412</v>
      </c>
      <c r="H323" s="1">
        <v>118.37213910317945</v>
      </c>
    </row>
    <row r="324" spans="1:8" x14ac:dyDescent="0.25">
      <c r="A324" t="s">
        <v>500</v>
      </c>
      <c r="B324" t="s">
        <v>102</v>
      </c>
      <c r="C324" t="s">
        <v>206</v>
      </c>
      <c r="D324" s="1">
        <v>174.03627611313581</v>
      </c>
      <c r="E324" s="1">
        <v>93.761639833170591</v>
      </c>
      <c r="F324" s="1">
        <v>74.040247385892826</v>
      </c>
      <c r="G324" s="1">
        <v>87.724102615276749</v>
      </c>
      <c r="H324" s="1">
        <v>121.83788333571553</v>
      </c>
    </row>
    <row r="325" spans="1:8" x14ac:dyDescent="0.25">
      <c r="A325" t="s">
        <v>501</v>
      </c>
      <c r="B325" t="s">
        <v>102</v>
      </c>
      <c r="C325" t="s">
        <v>136</v>
      </c>
      <c r="D325" s="1">
        <v>173.12136702495843</v>
      </c>
      <c r="E325" s="1">
        <v>96.194820269689686</v>
      </c>
      <c r="F325" s="1">
        <v>77.583144841533837</v>
      </c>
      <c r="G325" s="1">
        <v>90.64512178671653</v>
      </c>
      <c r="H325" s="1">
        <v>123.58257990617309</v>
      </c>
    </row>
    <row r="326" spans="1:8" x14ac:dyDescent="0.25">
      <c r="A326" t="s">
        <v>502</v>
      </c>
      <c r="B326" t="s">
        <v>102</v>
      </c>
      <c r="C326" t="s">
        <v>209</v>
      </c>
      <c r="D326" s="1">
        <v>170.32181299111332</v>
      </c>
      <c r="E326" s="1">
        <v>96.775090134382168</v>
      </c>
      <c r="F326" s="1">
        <v>75.264527984781751</v>
      </c>
      <c r="G326" s="1">
        <v>90.438758412081839</v>
      </c>
      <c r="H326" s="1">
        <v>123.12886222695037</v>
      </c>
    </row>
    <row r="327" spans="1:8" x14ac:dyDescent="0.25">
      <c r="A327" t="s">
        <v>503</v>
      </c>
      <c r="B327" t="s">
        <v>102</v>
      </c>
      <c r="C327" t="s">
        <v>211</v>
      </c>
      <c r="D327" s="1">
        <v>170.45581655696887</v>
      </c>
      <c r="E327" s="1">
        <v>97.746362831482045</v>
      </c>
      <c r="F327" s="1">
        <v>70.655826876065561</v>
      </c>
      <c r="G327" s="1">
        <v>89.618820803992364</v>
      </c>
      <c r="H327" s="1">
        <v>122.93420740719527</v>
      </c>
    </row>
    <row r="328" spans="1:8" x14ac:dyDescent="0.25">
      <c r="A328" t="s">
        <v>504</v>
      </c>
      <c r="B328" t="s">
        <v>102</v>
      </c>
      <c r="C328" t="s">
        <v>213</v>
      </c>
      <c r="D328" s="1">
        <v>173.29861624837446</v>
      </c>
      <c r="E328" s="1">
        <v>97.76791623488441</v>
      </c>
      <c r="F328" s="1">
        <v>66.561152501550268</v>
      </c>
      <c r="G328" s="1">
        <v>88.404641718843536</v>
      </c>
      <c r="H328" s="1">
        <v>123.14142127030455</v>
      </c>
    </row>
    <row r="329" spans="1:8" x14ac:dyDescent="0.25">
      <c r="A329" t="s">
        <v>505</v>
      </c>
      <c r="B329" t="s">
        <v>102</v>
      </c>
      <c r="C329" t="s">
        <v>215</v>
      </c>
      <c r="D329" s="1">
        <v>173.90405115620138</v>
      </c>
      <c r="E329" s="1">
        <v>100.94079010146633</v>
      </c>
      <c r="F329" s="1">
        <v>65.273414676061179</v>
      </c>
      <c r="G329" s="1">
        <v>90.04955906681802</v>
      </c>
      <c r="H329" s="1">
        <v>124.96704646376078</v>
      </c>
    </row>
    <row r="330" spans="1:8" x14ac:dyDescent="0.25">
      <c r="A330" t="s">
        <v>506</v>
      </c>
      <c r="B330" t="s">
        <v>102</v>
      </c>
      <c r="C330" t="s">
        <v>135</v>
      </c>
      <c r="D330" s="1">
        <v>172.81107421255118</v>
      </c>
      <c r="E330" s="1">
        <v>103.06441040516287</v>
      </c>
      <c r="F330" s="1">
        <v>66.956162482654221</v>
      </c>
      <c r="G330" s="1">
        <v>91.865330601955748</v>
      </c>
      <c r="H330" s="1">
        <v>125.80594239049114</v>
      </c>
    </row>
    <row r="331" spans="1:8" x14ac:dyDescent="0.25">
      <c r="A331" t="s">
        <v>507</v>
      </c>
      <c r="B331" t="s">
        <v>102</v>
      </c>
      <c r="C331" t="s">
        <v>218</v>
      </c>
      <c r="D331" s="1">
        <v>172.59439701367353</v>
      </c>
      <c r="E331" s="1">
        <v>101.08502328137965</v>
      </c>
      <c r="F331" s="1">
        <v>67.832322798126739</v>
      </c>
      <c r="G331" s="1">
        <v>90.496010576025995</v>
      </c>
      <c r="H331" s="1">
        <v>124.18024836645736</v>
      </c>
    </row>
    <row r="332" spans="1:8" x14ac:dyDescent="0.25">
      <c r="A332" t="s">
        <v>508</v>
      </c>
      <c r="B332" t="s">
        <v>102</v>
      </c>
      <c r="C332" t="s">
        <v>220</v>
      </c>
      <c r="D332" s="1">
        <v>170.30650876646237</v>
      </c>
      <c r="E332" s="1">
        <v>105.54076885027978</v>
      </c>
      <c r="F332" s="1">
        <v>68.422382543180035</v>
      </c>
      <c r="G332" s="1">
        <v>90.885567019953044</v>
      </c>
      <c r="H332" s="1">
        <v>113.78802685403693</v>
      </c>
    </row>
    <row r="333" spans="1:8" x14ac:dyDescent="0.25">
      <c r="A333" t="s">
        <v>509</v>
      </c>
      <c r="B333" t="s">
        <v>96</v>
      </c>
      <c r="C333" t="s">
        <v>139</v>
      </c>
      <c r="D333" s="1">
        <v>10</v>
      </c>
      <c r="E333" s="1">
        <v>29</v>
      </c>
      <c r="F333" s="1">
        <v>37</v>
      </c>
      <c r="G333" s="1">
        <v>47</v>
      </c>
      <c r="H333" s="1">
        <v>50</v>
      </c>
    </row>
    <row r="334" spans="1:8" x14ac:dyDescent="0.25">
      <c r="A334" t="s">
        <v>510</v>
      </c>
      <c r="B334" t="s">
        <v>96</v>
      </c>
      <c r="C334" t="s">
        <v>156</v>
      </c>
      <c r="D334" s="1">
        <v>9</v>
      </c>
      <c r="E334" s="1">
        <v>32</v>
      </c>
      <c r="F334" s="1">
        <v>33</v>
      </c>
      <c r="G334" s="1">
        <v>45</v>
      </c>
      <c r="H334" s="1">
        <v>47</v>
      </c>
    </row>
    <row r="335" spans="1:8" x14ac:dyDescent="0.25">
      <c r="A335" t="s">
        <v>511</v>
      </c>
      <c r="B335" t="s">
        <v>96</v>
      </c>
      <c r="C335" t="s">
        <v>158</v>
      </c>
      <c r="D335" s="1">
        <v>9</v>
      </c>
      <c r="E335" s="1">
        <v>28</v>
      </c>
      <c r="F335" s="1">
        <v>35</v>
      </c>
      <c r="G335" s="1">
        <v>44</v>
      </c>
      <c r="H335" s="1">
        <v>46</v>
      </c>
    </row>
    <row r="336" spans="1:8" x14ac:dyDescent="0.25">
      <c r="A336" t="s">
        <v>512</v>
      </c>
      <c r="B336" t="s">
        <v>96</v>
      </c>
      <c r="C336" t="s">
        <v>160</v>
      </c>
      <c r="D336" s="1">
        <v>11</v>
      </c>
      <c r="E336" s="1">
        <v>29</v>
      </c>
      <c r="F336" s="1">
        <v>34</v>
      </c>
      <c r="G336" s="1">
        <v>45</v>
      </c>
      <c r="H336" s="1">
        <v>46</v>
      </c>
    </row>
    <row r="337" spans="1:8" x14ac:dyDescent="0.25">
      <c r="A337" t="s">
        <v>513</v>
      </c>
      <c r="B337" t="s">
        <v>96</v>
      </c>
      <c r="C337" t="s">
        <v>162</v>
      </c>
      <c r="D337" s="1">
        <v>16</v>
      </c>
      <c r="E337" s="1">
        <v>32</v>
      </c>
      <c r="F337" s="1">
        <v>33</v>
      </c>
      <c r="G337" s="1">
        <v>44</v>
      </c>
      <c r="H337" s="1">
        <v>45</v>
      </c>
    </row>
    <row r="338" spans="1:8" x14ac:dyDescent="0.25">
      <c r="A338" t="s">
        <v>514</v>
      </c>
      <c r="B338" t="s">
        <v>96</v>
      </c>
      <c r="C338" t="s">
        <v>164</v>
      </c>
      <c r="D338" s="1">
        <v>13</v>
      </c>
      <c r="E338" s="1">
        <v>32</v>
      </c>
      <c r="F338" s="1">
        <v>31</v>
      </c>
      <c r="G338" s="1">
        <v>45</v>
      </c>
      <c r="H338" s="1">
        <v>46</v>
      </c>
    </row>
    <row r="339" spans="1:8" x14ac:dyDescent="0.25">
      <c r="A339" t="s">
        <v>515</v>
      </c>
      <c r="B339" t="s">
        <v>96</v>
      </c>
      <c r="C339" t="s">
        <v>166</v>
      </c>
      <c r="D339" s="1">
        <v>14</v>
      </c>
      <c r="E339" s="1">
        <v>33</v>
      </c>
      <c r="F339" s="1">
        <v>36</v>
      </c>
      <c r="G339" s="1">
        <v>48</v>
      </c>
      <c r="H339" s="1">
        <v>49</v>
      </c>
    </row>
    <row r="340" spans="1:8" x14ac:dyDescent="0.25">
      <c r="A340" t="s">
        <v>516</v>
      </c>
      <c r="B340" t="s">
        <v>96</v>
      </c>
      <c r="C340" t="s">
        <v>168</v>
      </c>
      <c r="D340" s="1">
        <v>14</v>
      </c>
      <c r="E340" s="1">
        <v>35</v>
      </c>
      <c r="F340" s="1">
        <v>38</v>
      </c>
      <c r="G340" s="1">
        <v>53</v>
      </c>
      <c r="H340" s="1">
        <v>55</v>
      </c>
    </row>
    <row r="341" spans="1:8" x14ac:dyDescent="0.25">
      <c r="A341" t="s">
        <v>517</v>
      </c>
      <c r="B341" t="s">
        <v>96</v>
      </c>
      <c r="C341" t="s">
        <v>170</v>
      </c>
      <c r="D341" s="1">
        <v>10</v>
      </c>
      <c r="E341" s="1">
        <v>34</v>
      </c>
      <c r="F341" s="1">
        <v>34</v>
      </c>
      <c r="G341" s="1">
        <v>49</v>
      </c>
      <c r="H341" s="1">
        <v>50</v>
      </c>
    </row>
    <row r="342" spans="1:8" x14ac:dyDescent="0.25">
      <c r="A342" t="s">
        <v>518</v>
      </c>
      <c r="B342" t="s">
        <v>96</v>
      </c>
      <c r="C342" t="s">
        <v>172</v>
      </c>
      <c r="D342" s="1">
        <v>10</v>
      </c>
      <c r="E342" s="1">
        <v>28</v>
      </c>
      <c r="F342" s="1">
        <v>34</v>
      </c>
      <c r="G342" s="1">
        <v>45</v>
      </c>
      <c r="H342" s="1">
        <v>48</v>
      </c>
    </row>
    <row r="343" spans="1:8" x14ac:dyDescent="0.25">
      <c r="A343" t="s">
        <v>519</v>
      </c>
      <c r="B343" t="s">
        <v>96</v>
      </c>
      <c r="C343" t="s">
        <v>174</v>
      </c>
      <c r="D343" s="1">
        <v>10</v>
      </c>
      <c r="E343" s="1">
        <v>23</v>
      </c>
      <c r="F343" s="1">
        <v>31</v>
      </c>
      <c r="G343" s="1">
        <v>41</v>
      </c>
      <c r="H343" s="1">
        <v>42</v>
      </c>
    </row>
    <row r="344" spans="1:8" x14ac:dyDescent="0.25">
      <c r="A344" t="s">
        <v>520</v>
      </c>
      <c r="B344" t="s">
        <v>96</v>
      </c>
      <c r="C344" t="s">
        <v>176</v>
      </c>
      <c r="D344" s="1">
        <v>10</v>
      </c>
      <c r="E344" s="1">
        <v>22</v>
      </c>
      <c r="F344" s="1">
        <v>31</v>
      </c>
      <c r="G344" s="1">
        <v>40</v>
      </c>
      <c r="H344" s="1">
        <v>42</v>
      </c>
    </row>
    <row r="345" spans="1:8" x14ac:dyDescent="0.25">
      <c r="A345" t="s">
        <v>521</v>
      </c>
      <c r="B345" t="s">
        <v>96</v>
      </c>
      <c r="C345" t="s">
        <v>178</v>
      </c>
      <c r="D345" s="1">
        <v>8</v>
      </c>
      <c r="E345" s="1">
        <v>26</v>
      </c>
      <c r="F345" s="1">
        <v>31</v>
      </c>
      <c r="G345" s="1">
        <v>44</v>
      </c>
      <c r="H345" s="1">
        <v>45</v>
      </c>
    </row>
    <row r="346" spans="1:8" x14ac:dyDescent="0.25">
      <c r="A346" t="s">
        <v>522</v>
      </c>
      <c r="B346" t="s">
        <v>96</v>
      </c>
      <c r="C346" t="s">
        <v>138</v>
      </c>
      <c r="D346" s="1">
        <v>9</v>
      </c>
      <c r="E346" s="1">
        <v>27</v>
      </c>
      <c r="F346" s="1">
        <v>30</v>
      </c>
      <c r="G346" s="1">
        <v>42</v>
      </c>
      <c r="H346" s="1">
        <v>44</v>
      </c>
    </row>
    <row r="347" spans="1:8" x14ac:dyDescent="0.25">
      <c r="A347" t="s">
        <v>523</v>
      </c>
      <c r="B347" t="s">
        <v>96</v>
      </c>
      <c r="C347" t="s">
        <v>181</v>
      </c>
      <c r="D347" s="1">
        <v>9</v>
      </c>
      <c r="E347" s="1">
        <v>22</v>
      </c>
      <c r="F347" s="1">
        <v>26</v>
      </c>
      <c r="G347" s="1">
        <v>34</v>
      </c>
      <c r="H347" s="1">
        <v>36</v>
      </c>
    </row>
    <row r="348" spans="1:8" x14ac:dyDescent="0.25">
      <c r="A348" t="s">
        <v>524</v>
      </c>
      <c r="B348" t="s">
        <v>96</v>
      </c>
      <c r="C348" t="s">
        <v>183</v>
      </c>
      <c r="D348" s="1">
        <v>11</v>
      </c>
      <c r="E348" s="1">
        <v>25</v>
      </c>
      <c r="F348" s="1">
        <v>23</v>
      </c>
      <c r="G348" s="1">
        <v>34</v>
      </c>
      <c r="H348" s="1">
        <v>35</v>
      </c>
    </row>
    <row r="349" spans="1:8" x14ac:dyDescent="0.25">
      <c r="A349" t="s">
        <v>525</v>
      </c>
      <c r="B349" t="s">
        <v>96</v>
      </c>
      <c r="C349" t="s">
        <v>185</v>
      </c>
      <c r="D349" s="1">
        <v>10</v>
      </c>
      <c r="E349" s="1">
        <v>19</v>
      </c>
      <c r="F349" s="1">
        <v>25</v>
      </c>
      <c r="G349" s="1">
        <v>32</v>
      </c>
      <c r="H349" s="1">
        <v>33</v>
      </c>
    </row>
    <row r="350" spans="1:8" x14ac:dyDescent="0.25">
      <c r="A350" t="s">
        <v>526</v>
      </c>
      <c r="B350" t="s">
        <v>96</v>
      </c>
      <c r="C350" t="s">
        <v>187</v>
      </c>
      <c r="D350" s="1">
        <v>8</v>
      </c>
      <c r="E350" s="1">
        <v>24</v>
      </c>
      <c r="F350" s="1">
        <v>26</v>
      </c>
      <c r="G350" s="1">
        <v>38</v>
      </c>
      <c r="H350" s="1">
        <v>38</v>
      </c>
    </row>
    <row r="351" spans="1:8" x14ac:dyDescent="0.25">
      <c r="A351" t="s">
        <v>527</v>
      </c>
      <c r="B351" t="s">
        <v>96</v>
      </c>
      <c r="C351" t="s">
        <v>189</v>
      </c>
      <c r="D351" s="1">
        <v>8</v>
      </c>
      <c r="E351" s="1">
        <v>20</v>
      </c>
      <c r="F351" s="1">
        <v>25</v>
      </c>
      <c r="G351" s="1">
        <v>35</v>
      </c>
      <c r="H351" s="1">
        <v>35</v>
      </c>
    </row>
    <row r="352" spans="1:8" x14ac:dyDescent="0.25">
      <c r="A352" t="s">
        <v>528</v>
      </c>
      <c r="B352" t="s">
        <v>96</v>
      </c>
      <c r="C352" t="s">
        <v>191</v>
      </c>
      <c r="D352" s="1">
        <v>8</v>
      </c>
      <c r="E352" s="1">
        <v>20</v>
      </c>
      <c r="F352" s="1">
        <v>23</v>
      </c>
      <c r="G352" s="1">
        <v>32</v>
      </c>
      <c r="H352" s="1">
        <v>32</v>
      </c>
    </row>
    <row r="353" spans="1:8" x14ac:dyDescent="0.25">
      <c r="A353" t="s">
        <v>529</v>
      </c>
      <c r="B353" t="s">
        <v>96</v>
      </c>
      <c r="C353" t="s">
        <v>193</v>
      </c>
      <c r="D353" s="1">
        <v>5</v>
      </c>
      <c r="E353" s="1">
        <v>19</v>
      </c>
      <c r="F353" s="1">
        <v>21</v>
      </c>
      <c r="G353" s="1">
        <v>29</v>
      </c>
      <c r="H353" s="1">
        <v>30</v>
      </c>
    </row>
    <row r="354" spans="1:8" x14ac:dyDescent="0.25">
      <c r="A354" t="s">
        <v>530</v>
      </c>
      <c r="B354" t="s">
        <v>96</v>
      </c>
      <c r="C354" t="s">
        <v>195</v>
      </c>
      <c r="D354" s="1">
        <v>3</v>
      </c>
      <c r="E354" s="1">
        <v>16</v>
      </c>
      <c r="F354" s="1">
        <v>21</v>
      </c>
      <c r="G354" s="1">
        <v>28</v>
      </c>
      <c r="H354" s="1">
        <v>28</v>
      </c>
    </row>
    <row r="355" spans="1:8" x14ac:dyDescent="0.25">
      <c r="A355" t="s">
        <v>531</v>
      </c>
      <c r="B355" t="s">
        <v>96</v>
      </c>
      <c r="C355" t="s">
        <v>197</v>
      </c>
      <c r="D355" s="1">
        <v>4</v>
      </c>
      <c r="E355" s="1">
        <v>14</v>
      </c>
      <c r="F355" s="1">
        <v>23</v>
      </c>
      <c r="G355" s="1">
        <v>27</v>
      </c>
      <c r="H355" s="1">
        <v>27</v>
      </c>
    </row>
    <row r="356" spans="1:8" x14ac:dyDescent="0.25">
      <c r="A356" t="s">
        <v>532</v>
      </c>
      <c r="B356" t="s">
        <v>96</v>
      </c>
      <c r="C356" t="s">
        <v>137</v>
      </c>
      <c r="D356" s="1">
        <v>4</v>
      </c>
      <c r="E356" s="1">
        <v>13</v>
      </c>
      <c r="F356" s="1">
        <v>25</v>
      </c>
      <c r="G356" s="1">
        <v>28</v>
      </c>
      <c r="H356" s="1">
        <v>28</v>
      </c>
    </row>
    <row r="357" spans="1:8" x14ac:dyDescent="0.25">
      <c r="A357" t="s">
        <v>533</v>
      </c>
      <c r="B357" t="s">
        <v>96</v>
      </c>
      <c r="C357" t="s">
        <v>200</v>
      </c>
      <c r="D357" s="1">
        <v>4</v>
      </c>
      <c r="E357" s="1">
        <v>12</v>
      </c>
      <c r="F357" s="1">
        <v>25</v>
      </c>
      <c r="G357" s="1">
        <v>28</v>
      </c>
      <c r="H357" s="1">
        <v>28</v>
      </c>
    </row>
    <row r="358" spans="1:8" x14ac:dyDescent="0.25">
      <c r="A358" t="s">
        <v>534</v>
      </c>
      <c r="B358" t="s">
        <v>96</v>
      </c>
      <c r="C358" t="s">
        <v>202</v>
      </c>
      <c r="D358" s="1">
        <v>4</v>
      </c>
      <c r="E358" s="1">
        <v>14</v>
      </c>
      <c r="F358" s="1">
        <v>22</v>
      </c>
      <c r="G358" s="1">
        <v>23</v>
      </c>
      <c r="H358" s="1">
        <v>23</v>
      </c>
    </row>
    <row r="359" spans="1:8" x14ac:dyDescent="0.25">
      <c r="A359" t="s">
        <v>535</v>
      </c>
      <c r="B359" t="s">
        <v>96</v>
      </c>
      <c r="C359" t="s">
        <v>204</v>
      </c>
      <c r="D359" s="1">
        <v>5</v>
      </c>
      <c r="E359" s="1">
        <v>17</v>
      </c>
      <c r="F359" s="1">
        <v>22</v>
      </c>
      <c r="G359" s="1">
        <v>25</v>
      </c>
      <c r="H359" s="1">
        <v>25</v>
      </c>
    </row>
    <row r="360" spans="1:8" x14ac:dyDescent="0.25">
      <c r="A360" t="s">
        <v>536</v>
      </c>
      <c r="B360" t="s">
        <v>96</v>
      </c>
      <c r="C360" t="s">
        <v>206</v>
      </c>
      <c r="D360" s="1">
        <v>5</v>
      </c>
      <c r="E360" s="1">
        <v>14</v>
      </c>
      <c r="F360" s="1">
        <v>18</v>
      </c>
      <c r="G360" s="1">
        <v>20</v>
      </c>
      <c r="H360" s="1">
        <v>20</v>
      </c>
    </row>
    <row r="361" spans="1:8" x14ac:dyDescent="0.25">
      <c r="A361" t="s">
        <v>537</v>
      </c>
      <c r="B361" t="s">
        <v>96</v>
      </c>
      <c r="C361" t="s">
        <v>136</v>
      </c>
      <c r="D361" s="1">
        <v>4</v>
      </c>
      <c r="E361" s="1">
        <v>15</v>
      </c>
      <c r="F361" s="1">
        <v>18</v>
      </c>
      <c r="G361" s="1">
        <v>19</v>
      </c>
      <c r="H361" s="1">
        <v>19</v>
      </c>
    </row>
    <row r="362" spans="1:8" x14ac:dyDescent="0.25">
      <c r="A362" t="s">
        <v>538</v>
      </c>
      <c r="B362" t="s">
        <v>96</v>
      </c>
      <c r="C362" t="s">
        <v>209</v>
      </c>
      <c r="D362" s="1">
        <v>4</v>
      </c>
      <c r="E362" s="1">
        <v>13</v>
      </c>
      <c r="F362" s="1">
        <v>14</v>
      </c>
      <c r="G362" s="1">
        <v>17</v>
      </c>
      <c r="H362" s="1">
        <v>17</v>
      </c>
    </row>
    <row r="363" spans="1:8" x14ac:dyDescent="0.25">
      <c r="A363" t="s">
        <v>539</v>
      </c>
      <c r="B363" t="s">
        <v>96</v>
      </c>
      <c r="C363" t="s">
        <v>211</v>
      </c>
      <c r="D363" s="1">
        <v>4</v>
      </c>
      <c r="E363" s="1">
        <v>12</v>
      </c>
      <c r="F363" s="1">
        <v>14</v>
      </c>
      <c r="G363" s="1">
        <v>16</v>
      </c>
      <c r="H363" s="1">
        <v>16</v>
      </c>
    </row>
    <row r="364" spans="1:8" x14ac:dyDescent="0.25">
      <c r="A364" t="s">
        <v>540</v>
      </c>
      <c r="B364" t="s">
        <v>96</v>
      </c>
      <c r="C364" t="s">
        <v>213</v>
      </c>
      <c r="D364" s="1">
        <v>4</v>
      </c>
      <c r="E364" s="1">
        <v>11</v>
      </c>
      <c r="F364" s="1">
        <v>15</v>
      </c>
      <c r="G364" s="1">
        <v>19</v>
      </c>
      <c r="H364" s="1">
        <v>19</v>
      </c>
    </row>
    <row r="365" spans="1:8" x14ac:dyDescent="0.25">
      <c r="A365" t="s">
        <v>541</v>
      </c>
      <c r="B365" t="s">
        <v>96</v>
      </c>
      <c r="C365" t="s">
        <v>215</v>
      </c>
      <c r="D365" s="1">
        <v>5</v>
      </c>
      <c r="E365" s="1">
        <v>11</v>
      </c>
      <c r="F365" s="1">
        <v>14</v>
      </c>
      <c r="G365" s="1">
        <v>18</v>
      </c>
      <c r="H365" s="1">
        <v>18</v>
      </c>
    </row>
    <row r="366" spans="1:8" x14ac:dyDescent="0.25">
      <c r="A366" t="s">
        <v>542</v>
      </c>
      <c r="B366" t="s">
        <v>96</v>
      </c>
      <c r="C366" t="s">
        <v>135</v>
      </c>
      <c r="D366" s="1">
        <v>5</v>
      </c>
      <c r="E366" s="1">
        <v>10</v>
      </c>
      <c r="F366" s="1">
        <v>14</v>
      </c>
      <c r="G366" s="1">
        <v>17</v>
      </c>
      <c r="H366" s="1">
        <v>17</v>
      </c>
    </row>
    <row r="367" spans="1:8" x14ac:dyDescent="0.25">
      <c r="A367" t="s">
        <v>543</v>
      </c>
      <c r="B367" t="s">
        <v>96</v>
      </c>
      <c r="C367" t="s">
        <v>218</v>
      </c>
      <c r="D367" s="1">
        <v>5</v>
      </c>
      <c r="E367" s="1">
        <v>10</v>
      </c>
      <c r="F367" s="1">
        <v>14</v>
      </c>
      <c r="G367" s="1">
        <v>16</v>
      </c>
      <c r="H367" s="1">
        <v>16</v>
      </c>
    </row>
    <row r="368" spans="1:8" x14ac:dyDescent="0.25">
      <c r="A368" t="s">
        <v>544</v>
      </c>
      <c r="B368" t="s">
        <v>96</v>
      </c>
      <c r="C368" t="s">
        <v>220</v>
      </c>
      <c r="D368" s="1">
        <v>6</v>
      </c>
      <c r="E368" s="1">
        <v>10</v>
      </c>
      <c r="F368" s="1">
        <v>14</v>
      </c>
      <c r="G368" s="1">
        <v>15</v>
      </c>
      <c r="H368" s="1">
        <v>15</v>
      </c>
    </row>
    <row r="369" spans="1:8" x14ac:dyDescent="0.25">
      <c r="A369" t="s">
        <v>545</v>
      </c>
      <c r="B369" t="s">
        <v>104</v>
      </c>
      <c r="C369" t="s">
        <v>139</v>
      </c>
      <c r="D369" s="1">
        <v>28</v>
      </c>
      <c r="E369" s="1">
        <v>171</v>
      </c>
      <c r="F369" s="1">
        <v>241</v>
      </c>
      <c r="G369" s="1">
        <v>412</v>
      </c>
      <c r="H369" s="1">
        <v>440</v>
      </c>
    </row>
    <row r="370" spans="1:8" x14ac:dyDescent="0.25">
      <c r="A370" t="s">
        <v>546</v>
      </c>
      <c r="B370" t="s">
        <v>104</v>
      </c>
      <c r="C370" t="s">
        <v>156</v>
      </c>
      <c r="D370" s="1">
        <v>27</v>
      </c>
      <c r="E370" s="1">
        <v>169</v>
      </c>
      <c r="F370" s="1">
        <v>246</v>
      </c>
      <c r="G370" s="1">
        <v>415</v>
      </c>
      <c r="H370" s="1">
        <v>442</v>
      </c>
    </row>
    <row r="371" spans="1:8" x14ac:dyDescent="0.25">
      <c r="A371" t="s">
        <v>547</v>
      </c>
      <c r="B371" t="s">
        <v>104</v>
      </c>
      <c r="C371" t="s">
        <v>158</v>
      </c>
      <c r="D371" s="1">
        <v>29</v>
      </c>
      <c r="E371" s="1">
        <v>171</v>
      </c>
      <c r="F371" s="1">
        <v>248</v>
      </c>
      <c r="G371" s="1">
        <v>419</v>
      </c>
      <c r="H371" s="1">
        <v>448</v>
      </c>
    </row>
    <row r="372" spans="1:8" x14ac:dyDescent="0.25">
      <c r="A372" t="s">
        <v>548</v>
      </c>
      <c r="B372" t="s">
        <v>104</v>
      </c>
      <c r="C372" t="s">
        <v>160</v>
      </c>
      <c r="D372" s="1">
        <v>28</v>
      </c>
      <c r="E372" s="1">
        <v>194</v>
      </c>
      <c r="F372" s="1">
        <v>264</v>
      </c>
      <c r="G372" s="1">
        <v>458</v>
      </c>
      <c r="H372" s="1">
        <v>486</v>
      </c>
    </row>
    <row r="373" spans="1:8" x14ac:dyDescent="0.25">
      <c r="A373" t="s">
        <v>549</v>
      </c>
      <c r="B373" t="s">
        <v>104</v>
      </c>
      <c r="C373" t="s">
        <v>162</v>
      </c>
      <c r="D373" s="1">
        <v>25</v>
      </c>
      <c r="E373" s="1">
        <v>190</v>
      </c>
      <c r="F373" s="1">
        <v>197</v>
      </c>
      <c r="G373" s="1">
        <v>387</v>
      </c>
      <c r="H373" s="1">
        <v>412</v>
      </c>
    </row>
    <row r="374" spans="1:8" x14ac:dyDescent="0.25">
      <c r="A374" t="s">
        <v>550</v>
      </c>
      <c r="B374" t="s">
        <v>104</v>
      </c>
      <c r="C374" t="s">
        <v>164</v>
      </c>
      <c r="D374" s="1">
        <v>25</v>
      </c>
      <c r="E374" s="1">
        <v>167</v>
      </c>
      <c r="F374" s="1">
        <v>213</v>
      </c>
      <c r="G374" s="1">
        <v>380</v>
      </c>
      <c r="H374" s="1">
        <v>405</v>
      </c>
    </row>
    <row r="375" spans="1:8" x14ac:dyDescent="0.25">
      <c r="A375" t="s">
        <v>551</v>
      </c>
      <c r="B375" t="s">
        <v>104</v>
      </c>
      <c r="C375" t="s">
        <v>166</v>
      </c>
      <c r="D375" s="1">
        <v>26</v>
      </c>
      <c r="E375" s="1">
        <v>180</v>
      </c>
      <c r="F375" s="1">
        <v>249</v>
      </c>
      <c r="G375" s="1">
        <v>429</v>
      </c>
      <c r="H375" s="1">
        <v>455</v>
      </c>
    </row>
    <row r="376" spans="1:8" x14ac:dyDescent="0.25">
      <c r="A376" t="s">
        <v>552</v>
      </c>
      <c r="B376" t="s">
        <v>104</v>
      </c>
      <c r="C376" t="s">
        <v>168</v>
      </c>
      <c r="D376" s="1">
        <v>25</v>
      </c>
      <c r="E376" s="1">
        <v>167</v>
      </c>
      <c r="F376" s="1">
        <v>243</v>
      </c>
      <c r="G376" s="1">
        <v>410</v>
      </c>
      <c r="H376" s="1">
        <v>435</v>
      </c>
    </row>
    <row r="377" spans="1:8" x14ac:dyDescent="0.25">
      <c r="A377" t="s">
        <v>553</v>
      </c>
      <c r="B377" t="s">
        <v>104</v>
      </c>
      <c r="C377" t="s">
        <v>170</v>
      </c>
      <c r="D377" s="1">
        <v>22</v>
      </c>
      <c r="E377" s="1">
        <v>173</v>
      </c>
      <c r="F377" s="1">
        <v>235</v>
      </c>
      <c r="G377" s="1">
        <v>408</v>
      </c>
      <c r="H377" s="1">
        <v>430</v>
      </c>
    </row>
    <row r="378" spans="1:8" x14ac:dyDescent="0.25">
      <c r="A378" t="s">
        <v>554</v>
      </c>
      <c r="B378" t="s">
        <v>104</v>
      </c>
      <c r="C378" t="s">
        <v>172</v>
      </c>
      <c r="D378" s="1">
        <v>23</v>
      </c>
      <c r="E378" s="1">
        <v>175</v>
      </c>
      <c r="F378" s="1">
        <v>252</v>
      </c>
      <c r="G378" s="1">
        <v>427</v>
      </c>
      <c r="H378" s="1">
        <v>450</v>
      </c>
    </row>
    <row r="379" spans="1:8" x14ac:dyDescent="0.25">
      <c r="A379" t="s">
        <v>555</v>
      </c>
      <c r="B379" t="s">
        <v>104</v>
      </c>
      <c r="C379" t="s">
        <v>174</v>
      </c>
      <c r="D379" s="1">
        <v>22</v>
      </c>
      <c r="E379" s="1">
        <v>152</v>
      </c>
      <c r="F379" s="1">
        <v>235</v>
      </c>
      <c r="G379" s="1">
        <v>387</v>
      </c>
      <c r="H379" s="1">
        <v>409</v>
      </c>
    </row>
    <row r="380" spans="1:8" x14ac:dyDescent="0.25">
      <c r="A380" t="s">
        <v>556</v>
      </c>
      <c r="B380" t="s">
        <v>104</v>
      </c>
      <c r="C380" t="s">
        <v>176</v>
      </c>
      <c r="D380" s="1">
        <v>24</v>
      </c>
      <c r="E380" s="1">
        <v>147</v>
      </c>
      <c r="F380" s="1">
        <v>224</v>
      </c>
      <c r="G380" s="1">
        <v>371</v>
      </c>
      <c r="H380" s="1">
        <v>395</v>
      </c>
    </row>
    <row r="381" spans="1:8" x14ac:dyDescent="0.25">
      <c r="A381" t="s">
        <v>557</v>
      </c>
      <c r="B381" t="s">
        <v>104</v>
      </c>
      <c r="C381" t="s">
        <v>178</v>
      </c>
      <c r="D381" s="1">
        <v>22</v>
      </c>
      <c r="E381" s="1">
        <v>146</v>
      </c>
      <c r="F381" s="1">
        <v>207</v>
      </c>
      <c r="G381" s="1">
        <v>353</v>
      </c>
      <c r="H381" s="1">
        <v>375</v>
      </c>
    </row>
    <row r="382" spans="1:8" x14ac:dyDescent="0.25">
      <c r="A382" t="s">
        <v>558</v>
      </c>
      <c r="B382" t="s">
        <v>104</v>
      </c>
      <c r="C382" t="s">
        <v>138</v>
      </c>
      <c r="D382" s="1">
        <v>24</v>
      </c>
      <c r="E382" s="1">
        <v>158</v>
      </c>
      <c r="F382" s="1">
        <v>205</v>
      </c>
      <c r="G382" s="1">
        <v>363</v>
      </c>
      <c r="H382" s="1">
        <v>387</v>
      </c>
    </row>
    <row r="383" spans="1:8" x14ac:dyDescent="0.25">
      <c r="A383" t="s">
        <v>559</v>
      </c>
      <c r="B383" t="s">
        <v>104</v>
      </c>
      <c r="C383" t="s">
        <v>181</v>
      </c>
      <c r="D383" s="1">
        <v>24</v>
      </c>
      <c r="E383" s="1">
        <v>142</v>
      </c>
      <c r="F383" s="1">
        <v>187</v>
      </c>
      <c r="G383" s="1">
        <v>329</v>
      </c>
      <c r="H383" s="1">
        <v>353</v>
      </c>
    </row>
    <row r="384" spans="1:8" x14ac:dyDescent="0.25">
      <c r="A384" t="s">
        <v>560</v>
      </c>
      <c r="B384" t="s">
        <v>104</v>
      </c>
      <c r="C384" t="s">
        <v>183</v>
      </c>
      <c r="D384" s="1">
        <v>23</v>
      </c>
      <c r="E384" s="1">
        <v>145</v>
      </c>
      <c r="F384" s="1">
        <v>180</v>
      </c>
      <c r="G384" s="1">
        <v>325</v>
      </c>
      <c r="H384" s="1">
        <v>348</v>
      </c>
    </row>
    <row r="385" spans="1:8" x14ac:dyDescent="0.25">
      <c r="A385" t="s">
        <v>561</v>
      </c>
      <c r="B385" t="s">
        <v>104</v>
      </c>
      <c r="C385" t="s">
        <v>185</v>
      </c>
      <c r="D385" s="1">
        <v>21</v>
      </c>
      <c r="E385" s="1">
        <v>127</v>
      </c>
      <c r="F385" s="1">
        <v>165</v>
      </c>
      <c r="G385" s="1">
        <v>292</v>
      </c>
      <c r="H385" s="1">
        <v>313</v>
      </c>
    </row>
    <row r="386" spans="1:8" x14ac:dyDescent="0.25">
      <c r="A386" t="s">
        <v>562</v>
      </c>
      <c r="B386" t="s">
        <v>104</v>
      </c>
      <c r="C386" t="s">
        <v>187</v>
      </c>
      <c r="D386" s="1">
        <v>22</v>
      </c>
      <c r="E386" s="1">
        <v>125</v>
      </c>
      <c r="F386" s="1">
        <v>167</v>
      </c>
      <c r="G386" s="1">
        <v>292</v>
      </c>
      <c r="H386" s="1">
        <v>314</v>
      </c>
    </row>
    <row r="387" spans="1:8" x14ac:dyDescent="0.25">
      <c r="A387" t="s">
        <v>563</v>
      </c>
      <c r="B387" t="s">
        <v>104</v>
      </c>
      <c r="C387" t="s">
        <v>189</v>
      </c>
      <c r="D387" s="1">
        <v>25</v>
      </c>
      <c r="E387" s="1">
        <v>122</v>
      </c>
      <c r="F387" s="1">
        <v>157</v>
      </c>
      <c r="G387" s="1">
        <v>279</v>
      </c>
      <c r="H387" s="1">
        <v>304</v>
      </c>
    </row>
    <row r="388" spans="1:8" x14ac:dyDescent="0.25">
      <c r="A388" t="s">
        <v>564</v>
      </c>
      <c r="B388" t="s">
        <v>104</v>
      </c>
      <c r="C388" t="s">
        <v>191</v>
      </c>
      <c r="D388" s="1">
        <v>26</v>
      </c>
      <c r="E388" s="1">
        <v>125</v>
      </c>
      <c r="F388" s="1">
        <v>157</v>
      </c>
      <c r="G388" s="1">
        <v>282</v>
      </c>
      <c r="H388" s="1">
        <v>308</v>
      </c>
    </row>
    <row r="389" spans="1:8" x14ac:dyDescent="0.25">
      <c r="A389" t="s">
        <v>565</v>
      </c>
      <c r="B389" t="s">
        <v>104</v>
      </c>
      <c r="C389" t="s">
        <v>193</v>
      </c>
      <c r="D389" s="1">
        <v>24</v>
      </c>
      <c r="E389" s="1">
        <v>128</v>
      </c>
      <c r="F389" s="1">
        <v>157</v>
      </c>
      <c r="G389" s="1">
        <v>285</v>
      </c>
      <c r="H389" s="1">
        <v>309</v>
      </c>
    </row>
    <row r="390" spans="1:8" x14ac:dyDescent="0.25">
      <c r="A390" t="s">
        <v>566</v>
      </c>
      <c r="B390" t="s">
        <v>104</v>
      </c>
      <c r="C390" t="s">
        <v>195</v>
      </c>
      <c r="D390" s="1">
        <v>22</v>
      </c>
      <c r="E390" s="1">
        <v>128</v>
      </c>
      <c r="F390" s="1">
        <v>150</v>
      </c>
      <c r="G390" s="1">
        <v>278</v>
      </c>
      <c r="H390" s="1">
        <v>300</v>
      </c>
    </row>
    <row r="391" spans="1:8" x14ac:dyDescent="0.25">
      <c r="A391" t="s">
        <v>567</v>
      </c>
      <c r="B391" t="s">
        <v>104</v>
      </c>
      <c r="C391" t="s">
        <v>197</v>
      </c>
      <c r="D391" s="1">
        <v>23</v>
      </c>
      <c r="E391" s="1">
        <v>119</v>
      </c>
      <c r="F391" s="1">
        <v>144</v>
      </c>
      <c r="G391" s="1">
        <v>263</v>
      </c>
      <c r="H391" s="1">
        <v>286</v>
      </c>
    </row>
    <row r="392" spans="1:8" x14ac:dyDescent="0.25">
      <c r="A392" t="s">
        <v>568</v>
      </c>
      <c r="B392" t="s">
        <v>104</v>
      </c>
      <c r="C392" t="s">
        <v>137</v>
      </c>
      <c r="D392" s="1">
        <v>21</v>
      </c>
      <c r="E392" s="1">
        <v>118</v>
      </c>
      <c r="F392" s="1">
        <v>159</v>
      </c>
      <c r="G392" s="1">
        <v>277</v>
      </c>
      <c r="H392" s="1">
        <v>298</v>
      </c>
    </row>
    <row r="393" spans="1:8" x14ac:dyDescent="0.25">
      <c r="A393" t="s">
        <v>569</v>
      </c>
      <c r="B393" t="s">
        <v>104</v>
      </c>
      <c r="C393" t="s">
        <v>200</v>
      </c>
      <c r="D393" s="1">
        <v>21</v>
      </c>
      <c r="E393" s="1">
        <v>113</v>
      </c>
      <c r="F393" s="1">
        <v>155</v>
      </c>
      <c r="G393" s="1">
        <v>268</v>
      </c>
      <c r="H393" s="1">
        <v>289</v>
      </c>
    </row>
    <row r="394" spans="1:8" x14ac:dyDescent="0.25">
      <c r="A394" t="s">
        <v>570</v>
      </c>
      <c r="B394" t="s">
        <v>104</v>
      </c>
      <c r="C394" t="s">
        <v>202</v>
      </c>
      <c r="D394" s="1">
        <v>22</v>
      </c>
      <c r="E394" s="1">
        <v>125</v>
      </c>
      <c r="F394" s="1">
        <v>179</v>
      </c>
      <c r="G394" s="1">
        <v>304</v>
      </c>
      <c r="H394" s="1">
        <v>326</v>
      </c>
    </row>
    <row r="395" spans="1:8" x14ac:dyDescent="0.25">
      <c r="A395" t="s">
        <v>571</v>
      </c>
      <c r="B395" t="s">
        <v>104</v>
      </c>
      <c r="C395" t="s">
        <v>204</v>
      </c>
      <c r="D395" s="1">
        <v>22</v>
      </c>
      <c r="E395" s="1">
        <v>123</v>
      </c>
      <c r="F395" s="1">
        <v>180</v>
      </c>
      <c r="G395" s="1">
        <v>303</v>
      </c>
      <c r="H395" s="1">
        <v>325</v>
      </c>
    </row>
    <row r="396" spans="1:8" x14ac:dyDescent="0.25">
      <c r="A396" t="s">
        <v>572</v>
      </c>
      <c r="B396" t="s">
        <v>104</v>
      </c>
      <c r="C396" t="s">
        <v>206</v>
      </c>
      <c r="D396" s="1">
        <v>22</v>
      </c>
      <c r="E396" s="1">
        <v>118</v>
      </c>
      <c r="F396" s="1">
        <v>171</v>
      </c>
      <c r="G396" s="1">
        <v>289</v>
      </c>
      <c r="H396" s="1">
        <v>311</v>
      </c>
    </row>
    <row r="397" spans="1:8" x14ac:dyDescent="0.25">
      <c r="A397" t="s">
        <v>573</v>
      </c>
      <c r="B397" t="s">
        <v>104</v>
      </c>
      <c r="C397" t="s">
        <v>136</v>
      </c>
      <c r="D397" s="1">
        <v>22</v>
      </c>
      <c r="E397" s="1">
        <v>115</v>
      </c>
      <c r="F397" s="1">
        <v>168</v>
      </c>
      <c r="G397" s="1">
        <v>283</v>
      </c>
      <c r="H397" s="1">
        <v>305</v>
      </c>
    </row>
    <row r="398" spans="1:8" x14ac:dyDescent="0.25">
      <c r="A398" t="s">
        <v>574</v>
      </c>
      <c r="B398" t="s">
        <v>104</v>
      </c>
      <c r="C398" t="s">
        <v>209</v>
      </c>
      <c r="D398" s="1">
        <v>22</v>
      </c>
      <c r="E398" s="1">
        <v>111</v>
      </c>
      <c r="F398" s="1">
        <v>167</v>
      </c>
      <c r="G398" s="1">
        <v>278</v>
      </c>
      <c r="H398" s="1">
        <v>300</v>
      </c>
    </row>
    <row r="399" spans="1:8" x14ac:dyDescent="0.25">
      <c r="A399" t="s">
        <v>575</v>
      </c>
      <c r="B399" t="s">
        <v>104</v>
      </c>
      <c r="C399" t="s">
        <v>211</v>
      </c>
      <c r="D399" s="1">
        <v>22</v>
      </c>
      <c r="E399" s="1">
        <v>110</v>
      </c>
      <c r="F399" s="1">
        <v>169</v>
      </c>
      <c r="G399" s="1">
        <v>279</v>
      </c>
      <c r="H399" s="1">
        <v>301</v>
      </c>
    </row>
    <row r="400" spans="1:8" x14ac:dyDescent="0.25">
      <c r="A400" t="s">
        <v>576</v>
      </c>
      <c r="B400" t="s">
        <v>104</v>
      </c>
      <c r="C400" t="s">
        <v>213</v>
      </c>
      <c r="D400" s="1">
        <v>23</v>
      </c>
      <c r="E400" s="1">
        <v>125</v>
      </c>
      <c r="F400" s="1">
        <v>161</v>
      </c>
      <c r="G400" s="1">
        <v>286</v>
      </c>
      <c r="H400" s="1">
        <v>309</v>
      </c>
    </row>
    <row r="401" spans="1:8" x14ac:dyDescent="0.25">
      <c r="A401" t="s">
        <v>577</v>
      </c>
      <c r="B401" t="s">
        <v>104</v>
      </c>
      <c r="C401" t="s">
        <v>215</v>
      </c>
      <c r="D401" s="1">
        <v>25</v>
      </c>
      <c r="E401" s="1">
        <v>129</v>
      </c>
      <c r="F401" s="1">
        <v>157</v>
      </c>
      <c r="G401" s="1">
        <v>286</v>
      </c>
      <c r="H401" s="1">
        <v>311</v>
      </c>
    </row>
    <row r="402" spans="1:8" x14ac:dyDescent="0.25">
      <c r="A402" t="s">
        <v>578</v>
      </c>
      <c r="B402" t="s">
        <v>104</v>
      </c>
      <c r="C402" t="s">
        <v>135</v>
      </c>
      <c r="D402" s="1">
        <v>25</v>
      </c>
      <c r="E402" s="1">
        <v>128</v>
      </c>
      <c r="F402" s="1">
        <v>163</v>
      </c>
      <c r="G402" s="1">
        <v>291</v>
      </c>
      <c r="H402" s="1">
        <v>316</v>
      </c>
    </row>
    <row r="403" spans="1:8" x14ac:dyDescent="0.25">
      <c r="A403" t="s">
        <v>579</v>
      </c>
      <c r="B403" t="s">
        <v>104</v>
      </c>
      <c r="C403" t="s">
        <v>218</v>
      </c>
      <c r="D403" s="1">
        <v>25</v>
      </c>
      <c r="E403" s="1">
        <v>122</v>
      </c>
      <c r="F403" s="1">
        <v>165</v>
      </c>
      <c r="G403" s="1">
        <v>287</v>
      </c>
      <c r="H403" s="1">
        <v>312</v>
      </c>
    </row>
    <row r="404" spans="1:8" x14ac:dyDescent="0.25">
      <c r="A404" t="s">
        <v>580</v>
      </c>
      <c r="B404" t="s">
        <v>104</v>
      </c>
      <c r="C404" t="s">
        <v>220</v>
      </c>
      <c r="D404" s="1">
        <v>27</v>
      </c>
      <c r="E404" s="1">
        <v>127</v>
      </c>
      <c r="F404" s="1">
        <v>152</v>
      </c>
      <c r="G404" s="1">
        <v>279</v>
      </c>
      <c r="H404" s="1">
        <v>306</v>
      </c>
    </row>
  </sheetData>
  <sheetProtection algorithmName="SHA-256" hashValue="DAQIQZ6LSWX5v8aF3nZrzj3AHl0s0oWpD9ijPsu816M=" saltValue="8YeFwn7i+q71XGYWotB2Ng==" spinCount="100000" sheet="1" objects="1" scenario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2:AF84"/>
  <sheetViews>
    <sheetView tabSelected="1" topLeftCell="B1" workbookViewId="0">
      <selection activeCell="E5" sqref="E5:G5"/>
    </sheetView>
  </sheetViews>
  <sheetFormatPr defaultRowHeight="15" x14ac:dyDescent="0.25"/>
  <cols>
    <col min="1" max="1" width="23.85546875" style="10" hidden="1" customWidth="1"/>
    <col min="2" max="2" width="10.7109375" style="10" customWidth="1"/>
    <col min="3" max="3" width="12.7109375" style="10" customWidth="1"/>
    <col min="4" max="4" width="12.7109375" style="19" customWidth="1"/>
    <col min="5" max="7" width="15.7109375" style="10" customWidth="1"/>
    <col min="8" max="8" width="18.7109375" style="10" customWidth="1"/>
    <col min="9" max="9" width="4.7109375" style="10" customWidth="1"/>
    <col min="10" max="18" width="9.140625" style="10"/>
    <col min="19" max="19" width="4.7109375" style="10" customWidth="1"/>
    <col min="20" max="20" width="21.85546875" style="10" customWidth="1"/>
    <col min="21" max="26" width="9.140625" style="10"/>
    <col min="27" max="32" width="0" style="10" hidden="1" customWidth="1"/>
    <col min="33" max="16384" width="9.140625" style="10"/>
  </cols>
  <sheetData>
    <row r="2" spans="1:32" ht="18.75" x14ac:dyDescent="0.3">
      <c r="J2" s="11" t="s">
        <v>596</v>
      </c>
    </row>
    <row r="3" spans="1:32" x14ac:dyDescent="0.25">
      <c r="J3" s="12" t="s">
        <v>151</v>
      </c>
    </row>
    <row r="4" spans="1:32" ht="15.75" thickBot="1" x14ac:dyDescent="0.3">
      <c r="J4" s="12" t="s">
        <v>152</v>
      </c>
    </row>
    <row r="5" spans="1:32" ht="24" thickBot="1" x14ac:dyDescent="0.4">
      <c r="A5" s="10" t="s">
        <v>91</v>
      </c>
      <c r="B5" s="13" t="s">
        <v>103</v>
      </c>
      <c r="C5" s="14"/>
      <c r="D5" s="33"/>
      <c r="E5" s="38" t="s">
        <v>94</v>
      </c>
      <c r="F5" s="39"/>
      <c r="G5" s="40"/>
      <c r="J5" s="15" t="str">
        <f>VLOOKUP(E5,$AD$5:$AF$15,3,FALSE)</f>
        <v>Passenger Trips (number of)</v>
      </c>
      <c r="K5" s="16"/>
      <c r="L5" s="16"/>
      <c r="M5" s="16"/>
      <c r="N5" s="16"/>
      <c r="O5" s="16"/>
      <c r="P5" s="16"/>
      <c r="Q5" s="16"/>
      <c r="R5" s="16"/>
      <c r="AA5" s="17">
        <f>VLOOKUP(E5,$AD$5:$AE$15,2,FALSE)</f>
        <v>1</v>
      </c>
      <c r="AD5" s="17" t="s">
        <v>91</v>
      </c>
      <c r="AE5" s="17">
        <v>1</v>
      </c>
      <c r="AF5" s="17" t="s">
        <v>140</v>
      </c>
    </row>
    <row r="6" spans="1:32" x14ac:dyDescent="0.25">
      <c r="A6" s="10" t="s">
        <v>94</v>
      </c>
      <c r="U6" s="18" t="s">
        <v>107</v>
      </c>
      <c r="V6" s="17" t="s">
        <v>108</v>
      </c>
      <c r="W6" s="17"/>
      <c r="X6" s="17"/>
      <c r="Y6" s="17"/>
      <c r="AD6" s="17" t="s">
        <v>94</v>
      </c>
      <c r="AE6" s="17">
        <v>1</v>
      </c>
      <c r="AF6" s="17" t="s">
        <v>141</v>
      </c>
    </row>
    <row r="7" spans="1:32" x14ac:dyDescent="0.25">
      <c r="A7" s="10" t="s">
        <v>83</v>
      </c>
      <c r="U7" s="19"/>
      <c r="V7" s="19" t="s">
        <v>109</v>
      </c>
      <c r="W7" s="19" t="s">
        <v>110</v>
      </c>
      <c r="X7" s="19" t="s">
        <v>111</v>
      </c>
      <c r="Y7" s="19" t="s">
        <v>112</v>
      </c>
      <c r="AD7" s="17" t="s">
        <v>83</v>
      </c>
      <c r="AE7" s="17">
        <v>1</v>
      </c>
      <c r="AF7" s="17" t="s">
        <v>142</v>
      </c>
    </row>
    <row r="8" spans="1:32" x14ac:dyDescent="0.25">
      <c r="A8" s="10" t="s">
        <v>98</v>
      </c>
      <c r="B8" s="16" t="s">
        <v>105</v>
      </c>
      <c r="C8" s="20" t="s">
        <v>582</v>
      </c>
      <c r="D8" s="20" t="s">
        <v>583</v>
      </c>
      <c r="E8" s="20" t="s">
        <v>123</v>
      </c>
      <c r="F8" s="20" t="s">
        <v>92</v>
      </c>
      <c r="G8" s="20" t="s">
        <v>93</v>
      </c>
      <c r="H8" s="20" t="s">
        <v>597</v>
      </c>
      <c r="U8" s="19" t="str">
        <f>B44</f>
        <v>2020-21</v>
      </c>
      <c r="V8" s="19" t="str">
        <f>B79</f>
        <v>2013-14</v>
      </c>
      <c r="W8" s="19" t="str">
        <f>B80</f>
        <v>2008-09</v>
      </c>
      <c r="X8" s="19" t="str">
        <f>B81</f>
        <v>1998-99</v>
      </c>
      <c r="Y8" s="19" t="str">
        <f>B82</f>
        <v>1985-86</v>
      </c>
      <c r="AD8" s="17" t="s">
        <v>98</v>
      </c>
      <c r="AE8" s="17">
        <v>1</v>
      </c>
      <c r="AF8" s="17" t="s">
        <v>143</v>
      </c>
    </row>
    <row r="9" spans="1:32" x14ac:dyDescent="0.25">
      <c r="A9" s="10" t="s">
        <v>99</v>
      </c>
      <c r="B9" s="10" t="str">
        <f>Data!C9</f>
        <v>1985-86</v>
      </c>
      <c r="C9" s="21">
        <f>VLOOKUP(CONCATENATE($E$5,$B9),Data!$A$9:$H$500,4,FALSE)</f>
        <v>7657894</v>
      </c>
      <c r="D9" s="34">
        <f>VLOOKUP(CONCATENATE($E$5,$B9),Data!$A$9:$H$500,5,FALSE)</f>
        <v>4922994</v>
      </c>
      <c r="E9" s="21">
        <f>VLOOKUP(CONCATENATE($E$5,$B9),Data!$A$9:$H$500,6,FALSE)</f>
        <v>2217665</v>
      </c>
      <c r="F9" s="21">
        <f>VLOOKUP(CONCATENATE($E$5,$B9),Data!$A$9:$H$500,7,FALSE)</f>
        <v>7140659</v>
      </c>
      <c r="G9" s="21">
        <f>VLOOKUP(CONCATENATE($E$5,$B9),Data!$A$9:$H$500,8,FALSE)</f>
        <v>14798619</v>
      </c>
      <c r="H9" s="22">
        <f>IF(VLOOKUP($E$5,$AD$5:$AE$15,2,FALSE)=0,"..",F9/G9)</f>
        <v>0.4825219839770184</v>
      </c>
      <c r="U9" s="19" t="s">
        <v>153</v>
      </c>
      <c r="V9" s="19" t="s">
        <v>113</v>
      </c>
      <c r="W9" s="19" t="s">
        <v>113</v>
      </c>
      <c r="X9" s="19" t="s">
        <v>113</v>
      </c>
      <c r="Y9" s="19" t="s">
        <v>113</v>
      </c>
      <c r="AD9" s="17" t="s">
        <v>99</v>
      </c>
      <c r="AE9" s="17">
        <v>1</v>
      </c>
      <c r="AF9" s="17" t="s">
        <v>144</v>
      </c>
    </row>
    <row r="10" spans="1:32" x14ac:dyDescent="0.25">
      <c r="A10" s="10" t="s">
        <v>95</v>
      </c>
      <c r="B10" s="10" t="str">
        <f>Data!C10</f>
        <v>1986-87</v>
      </c>
      <c r="C10" s="21">
        <f>VLOOKUP(CONCATENATE($E$5,$B10),Data!$A$9:$H$500,4,FALSE)</f>
        <v>8123333</v>
      </c>
      <c r="D10" s="34">
        <f>VLOOKUP(CONCATENATE($E$5,$B10),Data!$A$9:$H$500,5,FALSE)</f>
        <v>4827499</v>
      </c>
      <c r="E10" s="21">
        <f>VLOOKUP(CONCATENATE($E$5,$B10),Data!$A$9:$H$500,6,FALSE)</f>
        <v>2315985</v>
      </c>
      <c r="F10" s="21">
        <f>VLOOKUP(CONCATENATE($E$5,$B10),Data!$A$9:$H$500,7,FALSE)</f>
        <v>7143484</v>
      </c>
      <c r="G10" s="21">
        <f>VLOOKUP(CONCATENATE($E$5,$B10),Data!$A$9:$H$500,8,FALSE)</f>
        <v>15267094</v>
      </c>
      <c r="H10" s="22">
        <f t="shared" ref="H10:H43" si="0">IF(VLOOKUP($E$5,$AD$5:$AE$15,2,FALSE)=0,"..",F10/G10)</f>
        <v>0.46790070199345074</v>
      </c>
      <c r="T10" s="16"/>
      <c r="U10" s="23" t="str">
        <f>B42</f>
        <v>2018-19</v>
      </c>
      <c r="V10" s="23" t="str">
        <f>$B42</f>
        <v>2018-19</v>
      </c>
      <c r="W10" s="23" t="str">
        <f t="shared" ref="W10:Y10" si="1">$B42</f>
        <v>2018-19</v>
      </c>
      <c r="X10" s="23" t="str">
        <f t="shared" si="1"/>
        <v>2018-19</v>
      </c>
      <c r="Y10" s="23" t="str">
        <f t="shared" si="1"/>
        <v>2018-19</v>
      </c>
      <c r="AD10" s="17" t="s">
        <v>95</v>
      </c>
      <c r="AE10" s="17">
        <v>1</v>
      </c>
      <c r="AF10" s="17" t="s">
        <v>145</v>
      </c>
    </row>
    <row r="11" spans="1:32" x14ac:dyDescent="0.25">
      <c r="A11" s="10" t="s">
        <v>100</v>
      </c>
      <c r="B11" s="10" t="str">
        <f>Data!C11</f>
        <v>1987-88</v>
      </c>
      <c r="C11" s="21">
        <f>VLOOKUP(CONCATENATE($E$5,$B11),Data!$A$9:$H$500,4,FALSE)</f>
        <v>9109065</v>
      </c>
      <c r="D11" s="34">
        <f>VLOOKUP(CONCATENATE($E$5,$B11),Data!$A$9:$H$500,5,FALSE)</f>
        <v>4931204</v>
      </c>
      <c r="E11" s="21">
        <f>VLOOKUP(CONCATENATE($E$5,$B11),Data!$A$9:$H$500,6,FALSE)</f>
        <v>2430640</v>
      </c>
      <c r="F11" s="21">
        <f>VLOOKUP(CONCATENATE($E$5,$B11),Data!$A$9:$H$500,7,FALSE)</f>
        <v>7361844</v>
      </c>
      <c r="G11" s="21">
        <f>VLOOKUP(CONCATENATE($E$5,$B11),Data!$A$9:$H$500,8,FALSE)</f>
        <v>16471140</v>
      </c>
      <c r="H11" s="22">
        <f t="shared" si="0"/>
        <v>0.44695412703674425</v>
      </c>
      <c r="T11" s="10" t="s">
        <v>582</v>
      </c>
      <c r="U11" s="24">
        <f>IF(AA5=1,C76,"..")</f>
        <v>-0.74218057995649922</v>
      </c>
      <c r="V11" s="25">
        <f>IF(AA5=1,C79,"..")</f>
        <v>1.4483595199530575E-2</v>
      </c>
      <c r="W11" s="25">
        <f>IF(AA5=1,C80,"..")</f>
        <v>2.1835410855859383E-2</v>
      </c>
      <c r="X11" s="25">
        <f>IF(AA5=1,C81,"..")</f>
        <v>3.4608172232650114E-2</v>
      </c>
      <c r="Y11" s="25">
        <f>IF(AA5=1,C82,"..")</f>
        <v>4.8741268232831647E-2</v>
      </c>
      <c r="AD11" s="17" t="s">
        <v>100</v>
      </c>
      <c r="AE11" s="17">
        <v>0</v>
      </c>
      <c r="AF11" s="17" t="s">
        <v>100</v>
      </c>
    </row>
    <row r="12" spans="1:32" x14ac:dyDescent="0.25">
      <c r="A12" s="10" t="s">
        <v>101</v>
      </c>
      <c r="B12" s="10" t="str">
        <f>Data!C12</f>
        <v>1988-89</v>
      </c>
      <c r="C12" s="21">
        <f>VLOOKUP(CONCATENATE($E$5,$B12),Data!$A$9:$H$500,4,FALSE)</f>
        <v>9625693</v>
      </c>
      <c r="D12" s="34">
        <f>VLOOKUP(CONCATENATE($E$5,$B12),Data!$A$9:$H$500,5,FALSE)</f>
        <v>4828878</v>
      </c>
      <c r="E12" s="21">
        <f>VLOOKUP(CONCATENATE($E$5,$B12),Data!$A$9:$H$500,6,FALSE)</f>
        <v>2389534</v>
      </c>
      <c r="F12" s="21">
        <f>VLOOKUP(CONCATENATE($E$5,$B12),Data!$A$9:$H$500,7,FALSE)</f>
        <v>7218412</v>
      </c>
      <c r="G12" s="21">
        <f>VLOOKUP(CONCATENATE($E$5,$B12),Data!$A$9:$H$500,8,FALSE)</f>
        <v>16844631</v>
      </c>
      <c r="H12" s="22">
        <f t="shared" si="0"/>
        <v>0.42852894788849932</v>
      </c>
      <c r="T12" s="10" t="s">
        <v>583</v>
      </c>
      <c r="U12" s="24">
        <f>IF(AA5=1,D76,"..")</f>
        <v>-0.54514445747845752</v>
      </c>
      <c r="V12" s="25">
        <f>IF(AA5=1,D79,"..")</f>
        <v>1.2495061182859368E-2</v>
      </c>
      <c r="W12" s="25">
        <f>IF(AA5=1,D80,"..")</f>
        <v>1.7017564003087848E-2</v>
      </c>
      <c r="X12" s="25">
        <f>IF(AA5=1,D81,"..")</f>
        <v>4.6832917098144744E-2</v>
      </c>
      <c r="Y12" s="25">
        <f>IF(AA5=1,D82,"..")</f>
        <v>4.2350649003278118E-2</v>
      </c>
      <c r="AD12" s="17" t="s">
        <v>101</v>
      </c>
      <c r="AE12" s="17">
        <v>0</v>
      </c>
      <c r="AF12" s="17" t="s">
        <v>101</v>
      </c>
    </row>
    <row r="13" spans="1:32" x14ac:dyDescent="0.25">
      <c r="A13" s="10" t="s">
        <v>102</v>
      </c>
      <c r="B13" s="10" t="str">
        <f>Data!C13</f>
        <v>1989-90</v>
      </c>
      <c r="C13" s="21">
        <f>VLOOKUP(CONCATENATE($E$5,$B13),Data!$A$9:$H$500,4,FALSE)</f>
        <v>7185315</v>
      </c>
      <c r="D13" s="34">
        <f>VLOOKUP(CONCATENATE($E$5,$B13),Data!$A$9:$H$500,5,FALSE)</f>
        <v>3488005</v>
      </c>
      <c r="E13" s="21">
        <f>VLOOKUP(CONCATENATE($E$5,$B13),Data!$A$9:$H$500,6,FALSE)</f>
        <v>1599037</v>
      </c>
      <c r="F13" s="21">
        <f>VLOOKUP(CONCATENATE($E$5,$B13),Data!$A$9:$H$500,7,FALSE)</f>
        <v>5087042</v>
      </c>
      <c r="G13" s="21">
        <f>VLOOKUP(CONCATENATE($E$5,$B13),Data!$A$9:$H$500,8,FALSE)</f>
        <v>12272726</v>
      </c>
      <c r="H13" s="22">
        <f t="shared" si="0"/>
        <v>0.41449976150367895</v>
      </c>
      <c r="T13" s="10" t="s">
        <v>123</v>
      </c>
      <c r="U13" s="24">
        <f>IF(AA5=1,E76,"..")</f>
        <v>-0.32374558008238236</v>
      </c>
      <c r="V13" s="25">
        <f>IF(AA5=1,E79,"..")</f>
        <v>-1.9563518062281959E-2</v>
      </c>
      <c r="W13" s="25">
        <f>IF(AA5=1,E80,"..")</f>
        <v>1.3114471387379867E-2</v>
      </c>
      <c r="X13" s="25">
        <f>IF(AA5=1,E81,"..")</f>
        <v>1.8380975975554881E-2</v>
      </c>
      <c r="Y13" s="25">
        <f>IF(AA5=1,E82,"..")</f>
        <v>2.3704893175022779E-2</v>
      </c>
      <c r="AD13" s="17" t="s">
        <v>102</v>
      </c>
      <c r="AE13" s="17">
        <v>0</v>
      </c>
      <c r="AF13" s="17" t="s">
        <v>102</v>
      </c>
    </row>
    <row r="14" spans="1:32" x14ac:dyDescent="0.25">
      <c r="A14" s="10" t="s">
        <v>96</v>
      </c>
      <c r="B14" s="10" t="str">
        <f>Data!C14</f>
        <v>1990-91</v>
      </c>
      <c r="C14" s="21">
        <f>VLOOKUP(CONCATENATE($E$5,$B14),Data!$A$9:$H$500,4,FALSE)</f>
        <v>10209001</v>
      </c>
      <c r="D14" s="34">
        <f>VLOOKUP(CONCATENATE($E$5,$B14),Data!$A$9:$H$500,5,FALSE)</f>
        <v>4515390</v>
      </c>
      <c r="E14" s="21">
        <f>VLOOKUP(CONCATENATE($E$5,$B14),Data!$A$9:$H$500,6,FALSE)</f>
        <v>2210614</v>
      </c>
      <c r="F14" s="21">
        <f>VLOOKUP(CONCATENATE($E$5,$B14),Data!$A$9:$H$500,7,FALSE)</f>
        <v>6726004</v>
      </c>
      <c r="G14" s="21">
        <f>VLOOKUP(CONCATENATE($E$5,$B14),Data!$A$9:$H$500,8,FALSE)</f>
        <v>16935005</v>
      </c>
      <c r="H14" s="22">
        <f t="shared" si="0"/>
        <v>0.39716575223922285</v>
      </c>
      <c r="T14" s="10" t="s">
        <v>92</v>
      </c>
      <c r="U14" s="24">
        <f>IF(AA5=1,F76,"..")</f>
        <v>-0.50110582127070047</v>
      </c>
      <c r="V14" s="25">
        <f>IF(AA5=1,F79,"..")</f>
        <v>5.6075989395270032E-3</v>
      </c>
      <c r="W14" s="25">
        <f>IF(AA5=1,F80,"..")</f>
        <v>1.6227936857776237E-2</v>
      </c>
      <c r="X14" s="25">
        <f>IF(AA5=1,F81,"..")</f>
        <v>3.9713594111349559E-2</v>
      </c>
      <c r="Y14" s="25">
        <f>IF(AA5=1,F82,"..")</f>
        <v>3.7620136665758253E-2</v>
      </c>
      <c r="AD14" s="17" t="s">
        <v>96</v>
      </c>
      <c r="AE14" s="17">
        <v>0</v>
      </c>
      <c r="AF14" s="17" t="s">
        <v>96</v>
      </c>
    </row>
    <row r="15" spans="1:32" x14ac:dyDescent="0.25">
      <c r="A15" s="10" t="s">
        <v>104</v>
      </c>
      <c r="B15" s="10" t="str">
        <f>Data!C15</f>
        <v>1991-92</v>
      </c>
      <c r="C15" s="21">
        <f>VLOOKUP(CONCATENATE($E$5,$B15),Data!$A$9:$H$500,4,FALSE)</f>
        <v>13398169</v>
      </c>
      <c r="D15" s="34">
        <f>VLOOKUP(CONCATENATE($E$5,$B15),Data!$A$9:$H$500,5,FALSE)</f>
        <v>5231169</v>
      </c>
      <c r="E15" s="21">
        <f>VLOOKUP(CONCATENATE($E$5,$B15),Data!$A$9:$H$500,6,FALSE)</f>
        <v>2367564</v>
      </c>
      <c r="F15" s="21">
        <f>VLOOKUP(CONCATENATE($E$5,$B15),Data!$A$9:$H$500,7,FALSE)</f>
        <v>7598733</v>
      </c>
      <c r="G15" s="21">
        <f>VLOOKUP(CONCATENATE($E$5,$B15),Data!$A$9:$H$500,8,FALSE)</f>
        <v>20996916</v>
      </c>
      <c r="H15" s="22">
        <f t="shared" si="0"/>
        <v>0.36189757581541976</v>
      </c>
      <c r="T15" s="10" t="s">
        <v>93</v>
      </c>
      <c r="U15" s="24">
        <f>IF(AA5=1,G76,"..")</f>
        <v>-0.64669083715767117</v>
      </c>
      <c r="V15" s="25">
        <f>IF(AA5=1,G79,"..")</f>
        <v>1.0911654834210971E-2</v>
      </c>
      <c r="W15" s="25">
        <f>IF(AA5=1,G80,"..")</f>
        <v>1.9573536198088881E-2</v>
      </c>
      <c r="X15" s="25">
        <f>IF(AA5=1,G81,"..")</f>
        <v>3.6567772510000651E-2</v>
      </c>
      <c r="Y15" s="25">
        <f>IF(AA5=1,G82,"..")</f>
        <v>4.3844310348541971E-2</v>
      </c>
      <c r="AD15" s="17" t="s">
        <v>104</v>
      </c>
      <c r="AE15" s="17">
        <v>0</v>
      </c>
      <c r="AF15" s="17" t="s">
        <v>104</v>
      </c>
    </row>
    <row r="16" spans="1:32" x14ac:dyDescent="0.25">
      <c r="B16" s="10" t="str">
        <f>Data!C16</f>
        <v>1992-93</v>
      </c>
      <c r="C16" s="21">
        <f>VLOOKUP(CONCATENATE($E$5,$B16),Data!$A$9:$H$500,4,FALSE)</f>
        <v>13438929</v>
      </c>
      <c r="D16" s="34">
        <f>VLOOKUP(CONCATENATE($E$5,$B16),Data!$A$9:$H$500,5,FALSE)</f>
        <v>5477436</v>
      </c>
      <c r="E16" s="21">
        <f>VLOOKUP(CONCATENATE($E$5,$B16),Data!$A$9:$H$500,6,FALSE)</f>
        <v>2559310</v>
      </c>
      <c r="F16" s="21">
        <f>VLOOKUP(CONCATENATE($E$5,$B16),Data!$A$9:$H$500,7,FALSE)</f>
        <v>8036746</v>
      </c>
      <c r="G16" s="21">
        <f>VLOOKUP(CONCATENATE($E$5,$B16),Data!$A$9:$H$500,8,FALSE)</f>
        <v>21475685</v>
      </c>
      <c r="H16" s="22">
        <f t="shared" si="0"/>
        <v>0.37422536231091114</v>
      </c>
    </row>
    <row r="17" spans="2:31" x14ac:dyDescent="0.25">
      <c r="B17" s="10" t="str">
        <f>Data!C17</f>
        <v>1993-94</v>
      </c>
      <c r="C17" s="21">
        <f>VLOOKUP(CONCATENATE($E$5,$B17),Data!$A$9:$H$500,4,FALSE)</f>
        <v>15296728</v>
      </c>
      <c r="D17" s="34">
        <f>VLOOKUP(CONCATENATE($E$5,$B17),Data!$A$9:$H$500,5,FALSE)</f>
        <v>6663027</v>
      </c>
      <c r="E17" s="21">
        <f>VLOOKUP(CONCATENATE($E$5,$B17),Data!$A$9:$H$500,6,FALSE)</f>
        <v>2828872</v>
      </c>
      <c r="F17" s="21">
        <f>VLOOKUP(CONCATENATE($E$5,$B17),Data!$A$9:$H$500,7,FALSE)</f>
        <v>9491899</v>
      </c>
      <c r="G17" s="21">
        <f>VLOOKUP(CONCATENATE($E$5,$B17),Data!$A$9:$H$500,8,FALSE)</f>
        <v>24788627</v>
      </c>
      <c r="H17" s="22">
        <f t="shared" si="0"/>
        <v>0.38291346269400078</v>
      </c>
      <c r="T17" s="10" t="s">
        <v>114</v>
      </c>
    </row>
    <row r="18" spans="2:31" x14ac:dyDescent="0.25">
      <c r="B18" s="10" t="str">
        <f>Data!C18</f>
        <v>1994-95</v>
      </c>
      <c r="C18" s="21">
        <f>VLOOKUP(CONCATENATE($E$5,$B18),Data!$A$9:$H$500,4,FALSE)</f>
        <v>16647393</v>
      </c>
      <c r="D18" s="34">
        <f>VLOOKUP(CONCATENATE($E$5,$B18),Data!$A$9:$H$500,5,FALSE)</f>
        <v>7282439</v>
      </c>
      <c r="E18" s="21">
        <f>VLOOKUP(CONCATENATE($E$5,$B18),Data!$A$9:$H$500,6,FALSE)</f>
        <v>3067536</v>
      </c>
      <c r="F18" s="21">
        <f>VLOOKUP(CONCATENATE($E$5,$B18),Data!$A$9:$H$500,7,FALSE)</f>
        <v>10349975</v>
      </c>
      <c r="G18" s="21">
        <f>VLOOKUP(CONCATENATE($E$5,$B18),Data!$A$9:$H$500,8,FALSE)</f>
        <v>26997493</v>
      </c>
      <c r="H18" s="22">
        <f t="shared" si="0"/>
        <v>0.38336800383650438</v>
      </c>
      <c r="T18" s="10" t="s">
        <v>131</v>
      </c>
    </row>
    <row r="19" spans="2:31" x14ac:dyDescent="0.25">
      <c r="B19" s="10" t="str">
        <f>Data!C19</f>
        <v>1995-96</v>
      </c>
      <c r="C19" s="21">
        <f>VLOOKUP(CONCATENATE($E$5,$B19),Data!$A$9:$H$500,4,FALSE)</f>
        <v>17876319</v>
      </c>
      <c r="D19" s="34">
        <f>VLOOKUP(CONCATENATE($E$5,$B19),Data!$A$9:$H$500,5,FALSE)</f>
        <v>7591488</v>
      </c>
      <c r="E19" s="21">
        <f>VLOOKUP(CONCATENATE($E$5,$B19),Data!$A$9:$H$500,6,FALSE)</f>
        <v>3143518</v>
      </c>
      <c r="F19" s="21">
        <f>VLOOKUP(CONCATENATE($E$5,$B19),Data!$A$9:$H$500,7,FALSE)</f>
        <v>10735006</v>
      </c>
      <c r="G19" s="21">
        <f>VLOOKUP(CONCATENATE($E$5,$B19),Data!$A$9:$H$500,8,FALSE)</f>
        <v>28611325</v>
      </c>
      <c r="H19" s="22">
        <f t="shared" si="0"/>
        <v>0.3752012883010486</v>
      </c>
    </row>
    <row r="20" spans="2:31" x14ac:dyDescent="0.25">
      <c r="B20" s="10" t="str">
        <f>Data!C20</f>
        <v>1996-97</v>
      </c>
      <c r="C20" s="21">
        <f>VLOOKUP(CONCATENATE($E$5,$B20),Data!$A$9:$H$500,4,FALSE)</f>
        <v>18089864</v>
      </c>
      <c r="D20" s="34">
        <f>VLOOKUP(CONCATENATE($E$5,$B20),Data!$A$9:$H$500,5,FALSE)</f>
        <v>7731661</v>
      </c>
      <c r="E20" s="21">
        <f>VLOOKUP(CONCATENATE($E$5,$B20),Data!$A$9:$H$500,6,FALSE)</f>
        <v>3219059</v>
      </c>
      <c r="F20" s="21">
        <f>VLOOKUP(CONCATENATE($E$5,$B20),Data!$A$9:$H$500,7,FALSE)</f>
        <v>10950720</v>
      </c>
      <c r="G20" s="21">
        <f>VLOOKUP(CONCATENATE($E$5,$B20),Data!$A$9:$H$500,8,FALSE)</f>
        <v>29040584</v>
      </c>
      <c r="H20" s="22">
        <f t="shared" si="0"/>
        <v>0.37708332587250998</v>
      </c>
      <c r="T20" s="10" t="s">
        <v>582</v>
      </c>
      <c r="U20" s="41" t="s">
        <v>593</v>
      </c>
      <c r="V20" s="41"/>
      <c r="W20" s="41"/>
      <c r="X20" s="41"/>
      <c r="Y20" s="41"/>
    </row>
    <row r="21" spans="2:31" x14ac:dyDescent="0.25">
      <c r="B21" s="10" t="str">
        <f>Data!C21</f>
        <v>1997-98</v>
      </c>
      <c r="C21" s="21">
        <f>VLOOKUP(CONCATENATE($E$5,$B21),Data!$A$9:$H$500,4,FALSE)</f>
        <v>18358985</v>
      </c>
      <c r="D21" s="34">
        <f>VLOOKUP(CONCATENATE($E$5,$B21),Data!$A$9:$H$500,5,FALSE)</f>
        <v>7747297</v>
      </c>
      <c r="E21" s="21">
        <f>VLOOKUP(CONCATENATE($E$5,$B21),Data!$A$9:$H$500,6,FALSE)</f>
        <v>3251939</v>
      </c>
      <c r="F21" s="21">
        <f>VLOOKUP(CONCATENATE($E$5,$B21),Data!$A$9:$H$500,7,FALSE)</f>
        <v>10999236</v>
      </c>
      <c r="G21" s="21">
        <f>VLOOKUP(CONCATENATE($E$5,$B21),Data!$A$9:$H$500,8,FALSE)</f>
        <v>29358221</v>
      </c>
      <c r="H21" s="22">
        <f t="shared" si="0"/>
        <v>0.37465608014872565</v>
      </c>
      <c r="U21" s="41"/>
      <c r="V21" s="41"/>
      <c r="W21" s="41"/>
      <c r="X21" s="41"/>
      <c r="Y21" s="41"/>
    </row>
    <row r="22" spans="2:31" ht="15" customHeight="1" x14ac:dyDescent="0.25">
      <c r="B22" s="10" t="str">
        <f>Data!C22</f>
        <v>1998-99</v>
      </c>
      <c r="C22" s="21">
        <f>VLOOKUP(CONCATENATE($E$5,$B22),Data!$A$9:$H$500,4,FALSE)</f>
        <v>18648636</v>
      </c>
      <c r="D22" s="34">
        <f>VLOOKUP(CONCATENATE($E$5,$B22),Data!$A$9:$H$500,5,FALSE)</f>
        <v>7747091</v>
      </c>
      <c r="E22" s="21">
        <f>VLOOKUP(CONCATENATE($E$5,$B22),Data!$A$9:$H$500,6,FALSE)</f>
        <v>3337783</v>
      </c>
      <c r="F22" s="21">
        <f>VLOOKUP(CONCATENATE($E$5,$B22),Data!$A$9:$H$500,7,FALSE)</f>
        <v>11084874</v>
      </c>
      <c r="G22" s="21">
        <f>VLOOKUP(CONCATENATE($E$5,$B22),Data!$A$9:$H$500,8,FALSE)</f>
        <v>29733510</v>
      </c>
      <c r="H22" s="22">
        <f t="shared" si="0"/>
        <v>0.37280744856560832</v>
      </c>
      <c r="T22" s="10" t="s">
        <v>583</v>
      </c>
      <c r="U22" s="41" t="s">
        <v>595</v>
      </c>
      <c r="V22" s="41"/>
      <c r="W22" s="41"/>
      <c r="X22" s="41"/>
      <c r="Y22" s="41"/>
      <c r="AA22" s="26"/>
      <c r="AB22" s="26"/>
      <c r="AC22" s="26"/>
      <c r="AD22" s="26"/>
      <c r="AE22" s="26"/>
    </row>
    <row r="23" spans="2:31" x14ac:dyDescent="0.25">
      <c r="B23" s="10" t="str">
        <f>Data!C23</f>
        <v>1999-00</v>
      </c>
      <c r="C23" s="21">
        <f>VLOOKUP(CONCATENATE($E$5,$B23),Data!$A$9:$H$500,4,FALSE)</f>
        <v>19874264</v>
      </c>
      <c r="D23" s="34">
        <f>VLOOKUP(CONCATENATE($E$5,$B23),Data!$A$9:$H$500,5,FALSE)</f>
        <v>8151381</v>
      </c>
      <c r="E23" s="21">
        <f>VLOOKUP(CONCATENATE($E$5,$B23),Data!$A$9:$H$500,6,FALSE)</f>
        <v>3339367</v>
      </c>
      <c r="F23" s="21">
        <f>VLOOKUP(CONCATENATE($E$5,$B23),Data!$A$9:$H$500,7,FALSE)</f>
        <v>11490748</v>
      </c>
      <c r="G23" s="21">
        <f>VLOOKUP(CONCATENATE($E$5,$B23),Data!$A$9:$H$500,8,FALSE)</f>
        <v>31365012</v>
      </c>
      <c r="H23" s="22">
        <f t="shared" si="0"/>
        <v>0.36635560668683947</v>
      </c>
      <c r="U23" s="41"/>
      <c r="V23" s="41"/>
      <c r="W23" s="41"/>
      <c r="X23" s="41"/>
      <c r="Y23" s="41"/>
      <c r="AA23" s="26"/>
      <c r="AB23" s="26"/>
      <c r="AC23" s="26"/>
      <c r="AD23" s="26"/>
      <c r="AE23" s="26"/>
    </row>
    <row r="24" spans="2:31" x14ac:dyDescent="0.25">
      <c r="B24" s="10" t="str">
        <f>Data!C24</f>
        <v>2000-01</v>
      </c>
      <c r="C24" s="21">
        <f>VLOOKUP(CONCATENATE($E$5,$B24),Data!$A$9:$H$500,4,FALSE)</f>
        <v>22483490</v>
      </c>
      <c r="D24" s="34">
        <f>VLOOKUP(CONCATENATE($E$5,$B24),Data!$A$9:$H$500,5,FALSE)</f>
        <v>8415593</v>
      </c>
      <c r="E24" s="21">
        <f>VLOOKUP(CONCATENATE($E$5,$B24),Data!$A$9:$H$500,6,FALSE)</f>
        <v>3206478</v>
      </c>
      <c r="F24" s="21">
        <f>VLOOKUP(CONCATENATE($E$5,$B24),Data!$A$9:$H$500,7,FALSE)</f>
        <v>11622071</v>
      </c>
      <c r="G24" s="21">
        <f>VLOOKUP(CONCATENATE($E$5,$B24),Data!$A$9:$H$500,8,FALSE)</f>
        <v>34105561</v>
      </c>
      <c r="H24" s="22">
        <f t="shared" si="0"/>
        <v>0.34076762437656427</v>
      </c>
      <c r="U24" s="41"/>
      <c r="V24" s="41"/>
      <c r="W24" s="41"/>
      <c r="X24" s="41"/>
      <c r="Y24" s="41"/>
      <c r="AA24" s="26"/>
      <c r="AB24" s="26"/>
      <c r="AC24" s="26"/>
      <c r="AD24" s="26"/>
      <c r="AE24" s="26"/>
    </row>
    <row r="25" spans="2:31" x14ac:dyDescent="0.25">
      <c r="B25" s="10" t="str">
        <f>Data!C25</f>
        <v>2001-02</v>
      </c>
      <c r="C25" s="21">
        <f>VLOOKUP(CONCATENATE($E$5,$B25),Data!$A$9:$H$500,4,FALSE)</f>
        <v>20422451</v>
      </c>
      <c r="D25" s="34">
        <f>VLOOKUP(CONCATENATE($E$5,$B25),Data!$A$9:$H$500,5,FALSE)</f>
        <v>7530861</v>
      </c>
      <c r="E25" s="21">
        <f>VLOOKUP(CONCATENATE($E$5,$B25),Data!$A$9:$H$500,6,FALSE)</f>
        <v>2557597</v>
      </c>
      <c r="F25" s="21">
        <f>VLOOKUP(CONCATENATE($E$5,$B25),Data!$A$9:$H$500,7,FALSE)</f>
        <v>10088458</v>
      </c>
      <c r="G25" s="21">
        <f>VLOOKUP(CONCATENATE($E$5,$B25),Data!$A$9:$H$500,8,FALSE)</f>
        <v>30510909</v>
      </c>
      <c r="H25" s="22">
        <f t="shared" si="0"/>
        <v>0.33065085015985596</v>
      </c>
      <c r="T25" s="10" t="s">
        <v>123</v>
      </c>
      <c r="U25" s="41" t="s">
        <v>590</v>
      </c>
      <c r="V25" s="41"/>
      <c r="W25" s="41"/>
      <c r="X25" s="41"/>
      <c r="Y25" s="41"/>
      <c r="AA25" s="26"/>
      <c r="AB25" s="26"/>
      <c r="AC25" s="26"/>
      <c r="AD25" s="26"/>
      <c r="AE25" s="26"/>
    </row>
    <row r="26" spans="2:31" x14ac:dyDescent="0.25">
      <c r="B26" s="10" t="str">
        <f>Data!C26</f>
        <v>2002-03</v>
      </c>
      <c r="C26" s="21">
        <f>VLOOKUP(CONCATENATE($E$5,$B26),Data!$A$9:$H$500,4,FALSE)</f>
        <v>21126654</v>
      </c>
      <c r="D26" s="34">
        <f>VLOOKUP(CONCATENATE($E$5,$B26),Data!$A$9:$H$500,5,FALSE)</f>
        <v>8278617</v>
      </c>
      <c r="E26" s="21">
        <f>VLOOKUP(CONCATENATE($E$5,$B26),Data!$A$9:$H$500,6,FALSE)</f>
        <v>2699046</v>
      </c>
      <c r="F26" s="21">
        <f>VLOOKUP(CONCATENATE($E$5,$B26),Data!$A$9:$H$500,7,FALSE)</f>
        <v>10977663</v>
      </c>
      <c r="G26" s="21">
        <f>VLOOKUP(CONCATENATE($E$5,$B26),Data!$A$9:$H$500,8,FALSE)</f>
        <v>32104317</v>
      </c>
      <c r="H26" s="22">
        <f t="shared" si="0"/>
        <v>0.34193728525668371</v>
      </c>
      <c r="U26" s="41"/>
      <c r="V26" s="41"/>
      <c r="W26" s="41"/>
      <c r="X26" s="41"/>
      <c r="Y26" s="41"/>
      <c r="AA26" s="26"/>
      <c r="AB26" s="26"/>
      <c r="AC26" s="26"/>
      <c r="AD26" s="26"/>
      <c r="AE26" s="26"/>
    </row>
    <row r="27" spans="2:31" x14ac:dyDescent="0.25">
      <c r="B27" s="10" t="str">
        <f>Data!C27</f>
        <v>2003-04</v>
      </c>
      <c r="C27" s="21">
        <f>VLOOKUP(CONCATENATE($E$5,$B27),Data!$A$9:$H$500,4,FALSE)</f>
        <v>23869394</v>
      </c>
      <c r="D27" s="34">
        <f>VLOOKUP(CONCATENATE($E$5,$B27),Data!$A$9:$H$500,5,FALSE)</f>
        <v>9694662</v>
      </c>
      <c r="E27" s="21">
        <f>VLOOKUP(CONCATENATE($E$5,$B27),Data!$A$9:$H$500,6,FALSE)</f>
        <v>2846797</v>
      </c>
      <c r="F27" s="21">
        <f>VLOOKUP(CONCATENATE($E$5,$B27),Data!$A$9:$H$500,7,FALSE)</f>
        <v>12541459</v>
      </c>
      <c r="G27" s="21">
        <f>VLOOKUP(CONCATENATE($E$5,$B27),Data!$A$9:$H$500,8,FALSE)</f>
        <v>36410853</v>
      </c>
      <c r="H27" s="22">
        <f t="shared" si="0"/>
        <v>0.34444287806165924</v>
      </c>
    </row>
    <row r="28" spans="2:31" x14ac:dyDescent="0.25">
      <c r="B28" s="10" t="str">
        <f>Data!C28</f>
        <v>2004-05</v>
      </c>
      <c r="C28" s="21">
        <f>VLOOKUP(CONCATENATE($E$5,$B28),Data!$A$9:$H$500,4,FALSE)</f>
        <v>24998301</v>
      </c>
      <c r="D28" s="34">
        <f>VLOOKUP(CONCATENATE($E$5,$B28),Data!$A$9:$H$500,5,FALSE)</f>
        <v>12326087</v>
      </c>
      <c r="E28" s="21">
        <f>VLOOKUP(CONCATENATE($E$5,$B28),Data!$A$9:$H$500,6,FALSE)</f>
        <v>3111116</v>
      </c>
      <c r="F28" s="21">
        <f>VLOOKUP(CONCATENATE($E$5,$B28),Data!$A$9:$H$500,7,FALSE)</f>
        <v>15437203</v>
      </c>
      <c r="G28" s="21">
        <f>VLOOKUP(CONCATENATE($E$5,$B28),Data!$A$9:$H$500,8,FALSE)</f>
        <v>40435504</v>
      </c>
      <c r="H28" s="22">
        <f t="shared" si="0"/>
        <v>0.38177347808005557</v>
      </c>
      <c r="AA28" s="27"/>
      <c r="AB28" s="27"/>
      <c r="AC28" s="27"/>
      <c r="AD28" s="27"/>
      <c r="AE28" s="27"/>
    </row>
    <row r="29" spans="2:31" x14ac:dyDescent="0.25">
      <c r="B29" s="10" t="str">
        <f>Data!C29</f>
        <v>2005-06</v>
      </c>
      <c r="C29" s="21">
        <f>VLOOKUP(CONCATENATE($E$5,$B29),Data!$A$9:$H$500,4,FALSE)</f>
        <v>25589037</v>
      </c>
      <c r="D29" s="34">
        <f>VLOOKUP(CONCATENATE($E$5,$B29),Data!$A$9:$H$500,5,FALSE)</f>
        <v>13580796</v>
      </c>
      <c r="E29" s="21">
        <f>VLOOKUP(CONCATENATE($E$5,$B29),Data!$A$9:$H$500,6,FALSE)</f>
        <v>3361592</v>
      </c>
      <c r="F29" s="21">
        <f>VLOOKUP(CONCATENATE($E$5,$B29),Data!$A$9:$H$500,7,FALSE)</f>
        <v>16942388</v>
      </c>
      <c r="G29" s="21">
        <f>VLOOKUP(CONCATENATE($E$5,$B29),Data!$A$9:$H$500,8,FALSE)</f>
        <v>42531425</v>
      </c>
      <c r="H29" s="22">
        <f t="shared" si="0"/>
        <v>0.39834987894245255</v>
      </c>
      <c r="T29" s="28" t="s">
        <v>133</v>
      </c>
      <c r="AA29" s="27"/>
      <c r="AB29" s="27"/>
      <c r="AC29" s="27"/>
      <c r="AD29" s="27"/>
      <c r="AE29" s="27"/>
    </row>
    <row r="30" spans="2:31" x14ac:dyDescent="0.25">
      <c r="B30" s="10" t="str">
        <f>Data!C30</f>
        <v>2006-07</v>
      </c>
      <c r="C30" s="21">
        <f>VLOOKUP(CONCATENATE($E$5,$B30),Data!$A$9:$H$500,4,FALSE)</f>
        <v>27246248</v>
      </c>
      <c r="D30" s="34">
        <f>VLOOKUP(CONCATENATE($E$5,$B30),Data!$A$9:$H$500,5,FALSE)</f>
        <v>14831366</v>
      </c>
      <c r="E30" s="21">
        <f>VLOOKUP(CONCATENATE($E$5,$B30),Data!$A$9:$H$500,6,FALSE)</f>
        <v>3749622</v>
      </c>
      <c r="F30" s="21">
        <f>VLOOKUP(CONCATENATE($E$5,$B30),Data!$A$9:$H$500,7,FALSE)</f>
        <v>18580988</v>
      </c>
      <c r="G30" s="21">
        <f>VLOOKUP(CONCATENATE($E$5,$B30),Data!$A$9:$H$500,8,FALSE)</f>
        <v>45827236</v>
      </c>
      <c r="H30" s="22">
        <f t="shared" si="0"/>
        <v>0.40545731363768045</v>
      </c>
      <c r="T30" s="10" t="s">
        <v>132</v>
      </c>
      <c r="AA30" s="27"/>
      <c r="AB30" s="27"/>
      <c r="AC30" s="27"/>
      <c r="AD30" s="27"/>
      <c r="AE30" s="27"/>
    </row>
    <row r="31" spans="2:31" x14ac:dyDescent="0.25">
      <c r="B31" s="10" t="str">
        <f>Data!C31</f>
        <v>2007-08</v>
      </c>
      <c r="C31" s="21">
        <f>VLOOKUP(CONCATENATE($E$5,$B31),Data!$A$9:$H$500,4,FALSE)</f>
        <v>29258960</v>
      </c>
      <c r="D31" s="34">
        <f>VLOOKUP(CONCATENATE($E$5,$B31),Data!$A$9:$H$500,5,FALSE)</f>
        <v>15938064</v>
      </c>
      <c r="E31" s="21">
        <f>VLOOKUP(CONCATENATE($E$5,$B31),Data!$A$9:$H$500,6,FALSE)</f>
        <v>4081678</v>
      </c>
      <c r="F31" s="21">
        <f>VLOOKUP(CONCATENATE($E$5,$B31),Data!$A$9:$H$500,7,FALSE)</f>
        <v>20019742</v>
      </c>
      <c r="G31" s="21">
        <f>VLOOKUP(CONCATENATE($E$5,$B31),Data!$A$9:$H$500,8,FALSE)</f>
        <v>49278702</v>
      </c>
      <c r="H31" s="22">
        <f t="shared" si="0"/>
        <v>0.40625546508915761</v>
      </c>
      <c r="AA31" s="27"/>
      <c r="AB31" s="27"/>
      <c r="AC31" s="27"/>
      <c r="AD31" s="27"/>
      <c r="AE31" s="27"/>
    </row>
    <row r="32" spans="2:31" x14ac:dyDescent="0.25">
      <c r="B32" s="10" t="str">
        <f>Data!C32</f>
        <v>2008-09</v>
      </c>
      <c r="C32" s="21">
        <f>VLOOKUP(CONCATENATE($E$5,$B32),Data!$A$9:$H$500,4,FALSE)</f>
        <v>29672605</v>
      </c>
      <c r="D32" s="34">
        <f>VLOOKUP(CONCATENATE($E$5,$B32),Data!$A$9:$H$500,5,FALSE)</f>
        <v>16345625</v>
      </c>
      <c r="E32" s="21">
        <f>VLOOKUP(CONCATENATE($E$5,$B32),Data!$A$9:$H$500,6,FALSE)</f>
        <v>4217727</v>
      </c>
      <c r="F32" s="21">
        <f>VLOOKUP(CONCATENATE($E$5,$B32),Data!$A$9:$H$500,7,FALSE)</f>
        <v>20563352</v>
      </c>
      <c r="G32" s="21">
        <f>VLOOKUP(CONCATENATE($E$5,$B32),Data!$A$9:$H$500,8,FALSE)</f>
        <v>50235957</v>
      </c>
      <c r="H32" s="22">
        <f t="shared" si="0"/>
        <v>0.4093353292742089</v>
      </c>
      <c r="AA32" s="27"/>
      <c r="AB32" s="27"/>
      <c r="AC32" s="27"/>
      <c r="AD32" s="27"/>
      <c r="AE32" s="27"/>
    </row>
    <row r="33" spans="2:8" x14ac:dyDescent="0.25">
      <c r="B33" s="10" t="str">
        <f>Data!C33</f>
        <v>2009-10</v>
      </c>
      <c r="C33" s="21">
        <f>VLOOKUP(CONCATENATE($E$5,$B33),Data!$A$9:$H$500,4,FALSE)</f>
        <v>31279022</v>
      </c>
      <c r="D33" s="34">
        <f>VLOOKUP(CONCATENATE($E$5,$B33),Data!$A$9:$H$500,5,FALSE)</f>
        <v>16018105</v>
      </c>
      <c r="E33" s="21">
        <f>VLOOKUP(CONCATENATE($E$5,$B33),Data!$A$9:$H$500,6,FALSE)</f>
        <v>4458625</v>
      </c>
      <c r="F33" s="21">
        <f>VLOOKUP(CONCATENATE($E$5,$B33),Data!$A$9:$H$500,7,FALSE)</f>
        <v>20476730</v>
      </c>
      <c r="G33" s="21">
        <f>VLOOKUP(CONCATENATE($E$5,$B33),Data!$A$9:$H$500,8,FALSE)</f>
        <v>51755752</v>
      </c>
      <c r="H33" s="22">
        <f t="shared" si="0"/>
        <v>0.39564162839330397</v>
      </c>
    </row>
    <row r="34" spans="2:8" x14ac:dyDescent="0.25">
      <c r="B34" s="10" t="str">
        <f>Data!C34</f>
        <v>2010-11</v>
      </c>
      <c r="C34" s="21">
        <f>VLOOKUP(CONCATENATE($E$5,$B34),Data!$A$9:$H$500,4,FALSE)</f>
        <v>32769783</v>
      </c>
      <c r="D34" s="34">
        <f>VLOOKUP(CONCATENATE($E$5,$B34),Data!$A$9:$H$500,5,FALSE)</f>
        <v>17044129</v>
      </c>
      <c r="E34" s="21">
        <f>VLOOKUP(CONCATENATE($E$5,$B34),Data!$A$9:$H$500,6,FALSE)</f>
        <v>4941004</v>
      </c>
      <c r="F34" s="21">
        <f>VLOOKUP(CONCATENATE($E$5,$B34),Data!$A$9:$H$500,7,FALSE)</f>
        <v>21985133</v>
      </c>
      <c r="G34" s="21">
        <f>VLOOKUP(CONCATENATE($E$5,$B34),Data!$A$9:$H$500,8,FALSE)</f>
        <v>54754916</v>
      </c>
      <c r="H34" s="22">
        <f t="shared" si="0"/>
        <v>0.40151888827662524</v>
      </c>
    </row>
    <row r="35" spans="2:8" x14ac:dyDescent="0.25">
      <c r="B35" s="10" t="str">
        <f>Data!C35</f>
        <v>2011-12</v>
      </c>
      <c r="C35" s="21">
        <f>VLOOKUP(CONCATENATE($E$5,$B35),Data!$A$9:$H$500,4,FALSE)</f>
        <v>32439002</v>
      </c>
      <c r="D35" s="34">
        <f>VLOOKUP(CONCATENATE($E$5,$B35),Data!$A$9:$H$500,5,FALSE)</f>
        <v>17181593</v>
      </c>
      <c r="E35" s="21">
        <f>VLOOKUP(CONCATENATE($E$5,$B35),Data!$A$9:$H$500,6,FALSE)</f>
        <v>5381373</v>
      </c>
      <c r="F35" s="21">
        <f>VLOOKUP(CONCATENATE($E$5,$B35),Data!$A$9:$H$500,7,FALSE)</f>
        <v>22562966</v>
      </c>
      <c r="G35" s="21">
        <f>VLOOKUP(CONCATENATE($E$5,$B35),Data!$A$9:$H$500,8,FALSE)</f>
        <v>55001968</v>
      </c>
      <c r="H35" s="22">
        <f t="shared" si="0"/>
        <v>0.41022106699891175</v>
      </c>
    </row>
    <row r="36" spans="2:8" x14ac:dyDescent="0.25">
      <c r="B36" s="10" t="str">
        <f>Data!C36</f>
        <v>2012-13</v>
      </c>
      <c r="C36" s="21">
        <f>VLOOKUP(CONCATENATE($E$5,$B36),Data!$A$9:$H$500,4,FALSE)</f>
        <v>33828175</v>
      </c>
      <c r="D36" s="34">
        <f>VLOOKUP(CONCATENATE($E$5,$B36),Data!$A$9:$H$500,5,FALSE)</f>
        <v>17815092</v>
      </c>
      <c r="E36" s="21">
        <f>VLOOKUP(CONCATENATE($E$5,$B36),Data!$A$9:$H$500,6,FALSE)</f>
        <v>5496149</v>
      </c>
      <c r="F36" s="21">
        <f>VLOOKUP(CONCATENATE($E$5,$B36),Data!$A$9:$H$500,7,FALSE)</f>
        <v>23311241</v>
      </c>
      <c r="G36" s="21">
        <f>VLOOKUP(CONCATENATE($E$5,$B36),Data!$A$9:$H$500,8,FALSE)</f>
        <v>57139416</v>
      </c>
      <c r="H36" s="22">
        <f t="shared" si="0"/>
        <v>0.40797128553081469</v>
      </c>
    </row>
    <row r="37" spans="2:8" x14ac:dyDescent="0.25">
      <c r="B37" s="10" t="str">
        <f>Data!C37</f>
        <v>2013-14</v>
      </c>
      <c r="C37" s="21">
        <f>VLOOKUP(CONCATENATE($E$5,$B37),Data!$A$9:$H$500,4,FALSE)</f>
        <v>34272045</v>
      </c>
      <c r="D37" s="34">
        <f>VLOOKUP(CONCATENATE($E$5,$B37),Data!$A$9:$H$500,5,FALSE)</f>
        <v>18185343</v>
      </c>
      <c r="E37" s="21">
        <f>VLOOKUP(CONCATENATE($E$5,$B37),Data!$A$9:$H$500,6,FALSE)</f>
        <v>5303546</v>
      </c>
      <c r="F37" s="21">
        <f>VLOOKUP(CONCATENATE($E$5,$B37),Data!$A$9:$H$500,7,FALSE)</f>
        <v>23488889</v>
      </c>
      <c r="G37" s="21">
        <f>VLOOKUP(CONCATENATE($E$5,$B37),Data!$A$9:$H$500,8,FALSE)</f>
        <v>57760934</v>
      </c>
      <c r="H37" s="22">
        <f t="shared" si="0"/>
        <v>0.40665701492984863</v>
      </c>
    </row>
    <row r="38" spans="2:8" x14ac:dyDescent="0.25">
      <c r="B38" s="10" t="str">
        <f>Data!C38</f>
        <v>2014-15</v>
      </c>
      <c r="C38" s="21">
        <f>VLOOKUP(CONCATENATE($E$5,$B38),Data!$A$9:$H$500,4,FALSE)</f>
        <v>34320220</v>
      </c>
      <c r="D38" s="34">
        <f>VLOOKUP(CONCATENATE($E$5,$B38),Data!$A$9:$H$500,5,FALSE)</f>
        <v>17980750</v>
      </c>
      <c r="E38" s="21">
        <f>VLOOKUP(CONCATENATE($E$5,$B38),Data!$A$9:$H$500,6,FALSE)</f>
        <v>4966448</v>
      </c>
      <c r="F38" s="21">
        <f>VLOOKUP(CONCATENATE($E$5,$B38),Data!$A$9:$H$500,7,FALSE)</f>
        <v>22947198</v>
      </c>
      <c r="G38" s="21">
        <f>VLOOKUP(CONCATENATE($E$5,$B38),Data!$A$9:$H$500,8,FALSE)</f>
        <v>57267418</v>
      </c>
      <c r="H38" s="22">
        <f t="shared" si="0"/>
        <v>0.40070250766325799</v>
      </c>
    </row>
    <row r="39" spans="2:8" x14ac:dyDescent="0.25">
      <c r="B39" s="10" t="str">
        <f>Data!C39</f>
        <v>2015-16</v>
      </c>
      <c r="C39" s="21">
        <f>VLOOKUP(CONCATENATE($E$5,$B39),Data!$A$9:$H$500,4,FALSE)</f>
        <v>35426916</v>
      </c>
      <c r="D39" s="34">
        <f>VLOOKUP(CONCATENATE($E$5,$B39),Data!$A$9:$H$500,5,FALSE)</f>
        <v>18317617</v>
      </c>
      <c r="E39" s="21">
        <f>VLOOKUP(CONCATENATE($E$5,$B39),Data!$A$9:$H$500,6,FALSE)</f>
        <v>4721921</v>
      </c>
      <c r="F39" s="21">
        <f>VLOOKUP(CONCATENATE($E$5,$B39),Data!$A$9:$H$500,7,FALSE)</f>
        <v>23039538</v>
      </c>
      <c r="G39" s="21">
        <f>VLOOKUP(CONCATENATE($E$5,$B39),Data!$A$9:$H$500,8,FALSE)</f>
        <v>58466454</v>
      </c>
      <c r="H39" s="22">
        <f t="shared" si="0"/>
        <v>0.39406422698390431</v>
      </c>
    </row>
    <row r="40" spans="2:8" x14ac:dyDescent="0.25">
      <c r="B40" s="10" t="str">
        <f>Data!C40</f>
        <v>2016-17</v>
      </c>
      <c r="C40" s="21">
        <f>VLOOKUP(CONCATENATE($E$5,$B40),Data!$A$9:$H$500,4,FALSE)</f>
        <v>35960268</v>
      </c>
      <c r="D40" s="34">
        <f>VLOOKUP(CONCATENATE($E$5,$B40),Data!$A$9:$H$500,5,FALSE)</f>
        <v>18755215</v>
      </c>
      <c r="E40" s="21">
        <f>VLOOKUP(CONCATENATE($E$5,$B40),Data!$A$9:$H$500,6,FALSE)</f>
        <v>4610406</v>
      </c>
      <c r="F40" s="21">
        <f>VLOOKUP(CONCATENATE($E$5,$B40),Data!$A$9:$H$500,7,FALSE)</f>
        <v>23365621</v>
      </c>
      <c r="G40" s="21">
        <f>VLOOKUP(CONCATENATE($E$5,$B40),Data!$A$9:$H$500,8,FALSE)</f>
        <v>59325889</v>
      </c>
      <c r="H40" s="22">
        <f t="shared" si="0"/>
        <v>0.39385201627572747</v>
      </c>
    </row>
    <row r="41" spans="2:8" x14ac:dyDescent="0.25">
      <c r="B41" s="10" t="str">
        <f>Data!C41</f>
        <v>2017-18</v>
      </c>
      <c r="C41" s="21">
        <f>VLOOKUP(CONCATENATE($E$5,$B41),Data!$A$9:$H$500,4,FALSE)</f>
        <v>36796535</v>
      </c>
      <c r="D41" s="34">
        <f>VLOOKUP(CONCATENATE($E$5,$B41),Data!$A$9:$H$500,5,FALSE)</f>
        <v>19340523</v>
      </c>
      <c r="E41" s="21">
        <f>VLOOKUP(CONCATENATE($E$5,$B41),Data!$A$9:$H$500,6,FALSE)</f>
        <v>4642442</v>
      </c>
      <c r="F41" s="21">
        <f>VLOOKUP(CONCATENATE($E$5,$B41),Data!$A$9:$H$500,7,FALSE)</f>
        <v>23982965</v>
      </c>
      <c r="G41" s="21">
        <f>VLOOKUP(CONCATENATE($E$5,$B41),Data!$A$9:$H$500,8,FALSE)</f>
        <v>60779500</v>
      </c>
      <c r="H41" s="22">
        <f t="shared" si="0"/>
        <v>0.39458970541054139</v>
      </c>
    </row>
    <row r="42" spans="2:8" x14ac:dyDescent="0.25">
      <c r="B42" s="10" t="str">
        <f>Data!C42</f>
        <v>2018-19</v>
      </c>
      <c r="C42" s="21">
        <f>VLOOKUP(CONCATENATE($E$5,$B42),Data!$A$9:$H$500,4,FALSE)</f>
        <v>36826900</v>
      </c>
      <c r="D42" s="34">
        <f>VLOOKUP(CONCATENATE($E$5,$B42),Data!$A$9:$H$500,5,FALSE)</f>
        <v>19350227</v>
      </c>
      <c r="E42" s="21">
        <f>VLOOKUP(CONCATENATE($E$5,$B42),Data!$A$9:$H$500,6,FALSE)</f>
        <v>4804671</v>
      </c>
      <c r="F42" s="21">
        <f>VLOOKUP(CONCATENATE($E$5,$B42),Data!$A$9:$H$500,7,FALSE)</f>
        <v>24154898</v>
      </c>
      <c r="G42" s="21">
        <f>VLOOKUP(CONCATENATE($E$5,$B42),Data!$A$9:$H$500,8,FALSE)</f>
        <v>60981798</v>
      </c>
      <c r="H42" s="22">
        <f t="shared" si="0"/>
        <v>0.39610012810707879</v>
      </c>
    </row>
    <row r="43" spans="2:8" x14ac:dyDescent="0.25">
      <c r="B43" s="10" t="str">
        <f>Data!C43</f>
        <v>2019-20</v>
      </c>
      <c r="C43" s="21">
        <f>VLOOKUP(CONCATENATE($E$5,$B43),Data!$A$9:$H$500,4,FALSE)</f>
        <v>27189475</v>
      </c>
      <c r="D43" s="34">
        <f>VLOOKUP(CONCATENATE($E$5,$B43),Data!$A$9:$H$500,5,FALSE)</f>
        <v>14340244</v>
      </c>
      <c r="E43" s="21">
        <f>VLOOKUP(CONCATENATE($E$5,$B43),Data!$A$9:$H$500,6,FALSE)</f>
        <v>3712941</v>
      </c>
      <c r="F43" s="21">
        <f>VLOOKUP(CONCATENATE($E$5,$B43),Data!$A$9:$H$500,7,FALSE)</f>
        <v>18053185</v>
      </c>
      <c r="G43" s="21">
        <f>VLOOKUP(CONCATENATE($E$5,$B43),Data!$A$9:$H$500,8,FALSE)</f>
        <v>45242660</v>
      </c>
      <c r="H43" s="22">
        <f t="shared" si="0"/>
        <v>0.39903014102177015</v>
      </c>
    </row>
    <row r="44" spans="2:8" x14ac:dyDescent="0.25">
      <c r="B44" s="10" t="str">
        <f>Data!C44</f>
        <v>2020-21</v>
      </c>
      <c r="C44" s="21">
        <f>VLOOKUP(CONCATENATE($E$5,$B44),Data!$A$9:$H$500,4,FALSE)</f>
        <v>9494690</v>
      </c>
      <c r="D44" s="34">
        <f>VLOOKUP(CONCATENATE($E$5,$B44),Data!$A$9:$H$500,5,FALSE)</f>
        <v>8801558</v>
      </c>
      <c r="E44" s="21">
        <f>VLOOKUP(CONCATENATE($E$5,$B44),Data!$A$9:$H$500,6,FALSE)</f>
        <v>3249180</v>
      </c>
      <c r="F44" s="21">
        <f>VLOOKUP(CONCATENATE($E$5,$B44),Data!$A$9:$H$500,7,FALSE)</f>
        <v>12050738</v>
      </c>
      <c r="G44" s="21">
        <f>VLOOKUP(CONCATENATE($E$5,$B44),Data!$A$9:$H$500,8,FALSE)</f>
        <v>21545428</v>
      </c>
      <c r="H44" s="22">
        <f>IF(VLOOKUP($E$5,$AD$5:$AE$15,2,FALSE)=0,"..",F44/G44)</f>
        <v>0.55931764270359352</v>
      </c>
    </row>
    <row r="49" spans="3:7" x14ac:dyDescent="0.25">
      <c r="C49" s="21"/>
      <c r="D49" s="34"/>
      <c r="E49" s="21"/>
      <c r="F49" s="21"/>
      <c r="G49" s="21"/>
    </row>
    <row r="68" spans="2:7" x14ac:dyDescent="0.25">
      <c r="C68" s="26"/>
      <c r="D68" s="22"/>
      <c r="E68" s="26"/>
      <c r="F68" s="26"/>
      <c r="G68" s="26"/>
    </row>
    <row r="69" spans="2:7" x14ac:dyDescent="0.25">
      <c r="C69" s="29"/>
      <c r="D69" s="35"/>
      <c r="E69" s="29"/>
      <c r="F69" s="29"/>
      <c r="G69" s="29"/>
    </row>
    <row r="70" spans="2:7" x14ac:dyDescent="0.25">
      <c r="C70" s="29"/>
      <c r="D70" s="35"/>
      <c r="E70" s="29"/>
      <c r="F70" s="29"/>
      <c r="G70" s="29"/>
    </row>
    <row r="71" spans="2:7" x14ac:dyDescent="0.25">
      <c r="C71" s="29"/>
      <c r="D71" s="35"/>
      <c r="E71" s="29"/>
      <c r="F71" s="29"/>
      <c r="G71" s="29"/>
    </row>
    <row r="72" spans="2:7" x14ac:dyDescent="0.25">
      <c r="C72" s="29"/>
      <c r="D72" s="35"/>
      <c r="E72" s="29"/>
      <c r="F72" s="29"/>
      <c r="G72" s="29"/>
    </row>
    <row r="74" spans="2:7" hidden="1" x14ac:dyDescent="0.25"/>
    <row r="75" spans="2:7" hidden="1" x14ac:dyDescent="0.25">
      <c r="B75" s="10" t="s">
        <v>106</v>
      </c>
    </row>
    <row r="76" spans="2:7" hidden="1" x14ac:dyDescent="0.25">
      <c r="B76" s="30" t="str">
        <f>B42</f>
        <v>2018-19</v>
      </c>
      <c r="C76" s="31">
        <f>IF($E$5="Load Factor (RPKs/ASKs)","..",(C44-C42)/C42)</f>
        <v>-0.74218057995649922</v>
      </c>
      <c r="D76" s="31">
        <f>IF($E$5="Load Factor (RPKs/ASKs)","..",(D44-D42)/D42)</f>
        <v>-0.54514445747845752</v>
      </c>
      <c r="E76" s="31">
        <f>IF($E$5="Load Factor (RPKs/ASKs)","..",(E44-E42)/E42)</f>
        <v>-0.32374558008238236</v>
      </c>
      <c r="F76" s="31">
        <f>IF($E$5="Load Factor (RPKs/ASKs)","..",(F44-F42)/F42)</f>
        <v>-0.50110582127070047</v>
      </c>
      <c r="G76" s="31">
        <f>IF($E$5="Load Factor (RPKs/ASKs)","..",(G44-G42)/G42)</f>
        <v>-0.64669083715767117</v>
      </c>
    </row>
    <row r="77" spans="2:7" hidden="1" x14ac:dyDescent="0.25"/>
    <row r="78" spans="2:7" hidden="1" x14ac:dyDescent="0.25">
      <c r="B78" s="10" t="s">
        <v>97</v>
      </c>
    </row>
    <row r="79" spans="2:7" hidden="1" x14ac:dyDescent="0.25">
      <c r="B79" s="30" t="str">
        <f>B37</f>
        <v>2013-14</v>
      </c>
      <c r="C79" s="32">
        <f>IF($E$5="Load Factor (RPKs/ASKs)","..",((C42/C37)^(1/5))-1)</f>
        <v>1.4483595199530575E-2</v>
      </c>
      <c r="D79" s="32">
        <f>IF($E$5="Load Factor (RPKs/ASKs)","..",((D42/D37)^(1/5))-1)</f>
        <v>1.2495061182859368E-2</v>
      </c>
      <c r="E79" s="32">
        <f>IF($E$5="Load Factor (RPKs/ASKs)","..",((E42/E37)^(1/5))-1)</f>
        <v>-1.9563518062281959E-2</v>
      </c>
      <c r="F79" s="32">
        <f>IF($E$5="Load Factor (RPKs/ASKs)","..",((F42/F37)^(1/5))-1)</f>
        <v>5.6075989395270032E-3</v>
      </c>
      <c r="G79" s="32">
        <f>IF($E$5="Load Factor (RPKs/ASKs)","..",((G42/G37)^(1/5))-1)</f>
        <v>1.0911654834210971E-2</v>
      </c>
    </row>
    <row r="80" spans="2:7" hidden="1" x14ac:dyDescent="0.25">
      <c r="B80" s="30" t="str">
        <f>B32</f>
        <v>2008-09</v>
      </c>
      <c r="C80" s="32">
        <f>IF($E$5="Load Factor (RPKs/ASKs)","..",((C42/C32)^(1/10))-1)</f>
        <v>2.1835410855859383E-2</v>
      </c>
      <c r="D80" s="32">
        <f>IF($E$5="Load Factor (RPKs/ASKs)","..",((D42/D32)^(1/10))-1)</f>
        <v>1.7017564003087848E-2</v>
      </c>
      <c r="E80" s="32">
        <f>IF($E$5="Load Factor (RPKs/ASKs)","..",((E42/E32)^(1/10))-1)</f>
        <v>1.3114471387379867E-2</v>
      </c>
      <c r="F80" s="32">
        <f>IF($E$5="Load Factor (RPKs/ASKs)","..",((F42/F32)^(1/10))-1)</f>
        <v>1.6227936857776237E-2</v>
      </c>
      <c r="G80" s="32">
        <f>IF($E$5="Load Factor (RPKs/ASKs)","..",((G42/G32)^(1/10))-1)</f>
        <v>1.9573536198088881E-2</v>
      </c>
    </row>
    <row r="81" spans="2:7" hidden="1" x14ac:dyDescent="0.25">
      <c r="B81" s="30" t="str">
        <f>B22</f>
        <v>1998-99</v>
      </c>
      <c r="C81" s="32">
        <f>IF($E$5="Load Factor (RPKs/ASKs)","..",((C42/C22)^(1/20))-1)</f>
        <v>3.4608172232650114E-2</v>
      </c>
      <c r="D81" s="32">
        <f>IF($E$5="Load Factor (RPKs/ASKs)","..",((D42/D22)^(1/20))-1)</f>
        <v>4.6832917098144744E-2</v>
      </c>
      <c r="E81" s="32">
        <f>IF($E$5="Load Factor (RPKs/ASKs)","..",((E42/E22)^(1/20))-1)</f>
        <v>1.8380975975554881E-2</v>
      </c>
      <c r="F81" s="32">
        <f>IF($E$5="Load Factor (RPKs/ASKs)","..",((F42/F22)^(1/20))-1)</f>
        <v>3.9713594111349559E-2</v>
      </c>
      <c r="G81" s="32">
        <f>IF($E$5="Load Factor (RPKs/ASKs)","..",((G42/G22)^(1/20))-1)</f>
        <v>3.6567772510000651E-2</v>
      </c>
    </row>
    <row r="82" spans="2:7" hidden="1" x14ac:dyDescent="0.25">
      <c r="B82" s="30" t="str">
        <f>B9</f>
        <v>1985-86</v>
      </c>
      <c r="C82" s="32">
        <f>IF($E$5="Load Factor (RPKs/ASKs)","..",((C42/C9)^(1/33))-1)</f>
        <v>4.8741268232831647E-2</v>
      </c>
      <c r="D82" s="32">
        <f>IF($E$5="Load Factor (RPKs/ASKs)","..",((D42/D9)^(1/33))-1)</f>
        <v>4.2350649003278118E-2</v>
      </c>
      <c r="E82" s="32">
        <f>IF($E$5="Load Factor (RPKs/ASKs)","..",((E42/E9)^(1/33))-1)</f>
        <v>2.3704893175022779E-2</v>
      </c>
      <c r="F82" s="32">
        <f>IF($E$5="Load Factor (RPKs/ASKs)","..",((F42/F9)^(1/33))-1)</f>
        <v>3.7620136665758253E-2</v>
      </c>
      <c r="G82" s="32">
        <f>IF($E$5="Load Factor (RPKs/ASKs)","..",((G42/G9)^(1/33))-1)</f>
        <v>4.3844310348541971E-2</v>
      </c>
    </row>
    <row r="83" spans="2:7" hidden="1" x14ac:dyDescent="0.25"/>
    <row r="84" spans="2:7" hidden="1" x14ac:dyDescent="0.25"/>
  </sheetData>
  <sheetProtection algorithmName="SHA-256" hashValue="SSb0sumIEoKIAxwz+wpZfmsrnqi8uFLixueqFyTILXE=" saltValue="Qn9SDHn6yWI8VY19Bh9YBw==" spinCount="100000" sheet="1" objects="1" scenarios="1"/>
  <mergeCells count="4">
    <mergeCell ref="E5:G5"/>
    <mergeCell ref="U20:Y21"/>
    <mergeCell ref="U25:Y26"/>
    <mergeCell ref="U22:Y24"/>
  </mergeCells>
  <dataValidations count="1">
    <dataValidation type="list" allowBlank="1" showInputMessage="1" showErrorMessage="1" sqref="E5">
      <formula1>$A$5:$A$16</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B2:O91"/>
  <sheetViews>
    <sheetView workbookViewId="0">
      <selection activeCell="B2" sqref="B2"/>
    </sheetView>
  </sheetViews>
  <sheetFormatPr defaultRowHeight="15" x14ac:dyDescent="0.25"/>
  <cols>
    <col min="2" max="5" width="25.7109375" customWidth="1"/>
  </cols>
  <sheetData>
    <row r="2" spans="2:5" x14ac:dyDescent="0.25">
      <c r="B2" s="2" t="s">
        <v>124</v>
      </c>
    </row>
    <row r="3" spans="2:5" x14ac:dyDescent="0.25">
      <c r="B3" t="s">
        <v>592</v>
      </c>
    </row>
    <row r="5" spans="2:5" x14ac:dyDescent="0.25">
      <c r="B5" s="2" t="s">
        <v>588</v>
      </c>
      <c r="C5" t="s">
        <v>593</v>
      </c>
    </row>
    <row r="7" spans="2:5" x14ac:dyDescent="0.25">
      <c r="B7" t="s">
        <v>88</v>
      </c>
    </row>
    <row r="8" spans="2:5" x14ac:dyDescent="0.25">
      <c r="B8" s="4" t="s">
        <v>9</v>
      </c>
      <c r="C8" s="4" t="s">
        <v>60</v>
      </c>
      <c r="D8" s="4" t="s">
        <v>37</v>
      </c>
      <c r="E8" t="s">
        <v>79</v>
      </c>
    </row>
    <row r="9" spans="2:5" x14ac:dyDescent="0.25">
      <c r="B9" s="4" t="s">
        <v>20</v>
      </c>
      <c r="C9" s="4" t="s">
        <v>53</v>
      </c>
      <c r="D9" s="4" t="s">
        <v>69</v>
      </c>
      <c r="E9" t="s">
        <v>81</v>
      </c>
    </row>
    <row r="10" spans="2:5" x14ac:dyDescent="0.25">
      <c r="B10" s="4" t="s">
        <v>47</v>
      </c>
      <c r="C10" s="4" t="s">
        <v>54</v>
      </c>
      <c r="D10" s="4" t="s">
        <v>71</v>
      </c>
    </row>
    <row r="11" spans="2:5" x14ac:dyDescent="0.25">
      <c r="B11" s="4" t="s">
        <v>44</v>
      </c>
      <c r="C11" s="4" t="s">
        <v>67</v>
      </c>
      <c r="D11" s="4" t="s">
        <v>68</v>
      </c>
    </row>
    <row r="12" spans="2:5" x14ac:dyDescent="0.25">
      <c r="B12" s="4" t="s">
        <v>45</v>
      </c>
      <c r="C12" s="4" t="s">
        <v>55</v>
      </c>
      <c r="D12" s="4" t="s">
        <v>59</v>
      </c>
    </row>
    <row r="13" spans="2:5" x14ac:dyDescent="0.25">
      <c r="B13" s="4" t="s">
        <v>50</v>
      </c>
      <c r="C13" s="4" t="s">
        <v>61</v>
      </c>
      <c r="D13" s="4" t="s">
        <v>73</v>
      </c>
    </row>
    <row r="14" spans="2:5" x14ac:dyDescent="0.25">
      <c r="B14" s="4" t="s">
        <v>48</v>
      </c>
      <c r="C14" s="4" t="s">
        <v>58</v>
      </c>
      <c r="D14" t="s">
        <v>77</v>
      </c>
    </row>
    <row r="15" spans="2:5" x14ac:dyDescent="0.25">
      <c r="B15" s="4"/>
      <c r="C15" s="4"/>
    </row>
    <row r="16" spans="2:5" x14ac:dyDescent="0.25">
      <c r="B16" s="4" t="s">
        <v>589</v>
      </c>
      <c r="C16" s="4"/>
    </row>
    <row r="17" spans="2:6" x14ac:dyDescent="0.25">
      <c r="B17" s="4"/>
      <c r="D17" s="4"/>
    </row>
    <row r="18" spans="2:6" x14ac:dyDescent="0.25">
      <c r="B18" s="2" t="s">
        <v>587</v>
      </c>
      <c r="C18" s="36" t="s">
        <v>595</v>
      </c>
      <c r="D18" s="36"/>
      <c r="E18" s="36"/>
      <c r="F18" s="36"/>
    </row>
    <row r="19" spans="2:6" x14ac:dyDescent="0.25">
      <c r="B19" t="s">
        <v>10</v>
      </c>
      <c r="C19" t="s">
        <v>7</v>
      </c>
    </row>
    <row r="20" spans="2:6" x14ac:dyDescent="0.25">
      <c r="B20" t="s">
        <v>10</v>
      </c>
      <c r="C20" t="s">
        <v>2</v>
      </c>
    </row>
    <row r="21" spans="2:6" x14ac:dyDescent="0.25">
      <c r="B21" t="s">
        <v>7</v>
      </c>
      <c r="C21" t="s">
        <v>7</v>
      </c>
    </row>
    <row r="22" spans="2:6" x14ac:dyDescent="0.25">
      <c r="B22" t="s">
        <v>7</v>
      </c>
      <c r="C22" t="s">
        <v>2</v>
      </c>
    </row>
    <row r="23" spans="2:6" x14ac:dyDescent="0.25">
      <c r="B23" t="s">
        <v>2</v>
      </c>
      <c r="C23" t="s">
        <v>2</v>
      </c>
    </row>
    <row r="25" spans="2:6" x14ac:dyDescent="0.25">
      <c r="B25" t="s">
        <v>584</v>
      </c>
    </row>
    <row r="26" spans="2:6" x14ac:dyDescent="0.25">
      <c r="B26" t="s">
        <v>6</v>
      </c>
      <c r="C26" t="s">
        <v>581</v>
      </c>
      <c r="D26" t="s">
        <v>29</v>
      </c>
      <c r="E26" t="s">
        <v>41</v>
      </c>
    </row>
    <row r="27" spans="2:6" x14ac:dyDescent="0.25">
      <c r="B27" t="s">
        <v>22</v>
      </c>
      <c r="C27" t="s">
        <v>17</v>
      </c>
      <c r="D27" t="s">
        <v>32</v>
      </c>
      <c r="E27" t="s">
        <v>72</v>
      </c>
    </row>
    <row r="28" spans="2:6" x14ac:dyDescent="0.25">
      <c r="B28" t="s">
        <v>8</v>
      </c>
      <c r="C28" t="s">
        <v>51</v>
      </c>
      <c r="D28" t="s">
        <v>34</v>
      </c>
      <c r="E28" t="s">
        <v>75</v>
      </c>
    </row>
    <row r="29" spans="2:6" x14ac:dyDescent="0.25">
      <c r="B29" t="s">
        <v>13</v>
      </c>
      <c r="C29" t="s">
        <v>19</v>
      </c>
      <c r="D29" t="s">
        <v>64</v>
      </c>
      <c r="E29" t="s">
        <v>76</v>
      </c>
    </row>
    <row r="30" spans="2:6" x14ac:dyDescent="0.25">
      <c r="B30" t="s">
        <v>80</v>
      </c>
      <c r="C30" t="s">
        <v>23</v>
      </c>
      <c r="D30" t="s">
        <v>62</v>
      </c>
      <c r="E30" t="s">
        <v>78</v>
      </c>
    </row>
    <row r="31" spans="2:6" x14ac:dyDescent="0.25">
      <c r="B31" t="s">
        <v>14</v>
      </c>
      <c r="C31" t="s">
        <v>24</v>
      </c>
      <c r="D31" t="s">
        <v>65</v>
      </c>
    </row>
    <row r="32" spans="2:6" x14ac:dyDescent="0.25">
      <c r="B32" t="s">
        <v>15</v>
      </c>
      <c r="C32" t="s">
        <v>28</v>
      </c>
      <c r="D32" t="s">
        <v>66</v>
      </c>
    </row>
    <row r="34" spans="2:5" x14ac:dyDescent="0.25">
      <c r="B34" s="4" t="s">
        <v>585</v>
      </c>
      <c r="C34" s="4"/>
    </row>
    <row r="35" spans="2:5" x14ac:dyDescent="0.25">
      <c r="B35" s="4"/>
      <c r="D35" s="4"/>
    </row>
    <row r="36" spans="2:5" x14ac:dyDescent="0.25">
      <c r="B36" s="2" t="s">
        <v>125</v>
      </c>
      <c r="C36" t="s">
        <v>594</v>
      </c>
    </row>
    <row r="37" spans="2:5" x14ac:dyDescent="0.25">
      <c r="B37" t="s">
        <v>10</v>
      </c>
      <c r="C37" t="s">
        <v>4</v>
      </c>
    </row>
    <row r="38" spans="2:5" x14ac:dyDescent="0.25">
      <c r="B38" t="s">
        <v>10</v>
      </c>
      <c r="C38" t="s">
        <v>1</v>
      </c>
    </row>
    <row r="39" spans="2:5" x14ac:dyDescent="0.25">
      <c r="B39" t="s">
        <v>7</v>
      </c>
      <c r="C39" t="s">
        <v>4</v>
      </c>
    </row>
    <row r="40" spans="2:5" x14ac:dyDescent="0.25">
      <c r="B40" t="s">
        <v>7</v>
      </c>
      <c r="C40" t="s">
        <v>1</v>
      </c>
    </row>
    <row r="41" spans="2:5" x14ac:dyDescent="0.25">
      <c r="B41" t="s">
        <v>2</v>
      </c>
      <c r="C41" t="s">
        <v>4</v>
      </c>
    </row>
    <row r="42" spans="2:5" x14ac:dyDescent="0.25">
      <c r="B42" t="s">
        <v>2</v>
      </c>
      <c r="C42" t="s">
        <v>1</v>
      </c>
    </row>
    <row r="43" spans="2:5" x14ac:dyDescent="0.25">
      <c r="B43" t="s">
        <v>4</v>
      </c>
      <c r="C43" t="s">
        <v>4</v>
      </c>
    </row>
    <row r="44" spans="2:5" x14ac:dyDescent="0.25">
      <c r="B44" t="s">
        <v>4</v>
      </c>
      <c r="C44" t="s">
        <v>1</v>
      </c>
    </row>
    <row r="45" spans="2:5" x14ac:dyDescent="0.25">
      <c r="B45" t="s">
        <v>1</v>
      </c>
      <c r="C45" t="s">
        <v>1</v>
      </c>
    </row>
    <row r="46" spans="2:5" x14ac:dyDescent="0.25">
      <c r="B46" s="4"/>
      <c r="D46" s="4"/>
    </row>
    <row r="47" spans="2:5" x14ac:dyDescent="0.25">
      <c r="B47" t="s">
        <v>130</v>
      </c>
      <c r="D47" s="4"/>
    </row>
    <row r="48" spans="2:5" x14ac:dyDescent="0.25">
      <c r="B48" t="s">
        <v>3</v>
      </c>
      <c r="C48" t="s">
        <v>18</v>
      </c>
      <c r="D48" t="s">
        <v>31</v>
      </c>
      <c r="E48" t="s">
        <v>38</v>
      </c>
    </row>
    <row r="49" spans="2:15" x14ac:dyDescent="0.25">
      <c r="B49" t="s">
        <v>5</v>
      </c>
      <c r="C49" t="s">
        <v>21</v>
      </c>
      <c r="D49" t="s">
        <v>56</v>
      </c>
      <c r="E49" t="s">
        <v>39</v>
      </c>
    </row>
    <row r="50" spans="2:15" x14ac:dyDescent="0.25">
      <c r="B50" t="s">
        <v>46</v>
      </c>
      <c r="C50" t="s">
        <v>52</v>
      </c>
      <c r="D50" t="s">
        <v>57</v>
      </c>
      <c r="E50" t="s">
        <v>40</v>
      </c>
    </row>
    <row r="51" spans="2:15" x14ac:dyDescent="0.25">
      <c r="B51" t="s">
        <v>11</v>
      </c>
      <c r="C51" t="s">
        <v>25</v>
      </c>
      <c r="D51" t="s">
        <v>33</v>
      </c>
      <c r="E51" t="s">
        <v>70</v>
      </c>
    </row>
    <row r="52" spans="2:15" x14ac:dyDescent="0.25">
      <c r="B52" t="s">
        <v>12</v>
      </c>
      <c r="C52" t="s">
        <v>26</v>
      </c>
      <c r="D52" t="s">
        <v>63</v>
      </c>
      <c r="E52" t="s">
        <v>42</v>
      </c>
    </row>
    <row r="53" spans="2:15" x14ac:dyDescent="0.25">
      <c r="B53" t="s">
        <v>49</v>
      </c>
      <c r="C53" t="s">
        <v>27</v>
      </c>
      <c r="D53" t="s">
        <v>35</v>
      </c>
      <c r="E53" t="s">
        <v>74</v>
      </c>
    </row>
    <row r="54" spans="2:15" x14ac:dyDescent="0.25">
      <c r="B54" t="s">
        <v>16</v>
      </c>
      <c r="C54" t="s">
        <v>30</v>
      </c>
      <c r="D54" t="s">
        <v>36</v>
      </c>
      <c r="E54" t="s">
        <v>43</v>
      </c>
    </row>
    <row r="55" spans="2:15" x14ac:dyDescent="0.25">
      <c r="B55" s="4"/>
      <c r="D55" s="4"/>
    </row>
    <row r="56" spans="2:15" x14ac:dyDescent="0.25">
      <c r="B56" s="4" t="s">
        <v>134</v>
      </c>
      <c r="C56" s="4"/>
    </row>
    <row r="57" spans="2:15" x14ac:dyDescent="0.25">
      <c r="B57" s="4"/>
      <c r="D57" s="4"/>
    </row>
    <row r="58" spans="2:15" x14ac:dyDescent="0.25">
      <c r="B58" s="7" t="s">
        <v>126</v>
      </c>
      <c r="C58" t="s">
        <v>586</v>
      </c>
      <c r="D58" s="4"/>
    </row>
    <row r="60" spans="2:15" x14ac:dyDescent="0.25">
      <c r="B60" s="7" t="s">
        <v>127</v>
      </c>
      <c r="C60" t="s">
        <v>128</v>
      </c>
      <c r="D60" s="4"/>
    </row>
    <row r="61" spans="2:15" x14ac:dyDescent="0.25">
      <c r="B61" s="7"/>
      <c r="C61" t="s">
        <v>129</v>
      </c>
      <c r="D61" s="4"/>
    </row>
    <row r="62" spans="2:15" x14ac:dyDescent="0.25">
      <c r="B62" s="7"/>
      <c r="D62" s="4"/>
    </row>
    <row r="63" spans="2:15" ht="15" customHeight="1" x14ac:dyDescent="0.25">
      <c r="B63" s="42" t="s">
        <v>87</v>
      </c>
      <c r="C63" s="42"/>
      <c r="D63" s="42"/>
      <c r="E63" s="42"/>
      <c r="F63" s="42"/>
      <c r="G63" s="42"/>
      <c r="H63" s="42"/>
      <c r="I63" s="42"/>
      <c r="J63" s="42"/>
      <c r="K63" s="8"/>
      <c r="L63" s="8"/>
      <c r="M63" s="8"/>
      <c r="N63" s="8"/>
      <c r="O63" s="8"/>
    </row>
    <row r="64" spans="2:15" x14ac:dyDescent="0.25">
      <c r="B64" s="42"/>
      <c r="C64" s="42"/>
      <c r="D64" s="42"/>
      <c r="E64" s="42"/>
      <c r="F64" s="42"/>
      <c r="G64" s="42"/>
      <c r="H64" s="42"/>
      <c r="I64" s="42"/>
      <c r="J64" s="42"/>
      <c r="K64" s="8"/>
      <c r="L64" s="8"/>
      <c r="M64" s="8"/>
      <c r="N64" s="8"/>
      <c r="O64" s="8"/>
    </row>
    <row r="66" spans="2:15" x14ac:dyDescent="0.25">
      <c r="B66" t="s">
        <v>89</v>
      </c>
    </row>
    <row r="67" spans="2:15" ht="15" customHeight="1" x14ac:dyDescent="0.25">
      <c r="B67" s="42" t="s">
        <v>90</v>
      </c>
      <c r="C67" s="42"/>
      <c r="D67" s="42"/>
      <c r="E67" s="42"/>
      <c r="F67" s="42"/>
      <c r="G67" s="42"/>
      <c r="H67" s="42"/>
      <c r="I67" s="42"/>
      <c r="J67" s="42"/>
      <c r="K67" s="8"/>
      <c r="L67" s="8"/>
      <c r="M67" s="8"/>
      <c r="N67" s="8"/>
      <c r="O67" s="8"/>
    </row>
    <row r="68" spans="2:15" x14ac:dyDescent="0.25">
      <c r="B68" s="42"/>
      <c r="C68" s="42"/>
      <c r="D68" s="42"/>
      <c r="E68" s="42"/>
      <c r="F68" s="42"/>
      <c r="G68" s="42"/>
      <c r="H68" s="42"/>
      <c r="I68" s="42"/>
      <c r="J68" s="42"/>
      <c r="K68" s="8"/>
      <c r="L68" s="8"/>
      <c r="M68" s="8"/>
      <c r="N68" s="8"/>
      <c r="O68" s="8"/>
    </row>
    <row r="69" spans="2:15" x14ac:dyDescent="0.25">
      <c r="B69" s="8"/>
      <c r="C69" s="8"/>
      <c r="D69" s="8"/>
      <c r="E69" s="8"/>
      <c r="F69" s="8"/>
      <c r="G69" s="8"/>
      <c r="H69" s="8"/>
      <c r="I69" s="8"/>
      <c r="J69" s="8"/>
      <c r="K69" s="8"/>
      <c r="L69" s="8"/>
      <c r="M69" s="8"/>
      <c r="N69" s="8"/>
      <c r="O69" s="8"/>
    </row>
    <row r="70" spans="2:15" x14ac:dyDescent="0.25">
      <c r="B70" t="s">
        <v>119</v>
      </c>
    </row>
    <row r="71" spans="2:15" x14ac:dyDescent="0.25">
      <c r="B71" t="s">
        <v>85</v>
      </c>
    </row>
    <row r="73" spans="2:15" x14ac:dyDescent="0.25">
      <c r="B73" t="s">
        <v>84</v>
      </c>
    </row>
    <row r="74" spans="2:15" x14ac:dyDescent="0.25">
      <c r="B74" t="s">
        <v>120</v>
      </c>
    </row>
    <row r="75" spans="2:15" x14ac:dyDescent="0.25">
      <c r="B75" t="s">
        <v>591</v>
      </c>
    </row>
    <row r="77" spans="2:15" x14ac:dyDescent="0.25">
      <c r="B77" t="s">
        <v>91</v>
      </c>
      <c r="C77" t="s">
        <v>115</v>
      </c>
    </row>
    <row r="78" spans="2:15" x14ac:dyDescent="0.25">
      <c r="B78" t="s">
        <v>94</v>
      </c>
      <c r="C78" t="s">
        <v>146</v>
      </c>
    </row>
    <row r="79" spans="2:15" x14ac:dyDescent="0.25">
      <c r="B79" t="s">
        <v>83</v>
      </c>
      <c r="C79" t="s">
        <v>147</v>
      </c>
    </row>
    <row r="80" spans="2:15" x14ac:dyDescent="0.25">
      <c r="B80" t="s">
        <v>98</v>
      </c>
      <c r="C80" t="s">
        <v>148</v>
      </c>
    </row>
    <row r="81" spans="2:15" x14ac:dyDescent="0.25">
      <c r="B81" t="s">
        <v>99</v>
      </c>
      <c r="C81" t="s">
        <v>149</v>
      </c>
    </row>
    <row r="82" spans="2:15" x14ac:dyDescent="0.25">
      <c r="B82" t="s">
        <v>95</v>
      </c>
      <c r="C82" t="s">
        <v>150</v>
      </c>
    </row>
    <row r="83" spans="2:15" x14ac:dyDescent="0.25">
      <c r="B83" t="s">
        <v>100</v>
      </c>
      <c r="C83" t="s">
        <v>122</v>
      </c>
    </row>
    <row r="84" spans="2:15" x14ac:dyDescent="0.25">
      <c r="B84" t="s">
        <v>101</v>
      </c>
      <c r="C84" t="s">
        <v>116</v>
      </c>
    </row>
    <row r="85" spans="2:15" x14ac:dyDescent="0.25">
      <c r="B85" t="s">
        <v>102</v>
      </c>
      <c r="C85" t="s">
        <v>117</v>
      </c>
    </row>
    <row r="86" spans="2:15" x14ac:dyDescent="0.25">
      <c r="B86" t="s">
        <v>96</v>
      </c>
      <c r="C86" t="s">
        <v>121</v>
      </c>
    </row>
    <row r="87" spans="2:15" x14ac:dyDescent="0.25">
      <c r="B87" t="s">
        <v>104</v>
      </c>
      <c r="C87" t="s">
        <v>118</v>
      </c>
    </row>
    <row r="89" spans="2:15" ht="15" customHeight="1" x14ac:dyDescent="0.25">
      <c r="B89" s="43" t="s">
        <v>86</v>
      </c>
      <c r="C89" s="43"/>
      <c r="D89" s="43"/>
      <c r="E89" s="43"/>
      <c r="F89" s="43"/>
      <c r="G89" s="43"/>
      <c r="H89" s="43"/>
      <c r="I89" s="43"/>
      <c r="J89" s="43"/>
      <c r="K89" s="9"/>
      <c r="L89" s="9"/>
      <c r="M89" s="9"/>
      <c r="N89" s="9"/>
      <c r="O89" s="9"/>
    </row>
    <row r="90" spans="2:15" x14ac:dyDescent="0.25">
      <c r="B90" s="43"/>
      <c r="C90" s="43"/>
      <c r="D90" s="43"/>
      <c r="E90" s="43"/>
      <c r="F90" s="43"/>
      <c r="G90" s="43"/>
      <c r="H90" s="43"/>
      <c r="I90" s="43"/>
      <c r="J90" s="43"/>
      <c r="K90" s="9"/>
      <c r="L90" s="9"/>
      <c r="M90" s="9"/>
      <c r="N90" s="9"/>
      <c r="O90" s="9"/>
    </row>
    <row r="91" spans="2:15" x14ac:dyDescent="0.25">
      <c r="B91" s="9"/>
      <c r="C91" s="9"/>
      <c r="D91" s="9"/>
      <c r="E91" s="9"/>
      <c r="F91" s="9"/>
      <c r="G91" s="9"/>
      <c r="H91" s="9"/>
      <c r="I91" s="9"/>
      <c r="J91" s="9"/>
      <c r="K91" s="9"/>
      <c r="L91" s="9"/>
      <c r="M91" s="9"/>
      <c r="N91" s="9"/>
      <c r="O91" s="9"/>
    </row>
  </sheetData>
  <sortState ref="S31:S58">
    <sortCondition ref="S31:S58"/>
  </sortState>
  <mergeCells count="3">
    <mergeCell ref="B63:J64"/>
    <mergeCell ref="B67:J68"/>
    <mergeCell ref="B89:J9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Chart</vt:lpstr>
      <vt:lpstr>Notes</vt:lpstr>
      <vt:lpstr>Chart!Print_Area</vt:lpstr>
    </vt:vector>
  </TitlesOfParts>
  <Company>Department of Infrastructure &amp; Regional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MANORANJAN Gangadharan</dc:creator>
  <cp:lastModifiedBy>MANORANJAN Gangadharan</cp:lastModifiedBy>
  <cp:lastPrinted>2021-10-06T23:35:07Z</cp:lastPrinted>
  <dcterms:created xsi:type="dcterms:W3CDTF">2020-09-08T05:59:49Z</dcterms:created>
  <dcterms:modified xsi:type="dcterms:W3CDTF">2021-10-13T21:44:48Z</dcterms:modified>
</cp:coreProperties>
</file>