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544903AA-F1AA-514E-BA51-FA51C2251BE5}" xr6:coauthVersionLast="45" xr6:coauthVersionMax="45" xr10:uidLastSave="{00000000-0000-0000-0000-000000000000}"/>
  <bookViews>
    <workbookView xWindow="0" yWindow="460" windowWidth="51200" windowHeight="28340" activeTab="1" xr2:uid="{00000000-000D-0000-FFFF-FFFF00000000}"/>
  </bookViews>
  <sheets>
    <sheet name="data" sheetId="1" r:id="rId1"/>
    <sheet name="matrix" sheetId="5" r:id="rId2"/>
  </sheets>
  <definedNames>
    <definedName name="_xlnm._FilterDatabase" localSheetId="0" hidden="1">data!$A$1:$W$41</definedName>
    <definedName name="Slicer_problemSiz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7" i="1" l="1"/>
  <c r="H27" i="1" s="1"/>
  <c r="I27" i="1" a="1"/>
  <c r="I27" i="1" s="1"/>
  <c r="G28" i="1"/>
  <c r="H28" i="1" s="1"/>
  <c r="I28" i="1" a="1"/>
  <c r="I28" i="1" s="1"/>
  <c r="G29" i="1"/>
  <c r="H29" i="1" s="1"/>
  <c r="I29" i="1" a="1"/>
  <c r="I29" i="1" s="1"/>
  <c r="G30" i="1"/>
  <c r="H30" i="1" s="1"/>
  <c r="I30" i="1" a="1"/>
  <c r="I30" i="1" s="1"/>
  <c r="G31" i="1"/>
  <c r="H31" i="1"/>
  <c r="I31" i="1" a="1"/>
  <c r="I31" i="1" s="1"/>
  <c r="G32" i="1"/>
  <c r="H32" i="1"/>
  <c r="I32" i="1" a="1"/>
  <c r="I32" i="1" s="1"/>
  <c r="G33" i="1"/>
  <c r="H33" i="1"/>
  <c r="I33" i="1" a="1"/>
  <c r="I33" i="1" s="1"/>
  <c r="G34" i="1"/>
  <c r="H34" i="1" s="1"/>
  <c r="I34" i="1" a="1"/>
  <c r="I34" i="1" s="1"/>
  <c r="G35" i="1"/>
  <c r="H35" i="1"/>
  <c r="I35" i="1" a="1"/>
  <c r="I35" i="1" s="1"/>
  <c r="G36" i="1"/>
  <c r="H36" i="1"/>
  <c r="I36" i="1" a="1"/>
  <c r="I36" i="1" s="1"/>
  <c r="G37" i="1"/>
  <c r="H37" i="1" s="1"/>
  <c r="I37" i="1" a="1"/>
  <c r="I37" i="1" s="1"/>
  <c r="G38" i="1"/>
  <c r="H38" i="1" s="1"/>
  <c r="I38" i="1" a="1"/>
  <c r="I38" i="1" s="1"/>
  <c r="G39" i="1"/>
  <c r="H39" i="1" s="1"/>
  <c r="I39" i="1" a="1"/>
  <c r="I39" i="1" s="1"/>
  <c r="G40" i="1"/>
  <c r="H40" i="1" s="1"/>
  <c r="I40" i="1" a="1"/>
  <c r="I40" i="1" s="1"/>
  <c r="G41" i="1"/>
  <c r="H41" i="1" s="1"/>
  <c r="I41" i="1" a="1"/>
  <c r="I41" i="1" s="1"/>
  <c r="G3" i="1"/>
  <c r="H3" i="1" s="1"/>
  <c r="I3" i="1" a="1"/>
  <c r="I3" i="1" s="1"/>
  <c r="G4" i="1"/>
  <c r="H4" i="1" s="1"/>
  <c r="I4" i="1" a="1"/>
  <c r="I4" i="1" s="1"/>
  <c r="G5" i="1"/>
  <c r="H5" i="1" s="1"/>
  <c r="I5" i="1" a="1"/>
  <c r="I5" i="1" s="1"/>
  <c r="G6" i="1"/>
  <c r="H6" i="1" s="1"/>
  <c r="I6" i="1" a="1"/>
  <c r="I6" i="1" s="1"/>
  <c r="G7" i="1"/>
  <c r="H7" i="1" s="1"/>
  <c r="I7" i="1" a="1"/>
  <c r="I7" i="1" s="1"/>
  <c r="G8" i="1"/>
  <c r="H8" i="1" s="1"/>
  <c r="I8" i="1" a="1"/>
  <c r="I8" i="1" s="1"/>
  <c r="G9" i="1"/>
  <c r="H9" i="1" s="1"/>
  <c r="I9" i="1" a="1"/>
  <c r="I9" i="1" s="1"/>
  <c r="G10" i="1"/>
  <c r="H10" i="1" s="1"/>
  <c r="I10" i="1" a="1"/>
  <c r="I10" i="1" s="1"/>
  <c r="G11" i="1"/>
  <c r="H11" i="1" s="1"/>
  <c r="I11" i="1" a="1"/>
  <c r="I11" i="1" s="1"/>
  <c r="G12" i="1"/>
  <c r="H12" i="1" s="1"/>
  <c r="I12" i="1" a="1"/>
  <c r="I12" i="1" s="1"/>
  <c r="G13" i="1"/>
  <c r="H13" i="1" s="1"/>
  <c r="I13" i="1" a="1"/>
  <c r="I13" i="1" s="1"/>
  <c r="G14" i="1"/>
  <c r="H14" i="1" s="1"/>
  <c r="I14" i="1" a="1"/>
  <c r="I14" i="1" s="1"/>
  <c r="G15" i="1"/>
  <c r="H15" i="1" s="1"/>
  <c r="I15" i="1" a="1"/>
  <c r="I15" i="1" s="1"/>
  <c r="G16" i="1"/>
  <c r="H16" i="1" s="1"/>
  <c r="I16" i="1" a="1"/>
  <c r="I16" i="1" s="1"/>
  <c r="G17" i="1"/>
  <c r="H17" i="1" s="1"/>
  <c r="I17" i="1" a="1"/>
  <c r="I17" i="1" s="1"/>
  <c r="G18" i="1"/>
  <c r="H18" i="1" s="1"/>
  <c r="I18" i="1" a="1"/>
  <c r="I18" i="1" s="1"/>
  <c r="G19" i="1"/>
  <c r="H19" i="1" s="1"/>
  <c r="I19" i="1" a="1"/>
  <c r="I19" i="1" s="1"/>
  <c r="G20" i="1"/>
  <c r="H20" i="1" s="1"/>
  <c r="I20" i="1" a="1"/>
  <c r="I20" i="1" s="1"/>
  <c r="G21" i="1"/>
  <c r="H21" i="1" s="1"/>
  <c r="I21" i="1" a="1"/>
  <c r="I21" i="1" s="1"/>
  <c r="G22" i="1"/>
  <c r="H22" i="1" s="1"/>
  <c r="I22" i="1" a="1"/>
  <c r="I22" i="1" s="1"/>
  <c r="K22" i="1" s="1" a="1"/>
  <c r="K22" i="1" s="1"/>
  <c r="N22" i="1" s="1"/>
  <c r="G23" i="1"/>
  <c r="H23" i="1" s="1"/>
  <c r="I23" i="1" a="1"/>
  <c r="I23" i="1" s="1"/>
  <c r="G24" i="1"/>
  <c r="H24" i="1" s="1"/>
  <c r="I24" i="1" a="1"/>
  <c r="I24" i="1" s="1"/>
  <c r="K24" i="1" s="1" a="1"/>
  <c r="K24" i="1" s="1"/>
  <c r="N24" i="1" s="1"/>
  <c r="G25" i="1"/>
  <c r="H25" i="1" s="1"/>
  <c r="I25" i="1" a="1"/>
  <c r="I25" i="1" s="1"/>
  <c r="J25" i="1" s="1" a="1"/>
  <c r="J25" i="1" s="1"/>
  <c r="M25" i="1" s="1"/>
  <c r="G26" i="1"/>
  <c r="H26" i="1" s="1"/>
  <c r="I26" i="1" a="1"/>
  <c r="I26" i="1" s="1"/>
  <c r="J26" i="1" s="1" a="1"/>
  <c r="J26" i="1" s="1"/>
  <c r="M26" i="1" s="1"/>
  <c r="L36" i="1" l="1" a="1"/>
  <c r="L36" i="1" s="1"/>
  <c r="O36" i="1" s="1"/>
  <c r="J36" i="1" a="1"/>
  <c r="J36" i="1" s="1"/>
  <c r="M36" i="1" s="1"/>
  <c r="K36" i="1" a="1"/>
  <c r="K36" i="1" s="1"/>
  <c r="N36" i="1" s="1"/>
  <c r="L28" i="1" a="1"/>
  <c r="L28" i="1" s="1"/>
  <c r="O28" i="1" s="1"/>
  <c r="J28" i="1" a="1"/>
  <c r="J28" i="1" s="1"/>
  <c r="M28" i="1" s="1"/>
  <c r="K28" i="1" a="1"/>
  <c r="K28" i="1" s="1"/>
  <c r="N28" i="1" s="1"/>
  <c r="L39" i="1" a="1"/>
  <c r="L39" i="1" s="1"/>
  <c r="O39" i="1" s="1"/>
  <c r="J39" i="1" a="1"/>
  <c r="J39" i="1" s="1"/>
  <c r="M39" i="1" s="1"/>
  <c r="K39" i="1" a="1"/>
  <c r="K39" i="1" s="1"/>
  <c r="N39" i="1" s="1"/>
  <c r="L33" i="1" a="1"/>
  <c r="L33" i="1" s="1"/>
  <c r="O33" i="1" s="1"/>
  <c r="J33" i="1" a="1"/>
  <c r="J33" i="1" s="1"/>
  <c r="M33" i="1" s="1"/>
  <c r="K33" i="1" a="1"/>
  <c r="K33" i="1" s="1"/>
  <c r="N33" i="1" s="1"/>
  <c r="L31" i="1" a="1"/>
  <c r="L31" i="1" s="1"/>
  <c r="O31" i="1" s="1"/>
  <c r="K31" i="1" a="1"/>
  <c r="K31" i="1" s="1"/>
  <c r="N31" i="1" s="1"/>
  <c r="J31" i="1" a="1"/>
  <c r="J31" i="1" s="1"/>
  <c r="M31" i="1" s="1"/>
  <c r="L34" i="1" a="1"/>
  <c r="L34" i="1" s="1"/>
  <c r="O34" i="1" s="1"/>
  <c r="J34" i="1" a="1"/>
  <c r="J34" i="1" s="1"/>
  <c r="M34" i="1" s="1"/>
  <c r="K34" i="1" a="1"/>
  <c r="K34" i="1" s="1"/>
  <c r="N34" i="1" s="1"/>
  <c r="L40" i="1" a="1"/>
  <c r="L40" i="1" s="1"/>
  <c r="O40" i="1" s="1"/>
  <c r="J40" i="1" a="1"/>
  <c r="J40" i="1" s="1"/>
  <c r="M40" i="1" s="1"/>
  <c r="K40" i="1" a="1"/>
  <c r="K40" i="1" s="1"/>
  <c r="N40" i="1" s="1"/>
  <c r="L30" i="1" a="1"/>
  <c r="L30" i="1" s="1"/>
  <c r="O30" i="1" s="1"/>
  <c r="J30" i="1" a="1"/>
  <c r="J30" i="1" s="1"/>
  <c r="M30" i="1" s="1"/>
  <c r="K30" i="1" a="1"/>
  <c r="K30" i="1" s="1"/>
  <c r="N30" i="1" s="1"/>
  <c r="L38" i="1" a="1"/>
  <c r="L38" i="1" s="1"/>
  <c r="O38" i="1" s="1"/>
  <c r="J38" i="1" a="1"/>
  <c r="J38" i="1" s="1"/>
  <c r="M38" i="1" s="1"/>
  <c r="K38" i="1" a="1"/>
  <c r="K38" i="1" s="1"/>
  <c r="N38" i="1" s="1"/>
  <c r="L35" i="1" a="1"/>
  <c r="L35" i="1" s="1"/>
  <c r="O35" i="1" s="1"/>
  <c r="K35" i="1" a="1"/>
  <c r="K35" i="1" s="1"/>
  <c r="N35" i="1" s="1"/>
  <c r="J35" i="1" a="1"/>
  <c r="J35" i="1" s="1"/>
  <c r="M35" i="1" s="1"/>
  <c r="L27" i="1" a="1"/>
  <c r="L27" i="1" s="1"/>
  <c r="O27" i="1" s="1"/>
  <c r="J27" i="1" a="1"/>
  <c r="J27" i="1" s="1"/>
  <c r="M27" i="1" s="1"/>
  <c r="K27" i="1" a="1"/>
  <c r="K27" i="1" s="1"/>
  <c r="N27" i="1" s="1"/>
  <c r="L32" i="1" a="1"/>
  <c r="L32" i="1" s="1"/>
  <c r="O32" i="1" s="1"/>
  <c r="J32" i="1" a="1"/>
  <c r="J32" i="1" s="1"/>
  <c r="M32" i="1" s="1"/>
  <c r="K32" i="1" a="1"/>
  <c r="K32" i="1" s="1"/>
  <c r="N32" i="1" s="1"/>
  <c r="L41" i="1" a="1"/>
  <c r="L41" i="1" s="1"/>
  <c r="O41" i="1" s="1"/>
  <c r="J41" i="1" a="1"/>
  <c r="J41" i="1" s="1"/>
  <c r="M41" i="1" s="1"/>
  <c r="K41" i="1" a="1"/>
  <c r="K41" i="1" s="1"/>
  <c r="N41" i="1" s="1"/>
  <c r="L37" i="1" a="1"/>
  <c r="L37" i="1" s="1"/>
  <c r="O37" i="1" s="1"/>
  <c r="J37" i="1" a="1"/>
  <c r="J37" i="1" s="1"/>
  <c r="M37" i="1" s="1"/>
  <c r="K37" i="1" a="1"/>
  <c r="K37" i="1" s="1"/>
  <c r="N37" i="1" s="1"/>
  <c r="L29" i="1" a="1"/>
  <c r="L29" i="1" s="1"/>
  <c r="O29" i="1" s="1"/>
  <c r="J29" i="1" a="1"/>
  <c r="J29" i="1" s="1"/>
  <c r="M29" i="1" s="1"/>
  <c r="K29" i="1" a="1"/>
  <c r="K29" i="1" s="1"/>
  <c r="N29" i="1" s="1"/>
  <c r="P26" i="1"/>
  <c r="W26" i="1"/>
  <c r="P25" i="1"/>
  <c r="W25" i="1"/>
  <c r="L18" i="1" a="1"/>
  <c r="L18" i="1" s="1"/>
  <c r="O18" i="1" s="1"/>
  <c r="J18" i="1" a="1"/>
  <c r="J18" i="1" s="1"/>
  <c r="M18" i="1" s="1"/>
  <c r="K18" i="1" a="1"/>
  <c r="K18" i="1" s="1"/>
  <c r="N18" i="1" s="1"/>
  <c r="L10" i="1" a="1"/>
  <c r="L10" i="1" s="1"/>
  <c r="O10" i="1" s="1"/>
  <c r="J10" i="1" a="1"/>
  <c r="J10" i="1" s="1"/>
  <c r="M10" i="1" s="1"/>
  <c r="K10" i="1" a="1"/>
  <c r="K10" i="1" s="1"/>
  <c r="N10" i="1" s="1"/>
  <c r="L21" i="1" a="1"/>
  <c r="L21" i="1" s="1"/>
  <c r="O21" i="1" s="1"/>
  <c r="J21" i="1" a="1"/>
  <c r="J21" i="1" s="1"/>
  <c r="M21" i="1" s="1"/>
  <c r="L19" i="1" a="1"/>
  <c r="L19" i="1" s="1"/>
  <c r="O19" i="1" s="1"/>
  <c r="J19" i="1" a="1"/>
  <c r="J19" i="1" s="1"/>
  <c r="M19" i="1" s="1"/>
  <c r="K19" i="1" a="1"/>
  <c r="K19" i="1" s="1"/>
  <c r="N19" i="1" s="1"/>
  <c r="L11" i="1" a="1"/>
  <c r="L11" i="1" s="1"/>
  <c r="O11" i="1" s="1"/>
  <c r="J11" i="1" a="1"/>
  <c r="J11" i="1" s="1"/>
  <c r="M11" i="1" s="1"/>
  <c r="K11" i="1" a="1"/>
  <c r="K11" i="1" s="1"/>
  <c r="N11" i="1" s="1"/>
  <c r="K21" i="1" a="1"/>
  <c r="K21" i="1" s="1"/>
  <c r="N21" i="1" s="1"/>
  <c r="L26" i="1" a="1"/>
  <c r="L26" i="1" s="1"/>
  <c r="O26" i="1" s="1"/>
  <c r="L20" i="1" a="1"/>
  <c r="L20" i="1" s="1"/>
  <c r="O20" i="1" s="1"/>
  <c r="J20" i="1" a="1"/>
  <c r="J20" i="1" s="1"/>
  <c r="M20" i="1" s="1"/>
  <c r="K20" i="1" a="1"/>
  <c r="K20" i="1" s="1"/>
  <c r="N20" i="1" s="1"/>
  <c r="L12" i="1" a="1"/>
  <c r="L12" i="1" s="1"/>
  <c r="O12" i="1" s="1"/>
  <c r="J12" i="1" a="1"/>
  <c r="J12" i="1" s="1"/>
  <c r="M12" i="1" s="1"/>
  <c r="K12" i="1" a="1"/>
  <c r="K12" i="1" s="1"/>
  <c r="N12" i="1" s="1"/>
  <c r="L4" i="1" a="1"/>
  <c r="L4" i="1" s="1"/>
  <c r="O4" i="1" s="1"/>
  <c r="J4" i="1" a="1"/>
  <c r="J4" i="1" s="1"/>
  <c r="M4" i="1" s="1"/>
  <c r="K4" i="1" a="1"/>
  <c r="K4" i="1" s="1"/>
  <c r="N4" i="1" s="1"/>
  <c r="L24" i="1" a="1"/>
  <c r="L24" i="1" s="1"/>
  <c r="O24" i="1" s="1"/>
  <c r="J24" i="1" a="1"/>
  <c r="J24" i="1" s="1"/>
  <c r="M24" i="1" s="1"/>
  <c r="L13" i="1" a="1"/>
  <c r="L13" i="1" s="1"/>
  <c r="O13" i="1" s="1"/>
  <c r="J13" i="1" a="1"/>
  <c r="J13" i="1" s="1"/>
  <c r="M13" i="1" s="1"/>
  <c r="K13" i="1" a="1"/>
  <c r="K13" i="1" s="1"/>
  <c r="N13" i="1" s="1"/>
  <c r="L5" i="1" a="1"/>
  <c r="L5" i="1" s="1"/>
  <c r="O5" i="1" s="1"/>
  <c r="J5" i="1" a="1"/>
  <c r="J5" i="1" s="1"/>
  <c r="M5" i="1" s="1"/>
  <c r="K5" i="1" a="1"/>
  <c r="K5" i="1" s="1"/>
  <c r="N5" i="1" s="1"/>
  <c r="L14" i="1" a="1"/>
  <c r="L14" i="1" s="1"/>
  <c r="O14" i="1" s="1"/>
  <c r="J14" i="1" a="1"/>
  <c r="J14" i="1" s="1"/>
  <c r="M14" i="1" s="1"/>
  <c r="K14" i="1" a="1"/>
  <c r="K14" i="1" s="1"/>
  <c r="N14" i="1" s="1"/>
  <c r="L6" i="1" a="1"/>
  <c r="L6" i="1" s="1"/>
  <c r="O6" i="1" s="1"/>
  <c r="J6" i="1" a="1"/>
  <c r="J6" i="1" s="1"/>
  <c r="M6" i="1" s="1"/>
  <c r="K6" i="1" a="1"/>
  <c r="K6" i="1" s="1"/>
  <c r="N6" i="1" s="1"/>
  <c r="K25" i="1" a="1"/>
  <c r="K25" i="1" s="1"/>
  <c r="N25" i="1" s="1"/>
  <c r="K26" i="1" a="1"/>
  <c r="K26" i="1" s="1"/>
  <c r="N26" i="1" s="1"/>
  <c r="L23" i="1" a="1"/>
  <c r="L23" i="1" s="1"/>
  <c r="O23" i="1" s="1"/>
  <c r="J23" i="1" a="1"/>
  <c r="J23" i="1" s="1"/>
  <c r="M23" i="1" s="1"/>
  <c r="L15" i="1" a="1"/>
  <c r="L15" i="1" s="1"/>
  <c r="O15" i="1" s="1"/>
  <c r="J15" i="1" a="1"/>
  <c r="J15" i="1" s="1"/>
  <c r="M15" i="1" s="1"/>
  <c r="K15" i="1" a="1"/>
  <c r="K15" i="1" s="1"/>
  <c r="N15" i="1" s="1"/>
  <c r="L7" i="1" a="1"/>
  <c r="L7" i="1" s="1"/>
  <c r="O7" i="1" s="1"/>
  <c r="J7" i="1" a="1"/>
  <c r="J7" i="1" s="1"/>
  <c r="M7" i="1" s="1"/>
  <c r="K7" i="1" a="1"/>
  <c r="K7" i="1" s="1"/>
  <c r="N7" i="1" s="1"/>
  <c r="K23" i="1" a="1"/>
  <c r="K23" i="1" s="1"/>
  <c r="N23" i="1" s="1"/>
  <c r="L25" i="1" a="1"/>
  <c r="L25" i="1" s="1"/>
  <c r="O25" i="1" s="1"/>
  <c r="L16" i="1" a="1"/>
  <c r="L16" i="1" s="1"/>
  <c r="O16" i="1" s="1"/>
  <c r="J16" i="1" a="1"/>
  <c r="J16" i="1" s="1"/>
  <c r="M16" i="1" s="1"/>
  <c r="K16" i="1" a="1"/>
  <c r="K16" i="1" s="1"/>
  <c r="N16" i="1" s="1"/>
  <c r="L8" i="1" a="1"/>
  <c r="L8" i="1" s="1"/>
  <c r="O8" i="1" s="1"/>
  <c r="J8" i="1" a="1"/>
  <c r="J8" i="1" s="1"/>
  <c r="M8" i="1" s="1"/>
  <c r="K8" i="1" a="1"/>
  <c r="K8" i="1" s="1"/>
  <c r="N8" i="1" s="1"/>
  <c r="L3" i="1" a="1"/>
  <c r="L3" i="1" s="1"/>
  <c r="O3" i="1" s="1"/>
  <c r="J3" i="1" a="1"/>
  <c r="J3" i="1" s="1"/>
  <c r="M3" i="1" s="1"/>
  <c r="K3" i="1" a="1"/>
  <c r="K3" i="1" s="1"/>
  <c r="N3" i="1" s="1"/>
  <c r="L22" i="1" a="1"/>
  <c r="L22" i="1" s="1"/>
  <c r="O22" i="1" s="1"/>
  <c r="J22" i="1" a="1"/>
  <c r="J22" i="1" s="1"/>
  <c r="M22" i="1" s="1"/>
  <c r="L17" i="1" a="1"/>
  <c r="L17" i="1" s="1"/>
  <c r="O17" i="1" s="1"/>
  <c r="J17" i="1" a="1"/>
  <c r="J17" i="1" s="1"/>
  <c r="M17" i="1" s="1"/>
  <c r="K17" i="1" a="1"/>
  <c r="K17" i="1" s="1"/>
  <c r="N17" i="1" s="1"/>
  <c r="L9" i="1" a="1"/>
  <c r="L9" i="1" s="1"/>
  <c r="O9" i="1" s="1"/>
  <c r="J9" i="1" a="1"/>
  <c r="J9" i="1" s="1"/>
  <c r="M9" i="1" s="1"/>
  <c r="K9" i="1" a="1"/>
  <c r="K9" i="1" s="1"/>
  <c r="N9" i="1" s="1"/>
  <c r="G2" i="1"/>
  <c r="H2" i="1" s="1"/>
  <c r="Q41" i="1" s="1" a="1"/>
  <c r="Q41" i="1" s="1"/>
  <c r="Q13" i="1" l="1" a="1"/>
  <c r="Q13" i="1" s="1"/>
  <c r="Q6" i="1" a="1"/>
  <c r="Q6" i="1" s="1"/>
  <c r="Q11" i="1" a="1"/>
  <c r="Q11" i="1" s="1"/>
  <c r="Q3" i="1" a="1"/>
  <c r="Q3" i="1" s="1"/>
  <c r="Q14" i="1" a="1"/>
  <c r="Q14" i="1" s="1"/>
  <c r="Q8" i="1" a="1"/>
  <c r="Q8" i="1" s="1"/>
  <c r="Q17" i="1" a="1"/>
  <c r="Q17" i="1" s="1"/>
  <c r="R41" i="1" a="1"/>
  <c r="R41" i="1" s="1"/>
  <c r="T41" i="1" s="1"/>
  <c r="S41" i="1" a="1"/>
  <c r="S41" i="1" s="1"/>
  <c r="U41" i="1" s="1"/>
  <c r="V41" i="1" s="1"/>
  <c r="Q15" i="1" a="1"/>
  <c r="Q15" i="1" s="1"/>
  <c r="Q21" i="1" a="1"/>
  <c r="Q21" i="1" s="1"/>
  <c r="R21" i="1" s="1" a="1"/>
  <c r="R21" i="1" s="1"/>
  <c r="T21" i="1" s="1"/>
  <c r="Q28" i="1" a="1"/>
  <c r="Q28" i="1" s="1"/>
  <c r="Q20" i="1" a="1"/>
  <c r="Q20" i="1" s="1"/>
  <c r="Q10" i="1" a="1"/>
  <c r="Q10" i="1" s="1"/>
  <c r="Q22" i="1" a="1"/>
  <c r="Q22" i="1" s="1"/>
  <c r="R22" i="1" s="1" a="1"/>
  <c r="R22" i="1" s="1"/>
  <c r="T22" i="1" s="1"/>
  <c r="Q27" i="1" a="1"/>
  <c r="Q27" i="1" s="1"/>
  <c r="Q35" i="1" a="1"/>
  <c r="Q35" i="1" s="1"/>
  <c r="Q5" i="1" a="1"/>
  <c r="Q5" i="1" s="1"/>
  <c r="Q4" i="1" a="1"/>
  <c r="Q4" i="1" s="1"/>
  <c r="Q37" i="1" a="1"/>
  <c r="Q37" i="1" s="1"/>
  <c r="Q31" i="1" a="1"/>
  <c r="Q31" i="1" s="1"/>
  <c r="Q19" i="1" a="1"/>
  <c r="Q19" i="1" s="1"/>
  <c r="Q9" i="1" a="1"/>
  <c r="Q9" i="1" s="1"/>
  <c r="Q33" i="1" a="1"/>
  <c r="Q33" i="1" s="1"/>
  <c r="Q24" i="1" a="1"/>
  <c r="Q24" i="1" s="1"/>
  <c r="Q16" i="1" a="1"/>
  <c r="Q16" i="1" s="1"/>
  <c r="S16" i="1" s="1" a="1"/>
  <c r="S16" i="1" s="1"/>
  <c r="U16" i="1" s="1"/>
  <c r="V16" i="1" s="1"/>
  <c r="Q7" i="1" a="1"/>
  <c r="Q7" i="1" s="1"/>
  <c r="S7" i="1" s="1" a="1"/>
  <c r="S7" i="1" s="1"/>
  <c r="U7" i="1" s="1"/>
  <c r="V7" i="1" s="1"/>
  <c r="Q30" i="1" a="1"/>
  <c r="Q30" i="1" s="1"/>
  <c r="Q26" i="1" a="1"/>
  <c r="Q26" i="1" s="1"/>
  <c r="Q18" i="1" a="1"/>
  <c r="Q18" i="1" s="1"/>
  <c r="Q38" i="1" a="1"/>
  <c r="Q38" i="1" s="1"/>
  <c r="Q25" i="1" a="1"/>
  <c r="Q25" i="1" s="1"/>
  <c r="Q39" i="1" a="1"/>
  <c r="Q39" i="1" s="1"/>
  <c r="Q12" i="1" a="1"/>
  <c r="Q12" i="1" s="1"/>
  <c r="R12" i="1" s="1" a="1"/>
  <c r="R12" i="1" s="1"/>
  <c r="T12" i="1" s="1"/>
  <c r="Q36" i="1" a="1"/>
  <c r="Q36" i="1" s="1"/>
  <c r="R36" i="1" s="1" a="1"/>
  <c r="R36" i="1" s="1"/>
  <c r="T36" i="1" s="1"/>
  <c r="Q34" i="1" a="1"/>
  <c r="Q34" i="1" s="1"/>
  <c r="R34" i="1" s="1" a="1"/>
  <c r="R34" i="1" s="1"/>
  <c r="T34" i="1" s="1"/>
  <c r="Q40" i="1" a="1"/>
  <c r="Q40" i="1" s="1"/>
  <c r="Q23" i="1" a="1"/>
  <c r="Q23" i="1" s="1"/>
  <c r="R23" i="1" s="1" a="1"/>
  <c r="R23" i="1" s="1"/>
  <c r="T23" i="1" s="1"/>
  <c r="Q32" i="1" a="1"/>
  <c r="Q32" i="1" s="1"/>
  <c r="R32" i="1" s="1" a="1"/>
  <c r="R32" i="1" s="1"/>
  <c r="T32" i="1" s="1"/>
  <c r="Q29" i="1" a="1"/>
  <c r="Q29" i="1" s="1"/>
  <c r="R29" i="1" s="1" a="1"/>
  <c r="R29" i="1" s="1"/>
  <c r="T29" i="1" s="1"/>
  <c r="S22" i="1" a="1"/>
  <c r="S22" i="1" s="1"/>
  <c r="U22" i="1" s="1"/>
  <c r="V22" i="1" s="1"/>
  <c r="R38" i="1" a="1"/>
  <c r="R38" i="1" s="1"/>
  <c r="T38" i="1" s="1"/>
  <c r="S38" i="1" a="1"/>
  <c r="S38" i="1" s="1"/>
  <c r="U38" i="1" s="1"/>
  <c r="V38" i="1" s="1"/>
  <c r="P38" i="1"/>
  <c r="W38" i="1"/>
  <c r="P40" i="1"/>
  <c r="W40" i="1"/>
  <c r="P37" i="1"/>
  <c r="W37" i="1"/>
  <c r="P28" i="1"/>
  <c r="W28" i="1"/>
  <c r="P27" i="1"/>
  <c r="W27" i="1"/>
  <c r="R28" i="1" a="1"/>
  <c r="R28" i="1" s="1"/>
  <c r="T28" i="1" s="1"/>
  <c r="S28" i="1" a="1"/>
  <c r="S28" i="1" s="1"/>
  <c r="U28" i="1" s="1"/>
  <c r="V28" i="1" s="1"/>
  <c r="P30" i="1"/>
  <c r="W30" i="1"/>
  <c r="P34" i="1"/>
  <c r="W34" i="1"/>
  <c r="P33" i="1"/>
  <c r="W33" i="1"/>
  <c r="P41" i="1"/>
  <c r="W41" i="1"/>
  <c r="R27" i="1" a="1"/>
  <c r="R27" i="1" s="1"/>
  <c r="T27" i="1" s="1"/>
  <c r="S27" i="1" a="1"/>
  <c r="S27" i="1" s="1"/>
  <c r="U27" i="1" s="1"/>
  <c r="V27" i="1" s="1"/>
  <c r="R35" i="1" a="1"/>
  <c r="R35" i="1" s="1"/>
  <c r="T35" i="1" s="1"/>
  <c r="S35" i="1" a="1"/>
  <c r="S35" i="1" s="1"/>
  <c r="U35" i="1" s="1"/>
  <c r="V35" i="1" s="1"/>
  <c r="P35" i="1"/>
  <c r="W35" i="1"/>
  <c r="P36" i="1"/>
  <c r="W36" i="1"/>
  <c r="R37" i="1" a="1"/>
  <c r="R37" i="1" s="1"/>
  <c r="T37" i="1" s="1"/>
  <c r="S37" i="1" a="1"/>
  <c r="S37" i="1" s="1"/>
  <c r="U37" i="1" s="1"/>
  <c r="V37" i="1" s="1"/>
  <c r="R31" i="1" a="1"/>
  <c r="R31" i="1" s="1"/>
  <c r="T31" i="1" s="1"/>
  <c r="S31" i="1" a="1"/>
  <c r="S31" i="1" s="1"/>
  <c r="U31" i="1" s="1"/>
  <c r="V31" i="1" s="1"/>
  <c r="S21" i="1" a="1"/>
  <c r="S21" i="1" s="1"/>
  <c r="U21" i="1" s="1"/>
  <c r="V21" i="1" s="1"/>
  <c r="P29" i="1"/>
  <c r="W29" i="1"/>
  <c r="R33" i="1" a="1"/>
  <c r="R33" i="1" s="1"/>
  <c r="T33" i="1" s="1"/>
  <c r="S33" i="1" a="1"/>
  <c r="S33" i="1" s="1"/>
  <c r="U33" i="1" s="1"/>
  <c r="V33" i="1" s="1"/>
  <c r="P39" i="1"/>
  <c r="W39" i="1"/>
  <c r="P32" i="1"/>
  <c r="W32" i="1"/>
  <c r="R30" i="1" a="1"/>
  <c r="R30" i="1" s="1"/>
  <c r="T30" i="1" s="1"/>
  <c r="S30" i="1" a="1"/>
  <c r="S30" i="1" s="1"/>
  <c r="U30" i="1" s="1"/>
  <c r="V30" i="1" s="1"/>
  <c r="P31" i="1"/>
  <c r="W31" i="1"/>
  <c r="R19" i="1" a="1"/>
  <c r="R19" i="1" s="1"/>
  <c r="T19" i="1" s="1"/>
  <c r="S19" i="1" a="1"/>
  <c r="S19" i="1" s="1"/>
  <c r="U19" i="1" s="1"/>
  <c r="V19" i="1" s="1"/>
  <c r="P11" i="1"/>
  <c r="W11" i="1"/>
  <c r="P17" i="1"/>
  <c r="W17" i="1"/>
  <c r="P4" i="1"/>
  <c r="W4" i="1"/>
  <c r="P20" i="1"/>
  <c r="W20" i="1"/>
  <c r="R18" i="1" a="1"/>
  <c r="R18" i="1" s="1"/>
  <c r="T18" i="1" s="1"/>
  <c r="S18" i="1" a="1"/>
  <c r="S18" i="1" s="1"/>
  <c r="U18" i="1" s="1"/>
  <c r="V18" i="1" s="1"/>
  <c r="P10" i="1"/>
  <c r="W10" i="1"/>
  <c r="R6" i="1" a="1"/>
  <c r="R6" i="1" s="1"/>
  <c r="T6" i="1" s="1"/>
  <c r="S6" i="1" a="1"/>
  <c r="S6" i="1" s="1"/>
  <c r="U6" i="1" s="1"/>
  <c r="V6" i="1" s="1"/>
  <c r="P23" i="1"/>
  <c r="W23" i="1"/>
  <c r="R3" i="1" a="1"/>
  <c r="R3" i="1" s="1"/>
  <c r="T3" i="1" s="1"/>
  <c r="S3" i="1" a="1"/>
  <c r="S3" i="1" s="1"/>
  <c r="U3" i="1" s="1"/>
  <c r="V3" i="1" s="1"/>
  <c r="P8" i="1"/>
  <c r="W8" i="1"/>
  <c r="R8" i="1" a="1"/>
  <c r="R8" i="1" s="1"/>
  <c r="T8" i="1" s="1"/>
  <c r="S8" i="1" a="1"/>
  <c r="S8" i="1" s="1"/>
  <c r="U8" i="1" s="1"/>
  <c r="V8" i="1" s="1"/>
  <c r="P22" i="1"/>
  <c r="W22" i="1"/>
  <c r="R17" i="1" a="1"/>
  <c r="R17" i="1" s="1"/>
  <c r="T17" i="1" s="1"/>
  <c r="S17" i="1" a="1"/>
  <c r="S17" i="1" s="1"/>
  <c r="U17" i="1" s="1"/>
  <c r="V17" i="1" s="1"/>
  <c r="P3" i="1"/>
  <c r="W3" i="1"/>
  <c r="P16" i="1"/>
  <c r="W16" i="1"/>
  <c r="R11" i="1" a="1"/>
  <c r="R11" i="1" s="1"/>
  <c r="T11" i="1" s="1"/>
  <c r="S11" i="1" a="1"/>
  <c r="S11" i="1" s="1"/>
  <c r="U11" i="1" s="1"/>
  <c r="V11" i="1" s="1"/>
  <c r="P19" i="1"/>
  <c r="W19" i="1"/>
  <c r="R15" i="1" a="1"/>
  <c r="R15" i="1" s="1"/>
  <c r="T15" i="1" s="1"/>
  <c r="S15" i="1" a="1"/>
  <c r="S15" i="1" s="1"/>
  <c r="U15" i="1" s="1"/>
  <c r="V15" i="1" s="1"/>
  <c r="P7" i="1"/>
  <c r="W7" i="1"/>
  <c r="P14" i="1"/>
  <c r="W14" i="1"/>
  <c r="P13" i="1"/>
  <c r="W13" i="1"/>
  <c r="R13" i="1" a="1"/>
  <c r="R13" i="1" s="1"/>
  <c r="T13" i="1" s="1"/>
  <c r="S13" i="1" a="1"/>
  <c r="S13" i="1" s="1"/>
  <c r="U13" i="1" s="1"/>
  <c r="V13" i="1" s="1"/>
  <c r="P9" i="1"/>
  <c r="W9" i="1"/>
  <c r="P12" i="1"/>
  <c r="W12" i="1"/>
  <c r="R10" i="1" a="1"/>
  <c r="R10" i="1" s="1"/>
  <c r="T10" i="1" s="1"/>
  <c r="S10" i="1" a="1"/>
  <c r="S10" i="1" s="1"/>
  <c r="U10" i="1" s="1"/>
  <c r="V10" i="1" s="1"/>
  <c r="P21" i="1"/>
  <c r="W21" i="1"/>
  <c r="P18" i="1"/>
  <c r="W18" i="1"/>
  <c r="R14" i="1" a="1"/>
  <c r="R14" i="1" s="1"/>
  <c r="T14" i="1" s="1"/>
  <c r="S14" i="1" a="1"/>
  <c r="S14" i="1" s="1"/>
  <c r="U14" i="1" s="1"/>
  <c r="V14" i="1" s="1"/>
  <c r="R4" i="1" a="1"/>
  <c r="R4" i="1" s="1"/>
  <c r="T4" i="1" s="1"/>
  <c r="S4" i="1" a="1"/>
  <c r="S4" i="1" s="1"/>
  <c r="U4" i="1" s="1"/>
  <c r="V4" i="1" s="1"/>
  <c r="P24" i="1"/>
  <c r="W24" i="1"/>
  <c r="R16" i="1" a="1"/>
  <c r="R16" i="1" s="1"/>
  <c r="T16" i="1" s="1"/>
  <c r="R9" i="1" a="1"/>
  <c r="R9" i="1" s="1"/>
  <c r="T9" i="1" s="1"/>
  <c r="S9" i="1" a="1"/>
  <c r="S9" i="1" s="1"/>
  <c r="U9" i="1" s="1"/>
  <c r="V9" i="1" s="1"/>
  <c r="R5" i="1" a="1"/>
  <c r="R5" i="1" s="1"/>
  <c r="T5" i="1" s="1"/>
  <c r="S5" i="1" a="1"/>
  <c r="S5" i="1" s="1"/>
  <c r="U5" i="1" s="1"/>
  <c r="V5" i="1" s="1"/>
  <c r="R7" i="1" a="1"/>
  <c r="R7" i="1" s="1"/>
  <c r="T7" i="1" s="1"/>
  <c r="P15" i="1"/>
  <c r="W15" i="1"/>
  <c r="P6" i="1"/>
  <c r="W6" i="1"/>
  <c r="P5" i="1"/>
  <c r="W5" i="1"/>
  <c r="I2" i="1" a="1"/>
  <c r="I2" i="1" s="1"/>
  <c r="R40" i="1" l="1" a="1"/>
  <c r="R40" i="1" s="1"/>
  <c r="T40" i="1" s="1"/>
  <c r="S40" i="1" a="1"/>
  <c r="S40" i="1" s="1"/>
  <c r="U40" i="1" s="1"/>
  <c r="V40" i="1" s="1"/>
  <c r="R26" i="1" a="1"/>
  <c r="R26" i="1" s="1"/>
  <c r="T26" i="1" s="1"/>
  <c r="S26" i="1" a="1"/>
  <c r="S26" i="1" s="1"/>
  <c r="U26" i="1" s="1"/>
  <c r="V26" i="1" s="1"/>
  <c r="R20" i="1" a="1"/>
  <c r="R20" i="1" s="1"/>
  <c r="T20" i="1" s="1"/>
  <c r="S20" i="1" a="1"/>
  <c r="S20" i="1" s="1"/>
  <c r="U20" i="1" s="1"/>
  <c r="V20" i="1" s="1"/>
  <c r="S34" i="1" a="1"/>
  <c r="S34" i="1" s="1"/>
  <c r="U34" i="1" s="1"/>
  <c r="V34" i="1" s="1"/>
  <c r="S12" i="1" a="1"/>
  <c r="S12" i="1" s="1"/>
  <c r="U12" i="1" s="1"/>
  <c r="V12" i="1" s="1"/>
  <c r="S29" i="1" a="1"/>
  <c r="S29" i="1" s="1"/>
  <c r="U29" i="1" s="1"/>
  <c r="V29" i="1" s="1"/>
  <c r="S36" i="1" a="1"/>
  <c r="S36" i="1" s="1"/>
  <c r="U36" i="1" s="1"/>
  <c r="V36" i="1" s="1"/>
  <c r="S32" i="1" a="1"/>
  <c r="S32" i="1" s="1"/>
  <c r="U32" i="1" s="1"/>
  <c r="V32" i="1" s="1"/>
  <c r="S23" i="1" a="1"/>
  <c r="S23" i="1" s="1"/>
  <c r="U23" i="1" s="1"/>
  <c r="V23" i="1" s="1"/>
  <c r="R39" i="1" a="1"/>
  <c r="R39" i="1" s="1"/>
  <c r="T39" i="1" s="1"/>
  <c r="S39" i="1" a="1"/>
  <c r="S39" i="1" s="1"/>
  <c r="U39" i="1" s="1"/>
  <c r="V39" i="1" s="1"/>
  <c r="S24" i="1" a="1"/>
  <c r="S24" i="1" s="1"/>
  <c r="U24" i="1" s="1"/>
  <c r="V24" i="1" s="1"/>
  <c r="R24" i="1" a="1"/>
  <c r="R24" i="1" s="1"/>
  <c r="T24" i="1" s="1"/>
  <c r="R25" i="1" a="1"/>
  <c r="R25" i="1" s="1"/>
  <c r="T25" i="1" s="1"/>
  <c r="S25" i="1" a="1"/>
  <c r="S25" i="1" s="1"/>
  <c r="U25" i="1" s="1"/>
  <c r="V25" i="1" s="1"/>
  <c r="Q2" i="1" a="1"/>
  <c r="Q2" i="1" s="1"/>
  <c r="K2" i="1" a="1"/>
  <c r="K2" i="1" s="1"/>
  <c r="N2" i="1" s="1"/>
  <c r="L2" i="1" a="1"/>
  <c r="L2" i="1" s="1"/>
  <c r="O2" i="1" s="1"/>
  <c r="J2" i="1" a="1"/>
  <c r="J2" i="1" s="1"/>
  <c r="R2" i="1" l="1" a="1"/>
  <c r="R2" i="1" s="1"/>
  <c r="T2" i="1" s="1"/>
  <c r="S2" i="1" a="1"/>
  <c r="S2" i="1" s="1"/>
  <c r="U2" i="1" s="1"/>
  <c r="V2" i="1" s="1"/>
  <c r="M2" i="1"/>
  <c r="P2" i="1" l="1"/>
  <c r="W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<sst xmlns="http://schemas.openxmlformats.org/spreadsheetml/2006/main" count="28" uniqueCount="27">
  <si>
    <t>problemSize</t>
  </si>
  <si>
    <t>workers</t>
  </si>
  <si>
    <t>input_ms</t>
  </si>
  <si>
    <t>initialisation_ms</t>
  </si>
  <si>
    <t>total_ms</t>
  </si>
  <si>
    <t>threads</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</si>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</sst>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0.805652777781" createdVersion="6" refreshedVersion="6" minRefreshableVersion="3" recordCount="41"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12288"/>
        <n v="6144"/>
        <n v="3072"/>
        <n v="1536"/>
        <n v="768"/>
        <m/>
        <n v="49152" u="1"/>
        <n v="24576" u="1"/>
        <n v="384" u="1"/>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80" count="14">
        <n v="64"/>
        <n v="32"/>
        <n v="16"/>
        <n v="8"/>
        <n v="4"/>
        <n v="2"/>
        <n v="1"/>
        <m/>
        <n v="40" u="1"/>
        <n v="48" u="1"/>
        <n v="56" u="1"/>
        <n v="24" u="1"/>
        <n v="72" u="1"/>
        <n v="80" u="1"/>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6.5640000000000001" maxValue="4344.2269999999999"/>
    </cacheField>
    <cacheField name="ept" numFmtId="0">
      <sharedItems containsString="0" containsBlank="1" containsNumber="1" containsInteger="1" minValue="9216" maxValue="150994944"/>
    </cacheField>
    <cacheField name="roundEpt" numFmtId="0">
      <sharedItems containsString="0" containsBlank="1" containsNumber="1" containsInteger="1" minValue="0" maxValue="151000000" count="115">
        <n v="2359000"/>
        <n v="4719000"/>
        <n v="9437000"/>
        <n v="18874000"/>
        <n v="37749000"/>
        <n v="590000"/>
        <n v="1180000"/>
        <n v="147000"/>
        <n v="295000"/>
        <n v="37000"/>
        <n v="74000"/>
        <n v="9000"/>
        <n v="18000"/>
        <n v="75497000"/>
        <n v="150995000"/>
        <m/>
        <n v="0" u="1"/>
        <n v="236000" u="1"/>
        <n v="169000" u="1"/>
        <n v="15000" u="1"/>
        <n v="393000" u="1"/>
        <n v="30200000" u="1"/>
        <n v="12600000" u="1"/>
        <n v="1570000" u="1"/>
        <n v="33000" u="1"/>
        <n v="9440000" u="1"/>
        <n v="2696000" u="1"/>
        <n v="400000" u="1"/>
        <n v="700000" u="1"/>
        <n v="1200000" u="1"/>
        <n v="1573000" u="1"/>
        <n v="7500000" u="1"/>
        <n v="2100000" u="1"/>
        <n v="6290000" u="1"/>
        <n v="42000" u="1"/>
        <n v="8390000" u="1"/>
        <n v="10000" u="1"/>
        <n v="472000" u="1"/>
        <n v="25170000" u="1"/>
        <n v="30000" u="1"/>
        <n v="786000" u="1"/>
        <n v="670000" u="1"/>
        <n v="25200000" u="1"/>
        <n v="800000" u="1"/>
        <n v="2400000" u="1"/>
        <n v="3146000" u="1"/>
        <n v="25000" u="1"/>
        <n v="12580000" u="1"/>
        <n v="12583000" u="1"/>
        <n v="20000" u="1"/>
        <n v="944000" u="1"/>
        <n v="150990000" u="1"/>
        <n v="60000" u="1"/>
        <n v="37700000" u="1"/>
        <n v="37750000" u="1"/>
        <n v="2700000" u="1"/>
        <n v="3775000" u="1"/>
        <n v="131000" u="1"/>
        <n v="170000" u="1"/>
        <n v="4700000" u="1"/>
        <n v="290000" u="1"/>
        <n v="500000" u="1"/>
        <n v="10790000" u="1"/>
        <n v="900000" u="1"/>
        <n v="1600000" u="1"/>
        <n v="50000" u="1"/>
        <n v="150000" u="1"/>
        <n v="15099000" u="1"/>
        <n v="8400000" u="1"/>
        <n v="25166000" u="1"/>
        <n v="197000" u="1"/>
        <n v="130000" u="1"/>
        <n v="18870000" u="1"/>
        <n v="40000" u="1"/>
        <n v="120000" u="1"/>
        <n v="18900000" u="1"/>
        <n v="59000" u="1"/>
        <n v="75500000" u="1"/>
        <n v="3100000" u="1"/>
        <n v="29000" u="1"/>
        <n v="7550000" u="1"/>
        <n v="3150000" u="1"/>
        <n v="9400000" u="1"/>
        <n v="790000" u="1"/>
        <n v="2360000" u="1"/>
        <n v="674000" u="1"/>
        <n v="30199000" u="1"/>
        <n v="100000" u="1"/>
        <n v="300000" u="1"/>
        <n v="49000" u="1"/>
        <n v="3770000" u="1"/>
        <n v="470000" u="1"/>
        <n v="1900000" u="1"/>
        <n v="10785000" u="1"/>
        <n v="240000" u="1"/>
        <n v="118000" u="1"/>
        <n v="6291000" u="1"/>
        <n v="151000000" u="1"/>
        <n v="10800000" u="1"/>
        <n v="70000" u="1"/>
        <n v="15100000" u="1"/>
        <n v="524000" u="1"/>
        <n v="6300000" u="1"/>
        <n v="390000" u="1"/>
        <n v="8389000" u="1"/>
        <n v="4720000" u="1"/>
        <n v="200000" u="1"/>
        <n v="600000" u="1"/>
        <n v="98000" u="1"/>
        <n v="1887000" u="1"/>
        <n v="2097000" u="1"/>
        <n v="520000" u="1"/>
        <n v="940000" u="1"/>
        <n v="1890000" u="1"/>
        <n v="38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n v="4"/>
    <x v="0"/>
    <n v="8.3000000000000007"/>
    <n v="146.976"/>
    <n v="197.77"/>
    <n v="2359296"/>
    <x v="0"/>
  </r>
  <r>
    <x v="0"/>
    <n v="4"/>
    <x v="1"/>
    <n v="6.6539999999999999"/>
    <n v="198.39400000000001"/>
    <n v="242.87200000000001"/>
    <n v="4718592"/>
    <x v="1"/>
  </r>
  <r>
    <x v="0"/>
    <n v="4"/>
    <x v="2"/>
    <n v="7.0919999999999996"/>
    <n v="302.26"/>
    <n v="364.20100000000002"/>
    <n v="9437184"/>
    <x v="2"/>
  </r>
  <r>
    <x v="0"/>
    <n v="4"/>
    <x v="3"/>
    <n v="12.045999999999999"/>
    <n v="437.72800000000001"/>
    <n v="545.50199999999995"/>
    <n v="18874368"/>
    <x v="3"/>
  </r>
  <r>
    <x v="0"/>
    <n v="4"/>
    <x v="4"/>
    <n v="23.026"/>
    <n v="800.90899999999999"/>
    <n v="984.80399999999997"/>
    <n v="37748736"/>
    <x v="4"/>
  </r>
  <r>
    <x v="1"/>
    <n v="4"/>
    <x v="0"/>
    <n v="4.0129999999999999"/>
    <n v="60.512"/>
    <n v="80.552000000000007"/>
    <n v="589824"/>
    <x v="5"/>
  </r>
  <r>
    <x v="1"/>
    <n v="4"/>
    <x v="1"/>
    <n v="3.0609999999999999"/>
    <n v="72.659000000000006"/>
    <n v="89.328999999999994"/>
    <n v="1179648"/>
    <x v="6"/>
  </r>
  <r>
    <x v="1"/>
    <n v="4"/>
    <x v="2"/>
    <n v="2.1280000000000001"/>
    <n v="100.85299999999999"/>
    <n v="119.601"/>
    <n v="2359296"/>
    <x v="0"/>
  </r>
  <r>
    <x v="1"/>
    <n v="4"/>
    <x v="3"/>
    <n v="3.4009999999999998"/>
    <n v="161.85"/>
    <n v="191.14599999999999"/>
    <n v="4718592"/>
    <x v="1"/>
  </r>
  <r>
    <x v="1"/>
    <n v="4"/>
    <x v="4"/>
    <n v="6.7240000000000002"/>
    <n v="203.46299999999999"/>
    <n v="257.48099999999999"/>
    <n v="9437184"/>
    <x v="2"/>
  </r>
  <r>
    <x v="2"/>
    <n v="4"/>
    <x v="0"/>
    <n v="4.5309999999999997"/>
    <n v="8.4749999999999996"/>
    <n v="21.919"/>
    <n v="147456"/>
    <x v="7"/>
  </r>
  <r>
    <x v="2"/>
    <n v="4"/>
    <x v="1"/>
    <n v="2.1539999999999999"/>
    <n v="14.786"/>
    <n v="24.666"/>
    <n v="294912"/>
    <x v="8"/>
  </r>
  <r>
    <x v="2"/>
    <n v="4"/>
    <x v="2"/>
    <n v="1.054"/>
    <n v="21.7"/>
    <n v="31.672999999999998"/>
    <n v="589824"/>
    <x v="5"/>
  </r>
  <r>
    <x v="2"/>
    <n v="4"/>
    <x v="3"/>
    <n v="1.974"/>
    <n v="49.674999999999997"/>
    <n v="63.040999999999997"/>
    <n v="1179648"/>
    <x v="6"/>
  </r>
  <r>
    <x v="2"/>
    <n v="4"/>
    <x v="4"/>
    <n v="1.9390000000000001"/>
    <n v="54.052999999999997"/>
    <n v="75.747"/>
    <n v="2359296"/>
    <x v="0"/>
  </r>
  <r>
    <x v="3"/>
    <n v="4"/>
    <x v="0"/>
    <n v="4.351"/>
    <n v="5.0940000000000003"/>
    <n v="15.62"/>
    <n v="36864"/>
    <x v="9"/>
  </r>
  <r>
    <x v="3"/>
    <n v="4"/>
    <x v="1"/>
    <n v="1.96"/>
    <n v="2.8759999999999999"/>
    <n v="10.398"/>
    <n v="73728"/>
    <x v="10"/>
  </r>
  <r>
    <x v="3"/>
    <n v="4"/>
    <x v="2"/>
    <n v="0.70499999999999996"/>
    <n v="6.7359999999999998"/>
    <n v="13.153"/>
    <n v="147456"/>
    <x v="7"/>
  </r>
  <r>
    <x v="3"/>
    <n v="4"/>
    <x v="3"/>
    <n v="0.72"/>
    <n v="7.798"/>
    <n v="14.958"/>
    <n v="294912"/>
    <x v="8"/>
  </r>
  <r>
    <x v="3"/>
    <n v="4"/>
    <x v="4"/>
    <n v="0.86199999999999999"/>
    <n v="13.37"/>
    <n v="21.498000000000001"/>
    <n v="589824"/>
    <x v="5"/>
  </r>
  <r>
    <x v="4"/>
    <n v="4"/>
    <x v="0"/>
    <n v="5.8739999999999997"/>
    <n v="0.71599999999999997"/>
    <n v="13.109"/>
    <n v="9216"/>
    <x v="11"/>
  </r>
  <r>
    <x v="4"/>
    <n v="4"/>
    <x v="1"/>
    <n v="1.79"/>
    <n v="0.877"/>
    <n v="7.4290000000000003"/>
    <n v="18432"/>
    <x v="12"/>
  </r>
  <r>
    <x v="4"/>
    <n v="4"/>
    <x v="2"/>
    <n v="0.77300000000000002"/>
    <n v="1.159"/>
    <n v="6.5640000000000001"/>
    <n v="36864"/>
    <x v="9"/>
  </r>
  <r>
    <x v="4"/>
    <n v="4"/>
    <x v="3"/>
    <n v="1.425"/>
    <n v="1.984"/>
    <n v="8.5709999999999997"/>
    <n v="73728"/>
    <x v="10"/>
  </r>
  <r>
    <x v="4"/>
    <n v="4"/>
    <x v="4"/>
    <n v="0.64500000000000002"/>
    <n v="3.4449999999999998"/>
    <n v="8.9740000000000002"/>
    <n v="147456"/>
    <x v="7"/>
  </r>
  <r>
    <x v="0"/>
    <n v="1"/>
    <x v="4"/>
    <n v="24.436"/>
    <n v="986.55600000000004"/>
    <n v="1182.0650000000001"/>
    <n v="37748736"/>
    <x v="4"/>
  </r>
  <r>
    <x v="0"/>
    <n v="1"/>
    <x v="5"/>
    <n v="43.42"/>
    <n v="1615.009"/>
    <n v="1963.288"/>
    <n v="75497472"/>
    <x v="13"/>
  </r>
  <r>
    <x v="0"/>
    <n v="1"/>
    <x v="6"/>
    <n v="81.762"/>
    <n v="3621.74"/>
    <n v="4344.2269999999999"/>
    <n v="150994944"/>
    <x v="14"/>
  </r>
  <r>
    <x v="1"/>
    <n v="1"/>
    <x v="4"/>
    <n v="17.065999999999999"/>
    <n v="285.93099999999998"/>
    <n v="353.226"/>
    <n v="9437184"/>
    <x v="2"/>
  </r>
  <r>
    <x v="1"/>
    <n v="1"/>
    <x v="5"/>
    <n v="15.856"/>
    <n v="517.899"/>
    <n v="621.55700000000002"/>
    <n v="18874368"/>
    <x v="3"/>
  </r>
  <r>
    <x v="1"/>
    <n v="1"/>
    <x v="6"/>
    <n v="28.314"/>
    <n v="999.79600000000005"/>
    <n v="1197.578"/>
    <n v="37748736"/>
    <x v="4"/>
  </r>
  <r>
    <x v="2"/>
    <n v="1"/>
    <x v="4"/>
    <n v="6.0469999999999997"/>
    <n v="92.150999999999996"/>
    <n v="113.78700000000001"/>
    <n v="2359296"/>
    <x v="0"/>
  </r>
  <r>
    <x v="2"/>
    <n v="1"/>
    <x v="5"/>
    <n v="3.2349999999999999"/>
    <n v="157.91499999999999"/>
    <n v="185.96899999999999"/>
    <n v="4718592"/>
    <x v="1"/>
  </r>
  <r>
    <x v="2"/>
    <n v="1"/>
    <x v="6"/>
    <n v="5.9969999999999999"/>
    <n v="307.96100000000001"/>
    <n v="362.411"/>
    <n v="9437184"/>
    <x v="2"/>
  </r>
  <r>
    <x v="3"/>
    <n v="1"/>
    <x v="4"/>
    <n v="3.0489999999999999"/>
    <n v="29.518999999999998"/>
    <n v="39.024000000000001"/>
    <n v="589824"/>
    <x v="5"/>
  </r>
  <r>
    <x v="3"/>
    <n v="1"/>
    <x v="5"/>
    <n v="2.2879999999999998"/>
    <n v="42.387999999999998"/>
    <n v="52.975999999999999"/>
    <n v="1179648"/>
    <x v="6"/>
  </r>
  <r>
    <x v="3"/>
    <n v="1"/>
    <x v="6"/>
    <n v="1.982"/>
    <n v="82.688000000000002"/>
    <n v="98.531000000000006"/>
    <n v="2359296"/>
    <x v="0"/>
  </r>
  <r>
    <x v="4"/>
    <n v="1"/>
    <x v="4"/>
    <n v="3.8109999999999999"/>
    <n v="3.677"/>
    <n v="11.727"/>
    <n v="147456"/>
    <x v="7"/>
  </r>
  <r>
    <x v="4"/>
    <n v="1"/>
    <x v="5"/>
    <n v="0.81299999999999994"/>
    <n v="6.819"/>
    <n v="12.355"/>
    <n v="294912"/>
    <x v="8"/>
  </r>
  <r>
    <x v="4"/>
    <n v="1"/>
    <x v="6"/>
    <n v="0.98"/>
    <n v="12.94"/>
    <n v="21.79"/>
    <n v="589824"/>
    <x v="5"/>
  </r>
  <r>
    <x v="5"/>
    <m/>
    <x v="7"/>
    <m/>
    <m/>
    <m/>
    <m/>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H19" firstHeaderRow="1" firstDataRow="2" firstDataCol="1" rowPageCount="1" colPageCount="1"/>
  <pivotFields count="9">
    <pivotField axis="axisPage" multipleItemSelectionAllowed="1" showAll="0" defaultSubtotal="0">
      <items count="9">
        <item h="1" m="1" x="8"/>
        <item x="4"/>
        <item x="3"/>
        <item x="2"/>
        <item x="1"/>
        <item x="0"/>
        <item h="1" m="1" x="7"/>
        <item h="1" m="1" x="6"/>
        <item h="1" x="5"/>
      </items>
    </pivotField>
    <pivotField showAll="0" defaultSubtotal="0"/>
    <pivotField axis="axisCol" showAll="0" defaultSubtotal="0">
      <items count="14">
        <item x="6"/>
        <item x="5"/>
        <item x="4"/>
        <item x="3"/>
        <item x="2"/>
        <item m="1" x="11"/>
        <item x="1"/>
        <item m="1" x="8"/>
        <item m="1" x="9"/>
        <item m="1" x="10"/>
        <item x="0"/>
        <item m="1" x="12"/>
        <item m="1" x="13"/>
        <item x="7"/>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15"/>
        <item m="1" x="97"/>
        <item x="14"/>
        <item m="1" x="51"/>
        <item m="1" x="77"/>
        <item x="13"/>
        <item m="1" x="54"/>
        <item x="4"/>
        <item m="1" x="53"/>
        <item m="1" x="21"/>
        <item m="1" x="86"/>
        <item m="1" x="42"/>
        <item m="1" x="38"/>
        <item m="1" x="69"/>
        <item m="1" x="75"/>
        <item x="3"/>
        <item m="1" x="72"/>
        <item m="1" x="100"/>
        <item m="1" x="67"/>
        <item m="1" x="22"/>
        <item m="1" x="48"/>
        <item m="1" x="47"/>
        <item m="1" x="98"/>
        <item m="1" x="62"/>
        <item m="1" x="93"/>
        <item m="1" x="25"/>
        <item x="2"/>
        <item m="1" x="82"/>
        <item m="1" x="68"/>
        <item m="1" x="35"/>
        <item m="1" x="104"/>
        <item m="1" x="80"/>
        <item m="1" x="31"/>
        <item m="1" x="102"/>
        <item m="1" x="96"/>
        <item m="1" x="33"/>
        <item m="1" x="105"/>
        <item x="1"/>
        <item m="1" x="59"/>
        <item m="1" x="114"/>
        <item m="1" x="56"/>
        <item m="1" x="90"/>
        <item m="1" x="81"/>
        <item m="1" x="45"/>
        <item m="1" x="78"/>
        <item m="1" x="55"/>
        <item m="1" x="26"/>
        <item m="1" x="44"/>
        <item m="1" x="84"/>
        <item x="0"/>
        <item m="1" x="32"/>
        <item m="1" x="110"/>
        <item m="1" x="92"/>
        <item m="1" x="113"/>
        <item m="1" x="109"/>
        <item m="1" x="64"/>
        <item m="1" x="30"/>
        <item m="1" x="23"/>
        <item m="1" x="29"/>
        <item x="6"/>
        <item m="1" x="50"/>
        <item m="1" x="112"/>
        <item m="1" x="63"/>
        <item m="1" x="43"/>
        <item m="1" x="83"/>
        <item m="1" x="40"/>
        <item m="1" x="28"/>
        <item m="1" x="85"/>
        <item m="1" x="41"/>
        <item m="1" x="107"/>
        <item x="5"/>
        <item m="1" x="101"/>
        <item m="1" x="111"/>
        <item m="1" x="61"/>
        <item m="1" x="37"/>
        <item m="1" x="91"/>
        <item m="1" x="27"/>
        <item m="1" x="20"/>
        <item m="1" x="103"/>
        <item m="1" x="88"/>
        <item x="8"/>
        <item m="1" x="60"/>
        <item m="1" x="94"/>
        <item m="1" x="17"/>
        <item m="1" x="106"/>
        <item m="1" x="70"/>
        <item m="1" x="58"/>
        <item m="1" x="18"/>
        <item m="1" x="66"/>
        <item x="7"/>
        <item m="1" x="57"/>
        <item m="1" x="71"/>
        <item m="1" x="74"/>
        <item m="1" x="95"/>
        <item m="1" x="87"/>
        <item m="1" x="108"/>
        <item x="10"/>
        <item m="1" x="99"/>
        <item m="1" x="52"/>
        <item m="1" x="76"/>
        <item m="1" x="65"/>
        <item m="1" x="89"/>
        <item m="1" x="34"/>
        <item m="1" x="73"/>
        <item x="9"/>
        <item m="1" x="24"/>
        <item m="1" x="39"/>
        <item m="1" x="79"/>
        <item m="1" x="46"/>
        <item m="1" x="49"/>
        <item x="12"/>
        <item m="1" x="19"/>
        <item m="1" x="36"/>
        <item x="11"/>
        <item m="1" x="16"/>
      </items>
    </pivotField>
    <pivotField dragToRow="0" dragToCol="0" dragToPage="0" showAll="0" defaultSubtotal="0"/>
  </pivotFields>
  <rowFields count="1">
    <field x="7"/>
  </rowFields>
  <rowItems count="15">
    <i>
      <x v="2"/>
    </i>
    <i>
      <x v="5"/>
    </i>
    <i>
      <x v="7"/>
    </i>
    <i>
      <x v="15"/>
    </i>
    <i>
      <x v="26"/>
    </i>
    <i>
      <x v="37"/>
    </i>
    <i>
      <x v="49"/>
    </i>
    <i>
      <x v="59"/>
    </i>
    <i>
      <x v="70"/>
    </i>
    <i>
      <x v="80"/>
    </i>
    <i>
      <x v="89"/>
    </i>
    <i>
      <x v="96"/>
    </i>
    <i>
      <x v="104"/>
    </i>
    <i>
      <x v="110"/>
    </i>
    <i>
      <x v="113"/>
    </i>
  </rowItems>
  <colFields count="1">
    <field x="2"/>
  </colFields>
  <colItems count="7">
    <i>
      <x/>
    </i>
    <i>
      <x v="1"/>
    </i>
    <i>
      <x v="2"/>
    </i>
    <i>
      <x v="3"/>
    </i>
    <i>
      <x v="4"/>
    </i>
    <i>
      <x v="6"/>
    </i>
    <i>
      <x v="10"/>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4" s="1"/>
        <i x="3" s="1"/>
        <i x="2" s="1"/>
        <i x="1" s="1"/>
        <i x="0" s="1"/>
        <i x="8" nd="1"/>
        <i x="7" nd="1"/>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workbookViewId="0">
      <selection activeCell="I51" sqref="I51"/>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2" width="19.6640625" customWidth="1"/>
    <col min="23" max="23" width="16.1640625" customWidth="1"/>
  </cols>
  <sheetData>
    <row r="1" spans="1:23" x14ac:dyDescent="0.2">
      <c r="A1" t="s">
        <v>0</v>
      </c>
      <c r="B1" t="s">
        <v>1</v>
      </c>
      <c r="C1" t="s">
        <v>5</v>
      </c>
      <c r="D1" t="s">
        <v>2</v>
      </c>
      <c r="E1" t="s">
        <v>3</v>
      </c>
      <c r="F1" t="s">
        <v>4</v>
      </c>
      <c r="G1" t="s">
        <v>9</v>
      </c>
      <c r="H1" t="s">
        <v>10</v>
      </c>
      <c r="I1" t="s">
        <v>20</v>
      </c>
      <c r="J1" t="s">
        <v>12</v>
      </c>
      <c r="K1" t="s">
        <v>13</v>
      </c>
      <c r="L1" t="s">
        <v>14</v>
      </c>
      <c r="M1" t="s">
        <v>15</v>
      </c>
      <c r="N1" t="s">
        <v>16</v>
      </c>
      <c r="O1" t="s">
        <v>17</v>
      </c>
      <c r="P1" t="s">
        <v>18</v>
      </c>
      <c r="Q1" t="s">
        <v>19</v>
      </c>
      <c r="R1" t="s">
        <v>21</v>
      </c>
      <c r="S1" t="s">
        <v>24</v>
      </c>
      <c r="T1" t="s">
        <v>22</v>
      </c>
      <c r="U1" t="s">
        <v>23</v>
      </c>
      <c r="V1" t="s">
        <v>26</v>
      </c>
      <c r="W1" t="s">
        <v>25</v>
      </c>
    </row>
    <row r="2" spans="1:23" x14ac:dyDescent="0.2">
      <c r="A2">
        <v>12288</v>
      </c>
      <c r="B2">
        <v>4</v>
      </c>
      <c r="C2">
        <v>64</v>
      </c>
      <c r="D2">
        <v>8.3000000000000007</v>
      </c>
      <c r="E2">
        <v>146.976</v>
      </c>
      <c r="F2">
        <v>197.77</v>
      </c>
      <c r="G2">
        <f t="shared" ref="G2" si="0">POWER(A2,2)/C2</f>
        <v>2359296</v>
      </c>
      <c r="H2">
        <f t="shared" ref="H2:H41" si="1">ROUND(G2,-3)</f>
        <v>2359000</v>
      </c>
      <c r="I2" cm="1">
        <f t="array" ref="I2">MATCH(1,(A2=A:A)*(MIN(IF(A:A=A2,C:C))=C:C),0)</f>
        <v>29</v>
      </c>
      <c r="J2" cm="1">
        <f t="array" ref="J2">INDEX(A:H,I2,6)</f>
        <v>4344.2269999999999</v>
      </c>
      <c r="K2" cm="1">
        <f t="array" ref="K2">INDEX(A:H,I2,5)</f>
        <v>3621.74</v>
      </c>
      <c r="L2" cm="1">
        <f t="array" ref="L2">INDEX(A:H,I2,4)</f>
        <v>81.762</v>
      </c>
      <c r="M2">
        <f t="shared" ref="M2" si="2">J2/F2</f>
        <v>21.966056530312986</v>
      </c>
      <c r="N2">
        <f t="shared" ref="N2" si="3">K2/E2</f>
        <v>24.64171021119094</v>
      </c>
      <c r="O2">
        <f t="shared" ref="O2" si="4">L2/D2</f>
        <v>9.8508433734939747</v>
      </c>
      <c r="P2">
        <f t="shared" ref="P2" si="5">1/M2</f>
        <v>4.5524784961743489E-2</v>
      </c>
      <c r="Q2" cm="1">
        <f t="array" ref="Q2">MATCH(1,(H2=H:H)*(MIN(IF(H:H=H2,A:A))=A:A),0)</f>
        <v>38</v>
      </c>
      <c r="R2" cm="1">
        <f t="array" ref="R2">INDEX(A:H,Q2,6)</f>
        <v>98.531000000000006</v>
      </c>
      <c r="S2" cm="1">
        <f t="array" ref="S2">INDEX(A:H,Q2,5)</f>
        <v>82.688000000000002</v>
      </c>
      <c r="T2">
        <f t="shared" ref="T2" si="6">R2/F2</f>
        <v>0.49821004196794255</v>
      </c>
      <c r="U2">
        <f t="shared" ref="U2" si="7">S2/E2</f>
        <v>0.56259525364685392</v>
      </c>
      <c r="V2">
        <f t="shared" ref="V2" si="8">C2*U2</f>
        <v>36.006096233398651</v>
      </c>
      <c r="W2">
        <f t="shared" ref="W2" si="9">(M2-C2)/(1-C2)</f>
        <v>0.66720545189979397</v>
      </c>
    </row>
    <row r="3" spans="1:23" x14ac:dyDescent="0.2">
      <c r="A3">
        <v>12288</v>
      </c>
      <c r="B3">
        <v>4</v>
      </c>
      <c r="C3">
        <v>32</v>
      </c>
      <c r="D3">
        <v>6.6539999999999999</v>
      </c>
      <c r="E3">
        <v>198.39400000000001</v>
      </c>
      <c r="F3">
        <v>242.87200000000001</v>
      </c>
      <c r="G3">
        <f t="shared" ref="G3:G26" si="10">POWER(A3,2)/C3</f>
        <v>4718592</v>
      </c>
      <c r="H3">
        <f t="shared" si="1"/>
        <v>4719000</v>
      </c>
      <c r="I3" cm="1">
        <f t="array" ref="I3">MATCH(1,(A3=A:A)*(MIN(IF(A:A=A3,C:C))=C:C),0)</f>
        <v>29</v>
      </c>
      <c r="J3" cm="1">
        <f t="array" ref="J3">INDEX(A:H,I3,6)</f>
        <v>4344.2269999999999</v>
      </c>
      <c r="K3" cm="1">
        <f t="array" ref="K3">INDEX(A:H,I3,5)</f>
        <v>3621.74</v>
      </c>
      <c r="L3" cm="1">
        <f t="array" ref="L3">INDEX(A:H,I3,4)</f>
        <v>81.762</v>
      </c>
      <c r="M3">
        <f t="shared" ref="M3:M26" si="11">J3/F3</f>
        <v>17.886899272044531</v>
      </c>
      <c r="N3">
        <f t="shared" ref="N3:N26" si="12">K3/E3</f>
        <v>18.255289978527575</v>
      </c>
      <c r="O3">
        <f t="shared" ref="O3:O26" si="13">L3/D3</f>
        <v>12.287646528403968</v>
      </c>
      <c r="P3">
        <f t="shared" ref="P3:P26" si="14">1/M3</f>
        <v>5.5906839122357103E-2</v>
      </c>
      <c r="Q3" cm="1">
        <f t="array" ref="Q3">MATCH(1,(H3=H:H)*(MIN(IF(H:H=H3,A:A))=A:A),0)</f>
        <v>34</v>
      </c>
      <c r="R3" cm="1">
        <f t="array" ref="R3">INDEX(A:H,Q3,6)</f>
        <v>185.96899999999999</v>
      </c>
      <c r="S3" cm="1">
        <f t="array" ref="S3">INDEX(A:H,Q3,5)</f>
        <v>157.91499999999999</v>
      </c>
      <c r="T3">
        <f t="shared" ref="T3:T26" si="15">R3/F3</f>
        <v>0.76570786257781875</v>
      </c>
      <c r="U3">
        <f t="shared" ref="U3:U26" si="16">S3/E3</f>
        <v>0.79596661189350482</v>
      </c>
      <c r="V3">
        <f t="shared" ref="V3:V26" si="17">C3*U3</f>
        <v>25.470931580592154</v>
      </c>
      <c r="W3">
        <f t="shared" ref="W3:W26" si="18">(M3-C3)/(1-C3)</f>
        <v>0.45526131380501517</v>
      </c>
    </row>
    <row r="4" spans="1:23" x14ac:dyDescent="0.2">
      <c r="A4">
        <v>12288</v>
      </c>
      <c r="B4">
        <v>4</v>
      </c>
      <c r="C4">
        <v>16</v>
      </c>
      <c r="D4">
        <v>7.0919999999999996</v>
      </c>
      <c r="E4">
        <v>302.26</v>
      </c>
      <c r="F4">
        <v>364.20100000000002</v>
      </c>
      <c r="G4">
        <f t="shared" si="10"/>
        <v>9437184</v>
      </c>
      <c r="H4">
        <f t="shared" si="1"/>
        <v>9437000</v>
      </c>
      <c r="I4" cm="1">
        <f t="array" ref="I4">MATCH(1,(A4=A:A)*(MIN(IF(A:A=A4,C:C))=C:C),0)</f>
        <v>29</v>
      </c>
      <c r="J4" cm="1">
        <f t="array" ref="J4">INDEX(A:H,I4,6)</f>
        <v>4344.2269999999999</v>
      </c>
      <c r="K4" cm="1">
        <f t="array" ref="K4">INDEX(A:H,I4,5)</f>
        <v>3621.74</v>
      </c>
      <c r="L4" cm="1">
        <f t="array" ref="L4">INDEX(A:H,I4,4)</f>
        <v>81.762</v>
      </c>
      <c r="M4">
        <f t="shared" si="11"/>
        <v>11.928102888240284</v>
      </c>
      <c r="N4">
        <f t="shared" si="12"/>
        <v>11.982200754317475</v>
      </c>
      <c r="O4">
        <f t="shared" si="13"/>
        <v>11.528764805414552</v>
      </c>
      <c r="P4">
        <f t="shared" si="14"/>
        <v>8.3835628294746112E-2</v>
      </c>
      <c r="Q4" cm="1">
        <f t="array" ref="Q4">MATCH(1,(H4=H:H)*(MIN(IF(H:H=H4,A:A))=A:A),0)</f>
        <v>35</v>
      </c>
      <c r="R4" cm="1">
        <f t="array" ref="R4">INDEX(A:H,Q4,6)</f>
        <v>362.411</v>
      </c>
      <c r="S4" cm="1">
        <f t="array" ref="S4">INDEX(A:H,Q4,5)</f>
        <v>307.96100000000001</v>
      </c>
      <c r="T4">
        <f t="shared" si="15"/>
        <v>0.9950851315619671</v>
      </c>
      <c r="U4">
        <f t="shared" si="16"/>
        <v>1.0188612452855159</v>
      </c>
      <c r="V4">
        <f t="shared" si="17"/>
        <v>16.301779924568255</v>
      </c>
      <c r="W4">
        <f t="shared" si="18"/>
        <v>0.27145980745064774</v>
      </c>
    </row>
    <row r="5" spans="1:23" x14ac:dyDescent="0.2">
      <c r="A5">
        <v>12288</v>
      </c>
      <c r="B5">
        <v>4</v>
      </c>
      <c r="C5">
        <v>8</v>
      </c>
      <c r="D5">
        <v>12.045999999999999</v>
      </c>
      <c r="E5">
        <v>437.72800000000001</v>
      </c>
      <c r="F5">
        <v>545.50199999999995</v>
      </c>
      <c r="G5">
        <f t="shared" si="10"/>
        <v>18874368</v>
      </c>
      <c r="H5">
        <f t="shared" si="1"/>
        <v>18874000</v>
      </c>
      <c r="I5" cm="1">
        <f t="array" ref="I5">MATCH(1,(A5=A:A)*(MIN(IF(A:A=A5,C:C))=C:C),0)</f>
        <v>29</v>
      </c>
      <c r="J5" cm="1">
        <f t="array" ref="J5">INDEX(A:H,I5,6)</f>
        <v>4344.2269999999999</v>
      </c>
      <c r="K5" cm="1">
        <f t="array" ref="K5">INDEX(A:H,I5,5)</f>
        <v>3621.74</v>
      </c>
      <c r="L5" cm="1">
        <f t="array" ref="L5">INDEX(A:H,I5,4)</f>
        <v>81.762</v>
      </c>
      <c r="M5">
        <f t="shared" si="11"/>
        <v>7.9637233227375885</v>
      </c>
      <c r="N5">
        <f t="shared" si="12"/>
        <v>8.2739509467066306</v>
      </c>
      <c r="O5">
        <f t="shared" si="13"/>
        <v>6.7874813216005316</v>
      </c>
      <c r="P5">
        <f t="shared" si="14"/>
        <v>0.12556940509784595</v>
      </c>
      <c r="Q5" cm="1">
        <f t="array" ref="Q5">MATCH(1,(H5=H:H)*(MIN(IF(H:H=H5,A:A))=A:A),0)</f>
        <v>31</v>
      </c>
      <c r="R5" cm="1">
        <f t="array" ref="R5">INDEX(A:H,Q5,6)</f>
        <v>621.55700000000002</v>
      </c>
      <c r="S5" cm="1">
        <f t="array" ref="S5">INDEX(A:H,Q5,5)</f>
        <v>517.899</v>
      </c>
      <c r="T5">
        <f t="shared" si="15"/>
        <v>1.1394220369494521</v>
      </c>
      <c r="U5">
        <f t="shared" si="16"/>
        <v>1.1831525513560932</v>
      </c>
      <c r="V5">
        <f t="shared" si="17"/>
        <v>9.4652204108487457</v>
      </c>
      <c r="W5">
        <f t="shared" si="18"/>
        <v>5.1823824660587802E-3</v>
      </c>
    </row>
    <row r="6" spans="1:23" x14ac:dyDescent="0.2">
      <c r="A6">
        <v>12288</v>
      </c>
      <c r="B6">
        <v>4</v>
      </c>
      <c r="C6">
        <v>4</v>
      </c>
      <c r="D6">
        <v>23.026</v>
      </c>
      <c r="E6">
        <v>800.90899999999999</v>
      </c>
      <c r="F6">
        <v>984.80399999999997</v>
      </c>
      <c r="G6">
        <f t="shared" si="10"/>
        <v>37748736</v>
      </c>
      <c r="H6">
        <f t="shared" si="1"/>
        <v>37749000</v>
      </c>
      <c r="I6" cm="1">
        <f t="array" ref="I6">MATCH(1,(A6=A:A)*(MIN(IF(A:A=A6,C:C))=C:C),0)</f>
        <v>29</v>
      </c>
      <c r="J6" cm="1">
        <f t="array" ref="J6">INDEX(A:H,I6,6)</f>
        <v>4344.2269999999999</v>
      </c>
      <c r="K6" cm="1">
        <f t="array" ref="K6">INDEX(A:H,I6,5)</f>
        <v>3621.74</v>
      </c>
      <c r="L6" cm="1">
        <f t="array" ref="L6">INDEX(A:H,I6,4)</f>
        <v>81.762</v>
      </c>
      <c r="M6">
        <f t="shared" si="11"/>
        <v>4.4112605147826374</v>
      </c>
      <c r="N6">
        <f t="shared" si="12"/>
        <v>4.5220368356454976</v>
      </c>
      <c r="O6">
        <f t="shared" si="13"/>
        <v>3.5508555545904632</v>
      </c>
      <c r="P6">
        <f t="shared" si="14"/>
        <v>0.22669257384570371</v>
      </c>
      <c r="Q6" cm="1">
        <f t="array" ref="Q6">MATCH(1,(H6=H:H)*(MIN(IF(H:H=H6,A:A))=A:A),0)</f>
        <v>32</v>
      </c>
      <c r="R6" cm="1">
        <f t="array" ref="R6">INDEX(A:H,Q6,6)</f>
        <v>1197.578</v>
      </c>
      <c r="S6" cm="1">
        <f t="array" ref="S6">INDEX(A:H,Q6,5)</f>
        <v>999.79600000000005</v>
      </c>
      <c r="T6">
        <f t="shared" si="15"/>
        <v>1.2160572052916114</v>
      </c>
      <c r="U6">
        <f t="shared" si="16"/>
        <v>1.2483265889133472</v>
      </c>
      <c r="V6">
        <f t="shared" si="17"/>
        <v>4.993306355653389</v>
      </c>
      <c r="W6">
        <f t="shared" si="18"/>
        <v>-0.13708683826087911</v>
      </c>
    </row>
    <row r="7" spans="1:23" x14ac:dyDescent="0.2">
      <c r="A7">
        <v>6144</v>
      </c>
      <c r="B7">
        <v>4</v>
      </c>
      <c r="C7">
        <v>64</v>
      </c>
      <c r="D7">
        <v>4.0129999999999999</v>
      </c>
      <c r="E7">
        <v>60.512</v>
      </c>
      <c r="F7">
        <v>80.552000000000007</v>
      </c>
      <c r="G7">
        <f t="shared" si="10"/>
        <v>589824</v>
      </c>
      <c r="H7">
        <f t="shared" si="1"/>
        <v>590000</v>
      </c>
      <c r="I7" cm="1">
        <f t="array" ref="I7">MATCH(1,(A7=A:A)*(MIN(IF(A:A=A7,C:C))=C:C),0)</f>
        <v>32</v>
      </c>
      <c r="J7" cm="1">
        <f t="array" ref="J7">INDEX(A:H,I7,6)</f>
        <v>1197.578</v>
      </c>
      <c r="K7" cm="1">
        <f t="array" ref="K7">INDEX(A:H,I7,5)</f>
        <v>999.79600000000005</v>
      </c>
      <c r="L7" cm="1">
        <f t="array" ref="L7">INDEX(A:H,I7,4)</f>
        <v>28.314</v>
      </c>
      <c r="M7">
        <f t="shared" si="11"/>
        <v>14.867141722117388</v>
      </c>
      <c r="N7">
        <f t="shared" si="12"/>
        <v>16.522276573241673</v>
      </c>
      <c r="O7">
        <f t="shared" si="13"/>
        <v>7.0555693994517821</v>
      </c>
      <c r="P7">
        <f t="shared" si="14"/>
        <v>6.7262424660439663E-2</v>
      </c>
      <c r="Q7" cm="1">
        <f t="array" ref="Q7">MATCH(1,(H7=H:H)*(MIN(IF(H:H=H7,A:A))=A:A),0)</f>
        <v>41</v>
      </c>
      <c r="R7" cm="1">
        <f t="array" ref="R7">INDEX(A:H,Q7,6)</f>
        <v>21.79</v>
      </c>
      <c r="S7" cm="1">
        <f t="array" ref="S7">INDEX(A:H,Q7,5)</f>
        <v>12.94</v>
      </c>
      <c r="T7">
        <f t="shared" si="15"/>
        <v>0.27050849140927596</v>
      </c>
      <c r="U7">
        <f t="shared" si="16"/>
        <v>0.21384188260179798</v>
      </c>
      <c r="V7">
        <f t="shared" si="17"/>
        <v>13.685880486515071</v>
      </c>
      <c r="W7">
        <f t="shared" si="18"/>
        <v>0.77988663933147007</v>
      </c>
    </row>
    <row r="8" spans="1:23" x14ac:dyDescent="0.2">
      <c r="A8">
        <v>6144</v>
      </c>
      <c r="B8">
        <v>4</v>
      </c>
      <c r="C8">
        <v>32</v>
      </c>
      <c r="D8">
        <v>3.0609999999999999</v>
      </c>
      <c r="E8">
        <v>72.659000000000006</v>
      </c>
      <c r="F8">
        <v>89.328999999999994</v>
      </c>
      <c r="G8">
        <f t="shared" si="10"/>
        <v>1179648</v>
      </c>
      <c r="H8">
        <f t="shared" si="1"/>
        <v>1180000</v>
      </c>
      <c r="I8" cm="1">
        <f t="array" ref="I8">MATCH(1,(A8=A:A)*(MIN(IF(A:A=A8,C:C))=C:C),0)</f>
        <v>32</v>
      </c>
      <c r="J8" cm="1">
        <f t="array" ref="J8">INDEX(A:H,I8,6)</f>
        <v>1197.578</v>
      </c>
      <c r="K8" cm="1">
        <f t="array" ref="K8">INDEX(A:H,I8,5)</f>
        <v>999.79600000000005</v>
      </c>
      <c r="L8" cm="1">
        <f t="array" ref="L8">INDEX(A:H,I8,4)</f>
        <v>28.314</v>
      </c>
      <c r="M8">
        <f t="shared" si="11"/>
        <v>13.406374189792789</v>
      </c>
      <c r="N8">
        <f t="shared" si="12"/>
        <v>13.760112305426718</v>
      </c>
      <c r="O8">
        <f t="shared" si="13"/>
        <v>9.2499183273440053</v>
      </c>
      <c r="P8">
        <f t="shared" si="14"/>
        <v>7.4591383609251341E-2</v>
      </c>
      <c r="Q8" cm="1">
        <f t="array" ref="Q8">MATCH(1,(H8=H:H)*(MIN(IF(H:H=H8,A:A))=A:A),0)</f>
        <v>37</v>
      </c>
      <c r="R8" cm="1">
        <f t="array" ref="R8">INDEX(A:H,Q8,6)</f>
        <v>52.975999999999999</v>
      </c>
      <c r="S8" cm="1">
        <f t="array" ref="S8">INDEX(A:H,Q8,5)</f>
        <v>42.387999999999998</v>
      </c>
      <c r="T8">
        <f t="shared" si="15"/>
        <v>0.59304369241791588</v>
      </c>
      <c r="U8">
        <f t="shared" si="16"/>
        <v>0.58338265046312221</v>
      </c>
      <c r="V8">
        <f t="shared" si="17"/>
        <v>18.668244814819911</v>
      </c>
      <c r="W8">
        <f t="shared" si="18"/>
        <v>0.59979438097442617</v>
      </c>
    </row>
    <row r="9" spans="1:23" x14ac:dyDescent="0.2">
      <c r="A9">
        <v>6144</v>
      </c>
      <c r="B9">
        <v>4</v>
      </c>
      <c r="C9">
        <v>16</v>
      </c>
      <c r="D9">
        <v>2.1280000000000001</v>
      </c>
      <c r="E9">
        <v>100.85299999999999</v>
      </c>
      <c r="F9">
        <v>119.601</v>
      </c>
      <c r="G9">
        <f t="shared" si="10"/>
        <v>2359296</v>
      </c>
      <c r="H9">
        <f t="shared" si="1"/>
        <v>2359000</v>
      </c>
      <c r="I9" cm="1">
        <f t="array" ref="I9">MATCH(1,(A9=A:A)*(MIN(IF(A:A=A9,C:C))=C:C),0)</f>
        <v>32</v>
      </c>
      <c r="J9" cm="1">
        <f t="array" ref="J9">INDEX(A:H,I9,6)</f>
        <v>1197.578</v>
      </c>
      <c r="K9" cm="1">
        <f t="array" ref="K9">INDEX(A:H,I9,5)</f>
        <v>999.79600000000005</v>
      </c>
      <c r="L9" cm="1">
        <f t="array" ref="L9">INDEX(A:H,I9,4)</f>
        <v>28.314</v>
      </c>
      <c r="M9">
        <f t="shared" si="11"/>
        <v>10.013110258275432</v>
      </c>
      <c r="N9">
        <f t="shared" si="12"/>
        <v>9.9133987090121281</v>
      </c>
      <c r="O9">
        <f t="shared" si="13"/>
        <v>13.305451127819548</v>
      </c>
      <c r="P9">
        <f t="shared" si="14"/>
        <v>9.9869069071075123E-2</v>
      </c>
      <c r="Q9" cm="1">
        <f t="array" ref="Q9">MATCH(1,(H9=H:H)*(MIN(IF(H:H=H9,A:A))=A:A),0)</f>
        <v>38</v>
      </c>
      <c r="R9" cm="1">
        <f t="array" ref="R9">INDEX(A:H,Q9,6)</f>
        <v>98.531000000000006</v>
      </c>
      <c r="S9" cm="1">
        <f t="array" ref="S9">INDEX(A:H,Q9,5)</f>
        <v>82.688000000000002</v>
      </c>
      <c r="T9">
        <f t="shared" si="15"/>
        <v>0.82383090442387608</v>
      </c>
      <c r="U9">
        <f t="shared" si="16"/>
        <v>0.81988636927012593</v>
      </c>
      <c r="V9">
        <f t="shared" si="17"/>
        <v>13.118181908322015</v>
      </c>
      <c r="W9">
        <f t="shared" si="18"/>
        <v>0.39912598278163786</v>
      </c>
    </row>
    <row r="10" spans="1:23" x14ac:dyDescent="0.2">
      <c r="A10">
        <v>6144</v>
      </c>
      <c r="B10">
        <v>4</v>
      </c>
      <c r="C10">
        <v>8</v>
      </c>
      <c r="D10">
        <v>3.4009999999999998</v>
      </c>
      <c r="E10">
        <v>161.85</v>
      </c>
      <c r="F10">
        <v>191.14599999999999</v>
      </c>
      <c r="G10">
        <f t="shared" si="10"/>
        <v>4718592</v>
      </c>
      <c r="H10">
        <f t="shared" si="1"/>
        <v>4719000</v>
      </c>
      <c r="I10" cm="1">
        <f t="array" ref="I10">MATCH(1,(A10=A:A)*(MIN(IF(A:A=A10,C:C))=C:C),0)</f>
        <v>32</v>
      </c>
      <c r="J10" cm="1">
        <f t="array" ref="J10">INDEX(A:H,I10,6)</f>
        <v>1197.578</v>
      </c>
      <c r="K10" cm="1">
        <f t="array" ref="K10">INDEX(A:H,I10,5)</f>
        <v>999.79600000000005</v>
      </c>
      <c r="L10" cm="1">
        <f t="array" ref="L10">INDEX(A:H,I10,4)</f>
        <v>28.314</v>
      </c>
      <c r="M10">
        <f t="shared" si="11"/>
        <v>6.2652527387442065</v>
      </c>
      <c r="N10">
        <f t="shared" si="12"/>
        <v>6.1772999691071986</v>
      </c>
      <c r="O10">
        <f t="shared" si="13"/>
        <v>8.3251984710379308</v>
      </c>
      <c r="P10">
        <f t="shared" si="14"/>
        <v>0.15961048048644846</v>
      </c>
      <c r="Q10" cm="1">
        <f t="array" ref="Q10">MATCH(1,(H10=H:H)*(MIN(IF(H:H=H10,A:A))=A:A),0)</f>
        <v>34</v>
      </c>
      <c r="R10" cm="1">
        <f t="array" ref="R10">INDEX(A:H,Q10,6)</f>
        <v>185.96899999999999</v>
      </c>
      <c r="S10" cm="1">
        <f t="array" ref="S10">INDEX(A:H,Q10,5)</f>
        <v>157.91499999999999</v>
      </c>
      <c r="T10">
        <f t="shared" si="15"/>
        <v>0.97291599091793712</v>
      </c>
      <c r="U10">
        <f t="shared" si="16"/>
        <v>0.97568736484399132</v>
      </c>
      <c r="V10">
        <f t="shared" si="17"/>
        <v>7.8054989187519306</v>
      </c>
      <c r="W10">
        <f t="shared" si="18"/>
        <v>0.24782103732225622</v>
      </c>
    </row>
    <row r="11" spans="1:23" x14ac:dyDescent="0.2">
      <c r="A11">
        <v>6144</v>
      </c>
      <c r="B11">
        <v>4</v>
      </c>
      <c r="C11">
        <v>4</v>
      </c>
      <c r="D11">
        <v>6.7240000000000002</v>
      </c>
      <c r="E11">
        <v>203.46299999999999</v>
      </c>
      <c r="F11">
        <v>257.48099999999999</v>
      </c>
      <c r="G11">
        <f t="shared" si="10"/>
        <v>9437184</v>
      </c>
      <c r="H11">
        <f t="shared" si="1"/>
        <v>9437000</v>
      </c>
      <c r="I11" cm="1">
        <f t="array" ref="I11">MATCH(1,(A11=A:A)*(MIN(IF(A:A=A11,C:C))=C:C),0)</f>
        <v>32</v>
      </c>
      <c r="J11" cm="1">
        <f t="array" ref="J11">INDEX(A:H,I11,6)</f>
        <v>1197.578</v>
      </c>
      <c r="K11" cm="1">
        <f t="array" ref="K11">INDEX(A:H,I11,5)</f>
        <v>999.79600000000005</v>
      </c>
      <c r="L11" cm="1">
        <f t="array" ref="L11">INDEX(A:H,I11,4)</f>
        <v>28.314</v>
      </c>
      <c r="M11">
        <f t="shared" si="11"/>
        <v>4.6511315398029369</v>
      </c>
      <c r="N11">
        <f t="shared" si="12"/>
        <v>4.9138958926192968</v>
      </c>
      <c r="O11">
        <f t="shared" si="13"/>
        <v>4.210886377156454</v>
      </c>
      <c r="P11">
        <f t="shared" si="14"/>
        <v>0.21500144458231529</v>
      </c>
      <c r="Q11" cm="1">
        <f t="array" ref="Q11">MATCH(1,(H11=H:H)*(MIN(IF(H:H=H11,A:A))=A:A),0)</f>
        <v>35</v>
      </c>
      <c r="R11" cm="1">
        <f t="array" ref="R11">INDEX(A:H,Q11,6)</f>
        <v>362.411</v>
      </c>
      <c r="S11" cm="1">
        <f t="array" ref="S11">INDEX(A:H,Q11,5)</f>
        <v>307.96100000000001</v>
      </c>
      <c r="T11">
        <f t="shared" si="15"/>
        <v>1.4075252154527906</v>
      </c>
      <c r="U11">
        <f t="shared" si="16"/>
        <v>1.5135970667885563</v>
      </c>
      <c r="V11">
        <f t="shared" si="17"/>
        <v>6.0543882671542253</v>
      </c>
      <c r="W11">
        <f t="shared" si="18"/>
        <v>-0.21704384660097897</v>
      </c>
    </row>
    <row r="12" spans="1:23" x14ac:dyDescent="0.2">
      <c r="A12">
        <v>3072</v>
      </c>
      <c r="B12">
        <v>4</v>
      </c>
      <c r="C12">
        <v>64</v>
      </c>
      <c r="D12">
        <v>4.5309999999999997</v>
      </c>
      <c r="E12">
        <v>8.4749999999999996</v>
      </c>
      <c r="F12">
        <v>21.919</v>
      </c>
      <c r="G12">
        <f t="shared" si="10"/>
        <v>147456</v>
      </c>
      <c r="H12">
        <f t="shared" si="1"/>
        <v>147000</v>
      </c>
      <c r="I12" cm="1">
        <f t="array" ref="I12">MATCH(1,(A12=A:A)*(MIN(IF(A:A=A12,C:C))=C:C),0)</f>
        <v>35</v>
      </c>
      <c r="J12" cm="1">
        <f t="array" ref="J12">INDEX(A:H,I12,6)</f>
        <v>362.411</v>
      </c>
      <c r="K12" cm="1">
        <f t="array" ref="K12">INDEX(A:H,I12,5)</f>
        <v>307.96100000000001</v>
      </c>
      <c r="L12" cm="1">
        <f t="array" ref="L12">INDEX(A:H,I12,4)</f>
        <v>5.9969999999999999</v>
      </c>
      <c r="M12">
        <f t="shared" si="11"/>
        <v>16.534102833158446</v>
      </c>
      <c r="N12">
        <f t="shared" si="12"/>
        <v>36.337581120943959</v>
      </c>
      <c r="O12">
        <f t="shared" si="13"/>
        <v>1.3235488854557493</v>
      </c>
      <c r="P12">
        <f t="shared" si="14"/>
        <v>6.0481056038586029E-2</v>
      </c>
      <c r="Q12" cm="1">
        <f t="array" ref="Q12">MATCH(1,(H12=H:H)*(MIN(IF(H:H=H12,A:A))=A:A),0)</f>
        <v>26</v>
      </c>
      <c r="R12" cm="1">
        <f t="array" ref="R12">INDEX(A:H,Q12,6)</f>
        <v>8.9740000000000002</v>
      </c>
      <c r="S12" cm="1">
        <f t="array" ref="S12">INDEX(A:H,Q12,5)</f>
        <v>3.4449999999999998</v>
      </c>
      <c r="T12">
        <f t="shared" si="15"/>
        <v>0.40941648797846619</v>
      </c>
      <c r="U12">
        <f t="shared" si="16"/>
        <v>0.40648967551622417</v>
      </c>
      <c r="V12">
        <f t="shared" si="17"/>
        <v>26.015339233038347</v>
      </c>
      <c r="W12">
        <f t="shared" si="18"/>
        <v>0.75342693915621517</v>
      </c>
    </row>
    <row r="13" spans="1:23" x14ac:dyDescent="0.2">
      <c r="A13">
        <v>3072</v>
      </c>
      <c r="B13">
        <v>4</v>
      </c>
      <c r="C13">
        <v>32</v>
      </c>
      <c r="D13">
        <v>2.1539999999999999</v>
      </c>
      <c r="E13">
        <v>14.786</v>
      </c>
      <c r="F13">
        <v>24.666</v>
      </c>
      <c r="G13">
        <f t="shared" si="10"/>
        <v>294912</v>
      </c>
      <c r="H13">
        <f t="shared" si="1"/>
        <v>295000</v>
      </c>
      <c r="I13" cm="1">
        <f t="array" ref="I13">MATCH(1,(A13=A:A)*(MIN(IF(A:A=A13,C:C))=C:C),0)</f>
        <v>35</v>
      </c>
      <c r="J13" cm="1">
        <f t="array" ref="J13">INDEX(A:H,I13,6)</f>
        <v>362.411</v>
      </c>
      <c r="K13" cm="1">
        <f t="array" ref="K13">INDEX(A:H,I13,5)</f>
        <v>307.96100000000001</v>
      </c>
      <c r="L13" cm="1">
        <f t="array" ref="L13">INDEX(A:H,I13,4)</f>
        <v>5.9969999999999999</v>
      </c>
      <c r="M13">
        <f t="shared" si="11"/>
        <v>14.692734938782129</v>
      </c>
      <c r="N13">
        <f t="shared" si="12"/>
        <v>20.827877722169621</v>
      </c>
      <c r="O13">
        <f t="shared" si="13"/>
        <v>2.7841225626740949</v>
      </c>
      <c r="P13">
        <f t="shared" si="14"/>
        <v>6.8060848042691857E-2</v>
      </c>
      <c r="Q13" cm="1">
        <f t="array" ref="Q13">MATCH(1,(H13=H:H)*(MIN(IF(H:H=H13,A:A))=A:A),0)</f>
        <v>40</v>
      </c>
      <c r="R13" cm="1">
        <f t="array" ref="R13">INDEX(A:H,Q13,6)</f>
        <v>12.355</v>
      </c>
      <c r="S13" cm="1">
        <f t="array" ref="S13">INDEX(A:H,Q13,5)</f>
        <v>6.819</v>
      </c>
      <c r="T13">
        <f t="shared" si="15"/>
        <v>0.50089191599772964</v>
      </c>
      <c r="U13">
        <f t="shared" si="16"/>
        <v>0.46117949411605574</v>
      </c>
      <c r="V13">
        <f t="shared" si="17"/>
        <v>14.757743811713784</v>
      </c>
      <c r="W13">
        <f t="shared" si="18"/>
        <v>0.5582988729425119</v>
      </c>
    </row>
    <row r="14" spans="1:23" x14ac:dyDescent="0.2">
      <c r="A14">
        <v>3072</v>
      </c>
      <c r="B14">
        <v>4</v>
      </c>
      <c r="C14">
        <v>16</v>
      </c>
      <c r="D14">
        <v>1.054</v>
      </c>
      <c r="E14">
        <v>21.7</v>
      </c>
      <c r="F14">
        <v>31.672999999999998</v>
      </c>
      <c r="G14">
        <f t="shared" si="10"/>
        <v>589824</v>
      </c>
      <c r="H14">
        <f t="shared" si="1"/>
        <v>590000</v>
      </c>
      <c r="I14" cm="1">
        <f t="array" ref="I14">MATCH(1,(A14=A:A)*(MIN(IF(A:A=A14,C:C))=C:C),0)</f>
        <v>35</v>
      </c>
      <c r="J14" cm="1">
        <f t="array" ref="J14">INDEX(A:H,I14,6)</f>
        <v>362.411</v>
      </c>
      <c r="K14" cm="1">
        <f t="array" ref="K14">INDEX(A:H,I14,5)</f>
        <v>307.96100000000001</v>
      </c>
      <c r="L14" cm="1">
        <f t="array" ref="L14">INDEX(A:H,I14,4)</f>
        <v>5.9969999999999999</v>
      </c>
      <c r="M14">
        <f t="shared" si="11"/>
        <v>11.442269440848673</v>
      </c>
      <c r="N14">
        <f t="shared" si="12"/>
        <v>14.191751152073733</v>
      </c>
      <c r="O14">
        <f t="shared" si="13"/>
        <v>5.6897533206831117</v>
      </c>
      <c r="P14">
        <f t="shared" si="14"/>
        <v>8.739525014417332E-2</v>
      </c>
      <c r="Q14" cm="1">
        <f t="array" ref="Q14">MATCH(1,(H14=H:H)*(MIN(IF(H:H=H14,A:A))=A:A),0)</f>
        <v>41</v>
      </c>
      <c r="R14" cm="1">
        <f t="array" ref="R14">INDEX(A:H,Q14,6)</f>
        <v>21.79</v>
      </c>
      <c r="S14" cm="1">
        <f t="array" ref="S14">INDEX(A:H,Q14,5)</f>
        <v>12.94</v>
      </c>
      <c r="T14">
        <f t="shared" si="15"/>
        <v>0.68796766962396994</v>
      </c>
      <c r="U14">
        <f t="shared" si="16"/>
        <v>0.59631336405529956</v>
      </c>
      <c r="V14">
        <f t="shared" si="17"/>
        <v>9.5410138248847929</v>
      </c>
      <c r="W14">
        <f t="shared" si="18"/>
        <v>0.30384870394342184</v>
      </c>
    </row>
    <row r="15" spans="1:23" x14ac:dyDescent="0.2">
      <c r="A15">
        <v>3072</v>
      </c>
      <c r="B15">
        <v>4</v>
      </c>
      <c r="C15">
        <v>8</v>
      </c>
      <c r="D15">
        <v>1.974</v>
      </c>
      <c r="E15">
        <v>49.674999999999997</v>
      </c>
      <c r="F15">
        <v>63.040999999999997</v>
      </c>
      <c r="G15">
        <f t="shared" si="10"/>
        <v>1179648</v>
      </c>
      <c r="H15">
        <f t="shared" si="1"/>
        <v>1180000</v>
      </c>
      <c r="I15" cm="1">
        <f t="array" ref="I15">MATCH(1,(A15=A:A)*(MIN(IF(A:A=A15,C:C))=C:C),0)</f>
        <v>35</v>
      </c>
      <c r="J15" cm="1">
        <f t="array" ref="J15">INDEX(A:H,I15,6)</f>
        <v>362.411</v>
      </c>
      <c r="K15" cm="1">
        <f t="array" ref="K15">INDEX(A:H,I15,5)</f>
        <v>307.96100000000001</v>
      </c>
      <c r="L15" cm="1">
        <f t="array" ref="L15">INDEX(A:H,I15,4)</f>
        <v>5.9969999999999999</v>
      </c>
      <c r="M15">
        <f t="shared" si="11"/>
        <v>5.7488142637331263</v>
      </c>
      <c r="N15">
        <f t="shared" si="12"/>
        <v>6.1995168595873178</v>
      </c>
      <c r="O15">
        <f t="shared" si="13"/>
        <v>3.0379939209726445</v>
      </c>
      <c r="P15">
        <f t="shared" si="14"/>
        <v>0.17394891435414486</v>
      </c>
      <c r="Q15" cm="1">
        <f t="array" ref="Q15">MATCH(1,(H15=H:H)*(MIN(IF(H:H=H15,A:A))=A:A),0)</f>
        <v>37</v>
      </c>
      <c r="R15" cm="1">
        <f t="array" ref="R15">INDEX(A:H,Q15,6)</f>
        <v>52.975999999999999</v>
      </c>
      <c r="S15" cm="1">
        <f t="array" ref="S15">INDEX(A:H,Q15,5)</f>
        <v>42.387999999999998</v>
      </c>
      <c r="T15">
        <f t="shared" si="15"/>
        <v>0.84034199965102074</v>
      </c>
      <c r="U15">
        <f t="shared" si="16"/>
        <v>0.85330649219929544</v>
      </c>
      <c r="V15">
        <f t="shared" si="17"/>
        <v>6.8264519375943635</v>
      </c>
      <c r="W15">
        <f t="shared" si="18"/>
        <v>0.32159796232383908</v>
      </c>
    </row>
    <row r="16" spans="1:23" x14ac:dyDescent="0.2">
      <c r="A16">
        <v>3072</v>
      </c>
      <c r="B16">
        <v>4</v>
      </c>
      <c r="C16">
        <v>4</v>
      </c>
      <c r="D16">
        <v>1.9390000000000001</v>
      </c>
      <c r="E16">
        <v>54.052999999999997</v>
      </c>
      <c r="F16">
        <v>75.747</v>
      </c>
      <c r="G16">
        <f t="shared" si="10"/>
        <v>2359296</v>
      </c>
      <c r="H16">
        <f t="shared" si="1"/>
        <v>2359000</v>
      </c>
      <c r="I16" cm="1">
        <f t="array" ref="I16">MATCH(1,(A16=A:A)*(MIN(IF(A:A=A16,C:C))=C:C),0)</f>
        <v>35</v>
      </c>
      <c r="J16" cm="1">
        <f t="array" ref="J16">INDEX(A:H,I16,6)</f>
        <v>362.411</v>
      </c>
      <c r="K16" cm="1">
        <f t="array" ref="K16">INDEX(A:H,I16,5)</f>
        <v>307.96100000000001</v>
      </c>
      <c r="L16" cm="1">
        <f t="array" ref="L16">INDEX(A:H,I16,4)</f>
        <v>5.9969999999999999</v>
      </c>
      <c r="M16">
        <f t="shared" si="11"/>
        <v>4.7844931152388872</v>
      </c>
      <c r="N16">
        <f t="shared" si="12"/>
        <v>5.6973895990971828</v>
      </c>
      <c r="O16">
        <f t="shared" si="13"/>
        <v>3.0928313563692624</v>
      </c>
      <c r="P16">
        <f t="shared" si="14"/>
        <v>0.20900855658354742</v>
      </c>
      <c r="Q16" cm="1">
        <f t="array" ref="Q16">MATCH(1,(H16=H:H)*(MIN(IF(H:H=H16,A:A))=A:A),0)</f>
        <v>38</v>
      </c>
      <c r="R16" cm="1">
        <f t="array" ref="R16">INDEX(A:H,Q16,6)</f>
        <v>98.531000000000006</v>
      </c>
      <c r="S16" cm="1">
        <f t="array" ref="S16">INDEX(A:H,Q16,5)</f>
        <v>82.688000000000002</v>
      </c>
      <c r="T16">
        <f t="shared" si="15"/>
        <v>1.3007907903943392</v>
      </c>
      <c r="U16">
        <f t="shared" si="16"/>
        <v>1.5297578302776906</v>
      </c>
      <c r="V16">
        <f t="shared" si="17"/>
        <v>6.1190313211107625</v>
      </c>
      <c r="W16">
        <f t="shared" si="18"/>
        <v>-0.26149770507962905</v>
      </c>
    </row>
    <row r="17" spans="1:23" x14ac:dyDescent="0.2">
      <c r="A17">
        <v>1536</v>
      </c>
      <c r="B17">
        <v>4</v>
      </c>
      <c r="C17">
        <v>64</v>
      </c>
      <c r="D17">
        <v>4.351</v>
      </c>
      <c r="E17">
        <v>5.0940000000000003</v>
      </c>
      <c r="F17">
        <v>15.62</v>
      </c>
      <c r="G17">
        <f t="shared" si="10"/>
        <v>36864</v>
      </c>
      <c r="H17">
        <f t="shared" si="1"/>
        <v>37000</v>
      </c>
      <c r="I17" cm="1">
        <f t="array" ref="I17">MATCH(1,(A17=A:A)*(MIN(IF(A:A=A17,C:C))=C:C),0)</f>
        <v>38</v>
      </c>
      <c r="J17" cm="1">
        <f t="array" ref="J17">INDEX(A:H,I17,6)</f>
        <v>98.531000000000006</v>
      </c>
      <c r="K17" cm="1">
        <f t="array" ref="K17">INDEX(A:H,I17,5)</f>
        <v>82.688000000000002</v>
      </c>
      <c r="L17" cm="1">
        <f t="array" ref="L17">INDEX(A:H,I17,4)</f>
        <v>1.982</v>
      </c>
      <c r="M17">
        <f t="shared" si="11"/>
        <v>6.308002560819463</v>
      </c>
      <c r="N17">
        <f t="shared" si="12"/>
        <v>16.232430310168827</v>
      </c>
      <c r="O17">
        <f t="shared" si="13"/>
        <v>0.45552746495058605</v>
      </c>
      <c r="P17">
        <f t="shared" si="14"/>
        <v>0.15852878789416527</v>
      </c>
      <c r="Q17" cm="1">
        <f t="array" ref="Q17">MATCH(1,(H17=H:H)*(MIN(IF(H:H=H17,A:A))=A:A),0)</f>
        <v>24</v>
      </c>
      <c r="R17" cm="1">
        <f t="array" ref="R17">INDEX(A:H,Q17,6)</f>
        <v>6.5640000000000001</v>
      </c>
      <c r="S17" cm="1">
        <f t="array" ref="S17">INDEX(A:H,Q17,5)</f>
        <v>1.159</v>
      </c>
      <c r="T17">
        <f t="shared" si="15"/>
        <v>0.42023047375160055</v>
      </c>
      <c r="U17">
        <f t="shared" si="16"/>
        <v>0.22752257557911268</v>
      </c>
      <c r="V17">
        <f t="shared" si="17"/>
        <v>14.561444837063211</v>
      </c>
      <c r="W17">
        <f t="shared" si="18"/>
        <v>0.91574599109810384</v>
      </c>
    </row>
    <row r="18" spans="1:23" x14ac:dyDescent="0.2">
      <c r="A18">
        <v>1536</v>
      </c>
      <c r="B18">
        <v>4</v>
      </c>
      <c r="C18">
        <v>32</v>
      </c>
      <c r="D18">
        <v>1.96</v>
      </c>
      <c r="E18">
        <v>2.8759999999999999</v>
      </c>
      <c r="F18">
        <v>10.398</v>
      </c>
      <c r="G18">
        <f t="shared" si="10"/>
        <v>73728</v>
      </c>
      <c r="H18">
        <f t="shared" si="1"/>
        <v>74000</v>
      </c>
      <c r="I18" cm="1">
        <f t="array" ref="I18">MATCH(1,(A18=A:A)*(MIN(IF(A:A=A18,C:C))=C:C),0)</f>
        <v>38</v>
      </c>
      <c r="J18" cm="1">
        <f t="array" ref="J18">INDEX(A:H,I18,6)</f>
        <v>98.531000000000006</v>
      </c>
      <c r="K18" cm="1">
        <f t="array" ref="K18">INDEX(A:H,I18,5)</f>
        <v>82.688000000000002</v>
      </c>
      <c r="L18" cm="1">
        <f t="array" ref="L18">INDEX(A:H,I18,4)</f>
        <v>1.982</v>
      </c>
      <c r="M18">
        <f t="shared" si="11"/>
        <v>9.4759569147913076</v>
      </c>
      <c r="N18">
        <f t="shared" si="12"/>
        <v>28.751043115438112</v>
      </c>
      <c r="O18">
        <f t="shared" si="13"/>
        <v>1.0112244897959184</v>
      </c>
      <c r="P18">
        <f t="shared" si="14"/>
        <v>0.10553023921405444</v>
      </c>
      <c r="Q18" cm="1">
        <f t="array" ref="Q18">MATCH(1,(H18=H:H)*(MIN(IF(H:H=H18,A:A))=A:A),0)</f>
        <v>25</v>
      </c>
      <c r="R18" cm="1">
        <f t="array" ref="R18">INDEX(A:H,Q18,6)</f>
        <v>8.5709999999999997</v>
      </c>
      <c r="S18" cm="1">
        <f t="array" ref="S18">INDEX(A:H,Q18,5)</f>
        <v>1.984</v>
      </c>
      <c r="T18">
        <f t="shared" si="15"/>
        <v>0.82429313329486442</v>
      </c>
      <c r="U18">
        <f t="shared" si="16"/>
        <v>0.68984700973574409</v>
      </c>
      <c r="V18">
        <f t="shared" si="17"/>
        <v>22.075104311543811</v>
      </c>
      <c r="W18">
        <f t="shared" si="18"/>
        <v>0.72658203500673202</v>
      </c>
    </row>
    <row r="19" spans="1:23" x14ac:dyDescent="0.2">
      <c r="A19">
        <v>1536</v>
      </c>
      <c r="B19">
        <v>4</v>
      </c>
      <c r="C19">
        <v>16</v>
      </c>
      <c r="D19">
        <v>0.70499999999999996</v>
      </c>
      <c r="E19">
        <v>6.7359999999999998</v>
      </c>
      <c r="F19">
        <v>13.153</v>
      </c>
      <c r="G19">
        <f t="shared" si="10"/>
        <v>147456</v>
      </c>
      <c r="H19">
        <f t="shared" si="1"/>
        <v>147000</v>
      </c>
      <c r="I19" cm="1">
        <f t="array" ref="I19">MATCH(1,(A19=A:A)*(MIN(IF(A:A=A19,C:C))=C:C),0)</f>
        <v>38</v>
      </c>
      <c r="J19" cm="1">
        <f t="array" ref="J19">INDEX(A:H,I19,6)</f>
        <v>98.531000000000006</v>
      </c>
      <c r="K19" cm="1">
        <f t="array" ref="K19">INDEX(A:H,I19,5)</f>
        <v>82.688000000000002</v>
      </c>
      <c r="L19" cm="1">
        <f t="array" ref="L19">INDEX(A:H,I19,4)</f>
        <v>1.982</v>
      </c>
      <c r="M19">
        <f t="shared" si="11"/>
        <v>7.4911427050862924</v>
      </c>
      <c r="N19">
        <f t="shared" si="12"/>
        <v>12.275534441805226</v>
      </c>
      <c r="O19">
        <f t="shared" si="13"/>
        <v>2.8113475177304967</v>
      </c>
      <c r="P19">
        <f t="shared" si="14"/>
        <v>0.13349098253341588</v>
      </c>
      <c r="Q19" cm="1">
        <f t="array" ref="Q19">MATCH(1,(H19=H:H)*(MIN(IF(H:H=H19,A:A))=A:A),0)</f>
        <v>26</v>
      </c>
      <c r="R19" cm="1">
        <f t="array" ref="R19">INDEX(A:H,Q19,6)</f>
        <v>8.9740000000000002</v>
      </c>
      <c r="S19" cm="1">
        <f t="array" ref="S19">INDEX(A:H,Q19,5)</f>
        <v>3.4449999999999998</v>
      </c>
      <c r="T19">
        <f t="shared" si="15"/>
        <v>0.68227780734433208</v>
      </c>
      <c r="U19">
        <f t="shared" si="16"/>
        <v>0.51143111638954863</v>
      </c>
      <c r="V19">
        <f t="shared" si="17"/>
        <v>8.1828978622327782</v>
      </c>
      <c r="W19">
        <f t="shared" si="18"/>
        <v>0.56725715299424706</v>
      </c>
    </row>
    <row r="20" spans="1:23" x14ac:dyDescent="0.2">
      <c r="A20">
        <v>1536</v>
      </c>
      <c r="B20">
        <v>4</v>
      </c>
      <c r="C20">
        <v>8</v>
      </c>
      <c r="D20">
        <v>0.72</v>
      </c>
      <c r="E20">
        <v>7.798</v>
      </c>
      <c r="F20">
        <v>14.958</v>
      </c>
      <c r="G20">
        <f t="shared" si="10"/>
        <v>294912</v>
      </c>
      <c r="H20">
        <f t="shared" si="1"/>
        <v>295000</v>
      </c>
      <c r="I20" cm="1">
        <f t="array" ref="I20">MATCH(1,(A20=A:A)*(MIN(IF(A:A=A20,C:C))=C:C),0)</f>
        <v>38</v>
      </c>
      <c r="J20" cm="1">
        <f t="array" ref="J20">INDEX(A:H,I20,6)</f>
        <v>98.531000000000006</v>
      </c>
      <c r="K20" cm="1">
        <f t="array" ref="K20">INDEX(A:H,I20,5)</f>
        <v>82.688000000000002</v>
      </c>
      <c r="L20" cm="1">
        <f t="array" ref="L20">INDEX(A:H,I20,4)</f>
        <v>1.982</v>
      </c>
      <c r="M20">
        <f t="shared" si="11"/>
        <v>6.5871774301377188</v>
      </c>
      <c r="N20">
        <f t="shared" si="12"/>
        <v>10.603744549884587</v>
      </c>
      <c r="O20">
        <f t="shared" si="13"/>
        <v>2.7527777777777778</v>
      </c>
      <c r="P20">
        <f t="shared" si="14"/>
        <v>0.15181009022541128</v>
      </c>
      <c r="Q20" cm="1">
        <f t="array" ref="Q20">MATCH(1,(H20=H:H)*(MIN(IF(H:H=H20,A:A))=A:A),0)</f>
        <v>40</v>
      </c>
      <c r="R20" cm="1">
        <f t="array" ref="R20">INDEX(A:H,Q20,6)</f>
        <v>12.355</v>
      </c>
      <c r="S20" cm="1">
        <f t="array" ref="S20">INDEX(A:H,Q20,5)</f>
        <v>6.819</v>
      </c>
      <c r="T20">
        <f t="shared" si="15"/>
        <v>0.82597940901190003</v>
      </c>
      <c r="U20">
        <f t="shared" si="16"/>
        <v>0.87445498845857916</v>
      </c>
      <c r="V20">
        <f t="shared" si="17"/>
        <v>6.9956399076686333</v>
      </c>
      <c r="W20">
        <f t="shared" si="18"/>
        <v>0.2018317956946116</v>
      </c>
    </row>
    <row r="21" spans="1:23" x14ac:dyDescent="0.2">
      <c r="A21">
        <v>1536</v>
      </c>
      <c r="B21">
        <v>4</v>
      </c>
      <c r="C21">
        <v>4</v>
      </c>
      <c r="D21">
        <v>0.86199999999999999</v>
      </c>
      <c r="E21">
        <v>13.37</v>
      </c>
      <c r="F21">
        <v>21.498000000000001</v>
      </c>
      <c r="G21">
        <f t="shared" si="10"/>
        <v>589824</v>
      </c>
      <c r="H21">
        <f t="shared" si="1"/>
        <v>590000</v>
      </c>
      <c r="I21" cm="1">
        <f t="array" ref="I21">MATCH(1,(A21=A:A)*(MIN(IF(A:A=A21,C:C))=C:C),0)</f>
        <v>38</v>
      </c>
      <c r="J21" cm="1">
        <f t="array" ref="J21">INDEX(A:H,I21,6)</f>
        <v>98.531000000000006</v>
      </c>
      <c r="K21" cm="1">
        <f t="array" ref="K21">INDEX(A:H,I21,5)</f>
        <v>82.688000000000002</v>
      </c>
      <c r="L21" cm="1">
        <f t="array" ref="L21">INDEX(A:H,I21,4)</f>
        <v>1.982</v>
      </c>
      <c r="M21">
        <f t="shared" si="11"/>
        <v>4.5832635594008746</v>
      </c>
      <c r="N21">
        <f t="shared" si="12"/>
        <v>6.1845923709798063</v>
      </c>
      <c r="O21">
        <f t="shared" si="13"/>
        <v>2.2993039443155454</v>
      </c>
      <c r="P21">
        <f t="shared" si="14"/>
        <v>0.21818513970222569</v>
      </c>
      <c r="Q21" cm="1">
        <f t="array" ref="Q21">MATCH(1,(H21=H:H)*(MIN(IF(H:H=H21,A:A))=A:A),0)</f>
        <v>41</v>
      </c>
      <c r="R21" cm="1">
        <f t="array" ref="R21">INDEX(A:H,Q21,6)</f>
        <v>21.79</v>
      </c>
      <c r="S21" cm="1">
        <f t="array" ref="S21">INDEX(A:H,Q21,5)</f>
        <v>12.94</v>
      </c>
      <c r="T21">
        <f t="shared" si="15"/>
        <v>1.0135826588519861</v>
      </c>
      <c r="U21">
        <f t="shared" si="16"/>
        <v>0.96783844427823484</v>
      </c>
      <c r="V21">
        <f t="shared" si="17"/>
        <v>3.8713537771129394</v>
      </c>
      <c r="W21">
        <f t="shared" si="18"/>
        <v>-0.19442118646695819</v>
      </c>
    </row>
    <row r="22" spans="1:23" x14ac:dyDescent="0.2">
      <c r="A22">
        <v>768</v>
      </c>
      <c r="B22">
        <v>4</v>
      </c>
      <c r="C22">
        <v>64</v>
      </c>
      <c r="D22">
        <v>5.8739999999999997</v>
      </c>
      <c r="E22">
        <v>0.71599999999999997</v>
      </c>
      <c r="F22">
        <v>13.109</v>
      </c>
      <c r="G22">
        <f t="shared" si="10"/>
        <v>9216</v>
      </c>
      <c r="H22">
        <f t="shared" si="1"/>
        <v>9000</v>
      </c>
      <c r="I22" cm="1">
        <f t="array" ref="I22">MATCH(1,(A22=A:A)*(MIN(IF(A:A=A22,C:C))=C:C),0)</f>
        <v>41</v>
      </c>
      <c r="J22" cm="1">
        <f t="array" ref="J22">INDEX(A:H,I22,6)</f>
        <v>21.79</v>
      </c>
      <c r="K22" cm="1">
        <f t="array" ref="K22">INDEX(A:H,I22,5)</f>
        <v>12.94</v>
      </c>
      <c r="L22" cm="1">
        <f t="array" ref="L22">INDEX(A:H,I22,4)</f>
        <v>0.98</v>
      </c>
      <c r="M22">
        <f t="shared" si="11"/>
        <v>1.6622167976199558</v>
      </c>
      <c r="N22">
        <f t="shared" si="12"/>
        <v>18.072625698324021</v>
      </c>
      <c r="O22">
        <f t="shared" si="13"/>
        <v>0.16683690840994211</v>
      </c>
      <c r="P22">
        <f t="shared" si="14"/>
        <v>0.60160624139513541</v>
      </c>
      <c r="Q22" cm="1">
        <f t="array" ref="Q22">MATCH(1,(H22=H:H)*(MIN(IF(H:H=H22,A:A))=A:A),0)</f>
        <v>22</v>
      </c>
      <c r="R22" cm="1">
        <f t="array" ref="R22">INDEX(A:H,Q22,6)</f>
        <v>13.109</v>
      </c>
      <c r="S22" cm="1">
        <f t="array" ref="S22">INDEX(A:H,Q22,5)</f>
        <v>0.71599999999999997</v>
      </c>
      <c r="T22">
        <f t="shared" si="15"/>
        <v>1</v>
      </c>
      <c r="U22">
        <f t="shared" si="16"/>
        <v>1</v>
      </c>
      <c r="V22">
        <f t="shared" si="17"/>
        <v>64</v>
      </c>
      <c r="W22">
        <f t="shared" si="18"/>
        <v>0.98948862226000067</v>
      </c>
    </row>
    <row r="23" spans="1:23" x14ac:dyDescent="0.2">
      <c r="A23">
        <v>768</v>
      </c>
      <c r="B23">
        <v>4</v>
      </c>
      <c r="C23">
        <v>32</v>
      </c>
      <c r="D23">
        <v>1.79</v>
      </c>
      <c r="E23">
        <v>0.877</v>
      </c>
      <c r="F23">
        <v>7.4290000000000003</v>
      </c>
      <c r="G23">
        <f t="shared" si="10"/>
        <v>18432</v>
      </c>
      <c r="H23">
        <f t="shared" si="1"/>
        <v>18000</v>
      </c>
      <c r="I23" cm="1">
        <f t="array" ref="I23">MATCH(1,(A23=A:A)*(MIN(IF(A:A=A23,C:C))=C:C),0)</f>
        <v>41</v>
      </c>
      <c r="J23" cm="1">
        <f t="array" ref="J23">INDEX(A:H,I23,6)</f>
        <v>21.79</v>
      </c>
      <c r="K23" cm="1">
        <f t="array" ref="K23">INDEX(A:H,I23,5)</f>
        <v>12.94</v>
      </c>
      <c r="L23" cm="1">
        <f t="array" ref="L23">INDEX(A:H,I23,4)</f>
        <v>0.98</v>
      </c>
      <c r="M23">
        <f t="shared" si="11"/>
        <v>2.9331000134607619</v>
      </c>
      <c r="N23">
        <f t="shared" si="12"/>
        <v>14.754846066134549</v>
      </c>
      <c r="O23">
        <f t="shared" si="13"/>
        <v>0.54748603351955305</v>
      </c>
      <c r="P23">
        <f t="shared" si="14"/>
        <v>0.34093620927030749</v>
      </c>
      <c r="Q23" cm="1">
        <f t="array" ref="Q23">MATCH(1,(H23=H:H)*(MIN(IF(H:H=H23,A:A))=A:A),0)</f>
        <v>23</v>
      </c>
      <c r="R23" cm="1">
        <f t="array" ref="R23">INDEX(A:H,Q23,6)</f>
        <v>7.4290000000000003</v>
      </c>
      <c r="S23" cm="1">
        <f t="array" ref="S23">INDEX(A:H,Q23,5)</f>
        <v>0.877</v>
      </c>
      <c r="T23">
        <f t="shared" si="15"/>
        <v>1</v>
      </c>
      <c r="U23">
        <f t="shared" si="16"/>
        <v>1</v>
      </c>
      <c r="V23">
        <f t="shared" si="17"/>
        <v>32</v>
      </c>
      <c r="W23">
        <f t="shared" si="18"/>
        <v>0.93764193504965276</v>
      </c>
    </row>
    <row r="24" spans="1:23" x14ac:dyDescent="0.2">
      <c r="A24">
        <v>768</v>
      </c>
      <c r="B24">
        <v>4</v>
      </c>
      <c r="C24">
        <v>16</v>
      </c>
      <c r="D24">
        <v>0.77300000000000002</v>
      </c>
      <c r="E24">
        <v>1.159</v>
      </c>
      <c r="F24">
        <v>6.5640000000000001</v>
      </c>
      <c r="G24">
        <f t="shared" si="10"/>
        <v>36864</v>
      </c>
      <c r="H24">
        <f t="shared" si="1"/>
        <v>37000</v>
      </c>
      <c r="I24" cm="1">
        <f t="array" ref="I24">MATCH(1,(A24=A:A)*(MIN(IF(A:A=A24,C:C))=C:C),0)</f>
        <v>41</v>
      </c>
      <c r="J24" cm="1">
        <f t="array" ref="J24">INDEX(A:H,I24,6)</f>
        <v>21.79</v>
      </c>
      <c r="K24" cm="1">
        <f t="array" ref="K24">INDEX(A:H,I24,5)</f>
        <v>12.94</v>
      </c>
      <c r="L24" cm="1">
        <f t="array" ref="L24">INDEX(A:H,I24,4)</f>
        <v>0.98</v>
      </c>
      <c r="M24">
        <f t="shared" si="11"/>
        <v>3.3196221815965874</v>
      </c>
      <c r="N24">
        <f t="shared" si="12"/>
        <v>11.164797238999137</v>
      </c>
      <c r="O24">
        <f t="shared" si="13"/>
        <v>1.2677878395860285</v>
      </c>
      <c r="P24">
        <f t="shared" si="14"/>
        <v>0.30123910050481872</v>
      </c>
      <c r="Q24" cm="1">
        <f t="array" ref="Q24">MATCH(1,(H24=H:H)*(MIN(IF(H:H=H24,A:A))=A:A),0)</f>
        <v>24</v>
      </c>
      <c r="R24" cm="1">
        <f t="array" ref="R24">INDEX(A:H,Q24,6)</f>
        <v>6.5640000000000001</v>
      </c>
      <c r="S24" cm="1">
        <f t="array" ref="S24">INDEX(A:H,Q24,5)</f>
        <v>1.159</v>
      </c>
      <c r="T24">
        <f t="shared" si="15"/>
        <v>1</v>
      </c>
      <c r="U24">
        <f t="shared" si="16"/>
        <v>1</v>
      </c>
      <c r="V24">
        <f t="shared" si="17"/>
        <v>16</v>
      </c>
      <c r="W24">
        <f t="shared" si="18"/>
        <v>0.84535852122689414</v>
      </c>
    </row>
    <row r="25" spans="1:23" x14ac:dyDescent="0.2">
      <c r="A25">
        <v>768</v>
      </c>
      <c r="B25">
        <v>4</v>
      </c>
      <c r="C25">
        <v>8</v>
      </c>
      <c r="D25">
        <v>1.425</v>
      </c>
      <c r="E25">
        <v>1.984</v>
      </c>
      <c r="F25">
        <v>8.5709999999999997</v>
      </c>
      <c r="G25">
        <f t="shared" si="10"/>
        <v>73728</v>
      </c>
      <c r="H25">
        <f t="shared" si="1"/>
        <v>74000</v>
      </c>
      <c r="I25" cm="1">
        <f t="array" ref="I25">MATCH(1,(A25=A:A)*(MIN(IF(A:A=A25,C:C))=C:C),0)</f>
        <v>41</v>
      </c>
      <c r="J25" cm="1">
        <f t="array" ref="J25">INDEX(A:H,I25,6)</f>
        <v>21.79</v>
      </c>
      <c r="K25" cm="1">
        <f t="array" ref="K25">INDEX(A:H,I25,5)</f>
        <v>12.94</v>
      </c>
      <c r="L25" cm="1">
        <f t="array" ref="L25">INDEX(A:H,I25,4)</f>
        <v>0.98</v>
      </c>
      <c r="M25">
        <f t="shared" si="11"/>
        <v>2.5422937813557343</v>
      </c>
      <c r="N25">
        <f t="shared" si="12"/>
        <v>6.5221774193548381</v>
      </c>
      <c r="O25">
        <f t="shared" si="13"/>
        <v>0.68771929824561395</v>
      </c>
      <c r="P25">
        <f t="shared" si="14"/>
        <v>0.39334557136301057</v>
      </c>
      <c r="Q25" cm="1">
        <f t="array" ref="Q25">MATCH(1,(H25=H:H)*(MIN(IF(H:H=H25,A:A))=A:A),0)</f>
        <v>25</v>
      </c>
      <c r="R25" cm="1">
        <f t="array" ref="R25">INDEX(A:H,Q25,6)</f>
        <v>8.5709999999999997</v>
      </c>
      <c r="S25" cm="1">
        <f t="array" ref="S25">INDEX(A:H,Q25,5)</f>
        <v>1.984</v>
      </c>
      <c r="T25">
        <f t="shared" si="15"/>
        <v>1</v>
      </c>
      <c r="U25">
        <f t="shared" si="16"/>
        <v>1</v>
      </c>
      <c r="V25">
        <f t="shared" si="17"/>
        <v>8</v>
      </c>
      <c r="W25">
        <f t="shared" si="18"/>
        <v>0.77967231694918071</v>
      </c>
    </row>
    <row r="26" spans="1:23" x14ac:dyDescent="0.2">
      <c r="A26">
        <v>768</v>
      </c>
      <c r="B26">
        <v>4</v>
      </c>
      <c r="C26">
        <v>4</v>
      </c>
      <c r="D26">
        <v>0.64500000000000002</v>
      </c>
      <c r="E26">
        <v>3.4449999999999998</v>
      </c>
      <c r="F26">
        <v>8.9740000000000002</v>
      </c>
      <c r="G26">
        <f t="shared" si="10"/>
        <v>147456</v>
      </c>
      <c r="H26">
        <f t="shared" si="1"/>
        <v>147000</v>
      </c>
      <c r="I26" cm="1">
        <f t="array" ref="I26">MATCH(1,(A26=A:A)*(MIN(IF(A:A=A26,C:C))=C:C),0)</f>
        <v>41</v>
      </c>
      <c r="J26" cm="1">
        <f t="array" ref="J26">INDEX(A:H,I26,6)</f>
        <v>21.79</v>
      </c>
      <c r="K26" cm="1">
        <f t="array" ref="K26">INDEX(A:H,I26,5)</f>
        <v>12.94</v>
      </c>
      <c r="L26" cm="1">
        <f t="array" ref="L26">INDEX(A:H,I26,4)</f>
        <v>0.98</v>
      </c>
      <c r="M26">
        <f t="shared" si="11"/>
        <v>2.4281256964564295</v>
      </c>
      <c r="N26">
        <f t="shared" si="12"/>
        <v>3.7561683599419449</v>
      </c>
      <c r="O26">
        <f t="shared" si="13"/>
        <v>1.5193798449612403</v>
      </c>
      <c r="P26">
        <f t="shared" si="14"/>
        <v>0.4118402937127123</v>
      </c>
      <c r="Q26" cm="1">
        <f t="array" ref="Q26">MATCH(1,(H26=H:H)*(MIN(IF(H:H=H26,A:A))=A:A),0)</f>
        <v>26</v>
      </c>
      <c r="R26" cm="1">
        <f t="array" ref="R26">INDEX(A:H,Q26,6)</f>
        <v>8.9740000000000002</v>
      </c>
      <c r="S26" cm="1">
        <f t="array" ref="S26">INDEX(A:H,Q26,5)</f>
        <v>3.4449999999999998</v>
      </c>
      <c r="T26">
        <f t="shared" si="15"/>
        <v>1</v>
      </c>
      <c r="U26">
        <f t="shared" si="16"/>
        <v>1</v>
      </c>
      <c r="V26">
        <f t="shared" si="17"/>
        <v>4</v>
      </c>
      <c r="W26">
        <f t="shared" si="18"/>
        <v>0.52395810118119013</v>
      </c>
    </row>
    <row r="27" spans="1:23" x14ac:dyDescent="0.2">
      <c r="A27">
        <v>12288</v>
      </c>
      <c r="B27">
        <v>1</v>
      </c>
      <c r="C27">
        <v>4</v>
      </c>
      <c r="D27">
        <v>24.436</v>
      </c>
      <c r="E27">
        <v>986.55600000000004</v>
      </c>
      <c r="F27">
        <v>1182.0650000000001</v>
      </c>
      <c r="G27">
        <f t="shared" ref="G27:G41" si="19">POWER(A27,2)/C27</f>
        <v>37748736</v>
      </c>
      <c r="H27">
        <f t="shared" si="1"/>
        <v>37749000</v>
      </c>
      <c r="I27" cm="1">
        <f t="array" ref="I27">MATCH(1,(A27=A:A)*(MIN(IF(A:A=A27,C:C))=C:C),0)</f>
        <v>29</v>
      </c>
      <c r="J27" cm="1">
        <f t="array" ref="J27">INDEX(A:H,I27,6)</f>
        <v>4344.2269999999999</v>
      </c>
      <c r="K27" cm="1">
        <f t="array" ref="K27">INDEX(A:H,I27,5)</f>
        <v>3621.74</v>
      </c>
      <c r="L27" cm="1">
        <f t="array" ref="L27">INDEX(A:H,I27,4)</f>
        <v>81.762</v>
      </c>
      <c r="M27">
        <f t="shared" ref="M27:M41" si="20">J27/F27</f>
        <v>3.675116850596202</v>
      </c>
      <c r="N27">
        <f t="shared" ref="N27:N41" si="21">K27/E27</f>
        <v>3.6710941902943164</v>
      </c>
      <c r="O27">
        <f t="shared" ref="O27:O41" si="22">L27/D27</f>
        <v>3.3459649697168112</v>
      </c>
      <c r="P27">
        <f t="shared" ref="P27:P41" si="23">1/M27</f>
        <v>0.27210019181778489</v>
      </c>
      <c r="Q27" cm="1">
        <f t="array" ref="Q27">MATCH(1,(H27=H:H)*(MIN(IF(H:H=H27,A:A))=A:A),0)</f>
        <v>32</v>
      </c>
      <c r="R27" cm="1">
        <f t="array" ref="R27">INDEX(A:H,Q27,6)</f>
        <v>1197.578</v>
      </c>
      <c r="S27" cm="1">
        <f t="array" ref="S27">INDEX(A:H,Q27,5)</f>
        <v>999.79600000000005</v>
      </c>
      <c r="T27">
        <f t="shared" ref="T27:T41" si="24">R27/F27</f>
        <v>1.0131236437928539</v>
      </c>
      <c r="U27">
        <f t="shared" ref="U27:U41" si="25">S27/E27</f>
        <v>1.0134204241827125</v>
      </c>
      <c r="V27">
        <f t="shared" ref="V27:V41" si="26">C27*U27</f>
        <v>4.05368169673085</v>
      </c>
      <c r="W27">
        <f t="shared" ref="W27:W41" si="27">(M27-C27)/(1-C27)</f>
        <v>0.10829438313459934</v>
      </c>
    </row>
    <row r="28" spans="1:23" x14ac:dyDescent="0.2">
      <c r="A28">
        <v>12288</v>
      </c>
      <c r="B28">
        <v>1</v>
      </c>
      <c r="C28">
        <v>2</v>
      </c>
      <c r="D28">
        <v>43.42</v>
      </c>
      <c r="E28">
        <v>1615.009</v>
      </c>
      <c r="F28">
        <v>1963.288</v>
      </c>
      <c r="G28">
        <f t="shared" si="19"/>
        <v>75497472</v>
      </c>
      <c r="H28">
        <f t="shared" si="1"/>
        <v>75497000</v>
      </c>
      <c r="I28" cm="1">
        <f t="array" ref="I28">MATCH(1,(A28=A:A)*(MIN(IF(A:A=A28,C:C))=C:C),0)</f>
        <v>29</v>
      </c>
      <c r="J28" cm="1">
        <f t="array" ref="J28">INDEX(A:H,I28,6)</f>
        <v>4344.2269999999999</v>
      </c>
      <c r="K28" cm="1">
        <f t="array" ref="K28">INDEX(A:H,I28,5)</f>
        <v>3621.74</v>
      </c>
      <c r="L28" cm="1">
        <f t="array" ref="L28">INDEX(A:H,I28,4)</f>
        <v>81.762</v>
      </c>
      <c r="M28">
        <f t="shared" si="20"/>
        <v>2.2127303788338746</v>
      </c>
      <c r="N28">
        <f t="shared" si="21"/>
        <v>2.2425509703041899</v>
      </c>
      <c r="O28">
        <f t="shared" si="22"/>
        <v>1.8830492860432979</v>
      </c>
      <c r="P28">
        <f t="shared" si="23"/>
        <v>0.45193034341897881</v>
      </c>
      <c r="Q28" cm="1">
        <f t="array" ref="Q28">MATCH(1,(H28=H:H)*(MIN(IF(H:H=H28,A:A))=A:A),0)</f>
        <v>28</v>
      </c>
      <c r="R28" cm="1">
        <f t="array" ref="R28">INDEX(A:H,Q28,6)</f>
        <v>1963.288</v>
      </c>
      <c r="S28" cm="1">
        <f t="array" ref="S28">INDEX(A:H,Q28,5)</f>
        <v>1615.009</v>
      </c>
      <c r="T28">
        <f t="shared" si="24"/>
        <v>1</v>
      </c>
      <c r="U28">
        <f t="shared" si="25"/>
        <v>1</v>
      </c>
      <c r="V28">
        <f t="shared" si="26"/>
        <v>2</v>
      </c>
      <c r="W28">
        <f t="shared" si="27"/>
        <v>-0.21273037883387458</v>
      </c>
    </row>
    <row r="29" spans="1:23" x14ac:dyDescent="0.2">
      <c r="A29">
        <v>12288</v>
      </c>
      <c r="B29">
        <v>1</v>
      </c>
      <c r="C29">
        <v>1</v>
      </c>
      <c r="D29">
        <v>81.762</v>
      </c>
      <c r="E29">
        <v>3621.74</v>
      </c>
      <c r="F29">
        <v>4344.2269999999999</v>
      </c>
      <c r="G29">
        <f t="shared" si="19"/>
        <v>150994944</v>
      </c>
      <c r="H29">
        <f t="shared" si="1"/>
        <v>150995000</v>
      </c>
      <c r="I29" cm="1">
        <f t="array" ref="I29">MATCH(1,(A29=A:A)*(MIN(IF(A:A=A29,C:C))=C:C),0)</f>
        <v>29</v>
      </c>
      <c r="J29" cm="1">
        <f t="array" ref="J29">INDEX(A:H,I29,6)</f>
        <v>4344.2269999999999</v>
      </c>
      <c r="K29" cm="1">
        <f t="array" ref="K29">INDEX(A:H,I29,5)</f>
        <v>3621.74</v>
      </c>
      <c r="L29" cm="1">
        <f t="array" ref="L29">INDEX(A:H,I29,4)</f>
        <v>81.762</v>
      </c>
      <c r="M29">
        <f t="shared" si="20"/>
        <v>1</v>
      </c>
      <c r="N29">
        <f t="shared" si="21"/>
        <v>1</v>
      </c>
      <c r="O29">
        <f t="shared" si="22"/>
        <v>1</v>
      </c>
      <c r="P29">
        <f t="shared" si="23"/>
        <v>1</v>
      </c>
      <c r="Q29" cm="1">
        <f t="array" ref="Q29">MATCH(1,(H29=H:H)*(MIN(IF(H:H=H29,A:A))=A:A),0)</f>
        <v>29</v>
      </c>
      <c r="R29" cm="1">
        <f t="array" ref="R29">INDEX(A:H,Q29,6)</f>
        <v>4344.2269999999999</v>
      </c>
      <c r="S29" cm="1">
        <f t="array" ref="S29">INDEX(A:H,Q29,5)</f>
        <v>3621.74</v>
      </c>
      <c r="T29">
        <f t="shared" si="24"/>
        <v>1</v>
      </c>
      <c r="U29">
        <f t="shared" si="25"/>
        <v>1</v>
      </c>
      <c r="V29">
        <f t="shared" si="26"/>
        <v>1</v>
      </c>
      <c r="W29" t="e">
        <f t="shared" si="27"/>
        <v>#DIV/0!</v>
      </c>
    </row>
    <row r="30" spans="1:23" x14ac:dyDescent="0.2">
      <c r="A30">
        <v>6144</v>
      </c>
      <c r="B30">
        <v>1</v>
      </c>
      <c r="C30">
        <v>4</v>
      </c>
      <c r="D30">
        <v>17.065999999999999</v>
      </c>
      <c r="E30">
        <v>285.93099999999998</v>
      </c>
      <c r="F30">
        <v>353.226</v>
      </c>
      <c r="G30">
        <f t="shared" si="19"/>
        <v>9437184</v>
      </c>
      <c r="H30">
        <f t="shared" si="1"/>
        <v>9437000</v>
      </c>
      <c r="I30" cm="1">
        <f t="array" ref="I30">MATCH(1,(A30=A:A)*(MIN(IF(A:A=A30,C:C))=C:C),0)</f>
        <v>32</v>
      </c>
      <c r="J30" cm="1">
        <f t="array" ref="J30">INDEX(A:H,I30,6)</f>
        <v>1197.578</v>
      </c>
      <c r="K30" cm="1">
        <f t="array" ref="K30">INDEX(A:H,I30,5)</f>
        <v>999.79600000000005</v>
      </c>
      <c r="L30" cm="1">
        <f t="array" ref="L30">INDEX(A:H,I30,4)</f>
        <v>28.314</v>
      </c>
      <c r="M30">
        <f t="shared" si="20"/>
        <v>3.3904016125653262</v>
      </c>
      <c r="N30">
        <f t="shared" si="21"/>
        <v>3.4966338032602273</v>
      </c>
      <c r="O30">
        <f t="shared" si="22"/>
        <v>1.6590882456345952</v>
      </c>
      <c r="P30">
        <f t="shared" si="23"/>
        <v>0.29495030803839084</v>
      </c>
      <c r="Q30" cm="1">
        <f t="array" ref="Q30">MATCH(1,(H30=H:H)*(MIN(IF(H:H=H30,A:A))=A:A),0)</f>
        <v>35</v>
      </c>
      <c r="R30" cm="1">
        <f t="array" ref="R30">INDEX(A:H,Q30,6)</f>
        <v>362.411</v>
      </c>
      <c r="S30" cm="1">
        <f t="array" ref="S30">INDEX(A:H,Q30,5)</f>
        <v>307.96100000000001</v>
      </c>
      <c r="T30">
        <f t="shared" si="24"/>
        <v>1.026003182098713</v>
      </c>
      <c r="U30">
        <f t="shared" si="25"/>
        <v>1.0770465601841004</v>
      </c>
      <c r="V30">
        <f t="shared" si="26"/>
        <v>4.3081862407364016</v>
      </c>
      <c r="W30">
        <f t="shared" si="27"/>
        <v>0.2031994624782246</v>
      </c>
    </row>
    <row r="31" spans="1:23" x14ac:dyDescent="0.2">
      <c r="A31">
        <v>6144</v>
      </c>
      <c r="B31">
        <v>1</v>
      </c>
      <c r="C31">
        <v>2</v>
      </c>
      <c r="D31">
        <v>15.856</v>
      </c>
      <c r="E31">
        <v>517.899</v>
      </c>
      <c r="F31">
        <v>621.55700000000002</v>
      </c>
      <c r="G31">
        <f t="shared" si="19"/>
        <v>18874368</v>
      </c>
      <c r="H31">
        <f t="shared" si="1"/>
        <v>18874000</v>
      </c>
      <c r="I31" cm="1">
        <f t="array" ref="I31">MATCH(1,(A31=A:A)*(MIN(IF(A:A=A31,C:C))=C:C),0)</f>
        <v>32</v>
      </c>
      <c r="J31" cm="1">
        <f t="array" ref="J31">INDEX(A:H,I31,6)</f>
        <v>1197.578</v>
      </c>
      <c r="K31" cm="1">
        <f t="array" ref="K31">INDEX(A:H,I31,5)</f>
        <v>999.79600000000005</v>
      </c>
      <c r="L31" cm="1">
        <f t="array" ref="L31">INDEX(A:H,I31,4)</f>
        <v>28.314</v>
      </c>
      <c r="M31">
        <f t="shared" si="20"/>
        <v>1.9267388188050332</v>
      </c>
      <c r="N31">
        <f t="shared" si="21"/>
        <v>1.9304845153205548</v>
      </c>
      <c r="O31">
        <f t="shared" si="22"/>
        <v>1.7856962663975782</v>
      </c>
      <c r="P31">
        <f t="shared" si="23"/>
        <v>0.51901170529184737</v>
      </c>
      <c r="Q31" cm="1">
        <f t="array" ref="Q31">MATCH(1,(H31=H:H)*(MIN(IF(H:H=H31,A:A))=A:A),0)</f>
        <v>31</v>
      </c>
      <c r="R31" cm="1">
        <f t="array" ref="R31">INDEX(A:H,Q31,6)</f>
        <v>621.55700000000002</v>
      </c>
      <c r="S31" cm="1">
        <f t="array" ref="S31">INDEX(A:H,Q31,5)</f>
        <v>517.899</v>
      </c>
      <c r="T31">
        <f t="shared" si="24"/>
        <v>1</v>
      </c>
      <c r="U31">
        <f t="shared" si="25"/>
        <v>1</v>
      </c>
      <c r="V31">
        <f t="shared" si="26"/>
        <v>2</v>
      </c>
      <c r="W31">
        <f t="shared" si="27"/>
        <v>7.3261181194966829E-2</v>
      </c>
    </row>
    <row r="32" spans="1:23" x14ac:dyDescent="0.2">
      <c r="A32">
        <v>6144</v>
      </c>
      <c r="B32">
        <v>1</v>
      </c>
      <c r="C32">
        <v>1</v>
      </c>
      <c r="D32">
        <v>28.314</v>
      </c>
      <c r="E32">
        <v>999.79600000000005</v>
      </c>
      <c r="F32">
        <v>1197.578</v>
      </c>
      <c r="G32">
        <f t="shared" si="19"/>
        <v>37748736</v>
      </c>
      <c r="H32">
        <f t="shared" si="1"/>
        <v>37749000</v>
      </c>
      <c r="I32" cm="1">
        <f t="array" ref="I32">MATCH(1,(A32=A:A)*(MIN(IF(A:A=A32,C:C))=C:C),0)</f>
        <v>32</v>
      </c>
      <c r="J32" cm="1">
        <f t="array" ref="J32">INDEX(A:H,I32,6)</f>
        <v>1197.578</v>
      </c>
      <c r="K32" cm="1">
        <f t="array" ref="K32">INDEX(A:H,I32,5)</f>
        <v>999.79600000000005</v>
      </c>
      <c r="L32" cm="1">
        <f t="array" ref="L32">INDEX(A:H,I32,4)</f>
        <v>28.314</v>
      </c>
      <c r="M32">
        <f t="shared" si="20"/>
        <v>1</v>
      </c>
      <c r="N32">
        <f t="shared" si="21"/>
        <v>1</v>
      </c>
      <c r="O32">
        <f t="shared" si="22"/>
        <v>1</v>
      </c>
      <c r="P32">
        <f t="shared" si="23"/>
        <v>1</v>
      </c>
      <c r="Q32" cm="1">
        <f t="array" ref="Q32">MATCH(1,(H32=H:H)*(MIN(IF(H:H=H32,A:A))=A:A),0)</f>
        <v>32</v>
      </c>
      <c r="R32" cm="1">
        <f t="array" ref="R32">INDEX(A:H,Q32,6)</f>
        <v>1197.578</v>
      </c>
      <c r="S32" cm="1">
        <f t="array" ref="S32">INDEX(A:H,Q32,5)</f>
        <v>999.79600000000005</v>
      </c>
      <c r="T32">
        <f t="shared" si="24"/>
        <v>1</v>
      </c>
      <c r="U32">
        <f t="shared" si="25"/>
        <v>1</v>
      </c>
      <c r="V32">
        <f t="shared" si="26"/>
        <v>1</v>
      </c>
      <c r="W32" t="e">
        <f t="shared" si="27"/>
        <v>#DIV/0!</v>
      </c>
    </row>
    <row r="33" spans="1:23" x14ac:dyDescent="0.2">
      <c r="A33">
        <v>3072</v>
      </c>
      <c r="B33">
        <v>1</v>
      </c>
      <c r="C33">
        <v>4</v>
      </c>
      <c r="D33">
        <v>6.0469999999999997</v>
      </c>
      <c r="E33">
        <v>92.150999999999996</v>
      </c>
      <c r="F33">
        <v>113.78700000000001</v>
      </c>
      <c r="G33">
        <f t="shared" si="19"/>
        <v>2359296</v>
      </c>
      <c r="H33">
        <f t="shared" si="1"/>
        <v>2359000</v>
      </c>
      <c r="I33" cm="1">
        <f t="array" ref="I33">MATCH(1,(A33=A:A)*(MIN(IF(A:A=A33,C:C))=C:C),0)</f>
        <v>35</v>
      </c>
      <c r="J33" cm="1">
        <f t="array" ref="J33">INDEX(A:H,I33,6)</f>
        <v>362.411</v>
      </c>
      <c r="K33" cm="1">
        <f t="array" ref="K33">INDEX(A:H,I33,5)</f>
        <v>307.96100000000001</v>
      </c>
      <c r="L33" cm="1">
        <f t="array" ref="L33">INDEX(A:H,I33,4)</f>
        <v>5.9969999999999999</v>
      </c>
      <c r="M33">
        <f t="shared" si="20"/>
        <v>3.1849947709316528</v>
      </c>
      <c r="N33">
        <f t="shared" si="21"/>
        <v>3.3419170708945103</v>
      </c>
      <c r="O33">
        <f t="shared" si="22"/>
        <v>0.99173143707623623</v>
      </c>
      <c r="P33">
        <f t="shared" si="23"/>
        <v>0.31397225801645096</v>
      </c>
      <c r="Q33" cm="1">
        <f t="array" ref="Q33">MATCH(1,(H33=H:H)*(MIN(IF(H:H=H33,A:A))=A:A),0)</f>
        <v>38</v>
      </c>
      <c r="R33" cm="1">
        <f t="array" ref="R33">INDEX(A:H,Q33,6)</f>
        <v>98.531000000000006</v>
      </c>
      <c r="S33" cm="1">
        <f t="array" ref="S33">INDEX(A:H,Q33,5)</f>
        <v>82.688000000000002</v>
      </c>
      <c r="T33">
        <f t="shared" si="24"/>
        <v>0.86592492991290748</v>
      </c>
      <c r="U33">
        <f t="shared" si="25"/>
        <v>0.89730985013727471</v>
      </c>
      <c r="V33">
        <f t="shared" si="26"/>
        <v>3.5892394005490988</v>
      </c>
      <c r="W33">
        <f t="shared" si="27"/>
        <v>0.27166840968944905</v>
      </c>
    </row>
    <row r="34" spans="1:23" x14ac:dyDescent="0.2">
      <c r="A34">
        <v>3072</v>
      </c>
      <c r="B34">
        <v>1</v>
      </c>
      <c r="C34">
        <v>2</v>
      </c>
      <c r="D34">
        <v>3.2349999999999999</v>
      </c>
      <c r="E34">
        <v>157.91499999999999</v>
      </c>
      <c r="F34">
        <v>185.96899999999999</v>
      </c>
      <c r="G34">
        <f t="shared" si="19"/>
        <v>4718592</v>
      </c>
      <c r="H34">
        <f t="shared" si="1"/>
        <v>4719000</v>
      </c>
      <c r="I34" cm="1">
        <f t="array" ref="I34">MATCH(1,(A34=A:A)*(MIN(IF(A:A=A34,C:C))=C:C),0)</f>
        <v>35</v>
      </c>
      <c r="J34" cm="1">
        <f t="array" ref="J34">INDEX(A:H,I34,6)</f>
        <v>362.411</v>
      </c>
      <c r="K34" cm="1">
        <f t="array" ref="K34">INDEX(A:H,I34,5)</f>
        <v>307.96100000000001</v>
      </c>
      <c r="L34" cm="1">
        <f t="array" ref="L34">INDEX(A:H,I34,4)</f>
        <v>5.9969999999999999</v>
      </c>
      <c r="M34">
        <f t="shared" si="20"/>
        <v>1.9487710317310951</v>
      </c>
      <c r="N34">
        <f t="shared" si="21"/>
        <v>1.9501693949276511</v>
      </c>
      <c r="O34">
        <f t="shared" si="22"/>
        <v>1.8537867078825347</v>
      </c>
      <c r="P34">
        <f t="shared" si="23"/>
        <v>0.51314391671334481</v>
      </c>
      <c r="Q34" cm="1">
        <f t="array" ref="Q34">MATCH(1,(H34=H:H)*(MIN(IF(H:H=H34,A:A))=A:A),0)</f>
        <v>34</v>
      </c>
      <c r="R34" cm="1">
        <f t="array" ref="R34">INDEX(A:H,Q34,6)</f>
        <v>185.96899999999999</v>
      </c>
      <c r="S34" cm="1">
        <f t="array" ref="S34">INDEX(A:H,Q34,5)</f>
        <v>157.91499999999999</v>
      </c>
      <c r="T34">
        <f t="shared" si="24"/>
        <v>1</v>
      </c>
      <c r="U34">
        <f t="shared" si="25"/>
        <v>1</v>
      </c>
      <c r="V34">
        <f t="shared" si="26"/>
        <v>2</v>
      </c>
      <c r="W34">
        <f t="shared" si="27"/>
        <v>5.1228968268904884E-2</v>
      </c>
    </row>
    <row r="35" spans="1:23" x14ac:dyDescent="0.2">
      <c r="A35">
        <v>3072</v>
      </c>
      <c r="B35">
        <v>1</v>
      </c>
      <c r="C35">
        <v>1</v>
      </c>
      <c r="D35">
        <v>5.9969999999999999</v>
      </c>
      <c r="E35">
        <v>307.96100000000001</v>
      </c>
      <c r="F35">
        <v>362.411</v>
      </c>
      <c r="G35">
        <f t="shared" si="19"/>
        <v>9437184</v>
      </c>
      <c r="H35">
        <f t="shared" si="1"/>
        <v>9437000</v>
      </c>
      <c r="I35" cm="1">
        <f t="array" ref="I35">MATCH(1,(A35=A:A)*(MIN(IF(A:A=A35,C:C))=C:C),0)</f>
        <v>35</v>
      </c>
      <c r="J35" cm="1">
        <f t="array" ref="J35">INDEX(A:H,I35,6)</f>
        <v>362.411</v>
      </c>
      <c r="K35" cm="1">
        <f t="array" ref="K35">INDEX(A:H,I35,5)</f>
        <v>307.96100000000001</v>
      </c>
      <c r="L35" cm="1">
        <f t="array" ref="L35">INDEX(A:H,I35,4)</f>
        <v>5.9969999999999999</v>
      </c>
      <c r="M35">
        <f t="shared" si="20"/>
        <v>1</v>
      </c>
      <c r="N35">
        <f t="shared" si="21"/>
        <v>1</v>
      </c>
      <c r="O35">
        <f t="shared" si="22"/>
        <v>1</v>
      </c>
      <c r="P35">
        <f t="shared" si="23"/>
        <v>1</v>
      </c>
      <c r="Q35" cm="1">
        <f t="array" ref="Q35">MATCH(1,(H35=H:H)*(MIN(IF(H:H=H35,A:A))=A:A),0)</f>
        <v>35</v>
      </c>
      <c r="R35" cm="1">
        <f t="array" ref="R35">INDEX(A:H,Q35,6)</f>
        <v>362.411</v>
      </c>
      <c r="S35" cm="1">
        <f t="array" ref="S35">INDEX(A:H,Q35,5)</f>
        <v>307.96100000000001</v>
      </c>
      <c r="T35">
        <f t="shared" si="24"/>
        <v>1</v>
      </c>
      <c r="U35">
        <f t="shared" si="25"/>
        <v>1</v>
      </c>
      <c r="V35">
        <f t="shared" si="26"/>
        <v>1</v>
      </c>
      <c r="W35" t="e">
        <f t="shared" si="27"/>
        <v>#DIV/0!</v>
      </c>
    </row>
    <row r="36" spans="1:23" x14ac:dyDescent="0.2">
      <c r="A36">
        <v>1536</v>
      </c>
      <c r="B36">
        <v>1</v>
      </c>
      <c r="C36">
        <v>4</v>
      </c>
      <c r="D36">
        <v>3.0489999999999999</v>
      </c>
      <c r="E36">
        <v>29.518999999999998</v>
      </c>
      <c r="F36">
        <v>39.024000000000001</v>
      </c>
      <c r="G36">
        <f t="shared" si="19"/>
        <v>589824</v>
      </c>
      <c r="H36">
        <f t="shared" si="1"/>
        <v>590000</v>
      </c>
      <c r="I36" cm="1">
        <f t="array" ref="I36">MATCH(1,(A36=A:A)*(MIN(IF(A:A=A36,C:C))=C:C),0)</f>
        <v>38</v>
      </c>
      <c r="J36" cm="1">
        <f t="array" ref="J36">INDEX(A:H,I36,6)</f>
        <v>98.531000000000006</v>
      </c>
      <c r="K36" cm="1">
        <f t="array" ref="K36">INDEX(A:H,I36,5)</f>
        <v>82.688000000000002</v>
      </c>
      <c r="L36" cm="1">
        <f t="array" ref="L36">INDEX(A:H,I36,4)</f>
        <v>1.982</v>
      </c>
      <c r="M36">
        <f t="shared" si="20"/>
        <v>2.5248821238212384</v>
      </c>
      <c r="N36">
        <f t="shared" si="21"/>
        <v>2.8011789017243136</v>
      </c>
      <c r="O36">
        <f t="shared" si="22"/>
        <v>0.65004919645785508</v>
      </c>
      <c r="P36">
        <f t="shared" si="23"/>
        <v>0.39605809339192738</v>
      </c>
      <c r="Q36" cm="1">
        <f t="array" ref="Q36">MATCH(1,(H36=H:H)*(MIN(IF(H:H=H36,A:A))=A:A),0)</f>
        <v>41</v>
      </c>
      <c r="R36" cm="1">
        <f t="array" ref="R36">INDEX(A:H,Q36,6)</f>
        <v>21.79</v>
      </c>
      <c r="S36" cm="1">
        <f t="array" ref="S36">INDEX(A:H,Q36,5)</f>
        <v>12.94</v>
      </c>
      <c r="T36">
        <f t="shared" si="24"/>
        <v>0.55837433374333745</v>
      </c>
      <c r="U36">
        <f t="shared" si="25"/>
        <v>0.43836173312104071</v>
      </c>
      <c r="V36">
        <f t="shared" si="26"/>
        <v>1.7534469324841628</v>
      </c>
      <c r="W36">
        <f t="shared" si="27"/>
        <v>0.49170595872625383</v>
      </c>
    </row>
    <row r="37" spans="1:23" x14ac:dyDescent="0.2">
      <c r="A37">
        <v>1536</v>
      </c>
      <c r="B37">
        <v>1</v>
      </c>
      <c r="C37">
        <v>2</v>
      </c>
      <c r="D37">
        <v>2.2879999999999998</v>
      </c>
      <c r="E37">
        <v>42.387999999999998</v>
      </c>
      <c r="F37">
        <v>52.975999999999999</v>
      </c>
      <c r="G37">
        <f t="shared" si="19"/>
        <v>1179648</v>
      </c>
      <c r="H37">
        <f t="shared" si="1"/>
        <v>1180000</v>
      </c>
      <c r="I37" cm="1">
        <f t="array" ref="I37">MATCH(1,(A37=A:A)*(MIN(IF(A:A=A37,C:C))=C:C),0)</f>
        <v>38</v>
      </c>
      <c r="J37" cm="1">
        <f t="array" ref="J37">INDEX(A:H,I37,6)</f>
        <v>98.531000000000006</v>
      </c>
      <c r="K37" cm="1">
        <f t="array" ref="K37">INDEX(A:H,I37,5)</f>
        <v>82.688000000000002</v>
      </c>
      <c r="L37" cm="1">
        <f t="array" ref="L37">INDEX(A:H,I37,4)</f>
        <v>1.982</v>
      </c>
      <c r="M37">
        <f t="shared" si="20"/>
        <v>1.8599176985804895</v>
      </c>
      <c r="N37">
        <f t="shared" si="21"/>
        <v>1.9507407756912336</v>
      </c>
      <c r="O37">
        <f t="shared" si="22"/>
        <v>0.86625874125874136</v>
      </c>
      <c r="P37">
        <f t="shared" si="23"/>
        <v>0.53765819894246469</v>
      </c>
      <c r="Q37" cm="1">
        <f t="array" ref="Q37">MATCH(1,(H37=H:H)*(MIN(IF(H:H=H37,A:A))=A:A),0)</f>
        <v>37</v>
      </c>
      <c r="R37" cm="1">
        <f t="array" ref="R37">INDEX(A:H,Q37,6)</f>
        <v>52.975999999999999</v>
      </c>
      <c r="S37" cm="1">
        <f t="array" ref="S37">INDEX(A:H,Q37,5)</f>
        <v>42.387999999999998</v>
      </c>
      <c r="T37">
        <f t="shared" si="24"/>
        <v>1</v>
      </c>
      <c r="U37">
        <f t="shared" si="25"/>
        <v>1</v>
      </c>
      <c r="V37">
        <f t="shared" si="26"/>
        <v>2</v>
      </c>
      <c r="W37">
        <f t="shared" si="27"/>
        <v>0.1400823014195105</v>
      </c>
    </row>
    <row r="38" spans="1:23" x14ac:dyDescent="0.2">
      <c r="A38">
        <v>1536</v>
      </c>
      <c r="B38">
        <v>1</v>
      </c>
      <c r="C38">
        <v>1</v>
      </c>
      <c r="D38">
        <v>1.982</v>
      </c>
      <c r="E38">
        <v>82.688000000000002</v>
      </c>
      <c r="F38">
        <v>98.531000000000006</v>
      </c>
      <c r="G38">
        <f t="shared" si="19"/>
        <v>2359296</v>
      </c>
      <c r="H38">
        <f t="shared" si="1"/>
        <v>2359000</v>
      </c>
      <c r="I38" cm="1">
        <f t="array" ref="I38">MATCH(1,(A38=A:A)*(MIN(IF(A:A=A38,C:C))=C:C),0)</f>
        <v>38</v>
      </c>
      <c r="J38" cm="1">
        <f t="array" ref="J38">INDEX(A:H,I38,6)</f>
        <v>98.531000000000006</v>
      </c>
      <c r="K38" cm="1">
        <f t="array" ref="K38">INDEX(A:H,I38,5)</f>
        <v>82.688000000000002</v>
      </c>
      <c r="L38" cm="1">
        <f t="array" ref="L38">INDEX(A:H,I38,4)</f>
        <v>1.982</v>
      </c>
      <c r="M38">
        <f t="shared" si="20"/>
        <v>1</v>
      </c>
      <c r="N38">
        <f t="shared" si="21"/>
        <v>1</v>
      </c>
      <c r="O38">
        <f t="shared" si="22"/>
        <v>1</v>
      </c>
      <c r="P38">
        <f t="shared" si="23"/>
        <v>1</v>
      </c>
      <c r="Q38" cm="1">
        <f t="array" ref="Q38">MATCH(1,(H38=H:H)*(MIN(IF(H:H=H38,A:A))=A:A),0)</f>
        <v>38</v>
      </c>
      <c r="R38" cm="1">
        <f t="array" ref="R38">INDEX(A:H,Q38,6)</f>
        <v>98.531000000000006</v>
      </c>
      <c r="S38" cm="1">
        <f t="array" ref="S38">INDEX(A:H,Q38,5)</f>
        <v>82.688000000000002</v>
      </c>
      <c r="T38">
        <f t="shared" si="24"/>
        <v>1</v>
      </c>
      <c r="U38">
        <f t="shared" si="25"/>
        <v>1</v>
      </c>
      <c r="V38">
        <f t="shared" si="26"/>
        <v>1</v>
      </c>
      <c r="W38" t="e">
        <f t="shared" si="27"/>
        <v>#DIV/0!</v>
      </c>
    </row>
    <row r="39" spans="1:23" x14ac:dyDescent="0.2">
      <c r="A39">
        <v>768</v>
      </c>
      <c r="B39">
        <v>1</v>
      </c>
      <c r="C39">
        <v>4</v>
      </c>
      <c r="D39">
        <v>3.8109999999999999</v>
      </c>
      <c r="E39">
        <v>3.677</v>
      </c>
      <c r="F39">
        <v>11.727</v>
      </c>
      <c r="G39">
        <f t="shared" si="19"/>
        <v>147456</v>
      </c>
      <c r="H39">
        <f t="shared" si="1"/>
        <v>147000</v>
      </c>
      <c r="I39" cm="1">
        <f t="array" ref="I39">MATCH(1,(A39=A:A)*(MIN(IF(A:A=A39,C:C))=C:C),0)</f>
        <v>41</v>
      </c>
      <c r="J39" cm="1">
        <f t="array" ref="J39">INDEX(A:H,I39,6)</f>
        <v>21.79</v>
      </c>
      <c r="K39" cm="1">
        <f t="array" ref="K39">INDEX(A:H,I39,5)</f>
        <v>12.94</v>
      </c>
      <c r="L39" cm="1">
        <f t="array" ref="L39">INDEX(A:H,I39,4)</f>
        <v>0.98</v>
      </c>
      <c r="M39">
        <f t="shared" si="20"/>
        <v>1.8581052272533469</v>
      </c>
      <c r="N39">
        <f t="shared" si="21"/>
        <v>3.5191732390535759</v>
      </c>
      <c r="O39">
        <f t="shared" si="22"/>
        <v>0.25715035423773286</v>
      </c>
      <c r="P39">
        <f t="shared" si="23"/>
        <v>0.53818265259293252</v>
      </c>
      <c r="Q39" cm="1">
        <f t="array" ref="Q39">MATCH(1,(H39=H:H)*(MIN(IF(H:H=H39,A:A))=A:A),0)</f>
        <v>26</v>
      </c>
      <c r="R39" cm="1">
        <f t="array" ref="R39">INDEX(A:H,Q39,6)</f>
        <v>8.9740000000000002</v>
      </c>
      <c r="S39" cm="1">
        <f t="array" ref="S39">INDEX(A:H,Q39,5)</f>
        <v>3.4449999999999998</v>
      </c>
      <c r="T39">
        <f t="shared" si="24"/>
        <v>0.7652426025411444</v>
      </c>
      <c r="U39">
        <f t="shared" si="25"/>
        <v>0.93690508566766384</v>
      </c>
      <c r="V39">
        <f t="shared" si="26"/>
        <v>3.7476203426706554</v>
      </c>
      <c r="W39">
        <f t="shared" si="27"/>
        <v>0.71396492424888436</v>
      </c>
    </row>
    <row r="40" spans="1:23" x14ac:dyDescent="0.2">
      <c r="A40">
        <v>768</v>
      </c>
      <c r="B40">
        <v>1</v>
      </c>
      <c r="C40">
        <v>2</v>
      </c>
      <c r="D40">
        <v>0.81299999999999994</v>
      </c>
      <c r="E40">
        <v>6.819</v>
      </c>
      <c r="F40">
        <v>12.355</v>
      </c>
      <c r="G40">
        <f t="shared" si="19"/>
        <v>294912</v>
      </c>
      <c r="H40">
        <f t="shared" si="1"/>
        <v>295000</v>
      </c>
      <c r="I40" cm="1">
        <f t="array" ref="I40">MATCH(1,(A40=A:A)*(MIN(IF(A:A=A40,C:C))=C:C),0)</f>
        <v>41</v>
      </c>
      <c r="J40" cm="1">
        <f t="array" ref="J40">INDEX(A:H,I40,6)</f>
        <v>21.79</v>
      </c>
      <c r="K40" cm="1">
        <f t="array" ref="K40">INDEX(A:H,I40,5)</f>
        <v>12.94</v>
      </c>
      <c r="L40" cm="1">
        <f t="array" ref="L40">INDEX(A:H,I40,4)</f>
        <v>0.98</v>
      </c>
      <c r="M40">
        <f t="shared" si="20"/>
        <v>1.7636584378794009</v>
      </c>
      <c r="N40">
        <f t="shared" si="21"/>
        <v>1.8976389499926676</v>
      </c>
      <c r="O40">
        <f t="shared" si="22"/>
        <v>1.2054120541205413</v>
      </c>
      <c r="P40">
        <f t="shared" si="23"/>
        <v>0.56700321248279029</v>
      </c>
      <c r="Q40" cm="1">
        <f t="array" ref="Q40">MATCH(1,(H40=H:H)*(MIN(IF(H:H=H40,A:A))=A:A),0)</f>
        <v>40</v>
      </c>
      <c r="R40" cm="1">
        <f t="array" ref="R40">INDEX(A:H,Q40,6)</f>
        <v>12.355</v>
      </c>
      <c r="S40" cm="1">
        <f t="array" ref="S40">INDEX(A:H,Q40,5)</f>
        <v>6.819</v>
      </c>
      <c r="T40">
        <f t="shared" si="24"/>
        <v>1</v>
      </c>
      <c r="U40">
        <f t="shared" si="25"/>
        <v>1</v>
      </c>
      <c r="V40">
        <f t="shared" si="26"/>
        <v>2</v>
      </c>
      <c r="W40">
        <f t="shared" si="27"/>
        <v>0.23634156212059909</v>
      </c>
    </row>
    <row r="41" spans="1:23" x14ac:dyDescent="0.2">
      <c r="A41">
        <v>768</v>
      </c>
      <c r="B41">
        <v>1</v>
      </c>
      <c r="C41">
        <v>1</v>
      </c>
      <c r="D41">
        <v>0.98</v>
      </c>
      <c r="E41">
        <v>12.94</v>
      </c>
      <c r="F41">
        <v>21.79</v>
      </c>
      <c r="G41">
        <f t="shared" si="19"/>
        <v>589824</v>
      </c>
      <c r="H41">
        <f t="shared" si="1"/>
        <v>590000</v>
      </c>
      <c r="I41" cm="1">
        <f t="array" ref="I41">MATCH(1,(A41=A:A)*(MIN(IF(A:A=A41,C:C))=C:C),0)</f>
        <v>41</v>
      </c>
      <c r="J41" cm="1">
        <f t="array" ref="J41">INDEX(A:H,I41,6)</f>
        <v>21.79</v>
      </c>
      <c r="K41" cm="1">
        <f t="array" ref="K41">INDEX(A:H,I41,5)</f>
        <v>12.94</v>
      </c>
      <c r="L41" cm="1">
        <f t="array" ref="L41">INDEX(A:H,I41,4)</f>
        <v>0.98</v>
      </c>
      <c r="M41">
        <f t="shared" si="20"/>
        <v>1</v>
      </c>
      <c r="N41">
        <f t="shared" si="21"/>
        <v>1</v>
      </c>
      <c r="O41">
        <f t="shared" si="22"/>
        <v>1</v>
      </c>
      <c r="P41">
        <f t="shared" si="23"/>
        <v>1</v>
      </c>
      <c r="Q41" cm="1">
        <f t="array" ref="Q41">MATCH(1,(H41=H:H)*(MIN(IF(H:H=H41,A:A))=A:A),0)</f>
        <v>41</v>
      </c>
      <c r="R41" cm="1">
        <f t="array" ref="R41">INDEX(A:H,Q41,6)</f>
        <v>21.79</v>
      </c>
      <c r="S41" cm="1">
        <f t="array" ref="S41">INDEX(A:H,Q41,5)</f>
        <v>12.94</v>
      </c>
      <c r="T41">
        <f t="shared" si="24"/>
        <v>1</v>
      </c>
      <c r="U41">
        <f t="shared" si="25"/>
        <v>1</v>
      </c>
      <c r="V41">
        <f t="shared" si="26"/>
        <v>1</v>
      </c>
      <c r="W41" t="e">
        <f t="shared" si="27"/>
        <v>#DIV/0!</v>
      </c>
    </row>
  </sheetData>
  <autoFilter ref="A1:W41" xr:uid="{7E471902-903E-1E48-A915-6FEEDC683D60}"/>
  <sortState xmlns:xlrd2="http://schemas.microsoft.com/office/spreadsheetml/2017/richdata2" ref="A2:W2">
    <sortCondition descending="1" ref="H1"/>
  </sortState>
  <conditionalFormatting sqref="W1:W1048576">
    <cfRule type="colorScale" priority="3">
      <colorScale>
        <cfvo type="min"/>
        <cfvo type="percentile" val="50"/>
        <cfvo type="max"/>
        <color rgb="FF63BE7B"/>
        <color rgb="FFFFEB84"/>
        <color rgb="FFF8696B"/>
      </colorScale>
    </cfRule>
  </conditionalFormatting>
  <conditionalFormatting sqref="U1:U1048576">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H19"/>
  <sheetViews>
    <sheetView tabSelected="1" workbookViewId="0">
      <selection activeCell="B7" sqref="B7"/>
    </sheetView>
  </sheetViews>
  <sheetFormatPr baseColWidth="10" defaultRowHeight="16" x14ac:dyDescent="0.2"/>
  <cols>
    <col min="1" max="1" width="14.83203125" bestFit="1" customWidth="1"/>
    <col min="2" max="2" width="17" bestFit="1" customWidth="1"/>
    <col min="3" max="4" width="9.1640625" bestFit="1" customWidth="1"/>
    <col min="5" max="7" width="8.1640625" bestFit="1" customWidth="1"/>
    <col min="8" max="8" width="7.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8" x14ac:dyDescent="0.2">
      <c r="A1" s="2" t="s">
        <v>0</v>
      </c>
      <c r="B1" t="s">
        <v>11</v>
      </c>
    </row>
    <row r="3" spans="1:8" x14ac:dyDescent="0.2">
      <c r="A3" s="2" t="s">
        <v>8</v>
      </c>
      <c r="B3" s="2" t="s">
        <v>7</v>
      </c>
    </row>
    <row r="4" spans="1:8" x14ac:dyDescent="0.2">
      <c r="A4" s="2" t="s">
        <v>6</v>
      </c>
      <c r="B4">
        <v>1</v>
      </c>
      <c r="C4">
        <v>2</v>
      </c>
      <c r="D4">
        <v>4</v>
      </c>
      <c r="E4">
        <v>8</v>
      </c>
      <c r="F4">
        <v>16</v>
      </c>
      <c r="G4">
        <v>32</v>
      </c>
      <c r="H4">
        <v>64</v>
      </c>
    </row>
    <row r="5" spans="1:8" x14ac:dyDescent="0.2">
      <c r="A5" s="3">
        <v>150995000</v>
      </c>
      <c r="B5" s="1">
        <v>4344.2269999999999</v>
      </c>
      <c r="C5" s="1"/>
      <c r="D5" s="1"/>
      <c r="E5" s="1"/>
      <c r="F5" s="1"/>
      <c r="G5" s="1"/>
      <c r="H5" s="1"/>
    </row>
    <row r="6" spans="1:8" x14ac:dyDescent="0.2">
      <c r="A6" s="3">
        <v>75497000</v>
      </c>
      <c r="B6" s="1"/>
      <c r="C6" s="1">
        <v>1963.288</v>
      </c>
      <c r="D6" s="1"/>
      <c r="E6" s="1"/>
      <c r="F6" s="1"/>
      <c r="G6" s="1"/>
      <c r="H6" s="1"/>
    </row>
    <row r="7" spans="1:8" x14ac:dyDescent="0.2">
      <c r="A7" s="3">
        <v>37749000</v>
      </c>
      <c r="B7" s="1">
        <v>1197.578</v>
      </c>
      <c r="C7" s="1"/>
      <c r="D7" s="1">
        <v>2166.8690000000001</v>
      </c>
      <c r="E7" s="1"/>
      <c r="F7" s="1"/>
      <c r="G7" s="1"/>
      <c r="H7" s="1"/>
    </row>
    <row r="8" spans="1:8" x14ac:dyDescent="0.2">
      <c r="A8" s="3">
        <v>18874000</v>
      </c>
      <c r="B8" s="1"/>
      <c r="C8" s="1">
        <v>621.55700000000002</v>
      </c>
      <c r="D8" s="1"/>
      <c r="E8" s="1">
        <v>545.50199999999995</v>
      </c>
      <c r="F8" s="1"/>
      <c r="G8" s="1"/>
      <c r="H8" s="1"/>
    </row>
    <row r="9" spans="1:8" x14ac:dyDescent="0.2">
      <c r="A9" s="3">
        <v>9437000</v>
      </c>
      <c r="B9" s="1">
        <v>362.411</v>
      </c>
      <c r="C9" s="1"/>
      <c r="D9" s="1">
        <v>610.70699999999999</v>
      </c>
      <c r="E9" s="1"/>
      <c r="F9" s="1">
        <v>364.20100000000002</v>
      </c>
      <c r="G9" s="1"/>
      <c r="H9" s="1"/>
    </row>
    <row r="10" spans="1:8" x14ac:dyDescent="0.2">
      <c r="A10" s="3">
        <v>4719000</v>
      </c>
      <c r="B10" s="1"/>
      <c r="C10" s="1">
        <v>185.96899999999999</v>
      </c>
      <c r="D10" s="1"/>
      <c r="E10" s="1">
        <v>191.14599999999999</v>
      </c>
      <c r="F10" s="1"/>
      <c r="G10" s="1">
        <v>242.87200000000001</v>
      </c>
      <c r="H10" s="1"/>
    </row>
    <row r="11" spans="1:8" x14ac:dyDescent="0.2">
      <c r="A11" s="3">
        <v>2359000</v>
      </c>
      <c r="B11" s="1">
        <v>98.531000000000006</v>
      </c>
      <c r="C11" s="1"/>
      <c r="D11" s="1">
        <v>189.53399999999999</v>
      </c>
      <c r="E11" s="1"/>
      <c r="F11" s="1">
        <v>119.601</v>
      </c>
      <c r="G11" s="1"/>
      <c r="H11" s="1">
        <v>197.77</v>
      </c>
    </row>
    <row r="12" spans="1:8" x14ac:dyDescent="0.2">
      <c r="A12" s="3">
        <v>1180000</v>
      </c>
      <c r="B12" s="1"/>
      <c r="C12" s="1">
        <v>52.975999999999999</v>
      </c>
      <c r="D12" s="1"/>
      <c r="E12" s="1">
        <v>63.040999999999997</v>
      </c>
      <c r="F12" s="1"/>
      <c r="G12" s="1">
        <v>89.328999999999994</v>
      </c>
      <c r="H12" s="1"/>
    </row>
    <row r="13" spans="1:8" x14ac:dyDescent="0.2">
      <c r="A13" s="3">
        <v>590000</v>
      </c>
      <c r="B13" s="1">
        <v>21.79</v>
      </c>
      <c r="C13" s="1"/>
      <c r="D13" s="1">
        <v>60.522000000000006</v>
      </c>
      <c r="E13" s="1"/>
      <c r="F13" s="1">
        <v>31.672999999999998</v>
      </c>
      <c r="G13" s="1"/>
      <c r="H13" s="1">
        <v>80.552000000000007</v>
      </c>
    </row>
    <row r="14" spans="1:8" x14ac:dyDescent="0.2">
      <c r="A14" s="3">
        <v>295000</v>
      </c>
      <c r="B14" s="1"/>
      <c r="C14" s="1">
        <v>12.355</v>
      </c>
      <c r="D14" s="1"/>
      <c r="E14" s="1">
        <v>14.958</v>
      </c>
      <c r="F14" s="1"/>
      <c r="G14" s="1">
        <v>24.666</v>
      </c>
      <c r="H14" s="1"/>
    </row>
    <row r="15" spans="1:8" x14ac:dyDescent="0.2">
      <c r="A15" s="3">
        <v>147000</v>
      </c>
      <c r="B15" s="1"/>
      <c r="C15" s="1"/>
      <c r="D15" s="1">
        <v>20.701000000000001</v>
      </c>
      <c r="E15" s="1"/>
      <c r="F15" s="1">
        <v>13.153</v>
      </c>
      <c r="G15" s="1"/>
      <c r="H15" s="1">
        <v>21.919</v>
      </c>
    </row>
    <row r="16" spans="1:8" x14ac:dyDescent="0.2">
      <c r="A16" s="3">
        <v>74000</v>
      </c>
      <c r="B16" s="1"/>
      <c r="C16" s="1"/>
      <c r="D16" s="1"/>
      <c r="E16" s="1">
        <v>8.5709999999999997</v>
      </c>
      <c r="F16" s="1"/>
      <c r="G16" s="1">
        <v>10.398</v>
      </c>
      <c r="H16" s="1"/>
    </row>
    <row r="17" spans="1:8" x14ac:dyDescent="0.2">
      <c r="A17" s="3">
        <v>37000</v>
      </c>
      <c r="B17" s="1"/>
      <c r="C17" s="1"/>
      <c r="D17" s="1"/>
      <c r="E17" s="1"/>
      <c r="F17" s="1">
        <v>6.5640000000000001</v>
      </c>
      <c r="G17" s="1"/>
      <c r="H17" s="1">
        <v>15.62</v>
      </c>
    </row>
    <row r="18" spans="1:8" x14ac:dyDescent="0.2">
      <c r="A18" s="3">
        <v>18000</v>
      </c>
      <c r="B18" s="1"/>
      <c r="C18" s="1"/>
      <c r="D18" s="1"/>
      <c r="E18" s="1"/>
      <c r="F18" s="1"/>
      <c r="G18" s="1">
        <v>7.4290000000000003</v>
      </c>
      <c r="H18" s="1"/>
    </row>
    <row r="19" spans="1:8" x14ac:dyDescent="0.2">
      <c r="A19" s="3">
        <v>9000</v>
      </c>
      <c r="B19" s="1"/>
      <c r="C19" s="1"/>
      <c r="D19" s="1"/>
      <c r="E19" s="1"/>
      <c r="F19" s="1"/>
      <c r="G19" s="1"/>
      <c r="H19" s="1">
        <v>13.109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2020-02-29T18:20:23Z</dcterms:modified>
</cp:coreProperties>
</file>