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kbhit/Sources/Personal/phd/results/data/"/>
    </mc:Choice>
  </mc:AlternateContent>
  <xr:revisionPtr revIDLastSave="0" documentId="13_ncr:1_{7FF36E73-B35B-7342-8B49-F05C311F083D}" xr6:coauthVersionLast="45" xr6:coauthVersionMax="45" xr10:uidLastSave="{00000000-0000-0000-0000-000000000000}"/>
  <bookViews>
    <workbookView xWindow="1040" yWindow="1300" windowWidth="51200" windowHeight="28340" xr2:uid="{00000000-000D-0000-FFFF-FFFF00000000}"/>
  </bookViews>
  <sheets>
    <sheet name="data" sheetId="1" r:id="rId1"/>
    <sheet name="matrix" sheetId="5" r:id="rId2"/>
  </sheets>
  <definedNames>
    <definedName name="_xlnm._FilterDatabase" localSheetId="0" hidden="1">data!$A$1:$Z$2</definedName>
    <definedName name="Slicer_problemSiz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 i="1" l="1" a="1"/>
  <c r="K3" i="1" s="1"/>
  <c r="T3" i="1" a="1"/>
  <c r="T3" i="1" s="1"/>
  <c r="K4" i="1" a="1"/>
  <c r="K4" i="1" s="1"/>
  <c r="T4" i="1" a="1"/>
  <c r="T4" i="1" s="1"/>
  <c r="K5" i="1" a="1"/>
  <c r="K5" i="1"/>
  <c r="L5" i="1" s="1" a="1"/>
  <c r="L5" i="1" s="1"/>
  <c r="O5" i="1" s="1"/>
  <c r="T5" i="1" a="1"/>
  <c r="T5" i="1" s="1"/>
  <c r="K6" i="1" a="1"/>
  <c r="K6" i="1" s="1"/>
  <c r="T6" i="1" a="1"/>
  <c r="T6" i="1"/>
  <c r="U6" i="1" s="1" a="1"/>
  <c r="U6" i="1" s="1"/>
  <c r="W6" i="1" s="1"/>
  <c r="K7" i="1" a="1"/>
  <c r="K7" i="1" s="1"/>
  <c r="T7" i="1" a="1"/>
  <c r="T7" i="1"/>
  <c r="U7" i="1" a="1"/>
  <c r="U7" i="1"/>
  <c r="W7" i="1" s="1"/>
  <c r="V7" i="1" a="1"/>
  <c r="V7" i="1" s="1"/>
  <c r="X7" i="1" s="1"/>
  <c r="Y7" i="1" s="1"/>
  <c r="K8" i="1" a="1"/>
  <c r="K8" i="1"/>
  <c r="N8" i="1" s="1" a="1"/>
  <c r="N8" i="1" s="1"/>
  <c r="Q8" i="1" s="1"/>
  <c r="T8" i="1" a="1"/>
  <c r="T8" i="1" s="1"/>
  <c r="K9" i="1" a="1"/>
  <c r="K9" i="1" s="1"/>
  <c r="T9" i="1" a="1"/>
  <c r="T9" i="1" s="1"/>
  <c r="K10" i="1" a="1"/>
  <c r="K10" i="1"/>
  <c r="L10" i="1" s="1" a="1"/>
  <c r="L10" i="1" s="1"/>
  <c r="O10" i="1" s="1"/>
  <c r="M10" i="1" a="1"/>
  <c r="M10" i="1" s="1"/>
  <c r="P10" i="1" s="1"/>
  <c r="T10" i="1" a="1"/>
  <c r="T10" i="1" s="1"/>
  <c r="K11" i="1" a="1"/>
  <c r="K11" i="1" s="1"/>
  <c r="T11" i="1" a="1"/>
  <c r="T11" i="1" s="1"/>
  <c r="K12" i="1" a="1"/>
  <c r="K12" i="1" s="1"/>
  <c r="T12" i="1" a="1"/>
  <c r="T12" i="1" s="1"/>
  <c r="K13" i="1" a="1"/>
  <c r="K13" i="1"/>
  <c r="L13" i="1" s="1" a="1"/>
  <c r="L13" i="1" s="1"/>
  <c r="O13" i="1" s="1"/>
  <c r="N13" i="1" a="1"/>
  <c r="N13" i="1" s="1"/>
  <c r="Q13" i="1" s="1"/>
  <c r="T13" i="1" a="1"/>
  <c r="T13" i="1"/>
  <c r="U13" i="1" s="1" a="1"/>
  <c r="U13" i="1" s="1"/>
  <c r="W13" i="1" s="1"/>
  <c r="K14" i="1" a="1"/>
  <c r="K14" i="1" s="1"/>
  <c r="T14" i="1" a="1"/>
  <c r="T14" i="1"/>
  <c r="V14" i="1" s="1" a="1"/>
  <c r="V14" i="1" s="1"/>
  <c r="X14" i="1" s="1"/>
  <c r="Y14" i="1" s="1"/>
  <c r="U14" i="1" a="1"/>
  <c r="U14" i="1"/>
  <c r="W14" i="1" s="1"/>
  <c r="K15" i="1" a="1"/>
  <c r="K15" i="1"/>
  <c r="T15" i="1" a="1"/>
  <c r="T15" i="1"/>
  <c r="U15" i="1" a="1"/>
  <c r="U15" i="1"/>
  <c r="W15" i="1" s="1"/>
  <c r="V15" i="1" a="1"/>
  <c r="V15" i="1" s="1"/>
  <c r="X15" i="1" s="1"/>
  <c r="Y15" i="1" s="1"/>
  <c r="K16" i="1" a="1"/>
  <c r="K16" i="1"/>
  <c r="L16" i="1" a="1"/>
  <c r="L16" i="1" s="1"/>
  <c r="O16" i="1"/>
  <c r="T16" i="1" a="1"/>
  <c r="T16" i="1" s="1"/>
  <c r="U16" i="1" s="1" a="1"/>
  <c r="U16" i="1" s="1"/>
  <c r="W16" i="1" s="1"/>
  <c r="K17" i="1" a="1"/>
  <c r="K17" i="1"/>
  <c r="L17" i="1" a="1"/>
  <c r="L17" i="1"/>
  <c r="O17" i="1" s="1"/>
  <c r="T17" i="1" a="1"/>
  <c r="T17" i="1" s="1"/>
  <c r="U17" i="1" s="1" a="1"/>
  <c r="U17" i="1"/>
  <c r="V17" i="1" a="1"/>
  <c r="V17" i="1"/>
  <c r="X17" i="1" s="1"/>
  <c r="Y17" i="1" s="1"/>
  <c r="W17" i="1"/>
  <c r="K18" i="1" a="1"/>
  <c r="K18" i="1"/>
  <c r="L18" i="1" a="1"/>
  <c r="L18" i="1"/>
  <c r="O18" i="1" s="1"/>
  <c r="R18" i="1" s="1"/>
  <c r="M18" i="1" a="1"/>
  <c r="M18" i="1" s="1"/>
  <c r="N18" i="1" a="1"/>
  <c r="N18" i="1" s="1"/>
  <c r="Q18" i="1" s="1"/>
  <c r="P18" i="1"/>
  <c r="T18" i="1" a="1"/>
  <c r="T18" i="1"/>
  <c r="U18" i="1" s="1" a="1"/>
  <c r="U18" i="1" s="1"/>
  <c r="V18" i="1" a="1"/>
  <c r="V18" i="1"/>
  <c r="X18" i="1" s="1"/>
  <c r="Y18" i="1" s="1"/>
  <c r="W18" i="1"/>
  <c r="K19" i="1" a="1"/>
  <c r="K19" i="1" s="1"/>
  <c r="N19" i="1" s="1" a="1"/>
  <c r="N19" i="1" s="1"/>
  <c r="Q19" i="1" s="1"/>
  <c r="L19" i="1" a="1"/>
  <c r="L19" i="1"/>
  <c r="O19" i="1" s="1"/>
  <c r="R19" i="1" s="1"/>
  <c r="M19" i="1" a="1"/>
  <c r="M19" i="1" s="1"/>
  <c r="P19" i="1" s="1"/>
  <c r="T19" i="1" a="1"/>
  <c r="T19" i="1" s="1"/>
  <c r="K20" i="1" a="1"/>
  <c r="K20" i="1" s="1"/>
  <c r="L20" i="1" s="1" a="1"/>
  <c r="L20" i="1" s="1"/>
  <c r="O20" i="1" s="1"/>
  <c r="T20" i="1" a="1"/>
  <c r="T20" i="1" s="1"/>
  <c r="K21" i="1" a="1"/>
  <c r="K21" i="1" s="1"/>
  <c r="T21" i="1" a="1"/>
  <c r="T21" i="1" s="1"/>
  <c r="K22" i="1" a="1"/>
  <c r="K22" i="1" s="1"/>
  <c r="T22" i="1" a="1"/>
  <c r="T22" i="1" s="1"/>
  <c r="K23" i="1" a="1"/>
  <c r="K23" i="1" s="1"/>
  <c r="T23" i="1" a="1"/>
  <c r="T23" i="1"/>
  <c r="U23" i="1" a="1"/>
  <c r="U23" i="1"/>
  <c r="W23" i="1" s="1"/>
  <c r="V23" i="1" a="1"/>
  <c r="V23" i="1"/>
  <c r="X23" i="1" s="1"/>
  <c r="Y23" i="1" s="1"/>
  <c r="K24" i="1" a="1"/>
  <c r="K24" i="1" s="1"/>
  <c r="T24" i="1" a="1"/>
  <c r="T24" i="1" s="1"/>
  <c r="V24" i="1" s="1" a="1"/>
  <c r="V24" i="1" s="1"/>
  <c r="X24" i="1" s="1"/>
  <c r="Y24" i="1" s="1"/>
  <c r="K25" i="1" a="1"/>
  <c r="K25" i="1"/>
  <c r="N25" i="1" s="1" a="1"/>
  <c r="N25" i="1" s="1"/>
  <c r="Q25" i="1" s="1"/>
  <c r="T25" i="1" a="1"/>
  <c r="T25" i="1" s="1"/>
  <c r="U25" i="1" s="1" a="1"/>
  <c r="U25" i="1" s="1"/>
  <c r="W25" i="1" s="1"/>
  <c r="K26" i="1" a="1"/>
  <c r="K26" i="1"/>
  <c r="L26" i="1" s="1" a="1"/>
  <c r="L26" i="1" s="1"/>
  <c r="O26" i="1" s="1"/>
  <c r="T26" i="1" a="1"/>
  <c r="T26" i="1" s="1"/>
  <c r="K27" i="1" a="1"/>
  <c r="K27" i="1"/>
  <c r="L27" i="1" a="1"/>
  <c r="L27" i="1"/>
  <c r="O27" i="1" s="1"/>
  <c r="R27" i="1" s="1"/>
  <c r="M27" i="1" a="1"/>
  <c r="M27" i="1" s="1"/>
  <c r="P27" i="1" s="1"/>
  <c r="N27" i="1" a="1"/>
  <c r="N27" i="1" s="1"/>
  <c r="Q27" i="1" s="1"/>
  <c r="T27" i="1" a="1"/>
  <c r="T27" i="1"/>
  <c r="V27" i="1" s="1" a="1"/>
  <c r="V27" i="1"/>
  <c r="X27" i="1" s="1"/>
  <c r="Y27" i="1" s="1"/>
  <c r="K28" i="1" a="1"/>
  <c r="K28" i="1" s="1"/>
  <c r="L28" i="1" s="1" a="1"/>
  <c r="L28" i="1" s="1"/>
  <c r="O28" i="1" s="1"/>
  <c r="T28" i="1" a="1"/>
  <c r="T28" i="1" s="1"/>
  <c r="K29" i="1" a="1"/>
  <c r="K29" i="1" s="1"/>
  <c r="T29" i="1" a="1"/>
  <c r="T29" i="1"/>
  <c r="U29" i="1" s="1" a="1"/>
  <c r="U29" i="1" s="1"/>
  <c r="W29" i="1" s="1"/>
  <c r="K30" i="1" a="1"/>
  <c r="K30" i="1" s="1"/>
  <c r="T30" i="1" a="1"/>
  <c r="T30" i="1" s="1"/>
  <c r="K31" i="1" a="1"/>
  <c r="K31" i="1" s="1"/>
  <c r="T31" i="1" a="1"/>
  <c r="T31" i="1"/>
  <c r="U31" i="1" s="1" a="1"/>
  <c r="U31" i="1" s="1"/>
  <c r="V31" i="1" a="1"/>
  <c r="V31" i="1" s="1"/>
  <c r="X31" i="1" s="1"/>
  <c r="Y31" i="1" s="1"/>
  <c r="W31" i="1"/>
  <c r="K32" i="1" a="1"/>
  <c r="K32" i="1" s="1"/>
  <c r="N32" i="1" a="1"/>
  <c r="N32" i="1" s="1"/>
  <c r="Q32" i="1" s="1"/>
  <c r="T32" i="1" a="1"/>
  <c r="T32" i="1"/>
  <c r="K33" i="1" a="1"/>
  <c r="K33" i="1" s="1"/>
  <c r="T33" i="1" a="1"/>
  <c r="T33" i="1" s="1"/>
  <c r="U33" i="1" a="1"/>
  <c r="U33" i="1"/>
  <c r="W33" i="1" s="1"/>
  <c r="V33" i="1" a="1"/>
  <c r="V33" i="1"/>
  <c r="X33" i="1" s="1"/>
  <c r="Y33" i="1" s="1"/>
  <c r="K34" i="1" a="1"/>
  <c r="K34" i="1"/>
  <c r="N34" i="1" s="1" a="1"/>
  <c r="N34" i="1" s="1"/>
  <c r="Q34" i="1" s="1"/>
  <c r="L34" i="1" a="1"/>
  <c r="L34" i="1" s="1"/>
  <c r="O34" i="1" s="1"/>
  <c r="M34" i="1" a="1"/>
  <c r="M34" i="1" s="1"/>
  <c r="P34" i="1" s="1"/>
  <c r="T34" i="1" a="1"/>
  <c r="T34" i="1" s="1"/>
  <c r="K35" i="1" a="1"/>
  <c r="K35" i="1"/>
  <c r="L35" i="1" a="1"/>
  <c r="L35" i="1" s="1"/>
  <c r="O35" i="1" s="1"/>
  <c r="M35" i="1" a="1"/>
  <c r="M35" i="1"/>
  <c r="P35" i="1" s="1"/>
  <c r="N35" i="1" a="1"/>
  <c r="N35" i="1"/>
  <c r="Q35" i="1" s="1"/>
  <c r="T35" i="1" a="1"/>
  <c r="T35" i="1" s="1"/>
  <c r="K36" i="1" a="1"/>
  <c r="K36" i="1"/>
  <c r="T36" i="1" a="1"/>
  <c r="T36" i="1"/>
  <c r="U36" i="1" s="1" a="1"/>
  <c r="U36" i="1" s="1"/>
  <c r="W36" i="1" s="1"/>
  <c r="V36" i="1" a="1"/>
  <c r="V36" i="1" s="1"/>
  <c r="X36" i="1" s="1"/>
  <c r="Y36" i="1" s="1"/>
  <c r="K37" i="1" a="1"/>
  <c r="K37" i="1" s="1"/>
  <c r="L37" i="1" a="1"/>
  <c r="L37" i="1" s="1"/>
  <c r="O37" i="1" s="1"/>
  <c r="T37" i="1" a="1"/>
  <c r="T37" i="1"/>
  <c r="U37" i="1" a="1"/>
  <c r="U37" i="1"/>
  <c r="W37" i="1" s="1"/>
  <c r="V37" i="1" a="1"/>
  <c r="V37" i="1"/>
  <c r="X37" i="1" s="1"/>
  <c r="Y37" i="1" s="1"/>
  <c r="K38" i="1" a="1"/>
  <c r="K38" i="1"/>
  <c r="T38" i="1" a="1"/>
  <c r="T38" i="1"/>
  <c r="U38" i="1" a="1"/>
  <c r="U38" i="1"/>
  <c r="V38" i="1" a="1"/>
  <c r="V38" i="1" s="1"/>
  <c r="X38" i="1" s="1"/>
  <c r="Y38" i="1" s="1"/>
  <c r="W38" i="1"/>
  <c r="K39" i="1" a="1"/>
  <c r="K39" i="1"/>
  <c r="N39" i="1" s="1" a="1"/>
  <c r="N39" i="1" s="1"/>
  <c r="Q39" i="1" s="1"/>
  <c r="T39" i="1" a="1"/>
  <c r="T39" i="1" s="1"/>
  <c r="U39" i="1" s="1" a="1"/>
  <c r="U39" i="1" s="1"/>
  <c r="W39" i="1" s="1"/>
  <c r="V39" i="1" a="1"/>
  <c r="V39" i="1"/>
  <c r="X39" i="1" s="1"/>
  <c r="Y39" i="1" s="1"/>
  <c r="K40" i="1" a="1"/>
  <c r="K40" i="1"/>
  <c r="N40" i="1" s="1" a="1"/>
  <c r="N40" i="1" s="1"/>
  <c r="L40" i="1" a="1"/>
  <c r="L40" i="1"/>
  <c r="O40" i="1" s="1"/>
  <c r="M40" i="1" a="1"/>
  <c r="M40" i="1"/>
  <c r="P40" i="1" s="1"/>
  <c r="Q40" i="1"/>
  <c r="T40" i="1" a="1"/>
  <c r="T40" i="1" s="1"/>
  <c r="K41" i="1" a="1"/>
  <c r="K41" i="1"/>
  <c r="L41" i="1" a="1"/>
  <c r="L41" i="1"/>
  <c r="O41" i="1" s="1"/>
  <c r="M41" i="1" a="1"/>
  <c r="M41" i="1" s="1"/>
  <c r="P41" i="1" s="1"/>
  <c r="N41" i="1" a="1"/>
  <c r="N41" i="1" s="1"/>
  <c r="Q41" i="1" s="1"/>
  <c r="R41" i="1"/>
  <c r="S41" i="1"/>
  <c r="T41" i="1" a="1"/>
  <c r="T41" i="1"/>
  <c r="Z41" i="1"/>
  <c r="K42" i="1" a="1"/>
  <c r="K42" i="1" s="1"/>
  <c r="L42" i="1" s="1" a="1"/>
  <c r="L42" i="1" s="1"/>
  <c r="O42" i="1" s="1"/>
  <c r="R42" i="1" s="1"/>
  <c r="M42" i="1" a="1"/>
  <c r="M42" i="1" s="1"/>
  <c r="P42" i="1" s="1"/>
  <c r="N42" i="1" a="1"/>
  <c r="N42" i="1"/>
  <c r="Q42" i="1" s="1"/>
  <c r="T42" i="1" a="1"/>
  <c r="T42" i="1" s="1"/>
  <c r="Z42" i="1"/>
  <c r="K43" i="1" a="1"/>
  <c r="K43" i="1" s="1"/>
  <c r="N43" i="1" s="1" a="1"/>
  <c r="N43" i="1" s="1"/>
  <c r="Q43" i="1" s="1"/>
  <c r="T43" i="1" a="1"/>
  <c r="T43" i="1" s="1"/>
  <c r="K44" i="1" a="1"/>
  <c r="K44" i="1" s="1"/>
  <c r="T44" i="1" a="1"/>
  <c r="T44" i="1"/>
  <c r="V44" i="1" s="1" a="1"/>
  <c r="V44" i="1" s="1"/>
  <c r="X44" i="1" s="1"/>
  <c r="Y44" i="1" s="1"/>
  <c r="U44" i="1" a="1"/>
  <c r="U44" i="1" s="1"/>
  <c r="W44" i="1" s="1"/>
  <c r="K45" i="1" a="1"/>
  <c r="K45" i="1" s="1"/>
  <c r="T45" i="1" a="1"/>
  <c r="T45" i="1"/>
  <c r="U45" i="1" a="1"/>
  <c r="U45" i="1"/>
  <c r="W45" i="1" s="1"/>
  <c r="V45" i="1" a="1"/>
  <c r="V45" i="1"/>
  <c r="X45" i="1" s="1"/>
  <c r="Y45" i="1" s="1"/>
  <c r="K46" i="1" a="1"/>
  <c r="K46" i="1"/>
  <c r="T46" i="1" a="1"/>
  <c r="T46" i="1"/>
  <c r="U46" i="1" a="1"/>
  <c r="U46" i="1"/>
  <c r="W46" i="1" s="1"/>
  <c r="V46" i="1" a="1"/>
  <c r="V46" i="1"/>
  <c r="X46" i="1" s="1"/>
  <c r="Y46" i="1" s="1"/>
  <c r="K47" i="1" a="1"/>
  <c r="K47" i="1" s="1"/>
  <c r="T47" i="1" a="1"/>
  <c r="T47" i="1" s="1"/>
  <c r="U47" i="1" s="1" a="1"/>
  <c r="U47" i="1"/>
  <c r="W47" i="1" s="1"/>
  <c r="V47" i="1" a="1"/>
  <c r="V47" i="1" s="1"/>
  <c r="X47" i="1" s="1"/>
  <c r="Y47" i="1" s="1"/>
  <c r="K48" i="1" a="1"/>
  <c r="K48" i="1"/>
  <c r="L48" i="1" a="1"/>
  <c r="L48" i="1"/>
  <c r="O48" i="1" s="1"/>
  <c r="R48" i="1" s="1"/>
  <c r="M48" i="1" a="1"/>
  <c r="M48" i="1"/>
  <c r="N48" i="1" a="1"/>
  <c r="N48" i="1" s="1"/>
  <c r="P48" i="1"/>
  <c r="Q48" i="1"/>
  <c r="T48" i="1" a="1"/>
  <c r="T48" i="1" s="1"/>
  <c r="K49" i="1" a="1"/>
  <c r="K49" i="1"/>
  <c r="L49" i="1" a="1"/>
  <c r="L49" i="1" s="1"/>
  <c r="O49" i="1" s="1"/>
  <c r="M49" i="1" a="1"/>
  <c r="M49" i="1"/>
  <c r="P49" i="1" s="1"/>
  <c r="N49" i="1" a="1"/>
  <c r="N49" i="1"/>
  <c r="Q49" i="1"/>
  <c r="T49" i="1" a="1"/>
  <c r="T49" i="1"/>
  <c r="V49" i="1" s="1" a="1"/>
  <c r="V49" i="1" s="1"/>
  <c r="X49" i="1" s="1"/>
  <c r="Y49" i="1" s="1"/>
  <c r="U49" i="1" a="1"/>
  <c r="U49" i="1" s="1"/>
  <c r="W49" i="1" s="1"/>
  <c r="K50" i="1" a="1"/>
  <c r="K50" i="1" s="1"/>
  <c r="L50" i="1" s="1" a="1"/>
  <c r="L50" i="1" s="1"/>
  <c r="O50" i="1" s="1"/>
  <c r="T50" i="1" a="1"/>
  <c r="T50" i="1"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Z50" i="1" l="1"/>
  <c r="R50" i="1"/>
  <c r="S50" i="1"/>
  <c r="M45" i="1" a="1"/>
  <c r="M45" i="1" s="1"/>
  <c r="P45" i="1" s="1"/>
  <c r="L45" i="1" a="1"/>
  <c r="L45" i="1" s="1"/>
  <c r="O45" i="1" s="1"/>
  <c r="N45" i="1" a="1"/>
  <c r="N45" i="1" s="1"/>
  <c r="Q45" i="1" s="1"/>
  <c r="V42" i="1" a="1"/>
  <c r="V42" i="1" s="1"/>
  <c r="X42" i="1" s="1"/>
  <c r="Y42" i="1" s="1"/>
  <c r="U42" i="1" a="1"/>
  <c r="U42" i="1" s="1"/>
  <c r="W42" i="1" s="1"/>
  <c r="N47" i="1" a="1"/>
  <c r="N47" i="1" s="1"/>
  <c r="Q47" i="1" s="1"/>
  <c r="L47" i="1" a="1"/>
  <c r="L47" i="1" s="1"/>
  <c r="O47" i="1" s="1"/>
  <c r="M47" i="1" a="1"/>
  <c r="M47" i="1" s="1"/>
  <c r="P47" i="1" s="1"/>
  <c r="R37" i="1"/>
  <c r="S37" i="1"/>
  <c r="Z37" i="1"/>
  <c r="L44" i="1" a="1"/>
  <c r="L44" i="1" s="1"/>
  <c r="O44" i="1" s="1"/>
  <c r="M44" i="1" a="1"/>
  <c r="M44" i="1" s="1"/>
  <c r="P44" i="1" s="1"/>
  <c r="N44" i="1" a="1"/>
  <c r="N44" i="1" s="1"/>
  <c r="Q44" i="1" s="1"/>
  <c r="R49" i="1"/>
  <c r="S49" i="1"/>
  <c r="Z49" i="1"/>
  <c r="U48" i="1" a="1"/>
  <c r="U48" i="1" s="1"/>
  <c r="W48" i="1" s="1"/>
  <c r="V48" i="1" a="1"/>
  <c r="V48" i="1" s="1"/>
  <c r="X48" i="1" s="1"/>
  <c r="Y48" i="1" s="1"/>
  <c r="V43" i="1" a="1"/>
  <c r="V43" i="1" s="1"/>
  <c r="X43" i="1" s="1"/>
  <c r="Y43" i="1" s="1"/>
  <c r="U43" i="1" a="1"/>
  <c r="U43" i="1" s="1"/>
  <c r="W43" i="1" s="1"/>
  <c r="V50" i="1" a="1"/>
  <c r="V50" i="1" s="1"/>
  <c r="X50" i="1" s="1"/>
  <c r="Y50" i="1" s="1"/>
  <c r="U50" i="1" a="1"/>
  <c r="U50" i="1" s="1"/>
  <c r="W50" i="1" s="1"/>
  <c r="U34" i="1" a="1"/>
  <c r="U34" i="1" s="1"/>
  <c r="W34" i="1" s="1"/>
  <c r="V34" i="1" a="1"/>
  <c r="V34" i="1" s="1"/>
  <c r="X34" i="1" s="1"/>
  <c r="Y34" i="1" s="1"/>
  <c r="L21" i="1" a="1"/>
  <c r="L21" i="1" s="1"/>
  <c r="O21" i="1" s="1"/>
  <c r="M21" i="1" a="1"/>
  <c r="M21" i="1" s="1"/>
  <c r="P21" i="1" s="1"/>
  <c r="N21" i="1" a="1"/>
  <c r="N21" i="1" s="1"/>
  <c r="Q21" i="1" s="1"/>
  <c r="U41" i="1" a="1"/>
  <c r="U41" i="1" s="1"/>
  <c r="W41" i="1" s="1"/>
  <c r="V41" i="1" a="1"/>
  <c r="V41" i="1" s="1"/>
  <c r="X41" i="1" s="1"/>
  <c r="Y41" i="1" s="1"/>
  <c r="V20" i="1" a="1"/>
  <c r="V20" i="1" s="1"/>
  <c r="X20" i="1" s="1"/>
  <c r="Y20" i="1" s="1"/>
  <c r="U20" i="1" a="1"/>
  <c r="U20" i="1" s="1"/>
  <c r="W20" i="1" s="1"/>
  <c r="Z17" i="1"/>
  <c r="S17" i="1"/>
  <c r="R17" i="1"/>
  <c r="R34" i="1"/>
  <c r="S34" i="1"/>
  <c r="L29" i="1" a="1"/>
  <c r="L29" i="1" s="1"/>
  <c r="O29" i="1" s="1"/>
  <c r="N29" i="1" a="1"/>
  <c r="N29" i="1" s="1"/>
  <c r="Q29" i="1" s="1"/>
  <c r="M29" i="1" a="1"/>
  <c r="M29" i="1" s="1"/>
  <c r="P29" i="1" s="1"/>
  <c r="R20" i="1"/>
  <c r="S20" i="1"/>
  <c r="Z20" i="1"/>
  <c r="N33" i="1" a="1"/>
  <c r="N33" i="1" s="1"/>
  <c r="Q33" i="1" s="1"/>
  <c r="L33" i="1" a="1"/>
  <c r="L33" i="1" s="1"/>
  <c r="O33" i="1" s="1"/>
  <c r="M33" i="1" a="1"/>
  <c r="M33" i="1" s="1"/>
  <c r="P33" i="1" s="1"/>
  <c r="V28" i="1" a="1"/>
  <c r="V28" i="1" s="1"/>
  <c r="X28" i="1" s="1"/>
  <c r="Y28" i="1" s="1"/>
  <c r="U28" i="1" a="1"/>
  <c r="U28" i="1" s="1"/>
  <c r="W28" i="1" s="1"/>
  <c r="V19" i="1" a="1"/>
  <c r="V19" i="1" s="1"/>
  <c r="X19" i="1" s="1"/>
  <c r="Y19" i="1" s="1"/>
  <c r="U19" i="1" a="1"/>
  <c r="U19" i="1" s="1"/>
  <c r="W19" i="1" s="1"/>
  <c r="Z40" i="1"/>
  <c r="S40" i="1"/>
  <c r="M38" i="1" a="1"/>
  <c r="M38" i="1" s="1"/>
  <c r="P38" i="1" s="1"/>
  <c r="N38" i="1" a="1"/>
  <c r="N38" i="1" s="1"/>
  <c r="Q38" i="1" s="1"/>
  <c r="L38" i="1" a="1"/>
  <c r="L38" i="1" s="1"/>
  <c r="O38" i="1" s="1"/>
  <c r="L36" i="1" a="1"/>
  <c r="L36" i="1" s="1"/>
  <c r="O36" i="1" s="1"/>
  <c r="M36" i="1" a="1"/>
  <c r="M36" i="1" s="1"/>
  <c r="P36" i="1" s="1"/>
  <c r="N36" i="1" a="1"/>
  <c r="N36" i="1" s="1"/>
  <c r="Q36" i="1" s="1"/>
  <c r="R35" i="1"/>
  <c r="S35" i="1"/>
  <c r="Z35" i="1"/>
  <c r="U32" i="1" a="1"/>
  <c r="U32" i="1" s="1"/>
  <c r="W32" i="1" s="1"/>
  <c r="V32" i="1" a="1"/>
  <c r="V32" i="1" s="1"/>
  <c r="X32" i="1" s="1"/>
  <c r="Y32" i="1" s="1"/>
  <c r="R28" i="1"/>
  <c r="S28" i="1"/>
  <c r="Z28" i="1"/>
  <c r="M23" i="1" a="1"/>
  <c r="M23" i="1" s="1"/>
  <c r="P23" i="1" s="1"/>
  <c r="L23" i="1" a="1"/>
  <c r="L23" i="1" s="1"/>
  <c r="O23" i="1" s="1"/>
  <c r="N23" i="1" a="1"/>
  <c r="N23" i="1" s="1"/>
  <c r="Q23" i="1" s="1"/>
  <c r="M50" i="1" a="1"/>
  <c r="M50" i="1" s="1"/>
  <c r="P50" i="1" s="1"/>
  <c r="M46" i="1" a="1"/>
  <c r="M46" i="1" s="1"/>
  <c r="P46" i="1" s="1"/>
  <c r="N46" i="1" a="1"/>
  <c r="N46" i="1" s="1"/>
  <c r="Q46" i="1" s="1"/>
  <c r="M31" i="1" a="1"/>
  <c r="M31" i="1" s="1"/>
  <c r="P31" i="1" s="1"/>
  <c r="L31" i="1" a="1"/>
  <c r="L31" i="1" s="1"/>
  <c r="O31" i="1" s="1"/>
  <c r="N31" i="1" a="1"/>
  <c r="N31" i="1" s="1"/>
  <c r="Q31" i="1" s="1"/>
  <c r="N24" i="1" a="1"/>
  <c r="N24" i="1" s="1"/>
  <c r="Q24" i="1" s="1"/>
  <c r="L24" i="1" a="1"/>
  <c r="L24" i="1" s="1"/>
  <c r="O24" i="1" s="1"/>
  <c r="M24" i="1" a="1"/>
  <c r="M24" i="1" s="1"/>
  <c r="P24" i="1" s="1"/>
  <c r="U22" i="1" a="1"/>
  <c r="U22" i="1" s="1"/>
  <c r="W22" i="1" s="1"/>
  <c r="V22" i="1" a="1"/>
  <c r="V22" i="1" s="1"/>
  <c r="X22" i="1" s="1"/>
  <c r="Y22" i="1" s="1"/>
  <c r="N50" i="1" a="1"/>
  <c r="N50" i="1" s="1"/>
  <c r="Q50" i="1" s="1"/>
  <c r="Z48" i="1"/>
  <c r="S48" i="1"/>
  <c r="U40" i="1" a="1"/>
  <c r="U40" i="1" s="1"/>
  <c r="W40" i="1" s="1"/>
  <c r="V40" i="1" a="1"/>
  <c r="V40" i="1" s="1"/>
  <c r="X40" i="1" s="1"/>
  <c r="Y40" i="1" s="1"/>
  <c r="M39" i="1" a="1"/>
  <c r="M39" i="1" s="1"/>
  <c r="P39" i="1" s="1"/>
  <c r="U30" i="1" a="1"/>
  <c r="U30" i="1" s="1"/>
  <c r="W30" i="1" s="1"/>
  <c r="V30" i="1" a="1"/>
  <c r="V30" i="1" s="1"/>
  <c r="X30" i="1" s="1"/>
  <c r="Y30" i="1" s="1"/>
  <c r="U26" i="1" a="1"/>
  <c r="U26" i="1" s="1"/>
  <c r="W26" i="1" s="1"/>
  <c r="V26" i="1" a="1"/>
  <c r="V26" i="1" s="1"/>
  <c r="X26" i="1" s="1"/>
  <c r="Y26" i="1" s="1"/>
  <c r="M22" i="1" a="1"/>
  <c r="M22" i="1" s="1"/>
  <c r="P22" i="1" s="1"/>
  <c r="L22" i="1" a="1"/>
  <c r="L22" i="1" s="1"/>
  <c r="O22" i="1" s="1"/>
  <c r="N22" i="1" a="1"/>
  <c r="N22" i="1" s="1"/>
  <c r="Q22" i="1" s="1"/>
  <c r="L43" i="1" a="1"/>
  <c r="L43" i="1" s="1"/>
  <c r="O43" i="1" s="1"/>
  <c r="M43" i="1" a="1"/>
  <c r="M43" i="1" s="1"/>
  <c r="P43" i="1" s="1"/>
  <c r="L46" i="1" a="1"/>
  <c r="L46" i="1" s="1"/>
  <c r="O46" i="1" s="1"/>
  <c r="S42" i="1"/>
  <c r="R40" i="1"/>
  <c r="L39" i="1" a="1"/>
  <c r="L39" i="1" s="1"/>
  <c r="O39" i="1" s="1"/>
  <c r="M37" i="1" a="1"/>
  <c r="M37" i="1" s="1"/>
  <c r="P37" i="1" s="1"/>
  <c r="N37" i="1" a="1"/>
  <c r="N37" i="1" s="1"/>
  <c r="Q37" i="1" s="1"/>
  <c r="V35" i="1" a="1"/>
  <c r="V35" i="1" s="1"/>
  <c r="X35" i="1" s="1"/>
  <c r="Y35" i="1" s="1"/>
  <c r="U35" i="1" a="1"/>
  <c r="U35" i="1" s="1"/>
  <c r="W35" i="1" s="1"/>
  <c r="Z34" i="1"/>
  <c r="L32" i="1" a="1"/>
  <c r="L32" i="1" s="1"/>
  <c r="O32" i="1" s="1"/>
  <c r="M32" i="1" a="1"/>
  <c r="M32" i="1" s="1"/>
  <c r="P32" i="1" s="1"/>
  <c r="M30" i="1" a="1"/>
  <c r="M30" i="1" s="1"/>
  <c r="P30" i="1" s="1"/>
  <c r="L30" i="1" a="1"/>
  <c r="L30" i="1" s="1"/>
  <c r="O30" i="1" s="1"/>
  <c r="N30" i="1" a="1"/>
  <c r="N30" i="1" s="1"/>
  <c r="Q30" i="1" s="1"/>
  <c r="S26" i="1"/>
  <c r="Z26" i="1"/>
  <c r="R26" i="1"/>
  <c r="U21" i="1" a="1"/>
  <c r="U21" i="1" s="1"/>
  <c r="W21" i="1" s="1"/>
  <c r="V21" i="1" a="1"/>
  <c r="V21" i="1" s="1"/>
  <c r="X21" i="1" s="1"/>
  <c r="Y21" i="1" s="1"/>
  <c r="M20" i="1" a="1"/>
  <c r="M20" i="1" s="1"/>
  <c r="P20" i="1" s="1"/>
  <c r="M6" i="1" a="1"/>
  <c r="M6" i="1" s="1"/>
  <c r="P6" i="1" s="1"/>
  <c r="N6" i="1" a="1"/>
  <c r="N6" i="1" s="1"/>
  <c r="Q6" i="1" s="1"/>
  <c r="L6" i="1" a="1"/>
  <c r="L6" i="1" s="1"/>
  <c r="O6" i="1" s="1"/>
  <c r="M28" i="1" a="1"/>
  <c r="M28" i="1" s="1"/>
  <c r="P28" i="1" s="1"/>
  <c r="U27" i="1" a="1"/>
  <c r="U27" i="1" s="1"/>
  <c r="W27" i="1" s="1"/>
  <c r="L25" i="1" a="1"/>
  <c r="L25" i="1" s="1"/>
  <c r="O25" i="1" s="1"/>
  <c r="U24" i="1" a="1"/>
  <c r="U24" i="1" s="1"/>
  <c r="W24" i="1" s="1"/>
  <c r="R13" i="1"/>
  <c r="S13" i="1"/>
  <c r="Z13" i="1"/>
  <c r="R10" i="1"/>
  <c r="S10" i="1"/>
  <c r="Z10" i="1"/>
  <c r="U5" i="1" a="1"/>
  <c r="U5" i="1" s="1"/>
  <c r="W5" i="1" s="1"/>
  <c r="V5" i="1" a="1"/>
  <c r="V5" i="1" s="1"/>
  <c r="X5" i="1" s="1"/>
  <c r="Y5" i="1" s="1"/>
  <c r="R5" i="1"/>
  <c r="S5" i="1"/>
  <c r="Z5" i="1"/>
  <c r="N26" i="1" a="1"/>
  <c r="N26" i="1" s="1"/>
  <c r="Q26" i="1" s="1"/>
  <c r="Z19" i="1"/>
  <c r="S19" i="1"/>
  <c r="N17" i="1" a="1"/>
  <c r="N17" i="1" s="1"/>
  <c r="Q17" i="1" s="1"/>
  <c r="M17" i="1" a="1"/>
  <c r="M17" i="1" s="1"/>
  <c r="P17" i="1" s="1"/>
  <c r="Z16" i="1"/>
  <c r="R16" i="1"/>
  <c r="S16" i="1"/>
  <c r="V12" i="1" a="1"/>
  <c r="V12" i="1" s="1"/>
  <c r="X12" i="1" s="1"/>
  <c r="Y12" i="1" s="1"/>
  <c r="U12" i="1" a="1"/>
  <c r="U12" i="1" s="1"/>
  <c r="W12" i="1" s="1"/>
  <c r="U9" i="1" a="1"/>
  <c r="U9" i="1" s="1"/>
  <c r="W9" i="1" s="1"/>
  <c r="V9" i="1" a="1"/>
  <c r="V9" i="1" s="1"/>
  <c r="X9" i="1" s="1"/>
  <c r="Y9" i="1" s="1"/>
  <c r="Z27" i="1"/>
  <c r="S27" i="1"/>
  <c r="L12" i="1" a="1"/>
  <c r="L12" i="1" s="1"/>
  <c r="O12" i="1" s="1"/>
  <c r="M12" i="1" a="1"/>
  <c r="M12" i="1" s="1"/>
  <c r="P12" i="1" s="1"/>
  <c r="N12" i="1" a="1"/>
  <c r="N12" i="1" s="1"/>
  <c r="Q12" i="1" s="1"/>
  <c r="N9" i="1" a="1"/>
  <c r="N9" i="1" s="1"/>
  <c r="Q9" i="1" s="1"/>
  <c r="L9" i="1" a="1"/>
  <c r="L9" i="1" s="1"/>
  <c r="O9" i="1" s="1"/>
  <c r="M9" i="1" a="1"/>
  <c r="M9" i="1" s="1"/>
  <c r="P9" i="1" s="1"/>
  <c r="V4" i="1" a="1"/>
  <c r="V4" i="1" s="1"/>
  <c r="X4" i="1" s="1"/>
  <c r="Y4" i="1" s="1"/>
  <c r="U4" i="1" a="1"/>
  <c r="U4" i="1" s="1"/>
  <c r="W4" i="1" s="1"/>
  <c r="V29" i="1" a="1"/>
  <c r="V29" i="1" s="1"/>
  <c r="X29" i="1" s="1"/>
  <c r="Y29" i="1" s="1"/>
  <c r="M26" i="1" a="1"/>
  <c r="M26" i="1" s="1"/>
  <c r="P26" i="1" s="1"/>
  <c r="Z18" i="1"/>
  <c r="S18" i="1"/>
  <c r="N16" i="1" a="1"/>
  <c r="N16" i="1" s="1"/>
  <c r="Q16" i="1" s="1"/>
  <c r="M16" i="1" a="1"/>
  <c r="M16" i="1" s="1"/>
  <c r="P16" i="1" s="1"/>
  <c r="M14" i="1" a="1"/>
  <c r="M14" i="1" s="1"/>
  <c r="P14" i="1" s="1"/>
  <c r="N14" i="1" a="1"/>
  <c r="N14" i="1" s="1"/>
  <c r="Q14" i="1" s="1"/>
  <c r="L14" i="1" a="1"/>
  <c r="L14" i="1" s="1"/>
  <c r="O14" i="1" s="1"/>
  <c r="V11" i="1" a="1"/>
  <c r="V11" i="1" s="1"/>
  <c r="X11" i="1" s="1"/>
  <c r="Y11" i="1" s="1"/>
  <c r="U11" i="1" a="1"/>
  <c r="U11" i="1" s="1"/>
  <c r="W11" i="1" s="1"/>
  <c r="U8" i="1" a="1"/>
  <c r="U8" i="1" s="1"/>
  <c r="W8" i="1" s="1"/>
  <c r="V8" i="1" a="1"/>
  <c r="V8" i="1" s="1"/>
  <c r="X8" i="1" s="1"/>
  <c r="Y8" i="1" s="1"/>
  <c r="M7" i="1" a="1"/>
  <c r="M7" i="1" s="1"/>
  <c r="P7" i="1" s="1"/>
  <c r="N7" i="1" a="1"/>
  <c r="N7" i="1" s="1"/>
  <c r="Q7" i="1" s="1"/>
  <c r="L7" i="1" a="1"/>
  <c r="L7" i="1" s="1"/>
  <c r="O7" i="1" s="1"/>
  <c r="L4" i="1" a="1"/>
  <c r="L4" i="1" s="1"/>
  <c r="O4" i="1" s="1"/>
  <c r="M4" i="1" a="1"/>
  <c r="M4" i="1" s="1"/>
  <c r="P4" i="1" s="1"/>
  <c r="N4" i="1" a="1"/>
  <c r="N4" i="1" s="1"/>
  <c r="Q4" i="1" s="1"/>
  <c r="V25" i="1" a="1"/>
  <c r="V25" i="1" s="1"/>
  <c r="X25" i="1" s="1"/>
  <c r="Y25" i="1" s="1"/>
  <c r="N20" i="1" a="1"/>
  <c r="N20" i="1" s="1"/>
  <c r="Q20" i="1" s="1"/>
  <c r="V16" i="1" a="1"/>
  <c r="V16" i="1" s="1"/>
  <c r="X16" i="1" s="1"/>
  <c r="Y16" i="1" s="1"/>
  <c r="M15" i="1" a="1"/>
  <c r="M15" i="1" s="1"/>
  <c r="P15" i="1" s="1"/>
  <c r="N15" i="1" a="1"/>
  <c r="N15" i="1" s="1"/>
  <c r="Q15" i="1" s="1"/>
  <c r="L15" i="1" a="1"/>
  <c r="L15" i="1" s="1"/>
  <c r="O15" i="1" s="1"/>
  <c r="L11" i="1" a="1"/>
  <c r="L11" i="1" s="1"/>
  <c r="O11" i="1" s="1"/>
  <c r="M11" i="1" a="1"/>
  <c r="M11" i="1" s="1"/>
  <c r="P11" i="1" s="1"/>
  <c r="N11" i="1" a="1"/>
  <c r="N11" i="1" s="1"/>
  <c r="Q11" i="1" s="1"/>
  <c r="V3" i="1" a="1"/>
  <c r="V3" i="1" s="1"/>
  <c r="X3" i="1" s="1"/>
  <c r="Y3" i="1" s="1"/>
  <c r="U3" i="1" a="1"/>
  <c r="U3" i="1" s="1"/>
  <c r="W3" i="1" s="1"/>
  <c r="N28" i="1" a="1"/>
  <c r="N28" i="1" s="1"/>
  <c r="Q28" i="1" s="1"/>
  <c r="M25" i="1" a="1"/>
  <c r="M25" i="1" s="1"/>
  <c r="P25" i="1" s="1"/>
  <c r="U10" i="1" a="1"/>
  <c r="U10" i="1" s="1"/>
  <c r="W10" i="1" s="1"/>
  <c r="V10" i="1" a="1"/>
  <c r="V10" i="1" s="1"/>
  <c r="X10" i="1" s="1"/>
  <c r="Y10" i="1" s="1"/>
  <c r="L3" i="1" a="1"/>
  <c r="L3" i="1" s="1"/>
  <c r="O3" i="1" s="1"/>
  <c r="M3" i="1" a="1"/>
  <c r="M3" i="1" s="1"/>
  <c r="P3" i="1" s="1"/>
  <c r="N3" i="1" a="1"/>
  <c r="N3" i="1" s="1"/>
  <c r="Q3" i="1" s="1"/>
  <c r="V13" i="1" a="1"/>
  <c r="V13" i="1" s="1"/>
  <c r="X13" i="1" s="1"/>
  <c r="Y13" i="1" s="1"/>
  <c r="N10" i="1" a="1"/>
  <c r="N10" i="1" s="1"/>
  <c r="Q10" i="1" s="1"/>
  <c r="M8" i="1" a="1"/>
  <c r="M8" i="1" s="1"/>
  <c r="P8" i="1" s="1"/>
  <c r="V6" i="1" a="1"/>
  <c r="V6" i="1" s="1"/>
  <c r="X6" i="1" s="1"/>
  <c r="Y6" i="1" s="1"/>
  <c r="L8" i="1" a="1"/>
  <c r="L8" i="1" s="1"/>
  <c r="O8" i="1" s="1"/>
  <c r="N5" i="1" a="1"/>
  <c r="N5" i="1" s="1"/>
  <c r="Q5" i="1" s="1"/>
  <c r="M13" i="1" a="1"/>
  <c r="M13" i="1" s="1"/>
  <c r="P13" i="1" s="1"/>
  <c r="M5" i="1" a="1"/>
  <c r="M5" i="1" s="1"/>
  <c r="P5" i="1" s="1"/>
  <c r="I2" i="1"/>
  <c r="J2" i="1" s="1"/>
  <c r="Z8" i="1" l="1"/>
  <c r="R8" i="1"/>
  <c r="S8" i="1"/>
  <c r="R11" i="1"/>
  <c r="S11" i="1"/>
  <c r="Z11" i="1"/>
  <c r="Z24" i="1"/>
  <c r="R24" i="1"/>
  <c r="S24" i="1"/>
  <c r="Z33" i="1"/>
  <c r="R33" i="1"/>
  <c r="S33" i="1"/>
  <c r="S15" i="1"/>
  <c r="Z15" i="1"/>
  <c r="R15" i="1"/>
  <c r="R30" i="1"/>
  <c r="S30" i="1"/>
  <c r="Z30" i="1"/>
  <c r="R22" i="1"/>
  <c r="S22" i="1"/>
  <c r="Z22" i="1"/>
  <c r="S23" i="1"/>
  <c r="R23" i="1"/>
  <c r="Z23" i="1"/>
  <c r="R44" i="1"/>
  <c r="S44" i="1"/>
  <c r="Z44" i="1"/>
  <c r="R12" i="1"/>
  <c r="S12" i="1"/>
  <c r="Z12" i="1"/>
  <c r="S7" i="1"/>
  <c r="Z7" i="1"/>
  <c r="R7" i="1"/>
  <c r="R14" i="1"/>
  <c r="S14" i="1"/>
  <c r="Z14" i="1"/>
  <c r="Z39" i="1"/>
  <c r="R39" i="1"/>
  <c r="S39" i="1"/>
  <c r="S31" i="1"/>
  <c r="R31" i="1"/>
  <c r="Z31" i="1"/>
  <c r="R21" i="1"/>
  <c r="S21" i="1"/>
  <c r="Z21" i="1"/>
  <c r="R45" i="1"/>
  <c r="S45" i="1"/>
  <c r="Z45" i="1"/>
  <c r="R4" i="1"/>
  <c r="S4" i="1"/>
  <c r="Z4" i="1"/>
  <c r="Z25" i="1"/>
  <c r="R25" i="1"/>
  <c r="S25" i="1"/>
  <c r="R32" i="1"/>
  <c r="S32" i="1"/>
  <c r="Z32" i="1"/>
  <c r="Z9" i="1"/>
  <c r="R9" i="1"/>
  <c r="S9" i="1"/>
  <c r="S46" i="1"/>
  <c r="Z46" i="1"/>
  <c r="R46" i="1"/>
  <c r="R36" i="1"/>
  <c r="S36" i="1"/>
  <c r="Z36" i="1"/>
  <c r="S38" i="1"/>
  <c r="Z38" i="1"/>
  <c r="R38" i="1"/>
  <c r="Z47" i="1"/>
  <c r="S47" i="1"/>
  <c r="R47" i="1"/>
  <c r="R3" i="1"/>
  <c r="S3" i="1"/>
  <c r="Z3" i="1"/>
  <c r="R6" i="1"/>
  <c r="S6" i="1"/>
  <c r="Z6" i="1"/>
  <c r="R43" i="1"/>
  <c r="S43" i="1"/>
  <c r="Z43" i="1"/>
  <c r="R29" i="1"/>
  <c r="S29" i="1"/>
  <c r="Z29" i="1"/>
  <c r="K2" i="1" a="1"/>
  <c r="K2" i="1" s="1"/>
  <c r="T2" i="1" l="1" a="1"/>
  <c r="T2" i="1" s="1"/>
  <c r="M2" i="1" a="1"/>
  <c r="M2" i="1" s="1"/>
  <c r="P2" i="1" s="1"/>
  <c r="N2" i="1" a="1"/>
  <c r="N2" i="1" s="1"/>
  <c r="Q2" i="1" s="1"/>
  <c r="L2" i="1" a="1"/>
  <c r="L2" i="1" s="1"/>
  <c r="U2" i="1" l="1" a="1"/>
  <c r="U2" i="1" s="1"/>
  <c r="W2" i="1" s="1"/>
  <c r="V2" i="1" a="1"/>
  <c r="V2" i="1" s="1"/>
  <c r="X2" i="1" s="1"/>
  <c r="Y2" i="1" s="1"/>
  <c r="O2" i="1"/>
  <c r="S2" i="1" s="1"/>
  <c r="R2" i="1" l="1"/>
  <c r="Z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<sst xmlns="http://schemas.openxmlformats.org/spreadsheetml/2006/main" count="31" uniqueCount="30">
  <si>
    <t>problemSize</t>
  </si>
  <si>
    <t>workers</t>
  </si>
  <si>
    <t>input_ms</t>
  </si>
  <si>
    <t>initialisation_ms</t>
  </si>
  <si>
    <t>total_ms</t>
  </si>
  <si>
    <t>threads</t>
  </si>
  <si>
    <t>Row Labels</t>
  </si>
  <si>
    <t>Column Labels</t>
  </si>
  <si>
    <t>Sum of total_ms</t>
  </si>
  <si>
    <t>ept</t>
  </si>
  <si>
    <t>roundEpt</t>
  </si>
  <si>
    <t>(Multiple Items)</t>
  </si>
  <si>
    <t>baseTotal</t>
  </si>
  <si>
    <t>baseInit</t>
  </si>
  <si>
    <t>baseInput</t>
  </si>
  <si>
    <t>totalSpeedup</t>
  </si>
  <si>
    <t>initSpeedup</t>
  </si>
  <si>
    <t>setupSpeedup</t>
  </si>
  <si>
    <t>totalEfficiency</t>
  </si>
  <si>
    <t>compareToWeak</t>
  </si>
  <si>
    <t>compareToStrong</t>
  </si>
  <si>
    <t>weakBaseTotal</t>
  </si>
  <si>
    <t>weakTotalEfficiency</t>
  </si>
  <si>
    <t>weakInitEfficiency</t>
  </si>
  <si>
    <t>weakBaseInit</t>
  </si>
  <si>
    <t>serial fraction</t>
  </si>
  <si>
    <t>weakSpeedup</t>
  </si>
  <si>
    <t>shutdown_ms</t>
  </si>
  <si>
    <t>e2e_ms</t>
  </si>
  <si>
    <t>karpFlatt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</si>
</sst>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890.805652777781" createdVersion="6" refreshedVersion="6" minRefreshableVersion="3" recordCount="41" xr:uid="{D7203CBC-1C76-0844-ABC2-B17F80C5DCD9}">
  <cacheSource type="worksheet">
    <worksheetSource ref="A1:J1048576" sheet="data"/>
  </cacheSource>
  <cacheFields count="9">
    <cacheField name="problemSize" numFmtId="0">
      <sharedItems containsString="0" containsBlank="1" containsNumber="1" containsInteger="1" minValue="384" maxValue="49152" count="9">
        <n v="12288"/>
        <n v="6144"/>
        <n v="3072"/>
        <n v="1536"/>
        <n v="768"/>
        <m/>
        <n v="49152" u="1"/>
        <n v="24576" u="1"/>
        <n v="384" u="1"/>
      </sharedItems>
    </cacheField>
    <cacheField name="workers" numFmtId="0">
      <sharedItems containsString="0" containsBlank="1" containsNumber="1" containsInteger="1" minValue="1" maxValue="4"/>
    </cacheField>
    <cacheField name="threads" numFmtId="0">
      <sharedItems containsString="0" containsBlank="1" containsNumber="1" containsInteger="1" minValue="1" maxValue="80" count="14">
        <n v="64"/>
        <n v="32"/>
        <n v="16"/>
        <n v="8"/>
        <n v="4"/>
        <n v="2"/>
        <n v="1"/>
        <m/>
        <n v="40" u="1"/>
        <n v="48" u="1"/>
        <n v="56" u="1"/>
        <n v="24" u="1"/>
        <n v="72" u="1"/>
        <n v="80" u="1"/>
      </sharedItems>
    </cacheField>
    <cacheField name="input_ms" numFmtId="0">
      <sharedItems containsString="0" containsBlank="1" containsNumber="1" minValue="0.64500000000000002" maxValue="81.762"/>
    </cacheField>
    <cacheField name="initialisation_ms" numFmtId="0">
      <sharedItems containsString="0" containsBlank="1" containsNumber="1" minValue="0.71599999999999997" maxValue="3621.74"/>
    </cacheField>
    <cacheField name="total_ms" numFmtId="0">
      <sharedItems containsString="0" containsBlank="1" containsNumber="1" minValue="6.5640000000000001" maxValue="4344.2269999999999"/>
    </cacheField>
    <cacheField name="ept" numFmtId="0">
      <sharedItems containsString="0" containsBlank="1" containsNumber="1" containsInteger="1" minValue="9216" maxValue="150994944"/>
    </cacheField>
    <cacheField name="roundEpt" numFmtId="0">
      <sharedItems containsString="0" containsBlank="1" containsNumber="1" containsInteger="1" minValue="0" maxValue="151000000" count="115">
        <n v="2359000"/>
        <n v="4719000"/>
        <n v="9437000"/>
        <n v="18874000"/>
        <n v="37749000"/>
        <n v="590000"/>
        <n v="1180000"/>
        <n v="147000"/>
        <n v="295000"/>
        <n v="37000"/>
        <n v="74000"/>
        <n v="9000"/>
        <n v="18000"/>
        <n v="75497000"/>
        <n v="150995000"/>
        <m/>
        <n v="0" u="1"/>
        <n v="236000" u="1"/>
        <n v="169000" u="1"/>
        <n v="15000" u="1"/>
        <n v="393000" u="1"/>
        <n v="30200000" u="1"/>
        <n v="12600000" u="1"/>
        <n v="1570000" u="1"/>
        <n v="33000" u="1"/>
        <n v="9440000" u="1"/>
        <n v="2696000" u="1"/>
        <n v="400000" u="1"/>
        <n v="700000" u="1"/>
        <n v="1200000" u="1"/>
        <n v="1573000" u="1"/>
        <n v="7500000" u="1"/>
        <n v="2100000" u="1"/>
        <n v="6290000" u="1"/>
        <n v="42000" u="1"/>
        <n v="8390000" u="1"/>
        <n v="10000" u="1"/>
        <n v="472000" u="1"/>
        <n v="25170000" u="1"/>
        <n v="30000" u="1"/>
        <n v="786000" u="1"/>
        <n v="670000" u="1"/>
        <n v="25200000" u="1"/>
        <n v="800000" u="1"/>
        <n v="2400000" u="1"/>
        <n v="3146000" u="1"/>
        <n v="25000" u="1"/>
        <n v="12580000" u="1"/>
        <n v="12583000" u="1"/>
        <n v="20000" u="1"/>
        <n v="944000" u="1"/>
        <n v="150990000" u="1"/>
        <n v="60000" u="1"/>
        <n v="37700000" u="1"/>
        <n v="37750000" u="1"/>
        <n v="2700000" u="1"/>
        <n v="3775000" u="1"/>
        <n v="131000" u="1"/>
        <n v="170000" u="1"/>
        <n v="4700000" u="1"/>
        <n v="290000" u="1"/>
        <n v="500000" u="1"/>
        <n v="10790000" u="1"/>
        <n v="900000" u="1"/>
        <n v="1600000" u="1"/>
        <n v="50000" u="1"/>
        <n v="150000" u="1"/>
        <n v="15099000" u="1"/>
        <n v="8400000" u="1"/>
        <n v="25166000" u="1"/>
        <n v="197000" u="1"/>
        <n v="130000" u="1"/>
        <n v="18870000" u="1"/>
        <n v="40000" u="1"/>
        <n v="120000" u="1"/>
        <n v="18900000" u="1"/>
        <n v="59000" u="1"/>
        <n v="75500000" u="1"/>
        <n v="3100000" u="1"/>
        <n v="29000" u="1"/>
        <n v="7550000" u="1"/>
        <n v="3150000" u="1"/>
        <n v="9400000" u="1"/>
        <n v="790000" u="1"/>
        <n v="2360000" u="1"/>
        <n v="674000" u="1"/>
        <n v="30199000" u="1"/>
        <n v="100000" u="1"/>
        <n v="300000" u="1"/>
        <n v="49000" u="1"/>
        <n v="3770000" u="1"/>
        <n v="470000" u="1"/>
        <n v="1900000" u="1"/>
        <n v="10785000" u="1"/>
        <n v="240000" u="1"/>
        <n v="118000" u="1"/>
        <n v="6291000" u="1"/>
        <n v="151000000" u="1"/>
        <n v="10800000" u="1"/>
        <n v="70000" u="1"/>
        <n v="15100000" u="1"/>
        <n v="524000" u="1"/>
        <n v="6300000" u="1"/>
        <n v="390000" u="1"/>
        <n v="8389000" u="1"/>
        <n v="4720000" u="1"/>
        <n v="200000" u="1"/>
        <n v="600000" u="1"/>
        <n v="98000" u="1"/>
        <n v="1887000" u="1"/>
        <n v="2097000" u="1"/>
        <n v="520000" u="1"/>
        <n v="940000" u="1"/>
        <n v="1890000" u="1"/>
        <n v="3800000" u="1"/>
      </sharedItems>
    </cacheField>
    <cacheField name="Avg elements" numFmtId="0" formula=" 0" databaseField="0"/>
  </cacheFields>
  <extLst>
    <ext xmlns:x14="http://schemas.microsoft.com/office/spreadsheetml/2009/9/main" uri="{725AE2AE-9491-48be-B2B4-4EB974FC3084}">
      <x14:pivotCacheDefinition pivotCacheId="3061821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n v="4"/>
    <x v="0"/>
    <n v="8.3000000000000007"/>
    <n v="146.976"/>
    <n v="197.77"/>
    <n v="2359296"/>
    <x v="0"/>
  </r>
  <r>
    <x v="0"/>
    <n v="4"/>
    <x v="1"/>
    <n v="6.6539999999999999"/>
    <n v="198.39400000000001"/>
    <n v="242.87200000000001"/>
    <n v="4718592"/>
    <x v="1"/>
  </r>
  <r>
    <x v="0"/>
    <n v="4"/>
    <x v="2"/>
    <n v="7.0919999999999996"/>
    <n v="302.26"/>
    <n v="364.20100000000002"/>
    <n v="9437184"/>
    <x v="2"/>
  </r>
  <r>
    <x v="0"/>
    <n v="4"/>
    <x v="3"/>
    <n v="12.045999999999999"/>
    <n v="437.72800000000001"/>
    <n v="545.50199999999995"/>
    <n v="18874368"/>
    <x v="3"/>
  </r>
  <r>
    <x v="0"/>
    <n v="4"/>
    <x v="4"/>
    <n v="23.026"/>
    <n v="800.90899999999999"/>
    <n v="984.80399999999997"/>
    <n v="37748736"/>
    <x v="4"/>
  </r>
  <r>
    <x v="1"/>
    <n v="4"/>
    <x v="0"/>
    <n v="4.0129999999999999"/>
    <n v="60.512"/>
    <n v="80.552000000000007"/>
    <n v="589824"/>
    <x v="5"/>
  </r>
  <r>
    <x v="1"/>
    <n v="4"/>
    <x v="1"/>
    <n v="3.0609999999999999"/>
    <n v="72.659000000000006"/>
    <n v="89.328999999999994"/>
    <n v="1179648"/>
    <x v="6"/>
  </r>
  <r>
    <x v="1"/>
    <n v="4"/>
    <x v="2"/>
    <n v="2.1280000000000001"/>
    <n v="100.85299999999999"/>
    <n v="119.601"/>
    <n v="2359296"/>
    <x v="0"/>
  </r>
  <r>
    <x v="1"/>
    <n v="4"/>
    <x v="3"/>
    <n v="3.4009999999999998"/>
    <n v="161.85"/>
    <n v="191.14599999999999"/>
    <n v="4718592"/>
    <x v="1"/>
  </r>
  <r>
    <x v="1"/>
    <n v="4"/>
    <x v="4"/>
    <n v="6.7240000000000002"/>
    <n v="203.46299999999999"/>
    <n v="257.48099999999999"/>
    <n v="9437184"/>
    <x v="2"/>
  </r>
  <r>
    <x v="2"/>
    <n v="4"/>
    <x v="0"/>
    <n v="4.5309999999999997"/>
    <n v="8.4749999999999996"/>
    <n v="21.919"/>
    <n v="147456"/>
    <x v="7"/>
  </r>
  <r>
    <x v="2"/>
    <n v="4"/>
    <x v="1"/>
    <n v="2.1539999999999999"/>
    <n v="14.786"/>
    <n v="24.666"/>
    <n v="294912"/>
    <x v="8"/>
  </r>
  <r>
    <x v="2"/>
    <n v="4"/>
    <x v="2"/>
    <n v="1.054"/>
    <n v="21.7"/>
    <n v="31.672999999999998"/>
    <n v="589824"/>
    <x v="5"/>
  </r>
  <r>
    <x v="2"/>
    <n v="4"/>
    <x v="3"/>
    <n v="1.974"/>
    <n v="49.674999999999997"/>
    <n v="63.040999999999997"/>
    <n v="1179648"/>
    <x v="6"/>
  </r>
  <r>
    <x v="2"/>
    <n v="4"/>
    <x v="4"/>
    <n v="1.9390000000000001"/>
    <n v="54.052999999999997"/>
    <n v="75.747"/>
    <n v="2359296"/>
    <x v="0"/>
  </r>
  <r>
    <x v="3"/>
    <n v="4"/>
    <x v="0"/>
    <n v="4.351"/>
    <n v="5.0940000000000003"/>
    <n v="15.62"/>
    <n v="36864"/>
    <x v="9"/>
  </r>
  <r>
    <x v="3"/>
    <n v="4"/>
    <x v="1"/>
    <n v="1.96"/>
    <n v="2.8759999999999999"/>
    <n v="10.398"/>
    <n v="73728"/>
    <x v="10"/>
  </r>
  <r>
    <x v="3"/>
    <n v="4"/>
    <x v="2"/>
    <n v="0.70499999999999996"/>
    <n v="6.7359999999999998"/>
    <n v="13.153"/>
    <n v="147456"/>
    <x v="7"/>
  </r>
  <r>
    <x v="3"/>
    <n v="4"/>
    <x v="3"/>
    <n v="0.72"/>
    <n v="7.798"/>
    <n v="14.958"/>
    <n v="294912"/>
    <x v="8"/>
  </r>
  <r>
    <x v="3"/>
    <n v="4"/>
    <x v="4"/>
    <n v="0.86199999999999999"/>
    <n v="13.37"/>
    <n v="21.498000000000001"/>
    <n v="589824"/>
    <x v="5"/>
  </r>
  <r>
    <x v="4"/>
    <n v="4"/>
    <x v="0"/>
    <n v="5.8739999999999997"/>
    <n v="0.71599999999999997"/>
    <n v="13.109"/>
    <n v="9216"/>
    <x v="11"/>
  </r>
  <r>
    <x v="4"/>
    <n v="4"/>
    <x v="1"/>
    <n v="1.79"/>
    <n v="0.877"/>
    <n v="7.4290000000000003"/>
    <n v="18432"/>
    <x v="12"/>
  </r>
  <r>
    <x v="4"/>
    <n v="4"/>
    <x v="2"/>
    <n v="0.77300000000000002"/>
    <n v="1.159"/>
    <n v="6.5640000000000001"/>
    <n v="36864"/>
    <x v="9"/>
  </r>
  <r>
    <x v="4"/>
    <n v="4"/>
    <x v="3"/>
    <n v="1.425"/>
    <n v="1.984"/>
    <n v="8.5709999999999997"/>
    <n v="73728"/>
    <x v="10"/>
  </r>
  <r>
    <x v="4"/>
    <n v="4"/>
    <x v="4"/>
    <n v="0.64500000000000002"/>
    <n v="3.4449999999999998"/>
    <n v="8.9740000000000002"/>
    <n v="147456"/>
    <x v="7"/>
  </r>
  <r>
    <x v="0"/>
    <n v="1"/>
    <x v="4"/>
    <n v="24.436"/>
    <n v="986.55600000000004"/>
    <n v="1182.0650000000001"/>
    <n v="37748736"/>
    <x v="4"/>
  </r>
  <r>
    <x v="0"/>
    <n v="1"/>
    <x v="5"/>
    <n v="43.42"/>
    <n v="1615.009"/>
    <n v="1963.288"/>
    <n v="75497472"/>
    <x v="13"/>
  </r>
  <r>
    <x v="0"/>
    <n v="1"/>
    <x v="6"/>
    <n v="81.762"/>
    <n v="3621.74"/>
    <n v="4344.2269999999999"/>
    <n v="150994944"/>
    <x v="14"/>
  </r>
  <r>
    <x v="1"/>
    <n v="1"/>
    <x v="4"/>
    <n v="17.065999999999999"/>
    <n v="285.93099999999998"/>
    <n v="353.226"/>
    <n v="9437184"/>
    <x v="2"/>
  </r>
  <r>
    <x v="1"/>
    <n v="1"/>
    <x v="5"/>
    <n v="15.856"/>
    <n v="517.899"/>
    <n v="621.55700000000002"/>
    <n v="18874368"/>
    <x v="3"/>
  </r>
  <r>
    <x v="1"/>
    <n v="1"/>
    <x v="6"/>
    <n v="28.314"/>
    <n v="999.79600000000005"/>
    <n v="1197.578"/>
    <n v="37748736"/>
    <x v="4"/>
  </r>
  <r>
    <x v="2"/>
    <n v="1"/>
    <x v="4"/>
    <n v="6.0469999999999997"/>
    <n v="92.150999999999996"/>
    <n v="113.78700000000001"/>
    <n v="2359296"/>
    <x v="0"/>
  </r>
  <r>
    <x v="2"/>
    <n v="1"/>
    <x v="5"/>
    <n v="3.2349999999999999"/>
    <n v="157.91499999999999"/>
    <n v="185.96899999999999"/>
    <n v="4718592"/>
    <x v="1"/>
  </r>
  <r>
    <x v="2"/>
    <n v="1"/>
    <x v="6"/>
    <n v="5.9969999999999999"/>
    <n v="307.96100000000001"/>
    <n v="362.411"/>
    <n v="9437184"/>
    <x v="2"/>
  </r>
  <r>
    <x v="3"/>
    <n v="1"/>
    <x v="4"/>
    <n v="3.0489999999999999"/>
    <n v="29.518999999999998"/>
    <n v="39.024000000000001"/>
    <n v="589824"/>
    <x v="5"/>
  </r>
  <r>
    <x v="3"/>
    <n v="1"/>
    <x v="5"/>
    <n v="2.2879999999999998"/>
    <n v="42.387999999999998"/>
    <n v="52.975999999999999"/>
    <n v="1179648"/>
    <x v="6"/>
  </r>
  <r>
    <x v="3"/>
    <n v="1"/>
    <x v="6"/>
    <n v="1.982"/>
    <n v="82.688000000000002"/>
    <n v="98.531000000000006"/>
    <n v="2359296"/>
    <x v="0"/>
  </r>
  <r>
    <x v="4"/>
    <n v="1"/>
    <x v="4"/>
    <n v="3.8109999999999999"/>
    <n v="3.677"/>
    <n v="11.727"/>
    <n v="147456"/>
    <x v="7"/>
  </r>
  <r>
    <x v="4"/>
    <n v="1"/>
    <x v="5"/>
    <n v="0.81299999999999994"/>
    <n v="6.819"/>
    <n v="12.355"/>
    <n v="294912"/>
    <x v="8"/>
  </r>
  <r>
    <x v="4"/>
    <n v="1"/>
    <x v="6"/>
    <n v="0.98"/>
    <n v="12.94"/>
    <n v="21.79"/>
    <n v="589824"/>
    <x v="5"/>
  </r>
  <r>
    <x v="5"/>
    <m/>
    <x v="7"/>
    <m/>
    <m/>
    <m/>
    <m/>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79D5D-B47B-FB40-8D99-4135EF995644}"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H19" firstHeaderRow="1" firstDataRow="2" firstDataCol="1" rowPageCount="1" colPageCount="1"/>
  <pivotFields count="9">
    <pivotField axis="axisPage" multipleItemSelectionAllowed="1" showAll="0" defaultSubtotal="0">
      <items count="9">
        <item h="1" m="1" x="8"/>
        <item x="4"/>
        <item x="3"/>
        <item x="2"/>
        <item x="1"/>
        <item x="0"/>
        <item h="1" m="1" x="7"/>
        <item h="1" m="1" x="6"/>
        <item h="1" x="5"/>
      </items>
    </pivotField>
    <pivotField showAll="0" defaultSubtotal="0"/>
    <pivotField axis="axisCol" showAll="0" defaultSubtotal="0">
      <items count="14">
        <item x="6"/>
        <item x="5"/>
        <item x="4"/>
        <item x="3"/>
        <item x="2"/>
        <item m="1" x="11"/>
        <item x="1"/>
        <item m="1" x="8"/>
        <item m="1" x="9"/>
        <item m="1" x="10"/>
        <item x="0"/>
        <item m="1" x="12"/>
        <item m="1" x="13"/>
        <item x="7"/>
      </items>
    </pivotField>
    <pivotField showAll="0" defaultSubtotal="0"/>
    <pivotField showAll="0" defaultSubtotal="0"/>
    <pivotField dataField="1" showAll="0" defaultSubtotal="0"/>
    <pivotField subtotalTop="0" showAll="0" defaultSubtotal="0"/>
    <pivotField axis="axisRow" subtotalTop="0" showAll="0" sortType="descending" defaultSubtotal="0">
      <items count="115">
        <item x="15"/>
        <item m="1" x="97"/>
        <item x="14"/>
        <item m="1" x="51"/>
        <item m="1" x="77"/>
        <item x="13"/>
        <item m="1" x="54"/>
        <item x="4"/>
        <item m="1" x="53"/>
        <item m="1" x="21"/>
        <item m="1" x="86"/>
        <item m="1" x="42"/>
        <item m="1" x="38"/>
        <item m="1" x="69"/>
        <item m="1" x="75"/>
        <item x="3"/>
        <item m="1" x="72"/>
        <item m="1" x="100"/>
        <item m="1" x="67"/>
        <item m="1" x="22"/>
        <item m="1" x="48"/>
        <item m="1" x="47"/>
        <item m="1" x="98"/>
        <item m="1" x="62"/>
        <item m="1" x="93"/>
        <item m="1" x="25"/>
        <item x="2"/>
        <item m="1" x="82"/>
        <item m="1" x="68"/>
        <item m="1" x="35"/>
        <item m="1" x="104"/>
        <item m="1" x="80"/>
        <item m="1" x="31"/>
        <item m="1" x="102"/>
        <item m="1" x="96"/>
        <item m="1" x="33"/>
        <item m="1" x="105"/>
        <item x="1"/>
        <item m="1" x="59"/>
        <item m="1" x="114"/>
        <item m="1" x="56"/>
        <item m="1" x="90"/>
        <item m="1" x="81"/>
        <item m="1" x="45"/>
        <item m="1" x="78"/>
        <item m="1" x="55"/>
        <item m="1" x="26"/>
        <item m="1" x="44"/>
        <item m="1" x="84"/>
        <item x="0"/>
        <item m="1" x="32"/>
        <item m="1" x="110"/>
        <item m="1" x="92"/>
        <item m="1" x="113"/>
        <item m="1" x="109"/>
        <item m="1" x="64"/>
        <item m="1" x="30"/>
        <item m="1" x="23"/>
        <item m="1" x="29"/>
        <item x="6"/>
        <item m="1" x="50"/>
        <item m="1" x="112"/>
        <item m="1" x="63"/>
        <item m="1" x="43"/>
        <item m="1" x="83"/>
        <item m="1" x="40"/>
        <item m="1" x="28"/>
        <item m="1" x="85"/>
        <item m="1" x="41"/>
        <item m="1" x="107"/>
        <item x="5"/>
        <item m="1" x="101"/>
        <item m="1" x="111"/>
        <item m="1" x="61"/>
        <item m="1" x="37"/>
        <item m="1" x="91"/>
        <item m="1" x="27"/>
        <item m="1" x="20"/>
        <item m="1" x="103"/>
        <item m="1" x="88"/>
        <item x="8"/>
        <item m="1" x="60"/>
        <item m="1" x="94"/>
        <item m="1" x="17"/>
        <item m="1" x="106"/>
        <item m="1" x="70"/>
        <item m="1" x="58"/>
        <item m="1" x="18"/>
        <item m="1" x="66"/>
        <item x="7"/>
        <item m="1" x="57"/>
        <item m="1" x="71"/>
        <item m="1" x="74"/>
        <item m="1" x="95"/>
        <item m="1" x="87"/>
        <item m="1" x="108"/>
        <item x="10"/>
        <item m="1" x="99"/>
        <item m="1" x="52"/>
        <item m="1" x="76"/>
        <item m="1" x="65"/>
        <item m="1" x="89"/>
        <item m="1" x="34"/>
        <item m="1" x="73"/>
        <item x="9"/>
        <item m="1" x="24"/>
        <item m="1" x="39"/>
        <item m="1" x="79"/>
        <item m="1" x="46"/>
        <item m="1" x="49"/>
        <item x="12"/>
        <item m="1" x="19"/>
        <item m="1" x="36"/>
        <item x="11"/>
        <item m="1" x="16"/>
      </items>
    </pivotField>
    <pivotField dragToRow="0" dragToCol="0" dragToPage="0" showAll="0" defaultSubtotal="0"/>
  </pivotFields>
  <rowFields count="1">
    <field x="7"/>
  </rowFields>
  <rowItems count="15">
    <i>
      <x v="2"/>
    </i>
    <i>
      <x v="5"/>
    </i>
    <i>
      <x v="7"/>
    </i>
    <i>
      <x v="15"/>
    </i>
    <i>
      <x v="26"/>
    </i>
    <i>
      <x v="37"/>
    </i>
    <i>
      <x v="49"/>
    </i>
    <i>
      <x v="59"/>
    </i>
    <i>
      <x v="70"/>
    </i>
    <i>
      <x v="80"/>
    </i>
    <i>
      <x v="89"/>
    </i>
    <i>
      <x v="96"/>
    </i>
    <i>
      <x v="104"/>
    </i>
    <i>
      <x v="110"/>
    </i>
    <i>
      <x v="113"/>
    </i>
  </rowItems>
  <colFields count="1">
    <field x="2"/>
  </colFields>
  <colItems count="7">
    <i>
      <x/>
    </i>
    <i>
      <x v="1"/>
    </i>
    <i>
      <x v="2"/>
    </i>
    <i>
      <x v="3"/>
    </i>
    <i>
      <x v="4"/>
    </i>
    <i>
      <x v="6"/>
    </i>
    <i>
      <x v="10"/>
    </i>
  </colItems>
  <pageFields count="1">
    <pageField fld="0" hier="-1"/>
  </pageFields>
  <dataFields count="1">
    <dataField name="Sum of total_m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306182194">
      <items count="9">
        <i x="4" s="1"/>
        <i x="3" s="1"/>
        <i x="2" s="1"/>
        <i x="1" s="1"/>
        <i x="0" s="1"/>
        <i x="8" nd="1"/>
        <i x="7" nd="1"/>
        <i x="6"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0"/>
  <sheetViews>
    <sheetView tabSelected="1" workbookViewId="0">
      <selection activeCell="S57" sqref="S57"/>
    </sheetView>
  </sheetViews>
  <sheetFormatPr baseColWidth="10" defaultRowHeight="16" x14ac:dyDescent="0.2"/>
  <cols>
    <col min="7" max="7" width="13.83203125" customWidth="1"/>
    <col min="9" max="9" width="14" customWidth="1"/>
    <col min="10" max="10" width="13.6640625" customWidth="1"/>
    <col min="11" max="11" width="19.1640625" customWidth="1"/>
    <col min="15" max="15" width="14.1640625" customWidth="1"/>
    <col min="16" max="16" width="12.6640625" customWidth="1"/>
    <col min="17" max="17" width="13.33203125" customWidth="1"/>
    <col min="18" max="19" width="17.5" customWidth="1"/>
    <col min="20" max="20" width="15.33203125" customWidth="1"/>
    <col min="21" max="22" width="16.83203125" customWidth="1"/>
    <col min="23" max="23" width="18.1640625" customWidth="1"/>
    <col min="24" max="25" width="19.6640625" customWidth="1"/>
    <col min="26" max="26" width="16.1640625" customWidth="1"/>
  </cols>
  <sheetData>
    <row r="1" spans="1:26" x14ac:dyDescent="0.2">
      <c r="A1" t="s">
        <v>0</v>
      </c>
      <c r="B1" t="s">
        <v>1</v>
      </c>
      <c r="C1" t="s">
        <v>5</v>
      </c>
      <c r="D1" t="s">
        <v>2</v>
      </c>
      <c r="E1" t="s">
        <v>3</v>
      </c>
      <c r="F1" t="s">
        <v>4</v>
      </c>
      <c r="G1" t="s">
        <v>27</v>
      </c>
      <c r="H1" t="s">
        <v>28</v>
      </c>
      <c r="I1" t="s">
        <v>9</v>
      </c>
      <c r="J1" t="s">
        <v>10</v>
      </c>
      <c r="K1" t="s">
        <v>20</v>
      </c>
      <c r="L1" t="s">
        <v>12</v>
      </c>
      <c r="M1" t="s">
        <v>13</v>
      </c>
      <c r="N1" t="s">
        <v>14</v>
      </c>
      <c r="O1" t="s">
        <v>15</v>
      </c>
      <c r="P1" t="s">
        <v>16</v>
      </c>
      <c r="Q1" t="s">
        <v>17</v>
      </c>
      <c r="R1" t="s">
        <v>18</v>
      </c>
      <c r="S1" t="s">
        <v>29</v>
      </c>
      <c r="T1" t="s">
        <v>19</v>
      </c>
      <c r="U1" t="s">
        <v>21</v>
      </c>
      <c r="V1" t="s">
        <v>24</v>
      </c>
      <c r="W1" t="s">
        <v>22</v>
      </c>
      <c r="X1" t="s">
        <v>23</v>
      </c>
      <c r="Y1" t="s">
        <v>26</v>
      </c>
      <c r="Z1" t="s">
        <v>25</v>
      </c>
    </row>
    <row r="2" spans="1:26" x14ac:dyDescent="0.2">
      <c r="A2">
        <v>12288</v>
      </c>
      <c r="B2">
        <v>1</v>
      </c>
      <c r="C2">
        <v>64</v>
      </c>
      <c r="D2">
        <v>10.56</v>
      </c>
      <c r="E2">
        <v>146.12200000000001</v>
      </c>
      <c r="F2">
        <v>173.916</v>
      </c>
      <c r="G2">
        <v>6.5449999999999999</v>
      </c>
      <c r="H2">
        <v>224.792</v>
      </c>
      <c r="I2">
        <f t="shared" ref="I2:I50" si="0">POWER(A2,2)/C2</f>
        <v>2359296</v>
      </c>
      <c r="J2">
        <f t="shared" ref="J2:J50" si="1">ROUND(I2,-3)</f>
        <v>2359000</v>
      </c>
      <c r="K2" cm="1">
        <f t="array" ref="K2">MATCH(1,(A2=A:A)*(MIN(IF(A:A=A2,C:C))=C:C),0)</f>
        <v>8</v>
      </c>
      <c r="L2" cm="1">
        <f t="array" ref="L2">INDEX(A:J,K2,6)</f>
        <v>3737.49</v>
      </c>
      <c r="M2" cm="1">
        <f t="array" ref="M2">INDEX(A:J,K2,5)</f>
        <v>3504.846</v>
      </c>
      <c r="N2" cm="1">
        <f t="array" ref="N2">INDEX(A:J,K2,4)</f>
        <v>77.373000000000005</v>
      </c>
      <c r="O2">
        <f t="shared" ref="O2" si="2">L2/F2</f>
        <v>21.490202166563169</v>
      </c>
      <c r="P2">
        <f t="shared" ref="P2" si="3">M2/E2</f>
        <v>23.985751632197751</v>
      </c>
      <c r="Q2">
        <f t="shared" ref="Q2" si="4">N2/D2</f>
        <v>7.3269886363636365</v>
      </c>
      <c r="R2">
        <f t="shared" ref="R2" si="5">1/O2</f>
        <v>4.653283353266497E-2</v>
      </c>
      <c r="S2">
        <f>(1/O2-1/C2)/(1-1/C2)</f>
        <v>3.1398434064929495E-2</v>
      </c>
      <c r="T2" cm="1">
        <f t="array" ref="T2">MATCH(1,(J2=J:J)*(MIN(IF(J:J=J2,A:A))=A:A),0)</f>
        <v>15</v>
      </c>
      <c r="U2" cm="1">
        <f t="array" ref="U2">INDEX(A:J,T2,6)</f>
        <v>86.066999999999993</v>
      </c>
      <c r="V2" cm="1">
        <f t="array" ref="V2">INDEX(A:J,T2,5)</f>
        <v>78.894000000000005</v>
      </c>
      <c r="W2">
        <f t="shared" ref="W2" si="6">U2/F2</f>
        <v>0.4948768370937694</v>
      </c>
      <c r="X2">
        <f t="shared" ref="X2" si="7">V2/E2</f>
        <v>0.539918698074212</v>
      </c>
      <c r="Y2">
        <f t="shared" ref="Y2" si="8">C2*X2</f>
        <v>34.554796676749568</v>
      </c>
      <c r="Z2">
        <f t="shared" ref="Z2" si="9">(O2-C2)/(1-C2)</f>
        <v>0.67475869576883862</v>
      </c>
    </row>
    <row r="3" spans="1:26" x14ac:dyDescent="0.2">
      <c r="A3">
        <v>12288</v>
      </c>
      <c r="B3">
        <v>1</v>
      </c>
      <c r="C3">
        <v>32</v>
      </c>
      <c r="D3">
        <v>10.439</v>
      </c>
      <c r="E3">
        <v>185.965</v>
      </c>
      <c r="F3">
        <v>213.70599999999999</v>
      </c>
      <c r="G3">
        <v>6.641</v>
      </c>
      <c r="H3">
        <v>262.15800000000002</v>
      </c>
      <c r="I3">
        <f t="shared" si="0"/>
        <v>4718592</v>
      </c>
      <c r="J3">
        <f t="shared" si="1"/>
        <v>4719000</v>
      </c>
      <c r="K3" cm="1">
        <f t="array" ref="K3">MATCH(1,(A3=A:A)*(MIN(IF(A:A=A3,C:C))=C:C),0)</f>
        <v>8</v>
      </c>
      <c r="L3" cm="1">
        <f t="array" ref="L3">INDEX(A:J,K3,6)</f>
        <v>3737.49</v>
      </c>
      <c r="M3" cm="1">
        <f t="array" ref="M3">INDEX(A:J,K3,5)</f>
        <v>3504.846</v>
      </c>
      <c r="N3" cm="1">
        <f t="array" ref="N3">INDEX(A:J,K3,4)</f>
        <v>77.373000000000005</v>
      </c>
      <c r="O3">
        <f t="shared" ref="O3:O50" si="10">L3/F3</f>
        <v>17.488933394476522</v>
      </c>
      <c r="P3">
        <f t="shared" ref="P3:P50" si="11">M3/E3</f>
        <v>18.846804506224288</v>
      </c>
      <c r="Q3">
        <f t="shared" ref="Q3:Q50" si="12">N3/D3</f>
        <v>7.4119168502730153</v>
      </c>
      <c r="R3">
        <f t="shared" ref="R3:R50" si="13">1/O3</f>
        <v>5.7179015863587604E-2</v>
      </c>
      <c r="S3">
        <f t="shared" ref="S3:S50" si="14">(1/O3-1/C3)/(1-1/C3)</f>
        <v>2.6765435730154948E-2</v>
      </c>
      <c r="T3" cm="1">
        <f t="array" ref="T3">MATCH(1,(J3=J:J)*(MIN(IF(J:J=J3,A:A))=A:A),0)</f>
        <v>28</v>
      </c>
      <c r="U3" cm="1">
        <f t="array" ref="U3">INDEX(A:J,T3,6)</f>
        <v>164.101</v>
      </c>
      <c r="V3" cm="1">
        <f t="array" ref="V3">INDEX(A:J,T3,5)</f>
        <v>151.25800000000001</v>
      </c>
      <c r="W3">
        <f t="shared" ref="W3:W50" si="15">U3/F3</f>
        <v>0.76788204355516465</v>
      </c>
      <c r="X3">
        <f t="shared" ref="X3:X50" si="16">V3/E3</f>
        <v>0.81336810690183636</v>
      </c>
      <c r="Y3">
        <f t="shared" ref="Y3:Y50" si="17">C3*X3</f>
        <v>26.027779420858764</v>
      </c>
      <c r="Z3">
        <f t="shared" ref="Z3:Z50" si="18">(O3-C3)/(1-C3)</f>
        <v>0.46809892275882187</v>
      </c>
    </row>
    <row r="4" spans="1:26" x14ac:dyDescent="0.2">
      <c r="A4">
        <v>12288</v>
      </c>
      <c r="B4">
        <v>1</v>
      </c>
      <c r="C4">
        <v>16</v>
      </c>
      <c r="D4">
        <v>10.851000000000001</v>
      </c>
      <c r="E4">
        <v>281.56299999999999</v>
      </c>
      <c r="F4">
        <v>315.72899999999998</v>
      </c>
      <c r="G4">
        <v>6.6390000000000002</v>
      </c>
      <c r="H4">
        <v>377.096</v>
      </c>
      <c r="I4">
        <f t="shared" si="0"/>
        <v>9437184</v>
      </c>
      <c r="J4">
        <f t="shared" si="1"/>
        <v>9437000</v>
      </c>
      <c r="K4" cm="1">
        <f t="array" ref="K4">MATCH(1,(A4=A:A)*(MIN(IF(A:A=A4,C:C))=C:C),0)</f>
        <v>8</v>
      </c>
      <c r="L4" cm="1">
        <f t="array" ref="L4">INDEX(A:J,K4,6)</f>
        <v>3737.49</v>
      </c>
      <c r="M4" cm="1">
        <f t="array" ref="M4">INDEX(A:J,K4,5)</f>
        <v>3504.846</v>
      </c>
      <c r="N4" cm="1">
        <f t="array" ref="N4">INDEX(A:J,K4,4)</f>
        <v>77.373000000000005</v>
      </c>
      <c r="O4">
        <f t="shared" si="10"/>
        <v>11.83765191034083</v>
      </c>
      <c r="P4">
        <f t="shared" si="11"/>
        <v>12.447821624290125</v>
      </c>
      <c r="Q4">
        <f t="shared" si="12"/>
        <v>7.1304948852640306</v>
      </c>
      <c r="R4">
        <f t="shared" si="13"/>
        <v>8.4476212645385004E-2</v>
      </c>
      <c r="S4">
        <f t="shared" si="14"/>
        <v>2.3441293488410671E-2</v>
      </c>
      <c r="T4" cm="1">
        <f t="array" ref="T4">MATCH(1,(J4=J:J)*(MIN(IF(J:J=J4,A:A))=A:A),0)</f>
        <v>29</v>
      </c>
      <c r="U4" cm="1">
        <f t="array" ref="U4">INDEX(A:J,T4,6)</f>
        <v>310.81200000000001</v>
      </c>
      <c r="V4" cm="1">
        <f t="array" ref="V4">INDEX(A:J,T4,5)</f>
        <v>290</v>
      </c>
      <c r="W4">
        <f t="shared" si="15"/>
        <v>0.98442651767813549</v>
      </c>
      <c r="X4">
        <f t="shared" si="16"/>
        <v>1.0299648746461716</v>
      </c>
      <c r="Y4">
        <f t="shared" si="17"/>
        <v>16.479437994338745</v>
      </c>
      <c r="Z4">
        <f t="shared" si="18"/>
        <v>0.2774898726439447</v>
      </c>
    </row>
    <row r="5" spans="1:26" x14ac:dyDescent="0.2">
      <c r="A5">
        <v>12288</v>
      </c>
      <c r="B5">
        <v>1</v>
      </c>
      <c r="C5">
        <v>8</v>
      </c>
      <c r="D5">
        <v>16.581</v>
      </c>
      <c r="E5">
        <v>528.48900000000003</v>
      </c>
      <c r="F5">
        <v>576.35900000000004</v>
      </c>
      <c r="G5">
        <v>6.6440000000000001</v>
      </c>
      <c r="H5">
        <v>659.79600000000005</v>
      </c>
      <c r="I5">
        <f t="shared" si="0"/>
        <v>18874368</v>
      </c>
      <c r="J5">
        <f t="shared" si="1"/>
        <v>18874000</v>
      </c>
      <c r="K5" cm="1">
        <f t="array" ref="K5">MATCH(1,(A5=A:A)*(MIN(IF(A:A=A5,C:C))=C:C),0)</f>
        <v>8</v>
      </c>
      <c r="L5" cm="1">
        <f t="array" ref="L5">INDEX(A:J,K5,6)</f>
        <v>3737.49</v>
      </c>
      <c r="M5" cm="1">
        <f t="array" ref="M5">INDEX(A:J,K5,5)</f>
        <v>3504.846</v>
      </c>
      <c r="N5" cm="1">
        <f t="array" ref="N5">INDEX(A:J,K5,4)</f>
        <v>77.373000000000005</v>
      </c>
      <c r="O5">
        <f t="shared" si="10"/>
        <v>6.4846562645850927</v>
      </c>
      <c r="P5">
        <f t="shared" si="11"/>
        <v>6.6318239357867421</v>
      </c>
      <c r="Q5">
        <f t="shared" si="12"/>
        <v>4.6663651166998372</v>
      </c>
      <c r="R5">
        <f t="shared" si="13"/>
        <v>0.15421017848877189</v>
      </c>
      <c r="S5">
        <f t="shared" si="14"/>
        <v>3.3383061130025017E-2</v>
      </c>
      <c r="T5" cm="1">
        <f t="array" ref="T5">MATCH(1,(J5=J:J)*(MIN(IF(J:J=J5,A:A))=A:A),0)</f>
        <v>42</v>
      </c>
      <c r="U5" cm="1">
        <f t="array" ref="U5">INDEX(A:J,T5,6)</f>
        <v>518.97699999999998</v>
      </c>
      <c r="V5" cm="1">
        <f t="array" ref="V5">INDEX(A:J,T5,5)</f>
        <v>483.423</v>
      </c>
      <c r="W5">
        <f t="shared" si="15"/>
        <v>0.90044052404837949</v>
      </c>
      <c r="X5">
        <f t="shared" si="16"/>
        <v>0.91472670197487549</v>
      </c>
      <c r="Y5">
        <f t="shared" si="17"/>
        <v>7.3178136157990039</v>
      </c>
      <c r="Z5">
        <f t="shared" si="18"/>
        <v>0.21647767648784391</v>
      </c>
    </row>
    <row r="6" spans="1:26" x14ac:dyDescent="0.2">
      <c r="A6">
        <v>12288</v>
      </c>
      <c r="B6">
        <v>1</v>
      </c>
      <c r="C6">
        <v>4</v>
      </c>
      <c r="D6">
        <v>24.864999999999998</v>
      </c>
      <c r="E6">
        <v>950.13300000000004</v>
      </c>
      <c r="F6">
        <v>1016.176</v>
      </c>
      <c r="G6">
        <v>6.4370000000000003</v>
      </c>
      <c r="H6">
        <v>1137.5440000000001</v>
      </c>
      <c r="I6">
        <f t="shared" si="0"/>
        <v>37748736</v>
      </c>
      <c r="J6">
        <f t="shared" si="1"/>
        <v>37749000</v>
      </c>
      <c r="K6" cm="1">
        <f t="array" ref="K6">MATCH(1,(A6=A:A)*(MIN(IF(A:A=A6,C:C))=C:C),0)</f>
        <v>8</v>
      </c>
      <c r="L6" cm="1">
        <f t="array" ref="L6">INDEX(A:J,K6,6)</f>
        <v>3737.49</v>
      </c>
      <c r="M6" cm="1">
        <f t="array" ref="M6">INDEX(A:J,K6,5)</f>
        <v>3504.846</v>
      </c>
      <c r="N6" cm="1">
        <f t="array" ref="N6">INDEX(A:J,K6,4)</f>
        <v>77.373000000000005</v>
      </c>
      <c r="O6">
        <f t="shared" si="10"/>
        <v>3.6779947568137801</v>
      </c>
      <c r="P6">
        <f t="shared" si="11"/>
        <v>3.6887951476267005</v>
      </c>
      <c r="Q6">
        <f t="shared" si="12"/>
        <v>3.1117233058515992</v>
      </c>
      <c r="R6">
        <f t="shared" si="13"/>
        <v>0.27188728264155893</v>
      </c>
      <c r="S6">
        <f t="shared" si="14"/>
        <v>2.9183043522078567E-2</v>
      </c>
      <c r="T6" cm="1">
        <f t="array" ref="T6">MATCH(1,(J6=J:J)*(MIN(IF(J:J=J6,A:A))=A:A),0)</f>
        <v>43</v>
      </c>
      <c r="U6" cm="1">
        <f t="array" ref="U6">INDEX(A:J,T6,6)</f>
        <v>1012.471</v>
      </c>
      <c r="V6" cm="1">
        <f t="array" ref="V6">INDEX(A:J,T6,5)</f>
        <v>946.99400000000003</v>
      </c>
      <c r="W6">
        <f t="shared" si="15"/>
        <v>0.9963539780510462</v>
      </c>
      <c r="X6">
        <f t="shared" si="16"/>
        <v>0.99669625199840439</v>
      </c>
      <c r="Y6">
        <f t="shared" si="17"/>
        <v>3.9867850079936176</v>
      </c>
      <c r="Z6">
        <f t="shared" si="18"/>
        <v>0.1073350810620733</v>
      </c>
    </row>
    <row r="7" spans="1:26" x14ac:dyDescent="0.2">
      <c r="A7">
        <v>12288</v>
      </c>
      <c r="B7">
        <v>1</v>
      </c>
      <c r="C7">
        <v>2</v>
      </c>
      <c r="D7">
        <v>42.192999999999998</v>
      </c>
      <c r="E7">
        <v>1747.796</v>
      </c>
      <c r="F7">
        <v>1857.096</v>
      </c>
      <c r="G7">
        <v>6.6340000000000003</v>
      </c>
      <c r="H7">
        <v>2055.5940000000001</v>
      </c>
      <c r="I7">
        <f t="shared" si="0"/>
        <v>75497472</v>
      </c>
      <c r="J7">
        <f t="shared" si="1"/>
        <v>75497000</v>
      </c>
      <c r="K7" cm="1">
        <f t="array" ref="K7">MATCH(1,(A7=A:A)*(MIN(IF(A:A=A7,C:C))=C:C),0)</f>
        <v>8</v>
      </c>
      <c r="L7" cm="1">
        <f t="array" ref="L7">INDEX(A:J,K7,6)</f>
        <v>3737.49</v>
      </c>
      <c r="M7" cm="1">
        <f t="array" ref="M7">INDEX(A:J,K7,5)</f>
        <v>3504.846</v>
      </c>
      <c r="N7" cm="1">
        <f t="array" ref="N7">INDEX(A:J,K7,4)</f>
        <v>77.373000000000005</v>
      </c>
      <c r="O7">
        <f t="shared" si="10"/>
        <v>2.0125453934530038</v>
      </c>
      <c r="P7">
        <f t="shared" si="11"/>
        <v>2.0052946682564783</v>
      </c>
      <c r="Q7">
        <f t="shared" si="12"/>
        <v>1.8337875950987133</v>
      </c>
      <c r="R7">
        <f t="shared" si="13"/>
        <v>0.49688320236308331</v>
      </c>
      <c r="S7">
        <f t="shared" si="14"/>
        <v>-6.2335952738333811E-3</v>
      </c>
      <c r="T7" cm="1">
        <f t="array" ref="T7">MATCH(1,(J7=J:J)*(MIN(IF(J:J=J7,A:A))=A:A),0)</f>
        <v>7</v>
      </c>
      <c r="U7" cm="1">
        <f t="array" ref="U7">INDEX(A:J,T7,6)</f>
        <v>1857.096</v>
      </c>
      <c r="V7" cm="1">
        <f t="array" ref="V7">INDEX(A:J,T7,5)</f>
        <v>1747.796</v>
      </c>
      <c r="W7">
        <f t="shared" si="15"/>
        <v>1</v>
      </c>
      <c r="X7">
        <f t="shared" si="16"/>
        <v>1</v>
      </c>
      <c r="Y7">
        <f t="shared" si="17"/>
        <v>2</v>
      </c>
      <c r="Z7">
        <f t="shared" si="18"/>
        <v>-1.2545393453003761E-2</v>
      </c>
    </row>
    <row r="8" spans="1:26" x14ac:dyDescent="0.2">
      <c r="A8">
        <v>12288</v>
      </c>
      <c r="B8">
        <v>1</v>
      </c>
      <c r="C8">
        <v>1</v>
      </c>
      <c r="D8">
        <v>77.373000000000005</v>
      </c>
      <c r="E8">
        <v>3504.846</v>
      </c>
      <c r="F8">
        <v>3737.49</v>
      </c>
      <c r="G8">
        <v>6.6539999999999999</v>
      </c>
      <c r="H8">
        <v>4127.7449999999999</v>
      </c>
      <c r="I8">
        <f t="shared" si="0"/>
        <v>150994944</v>
      </c>
      <c r="J8">
        <f t="shared" si="1"/>
        <v>150995000</v>
      </c>
      <c r="K8" cm="1">
        <f t="array" ref="K8">MATCH(1,(A8=A:A)*(MIN(IF(A:A=A8,C:C))=C:C),0)</f>
        <v>8</v>
      </c>
      <c r="L8" cm="1">
        <f t="array" ref="L8">INDEX(A:J,K8,6)</f>
        <v>3737.49</v>
      </c>
      <c r="M8" cm="1">
        <f t="array" ref="M8">INDEX(A:J,K8,5)</f>
        <v>3504.846</v>
      </c>
      <c r="N8" cm="1">
        <f t="array" ref="N8">INDEX(A:J,K8,4)</f>
        <v>77.373000000000005</v>
      </c>
      <c r="O8">
        <f t="shared" si="10"/>
        <v>1</v>
      </c>
      <c r="P8">
        <f t="shared" si="11"/>
        <v>1</v>
      </c>
      <c r="Q8">
        <f t="shared" si="12"/>
        <v>1</v>
      </c>
      <c r="R8">
        <f t="shared" si="13"/>
        <v>1</v>
      </c>
      <c r="S8" t="e">
        <f t="shared" si="14"/>
        <v>#DIV/0!</v>
      </c>
      <c r="T8" cm="1">
        <f t="array" ref="T8">MATCH(1,(J8=J:J)*(MIN(IF(J:J=J8,A:A))=A:A),0)</f>
        <v>8</v>
      </c>
      <c r="U8" cm="1">
        <f t="array" ref="U8">INDEX(A:J,T8,6)</f>
        <v>3737.49</v>
      </c>
      <c r="V8" cm="1">
        <f t="array" ref="V8">INDEX(A:J,T8,5)</f>
        <v>3504.846</v>
      </c>
      <c r="W8">
        <f t="shared" si="15"/>
        <v>1</v>
      </c>
      <c r="X8">
        <f t="shared" si="16"/>
        <v>1</v>
      </c>
      <c r="Y8">
        <f t="shared" si="17"/>
        <v>1</v>
      </c>
      <c r="Z8" t="e">
        <f t="shared" si="18"/>
        <v>#DIV/0!</v>
      </c>
    </row>
    <row r="9" spans="1:26" x14ac:dyDescent="0.2">
      <c r="A9">
        <v>1536</v>
      </c>
      <c r="B9">
        <v>1</v>
      </c>
      <c r="C9">
        <v>64</v>
      </c>
      <c r="D9">
        <v>5.0339999999999998</v>
      </c>
      <c r="E9">
        <v>7.7880000000000003</v>
      </c>
      <c r="F9">
        <v>9.9860000000000007</v>
      </c>
      <c r="G9">
        <v>6.6529999999999996</v>
      </c>
      <c r="H9">
        <v>24.658000000000001</v>
      </c>
      <c r="I9">
        <f t="shared" si="0"/>
        <v>36864</v>
      </c>
      <c r="J9">
        <f t="shared" si="1"/>
        <v>37000</v>
      </c>
      <c r="K9" cm="1">
        <f t="array" ref="K9">MATCH(1,(A9=A:A)*(MIN(IF(A:A=A9,C:C))=C:C),0)</f>
        <v>15</v>
      </c>
      <c r="L9" cm="1">
        <f t="array" ref="L9">INDEX(A:J,K9,6)</f>
        <v>86.066999999999993</v>
      </c>
      <c r="M9" cm="1">
        <f t="array" ref="M9">INDEX(A:J,K9,5)</f>
        <v>78.894000000000005</v>
      </c>
      <c r="N9" cm="1">
        <f t="array" ref="N9">INDEX(A:J,K9,4)</f>
        <v>2.5049999999999999</v>
      </c>
      <c r="O9">
        <f t="shared" si="10"/>
        <v>8.6187662727818939</v>
      </c>
      <c r="P9">
        <f t="shared" si="11"/>
        <v>10.13020030816641</v>
      </c>
      <c r="Q9">
        <f t="shared" si="12"/>
        <v>0.49761620977353993</v>
      </c>
      <c r="R9">
        <f t="shared" si="13"/>
        <v>0.11602588680911384</v>
      </c>
      <c r="S9">
        <f t="shared" si="14"/>
        <v>0.10199455167909978</v>
      </c>
      <c r="T9" cm="1">
        <f t="array" ref="T9">MATCH(1,(J9=J:J)*(MIN(IF(J:J=J9,A:A))=A:A),0)</f>
        <v>22</v>
      </c>
      <c r="U9" cm="1">
        <f t="array" ref="U9">INDEX(A:J,T9,6)</f>
        <v>2.2120000000000002</v>
      </c>
      <c r="V9" cm="1">
        <f t="array" ref="V9">INDEX(A:J,T9,5)</f>
        <v>0.91</v>
      </c>
      <c r="W9">
        <f t="shared" si="15"/>
        <v>0.22151011415982375</v>
      </c>
      <c r="X9">
        <f t="shared" si="16"/>
        <v>0.11684643040575245</v>
      </c>
      <c r="Y9">
        <f t="shared" si="17"/>
        <v>7.4781715459681566</v>
      </c>
      <c r="Z9">
        <f t="shared" si="18"/>
        <v>0.87906720201933497</v>
      </c>
    </row>
    <row r="10" spans="1:26" x14ac:dyDescent="0.2">
      <c r="A10">
        <v>1536</v>
      </c>
      <c r="B10">
        <v>1</v>
      </c>
      <c r="C10">
        <v>32</v>
      </c>
      <c r="D10">
        <v>8.0389999999999997</v>
      </c>
      <c r="E10">
        <v>8.7100000000000009</v>
      </c>
      <c r="F10">
        <v>11.936</v>
      </c>
      <c r="G10">
        <v>6.6379999999999999</v>
      </c>
      <c r="H10">
        <v>29.114999999999998</v>
      </c>
      <c r="I10">
        <f t="shared" si="0"/>
        <v>73728</v>
      </c>
      <c r="J10">
        <f t="shared" si="1"/>
        <v>74000</v>
      </c>
      <c r="K10" cm="1">
        <f t="array" ref="K10">MATCH(1,(A10=A:A)*(MIN(IF(A:A=A10,C:C))=C:C),0)</f>
        <v>15</v>
      </c>
      <c r="L10" cm="1">
        <f t="array" ref="L10">INDEX(A:J,K10,6)</f>
        <v>86.066999999999993</v>
      </c>
      <c r="M10" cm="1">
        <f t="array" ref="M10">INDEX(A:J,K10,5)</f>
        <v>78.894000000000005</v>
      </c>
      <c r="N10" cm="1">
        <f t="array" ref="N10">INDEX(A:J,K10,4)</f>
        <v>2.5049999999999999</v>
      </c>
      <c r="O10">
        <f t="shared" si="10"/>
        <v>7.2107071045576401</v>
      </c>
      <c r="P10">
        <f t="shared" si="11"/>
        <v>9.0578645235361659</v>
      </c>
      <c r="Q10">
        <f t="shared" si="12"/>
        <v>0.31160592113446944</v>
      </c>
      <c r="R10">
        <f t="shared" si="13"/>
        <v>0.13868265421125403</v>
      </c>
      <c r="S10">
        <f t="shared" si="14"/>
        <v>0.11089822370193965</v>
      </c>
      <c r="T10" cm="1">
        <f t="array" ref="T10">MATCH(1,(J10=J:J)*(MIN(IF(J:J=J10,A:A))=A:A),0)</f>
        <v>35</v>
      </c>
      <c r="U10" cm="1">
        <f t="array" ref="U10">INDEX(A:J,T10,6)</f>
        <v>2.944</v>
      </c>
      <c r="V10" cm="1">
        <f t="array" ref="V10">INDEX(A:J,T10,5)</f>
        <v>1.5589999999999999</v>
      </c>
      <c r="W10">
        <f t="shared" si="15"/>
        <v>0.24664879356568364</v>
      </c>
      <c r="X10">
        <f t="shared" si="16"/>
        <v>0.17898966704936853</v>
      </c>
      <c r="Y10">
        <f t="shared" si="17"/>
        <v>5.7276693455797929</v>
      </c>
      <c r="Z10">
        <f t="shared" si="18"/>
        <v>0.79965460953039869</v>
      </c>
    </row>
    <row r="11" spans="1:26" x14ac:dyDescent="0.2">
      <c r="A11">
        <v>1536</v>
      </c>
      <c r="B11">
        <v>1</v>
      </c>
      <c r="C11">
        <v>16</v>
      </c>
      <c r="D11">
        <v>6.125</v>
      </c>
      <c r="E11">
        <v>15.125999999999999</v>
      </c>
      <c r="F11">
        <v>17.178999999999998</v>
      </c>
      <c r="G11">
        <v>6.649</v>
      </c>
      <c r="H11">
        <v>32.29</v>
      </c>
      <c r="I11">
        <f t="shared" si="0"/>
        <v>147456</v>
      </c>
      <c r="J11">
        <f t="shared" si="1"/>
        <v>147000</v>
      </c>
      <c r="K11" cm="1">
        <f t="array" ref="K11">MATCH(1,(A11=A:A)*(MIN(IF(A:A=A11,C:C))=C:C),0)</f>
        <v>15</v>
      </c>
      <c r="L11" cm="1">
        <f t="array" ref="L11">INDEX(A:J,K11,6)</f>
        <v>86.066999999999993</v>
      </c>
      <c r="M11" cm="1">
        <f t="array" ref="M11">INDEX(A:J,K11,5)</f>
        <v>78.894000000000005</v>
      </c>
      <c r="N11" cm="1">
        <f t="array" ref="N11">INDEX(A:J,K11,4)</f>
        <v>2.5049999999999999</v>
      </c>
      <c r="O11">
        <f t="shared" si="10"/>
        <v>5.0100122242272542</v>
      </c>
      <c r="P11">
        <f t="shared" si="11"/>
        <v>5.2157873859579533</v>
      </c>
      <c r="Q11">
        <f t="shared" si="12"/>
        <v>0.40897959183673466</v>
      </c>
      <c r="R11">
        <f t="shared" si="13"/>
        <v>0.19960031138531609</v>
      </c>
      <c r="S11">
        <f t="shared" si="14"/>
        <v>0.14624033214433715</v>
      </c>
      <c r="T11" cm="1">
        <f t="array" ref="T11">MATCH(1,(J11=J:J)*(MIN(IF(J:J=J11,A:A))=A:A),0)</f>
        <v>36</v>
      </c>
      <c r="U11" cm="1">
        <f t="array" ref="U11">INDEX(A:J,T11,6)</f>
        <v>4.681</v>
      </c>
      <c r="V11" cm="1">
        <f t="array" ref="V11">INDEX(A:J,T11,5)</f>
        <v>3.0329999999999999</v>
      </c>
      <c r="W11">
        <f t="shared" si="15"/>
        <v>0.27248384655684266</v>
      </c>
      <c r="X11">
        <f t="shared" si="16"/>
        <v>0.20051566838556129</v>
      </c>
      <c r="Y11">
        <f t="shared" si="17"/>
        <v>3.2082506941689806</v>
      </c>
      <c r="Z11">
        <f t="shared" si="18"/>
        <v>0.7326658517181831</v>
      </c>
    </row>
    <row r="12" spans="1:26" x14ac:dyDescent="0.2">
      <c r="A12">
        <v>1536</v>
      </c>
      <c r="B12">
        <v>1</v>
      </c>
      <c r="C12">
        <v>8</v>
      </c>
      <c r="D12">
        <v>5.3040000000000003</v>
      </c>
      <c r="E12">
        <v>21.565000000000001</v>
      </c>
      <c r="F12">
        <v>23.928000000000001</v>
      </c>
      <c r="G12">
        <v>6.5410000000000004</v>
      </c>
      <c r="H12">
        <v>38.530999999999999</v>
      </c>
      <c r="I12">
        <f t="shared" si="0"/>
        <v>294912</v>
      </c>
      <c r="J12">
        <f t="shared" si="1"/>
        <v>295000</v>
      </c>
      <c r="K12" cm="1">
        <f t="array" ref="K12">MATCH(1,(A12=A:A)*(MIN(IF(A:A=A12,C:C))=C:C),0)</f>
        <v>15</v>
      </c>
      <c r="L12" cm="1">
        <f t="array" ref="L12">INDEX(A:J,K12,6)</f>
        <v>86.066999999999993</v>
      </c>
      <c r="M12" cm="1">
        <f t="array" ref="M12">INDEX(A:J,K12,5)</f>
        <v>78.894000000000005</v>
      </c>
      <c r="N12" cm="1">
        <f t="array" ref="N12">INDEX(A:J,K12,4)</f>
        <v>2.5049999999999999</v>
      </c>
      <c r="O12">
        <f t="shared" si="10"/>
        <v>3.5969157472417246</v>
      </c>
      <c r="P12">
        <f t="shared" si="11"/>
        <v>3.6584280083468586</v>
      </c>
      <c r="Q12">
        <f t="shared" si="12"/>
        <v>0.4722850678733031</v>
      </c>
      <c r="R12">
        <f t="shared" si="13"/>
        <v>0.27801596430687725</v>
      </c>
      <c r="S12">
        <f t="shared" si="14"/>
        <v>0.17487538777928829</v>
      </c>
      <c r="T12" cm="1">
        <f t="array" ref="T12">MATCH(1,(J12=J:J)*(MIN(IF(J:J=J12,A:A))=A:A),0)</f>
        <v>49</v>
      </c>
      <c r="U12" cm="1">
        <f t="array" ref="U12">INDEX(A:J,T12,6)</f>
        <v>7.69</v>
      </c>
      <c r="V12" cm="1">
        <f t="array" ref="V12">INDEX(A:J,T12,5)</f>
        <v>5.6669999999999998</v>
      </c>
      <c r="W12">
        <f t="shared" si="15"/>
        <v>0.32138080909394851</v>
      </c>
      <c r="X12">
        <f t="shared" si="16"/>
        <v>0.26278692325527475</v>
      </c>
      <c r="Y12">
        <f t="shared" si="17"/>
        <v>2.102295386042198</v>
      </c>
      <c r="Z12">
        <f t="shared" si="18"/>
        <v>0.62901203610832501</v>
      </c>
    </row>
    <row r="13" spans="1:26" x14ac:dyDescent="0.2">
      <c r="A13">
        <v>1536</v>
      </c>
      <c r="B13">
        <v>1</v>
      </c>
      <c r="C13">
        <v>4</v>
      </c>
      <c r="D13">
        <v>3.09</v>
      </c>
      <c r="E13">
        <v>28.103000000000002</v>
      </c>
      <c r="F13">
        <v>31.483000000000001</v>
      </c>
      <c r="G13">
        <v>6.6619999999999999</v>
      </c>
      <c r="H13">
        <v>44.478000000000002</v>
      </c>
      <c r="I13">
        <f t="shared" si="0"/>
        <v>589824</v>
      </c>
      <c r="J13">
        <f t="shared" si="1"/>
        <v>590000</v>
      </c>
      <c r="K13" cm="1">
        <f t="array" ref="K13">MATCH(1,(A13=A:A)*(MIN(IF(A:A=A13,C:C))=C:C),0)</f>
        <v>15</v>
      </c>
      <c r="L13" cm="1">
        <f t="array" ref="L13">INDEX(A:J,K13,6)</f>
        <v>86.066999999999993</v>
      </c>
      <c r="M13" cm="1">
        <f t="array" ref="M13">INDEX(A:J,K13,5)</f>
        <v>78.894000000000005</v>
      </c>
      <c r="N13" cm="1">
        <f t="array" ref="N13">INDEX(A:J,K13,4)</f>
        <v>2.5049999999999999</v>
      </c>
      <c r="O13">
        <f t="shared" si="10"/>
        <v>2.7337610774068541</v>
      </c>
      <c r="P13">
        <f t="shared" si="11"/>
        <v>2.8073159449169127</v>
      </c>
      <c r="Q13">
        <f t="shared" si="12"/>
        <v>0.81067961165048541</v>
      </c>
      <c r="R13">
        <f t="shared" si="13"/>
        <v>0.36579641442132299</v>
      </c>
      <c r="S13">
        <f t="shared" si="14"/>
        <v>0.15439521922843066</v>
      </c>
      <c r="T13" cm="1">
        <f t="array" ref="T13">MATCH(1,(J13=J:J)*(MIN(IF(J:J=J13,A:A))=A:A),0)</f>
        <v>50</v>
      </c>
      <c r="U13" cm="1">
        <f t="array" ref="U13">INDEX(A:J,T13,6)</f>
        <v>18.157</v>
      </c>
      <c r="V13" cm="1">
        <f t="array" ref="V13">INDEX(A:J,T13,5)</f>
        <v>12.417</v>
      </c>
      <c r="W13">
        <f t="shared" si="15"/>
        <v>0.57672394625670997</v>
      </c>
      <c r="X13">
        <f t="shared" si="16"/>
        <v>0.4418389495783368</v>
      </c>
      <c r="Y13">
        <f t="shared" si="17"/>
        <v>1.7673557983133472</v>
      </c>
      <c r="Z13">
        <f t="shared" si="18"/>
        <v>0.42207964086438193</v>
      </c>
    </row>
    <row r="14" spans="1:26" x14ac:dyDescent="0.2">
      <c r="A14">
        <v>1536</v>
      </c>
      <c r="B14">
        <v>1</v>
      </c>
      <c r="C14">
        <v>2</v>
      </c>
      <c r="D14">
        <v>3.2639999999999998</v>
      </c>
      <c r="E14">
        <v>40.491</v>
      </c>
      <c r="F14">
        <v>44.683999999999997</v>
      </c>
      <c r="G14">
        <v>6.649</v>
      </c>
      <c r="H14">
        <v>62.43</v>
      </c>
      <c r="I14">
        <f t="shared" si="0"/>
        <v>1179648</v>
      </c>
      <c r="J14">
        <f t="shared" si="1"/>
        <v>1180000</v>
      </c>
      <c r="K14" cm="1">
        <f t="array" ref="K14">MATCH(1,(A14=A:A)*(MIN(IF(A:A=A14,C:C))=C:C),0)</f>
        <v>15</v>
      </c>
      <c r="L14" cm="1">
        <f t="array" ref="L14">INDEX(A:J,K14,6)</f>
        <v>86.066999999999993</v>
      </c>
      <c r="M14" cm="1">
        <f t="array" ref="M14">INDEX(A:J,K14,5)</f>
        <v>78.894000000000005</v>
      </c>
      <c r="N14" cm="1">
        <f t="array" ref="N14">INDEX(A:J,K14,4)</f>
        <v>2.5049999999999999</v>
      </c>
      <c r="O14">
        <f t="shared" si="10"/>
        <v>1.9261256825709425</v>
      </c>
      <c r="P14">
        <f t="shared" si="11"/>
        <v>1.9484329851078019</v>
      </c>
      <c r="Q14">
        <f t="shared" si="12"/>
        <v>0.76746323529411764</v>
      </c>
      <c r="R14">
        <f t="shared" si="13"/>
        <v>0.51917692030627305</v>
      </c>
      <c r="S14">
        <f t="shared" si="14"/>
        <v>3.8353840612546097E-2</v>
      </c>
      <c r="T14" cm="1">
        <f t="array" ref="T14">MATCH(1,(J14=J:J)*(MIN(IF(J:J=J14,A:A))=A:A),0)</f>
        <v>14</v>
      </c>
      <c r="U14" cm="1">
        <f t="array" ref="U14">INDEX(A:J,T14,6)</f>
        <v>44.683999999999997</v>
      </c>
      <c r="V14" cm="1">
        <f t="array" ref="V14">INDEX(A:J,T14,5)</f>
        <v>40.491</v>
      </c>
      <c r="W14">
        <f t="shared" si="15"/>
        <v>1</v>
      </c>
      <c r="X14">
        <f t="shared" si="16"/>
        <v>1</v>
      </c>
      <c r="Y14">
        <f t="shared" si="17"/>
        <v>2</v>
      </c>
      <c r="Z14">
        <f t="shared" si="18"/>
        <v>7.3874317429057479E-2</v>
      </c>
    </row>
    <row r="15" spans="1:26" x14ac:dyDescent="0.2">
      <c r="A15">
        <v>1536</v>
      </c>
      <c r="B15">
        <v>1</v>
      </c>
      <c r="C15">
        <v>1</v>
      </c>
      <c r="D15">
        <v>2.5049999999999999</v>
      </c>
      <c r="E15">
        <v>78.894000000000005</v>
      </c>
      <c r="F15">
        <v>86.066999999999993</v>
      </c>
      <c r="G15">
        <v>6.649</v>
      </c>
      <c r="H15">
        <v>102.155</v>
      </c>
      <c r="I15">
        <f t="shared" si="0"/>
        <v>2359296</v>
      </c>
      <c r="J15">
        <f t="shared" si="1"/>
        <v>2359000</v>
      </c>
      <c r="K15" cm="1">
        <f t="array" ref="K15">MATCH(1,(A15=A:A)*(MIN(IF(A:A=A15,C:C))=C:C),0)</f>
        <v>15</v>
      </c>
      <c r="L15" cm="1">
        <f t="array" ref="L15">INDEX(A:J,K15,6)</f>
        <v>86.066999999999993</v>
      </c>
      <c r="M15" cm="1">
        <f t="array" ref="M15">INDEX(A:J,K15,5)</f>
        <v>78.894000000000005</v>
      </c>
      <c r="N15" cm="1">
        <f t="array" ref="N15">INDEX(A:J,K15,4)</f>
        <v>2.5049999999999999</v>
      </c>
      <c r="O15">
        <f t="shared" si="10"/>
        <v>1</v>
      </c>
      <c r="P15">
        <f t="shared" si="11"/>
        <v>1</v>
      </c>
      <c r="Q15">
        <f t="shared" si="12"/>
        <v>1</v>
      </c>
      <c r="R15">
        <f t="shared" si="13"/>
        <v>1</v>
      </c>
      <c r="S15" t="e">
        <f t="shared" si="14"/>
        <v>#DIV/0!</v>
      </c>
      <c r="T15" cm="1">
        <f t="array" ref="T15">MATCH(1,(J15=J:J)*(MIN(IF(J:J=J15,A:A))=A:A),0)</f>
        <v>15</v>
      </c>
      <c r="U15" cm="1">
        <f t="array" ref="U15">INDEX(A:J,T15,6)</f>
        <v>86.066999999999993</v>
      </c>
      <c r="V15" cm="1">
        <f t="array" ref="V15">INDEX(A:J,T15,5)</f>
        <v>78.894000000000005</v>
      </c>
      <c r="W15">
        <f t="shared" si="15"/>
        <v>1</v>
      </c>
      <c r="X15">
        <f t="shared" si="16"/>
        <v>1</v>
      </c>
      <c r="Y15">
        <f t="shared" si="17"/>
        <v>1</v>
      </c>
      <c r="Z15" t="e">
        <f t="shared" si="18"/>
        <v>#DIV/0!</v>
      </c>
    </row>
    <row r="16" spans="1:26" x14ac:dyDescent="0.2">
      <c r="A16">
        <v>192</v>
      </c>
      <c r="B16">
        <v>1</v>
      </c>
      <c r="C16">
        <v>64</v>
      </c>
      <c r="D16">
        <v>8.4730000000000008</v>
      </c>
      <c r="E16">
        <v>0.41099999999999998</v>
      </c>
      <c r="F16">
        <v>2.1789999999999998</v>
      </c>
      <c r="G16">
        <v>6.7510000000000003</v>
      </c>
      <c r="H16">
        <v>19.146000000000001</v>
      </c>
      <c r="I16">
        <f t="shared" si="0"/>
        <v>576</v>
      </c>
      <c r="J16">
        <f t="shared" si="1"/>
        <v>1000</v>
      </c>
      <c r="K16" cm="1">
        <f t="array" ref="K16">MATCH(1,(A16=A:A)*(MIN(IF(A:A=A16,C:C))=C:C),0)</f>
        <v>22</v>
      </c>
      <c r="L16" cm="1">
        <f t="array" ref="L16">INDEX(A:J,K16,6)</f>
        <v>2.2120000000000002</v>
      </c>
      <c r="M16" cm="1">
        <f t="array" ref="M16">INDEX(A:J,K16,5)</f>
        <v>0.91</v>
      </c>
      <c r="N16" cm="1">
        <f t="array" ref="N16">INDEX(A:J,K16,4)</f>
        <v>0.621</v>
      </c>
      <c r="O16">
        <f t="shared" si="10"/>
        <v>1.0151445617255623</v>
      </c>
      <c r="P16">
        <f t="shared" si="11"/>
        <v>2.2141119221411194</v>
      </c>
      <c r="Q16">
        <f t="shared" si="12"/>
        <v>7.3291632243597304E-2</v>
      </c>
      <c r="R16">
        <f t="shared" si="13"/>
        <v>0.98508137432188048</v>
      </c>
      <c r="S16">
        <f t="shared" si="14"/>
        <v>0.98484457073968812</v>
      </c>
      <c r="T16" cm="1">
        <f t="array" ref="T16">MATCH(1,(J16=J:J)*(MIN(IF(J:J=J16,A:A))=A:A),0)</f>
        <v>16</v>
      </c>
      <c r="U16" cm="1">
        <f t="array" ref="U16">INDEX(A:J,T16,6)</f>
        <v>2.1789999999999998</v>
      </c>
      <c r="V16" cm="1">
        <f t="array" ref="V16">INDEX(A:J,T16,5)</f>
        <v>0.41099999999999998</v>
      </c>
      <c r="W16">
        <f t="shared" si="15"/>
        <v>1</v>
      </c>
      <c r="X16">
        <f t="shared" si="16"/>
        <v>1</v>
      </c>
      <c r="Y16">
        <f t="shared" si="17"/>
        <v>64</v>
      </c>
      <c r="Z16">
        <f t="shared" si="18"/>
        <v>0.99975961013134029</v>
      </c>
    </row>
    <row r="17" spans="1:26" x14ac:dyDescent="0.2">
      <c r="A17">
        <v>192</v>
      </c>
      <c r="B17">
        <v>1</v>
      </c>
      <c r="C17">
        <v>32</v>
      </c>
      <c r="D17">
        <v>3.5179999999999998</v>
      </c>
      <c r="E17">
        <v>0.21099999999999999</v>
      </c>
      <c r="F17">
        <v>1.734</v>
      </c>
      <c r="G17">
        <v>6.6429999999999998</v>
      </c>
      <c r="H17">
        <v>13.272</v>
      </c>
      <c r="I17">
        <f t="shared" si="0"/>
        <v>1152</v>
      </c>
      <c r="J17">
        <f t="shared" si="1"/>
        <v>1000</v>
      </c>
      <c r="K17" cm="1">
        <f t="array" ref="K17">MATCH(1,(A17=A:A)*(MIN(IF(A:A=A17,C:C))=C:C),0)</f>
        <v>22</v>
      </c>
      <c r="L17" cm="1">
        <f t="array" ref="L17">INDEX(A:J,K17,6)</f>
        <v>2.2120000000000002</v>
      </c>
      <c r="M17" cm="1">
        <f t="array" ref="M17">INDEX(A:J,K17,5)</f>
        <v>0.91</v>
      </c>
      <c r="N17" cm="1">
        <f t="array" ref="N17">INDEX(A:J,K17,4)</f>
        <v>0.621</v>
      </c>
      <c r="O17">
        <f t="shared" si="10"/>
        <v>1.2756632064590543</v>
      </c>
      <c r="P17">
        <f t="shared" si="11"/>
        <v>4.3127962085308056</v>
      </c>
      <c r="Q17">
        <f t="shared" si="12"/>
        <v>0.17652075042637863</v>
      </c>
      <c r="R17">
        <f t="shared" si="13"/>
        <v>0.78390596745027119</v>
      </c>
      <c r="S17">
        <f t="shared" si="14"/>
        <v>0.77693519220673157</v>
      </c>
      <c r="T17" cm="1">
        <f t="array" ref="T17">MATCH(1,(J17=J:J)*(MIN(IF(J:J=J17,A:A))=A:A),0)</f>
        <v>16</v>
      </c>
      <c r="U17" cm="1">
        <f t="array" ref="U17">INDEX(A:J,T17,6)</f>
        <v>2.1789999999999998</v>
      </c>
      <c r="V17" cm="1">
        <f t="array" ref="V17">INDEX(A:J,T17,5)</f>
        <v>0.41099999999999998</v>
      </c>
      <c r="W17">
        <f t="shared" si="15"/>
        <v>1.256632064590542</v>
      </c>
      <c r="X17">
        <f t="shared" si="16"/>
        <v>1.9478672985781991</v>
      </c>
      <c r="Y17">
        <f t="shared" si="17"/>
        <v>62.33175355450237</v>
      </c>
      <c r="Z17">
        <f t="shared" si="18"/>
        <v>0.99110763850132089</v>
      </c>
    </row>
    <row r="18" spans="1:26" x14ac:dyDescent="0.2">
      <c r="A18">
        <v>192</v>
      </c>
      <c r="B18">
        <v>1</v>
      </c>
      <c r="C18">
        <v>16</v>
      </c>
      <c r="D18">
        <v>3.2610000000000001</v>
      </c>
      <c r="E18">
        <v>0.56399999999999995</v>
      </c>
      <c r="F18">
        <v>5.5960000000000001</v>
      </c>
      <c r="G18">
        <v>6.6479999999999997</v>
      </c>
      <c r="H18">
        <v>16.675999999999998</v>
      </c>
      <c r="I18">
        <f t="shared" si="0"/>
        <v>2304</v>
      </c>
      <c r="J18">
        <f t="shared" si="1"/>
        <v>2000</v>
      </c>
      <c r="K18" cm="1">
        <f t="array" ref="K18">MATCH(1,(A18=A:A)*(MIN(IF(A:A=A18,C:C))=C:C),0)</f>
        <v>22</v>
      </c>
      <c r="L18" cm="1">
        <f t="array" ref="L18">INDEX(A:J,K18,6)</f>
        <v>2.2120000000000002</v>
      </c>
      <c r="M18" cm="1">
        <f t="array" ref="M18">INDEX(A:J,K18,5)</f>
        <v>0.91</v>
      </c>
      <c r="N18" cm="1">
        <f t="array" ref="N18">INDEX(A:J,K18,4)</f>
        <v>0.621</v>
      </c>
      <c r="O18">
        <f t="shared" si="10"/>
        <v>0.39528234453180844</v>
      </c>
      <c r="P18">
        <f t="shared" si="11"/>
        <v>1.6134751773049647</v>
      </c>
      <c r="Q18">
        <f t="shared" si="12"/>
        <v>0.19043238270469182</v>
      </c>
      <c r="R18">
        <f t="shared" si="13"/>
        <v>2.5298372513562386</v>
      </c>
      <c r="S18">
        <f t="shared" si="14"/>
        <v>2.6318264014466544</v>
      </c>
      <c r="T18" cm="1">
        <f t="array" ref="T18">MATCH(1,(J18=J:J)*(MIN(IF(J:J=J18,A:A))=A:A),0)</f>
        <v>18</v>
      </c>
      <c r="U18" cm="1">
        <f t="array" ref="U18">INDEX(A:J,T18,6)</f>
        <v>5.5960000000000001</v>
      </c>
      <c r="V18" cm="1">
        <f t="array" ref="V18">INDEX(A:J,T18,5)</f>
        <v>0.56399999999999995</v>
      </c>
      <c r="W18">
        <f t="shared" si="15"/>
        <v>1</v>
      </c>
      <c r="X18">
        <f t="shared" si="16"/>
        <v>1</v>
      </c>
      <c r="Y18">
        <f t="shared" si="17"/>
        <v>16</v>
      </c>
      <c r="Z18">
        <f t="shared" si="18"/>
        <v>1.0403145103645461</v>
      </c>
    </row>
    <row r="19" spans="1:26" x14ac:dyDescent="0.2">
      <c r="A19">
        <v>192</v>
      </c>
      <c r="B19">
        <v>1</v>
      </c>
      <c r="C19">
        <v>8</v>
      </c>
      <c r="D19">
        <v>2.71</v>
      </c>
      <c r="E19">
        <v>0.55200000000000005</v>
      </c>
      <c r="F19">
        <v>1.7210000000000001</v>
      </c>
      <c r="G19">
        <v>6.6449999999999996</v>
      </c>
      <c r="H19">
        <v>12.377000000000001</v>
      </c>
      <c r="I19">
        <f t="shared" si="0"/>
        <v>4608</v>
      </c>
      <c r="J19">
        <f t="shared" si="1"/>
        <v>5000</v>
      </c>
      <c r="K19" cm="1">
        <f t="array" ref="K19">MATCH(1,(A19=A:A)*(MIN(IF(A:A=A19,C:C))=C:C),0)</f>
        <v>22</v>
      </c>
      <c r="L19" cm="1">
        <f t="array" ref="L19">INDEX(A:J,K19,6)</f>
        <v>2.2120000000000002</v>
      </c>
      <c r="M19" cm="1">
        <f t="array" ref="M19">INDEX(A:J,K19,5)</f>
        <v>0.91</v>
      </c>
      <c r="N19" cm="1">
        <f t="array" ref="N19">INDEX(A:J,K19,4)</f>
        <v>0.621</v>
      </c>
      <c r="O19">
        <f t="shared" si="10"/>
        <v>1.2852992446252181</v>
      </c>
      <c r="P19">
        <f t="shared" si="11"/>
        <v>1.6485507246376812</v>
      </c>
      <c r="Q19">
        <f t="shared" si="12"/>
        <v>0.22915129151291513</v>
      </c>
      <c r="R19">
        <f t="shared" si="13"/>
        <v>0.7780289330922241</v>
      </c>
      <c r="S19">
        <f t="shared" si="14"/>
        <v>0.74631878067682755</v>
      </c>
      <c r="T19" cm="1">
        <f t="array" ref="T19">MATCH(1,(J19=J:J)*(MIN(IF(J:J=J19,A:A))=A:A),0)</f>
        <v>19</v>
      </c>
      <c r="U19" cm="1">
        <f t="array" ref="U19">INDEX(A:J,T19,6)</f>
        <v>1.7210000000000001</v>
      </c>
      <c r="V19" cm="1">
        <f t="array" ref="V19">INDEX(A:J,T19,5)</f>
        <v>0.55200000000000005</v>
      </c>
      <c r="W19">
        <f t="shared" si="15"/>
        <v>1</v>
      </c>
      <c r="X19">
        <f t="shared" si="16"/>
        <v>1</v>
      </c>
      <c r="Y19">
        <f t="shared" si="17"/>
        <v>8</v>
      </c>
      <c r="Z19">
        <f t="shared" si="18"/>
        <v>0.95924296505354023</v>
      </c>
    </row>
    <row r="20" spans="1:26" x14ac:dyDescent="0.2">
      <c r="A20">
        <v>192</v>
      </c>
      <c r="B20">
        <v>1</v>
      </c>
      <c r="C20">
        <v>4</v>
      </c>
      <c r="D20">
        <v>2.5779999999999998</v>
      </c>
      <c r="E20">
        <v>0.60299999999999998</v>
      </c>
      <c r="F20">
        <v>1.756</v>
      </c>
      <c r="G20">
        <v>6.64</v>
      </c>
      <c r="H20">
        <v>12.237</v>
      </c>
      <c r="I20">
        <f t="shared" si="0"/>
        <v>9216</v>
      </c>
      <c r="J20">
        <f t="shared" si="1"/>
        <v>9000</v>
      </c>
      <c r="K20" cm="1">
        <f t="array" ref="K20">MATCH(1,(A20=A:A)*(MIN(IF(A:A=A20,C:C))=C:C),0)</f>
        <v>22</v>
      </c>
      <c r="L20" cm="1">
        <f t="array" ref="L20">INDEX(A:J,K20,6)</f>
        <v>2.2120000000000002</v>
      </c>
      <c r="M20" cm="1">
        <f t="array" ref="M20">INDEX(A:J,K20,5)</f>
        <v>0.91</v>
      </c>
      <c r="N20" cm="1">
        <f t="array" ref="N20">INDEX(A:J,K20,4)</f>
        <v>0.621</v>
      </c>
      <c r="O20">
        <f t="shared" si="10"/>
        <v>1.2596810933940776</v>
      </c>
      <c r="P20">
        <f t="shared" si="11"/>
        <v>1.5091210613598673</v>
      </c>
      <c r="Q20">
        <f t="shared" si="12"/>
        <v>0.24088440651667961</v>
      </c>
      <c r="R20">
        <f t="shared" si="13"/>
        <v>0.79385171790235065</v>
      </c>
      <c r="S20">
        <f t="shared" si="14"/>
        <v>0.7251356238698009</v>
      </c>
      <c r="T20" cm="1">
        <f t="array" ref="T20">MATCH(1,(J20=J:J)*(MIN(IF(J:J=J20,A:A))=A:A),0)</f>
        <v>20</v>
      </c>
      <c r="U20" cm="1">
        <f t="array" ref="U20">INDEX(A:J,T20,6)</f>
        <v>1.756</v>
      </c>
      <c r="V20" cm="1">
        <f t="array" ref="V20">INDEX(A:J,T20,5)</f>
        <v>0.60299999999999998</v>
      </c>
      <c r="W20">
        <f t="shared" si="15"/>
        <v>1</v>
      </c>
      <c r="X20">
        <f t="shared" si="16"/>
        <v>1</v>
      </c>
      <c r="Y20">
        <f t="shared" si="17"/>
        <v>4</v>
      </c>
      <c r="Z20">
        <f t="shared" si="18"/>
        <v>0.91343963553530738</v>
      </c>
    </row>
    <row r="21" spans="1:26" x14ac:dyDescent="0.2">
      <c r="A21">
        <v>192</v>
      </c>
      <c r="B21">
        <v>1</v>
      </c>
      <c r="C21">
        <v>2</v>
      </c>
      <c r="D21">
        <v>1.5069999999999999</v>
      </c>
      <c r="E21">
        <v>0.50800000000000001</v>
      </c>
      <c r="F21">
        <v>1.63</v>
      </c>
      <c r="G21">
        <v>6.6420000000000003</v>
      </c>
      <c r="H21">
        <v>10.946</v>
      </c>
      <c r="I21">
        <f t="shared" si="0"/>
        <v>18432</v>
      </c>
      <c r="J21">
        <f t="shared" si="1"/>
        <v>18000</v>
      </c>
      <c r="K21" cm="1">
        <f t="array" ref="K21">MATCH(1,(A21=A:A)*(MIN(IF(A:A=A21,C:C))=C:C),0)</f>
        <v>22</v>
      </c>
      <c r="L21" cm="1">
        <f t="array" ref="L21">INDEX(A:J,K21,6)</f>
        <v>2.2120000000000002</v>
      </c>
      <c r="M21" cm="1">
        <f t="array" ref="M21">INDEX(A:J,K21,5)</f>
        <v>0.91</v>
      </c>
      <c r="N21" cm="1">
        <f t="array" ref="N21">INDEX(A:J,K21,4)</f>
        <v>0.621</v>
      </c>
      <c r="O21">
        <f t="shared" si="10"/>
        <v>1.3570552147239265</v>
      </c>
      <c r="P21">
        <f t="shared" si="11"/>
        <v>1.7913385826771653</v>
      </c>
      <c r="Q21">
        <f t="shared" si="12"/>
        <v>0.41207697412076977</v>
      </c>
      <c r="R21">
        <f t="shared" si="13"/>
        <v>0.73688969258589498</v>
      </c>
      <c r="S21">
        <f t="shared" si="14"/>
        <v>0.47377938517178997</v>
      </c>
      <c r="T21" cm="1">
        <f t="array" ref="T21">MATCH(1,(J21=J:J)*(MIN(IF(J:J=J21,A:A))=A:A),0)</f>
        <v>21</v>
      </c>
      <c r="U21" cm="1">
        <f t="array" ref="U21">INDEX(A:J,T21,6)</f>
        <v>1.63</v>
      </c>
      <c r="V21" cm="1">
        <f t="array" ref="V21">INDEX(A:J,T21,5)</f>
        <v>0.50800000000000001</v>
      </c>
      <c r="W21">
        <f t="shared" si="15"/>
        <v>1</v>
      </c>
      <c r="X21">
        <f t="shared" si="16"/>
        <v>1</v>
      </c>
      <c r="Y21">
        <f t="shared" si="17"/>
        <v>2</v>
      </c>
      <c r="Z21">
        <f t="shared" si="18"/>
        <v>0.64294478527607346</v>
      </c>
    </row>
    <row r="22" spans="1:26" x14ac:dyDescent="0.2">
      <c r="A22">
        <v>192</v>
      </c>
      <c r="B22">
        <v>1</v>
      </c>
      <c r="C22">
        <v>1</v>
      </c>
      <c r="D22">
        <v>0.621</v>
      </c>
      <c r="E22">
        <v>0.91</v>
      </c>
      <c r="F22">
        <v>2.2120000000000002</v>
      </c>
      <c r="G22">
        <v>6.6429999999999998</v>
      </c>
      <c r="H22">
        <v>10.525</v>
      </c>
      <c r="I22">
        <f t="shared" si="0"/>
        <v>36864</v>
      </c>
      <c r="J22">
        <f t="shared" si="1"/>
        <v>37000</v>
      </c>
      <c r="K22" cm="1">
        <f t="array" ref="K22">MATCH(1,(A22=A:A)*(MIN(IF(A:A=A22,C:C))=C:C),0)</f>
        <v>22</v>
      </c>
      <c r="L22" cm="1">
        <f t="array" ref="L22">INDEX(A:J,K22,6)</f>
        <v>2.2120000000000002</v>
      </c>
      <c r="M22" cm="1">
        <f t="array" ref="M22">INDEX(A:J,K22,5)</f>
        <v>0.91</v>
      </c>
      <c r="N22" cm="1">
        <f t="array" ref="N22">INDEX(A:J,K22,4)</f>
        <v>0.621</v>
      </c>
      <c r="O22">
        <f t="shared" si="10"/>
        <v>1</v>
      </c>
      <c r="P22">
        <f t="shared" si="11"/>
        <v>1</v>
      </c>
      <c r="Q22">
        <f t="shared" si="12"/>
        <v>1</v>
      </c>
      <c r="R22">
        <f t="shared" si="13"/>
        <v>1</v>
      </c>
      <c r="S22" t="e">
        <f t="shared" si="14"/>
        <v>#DIV/0!</v>
      </c>
      <c r="T22" cm="1">
        <f t="array" ref="T22">MATCH(1,(J22=J:J)*(MIN(IF(J:J=J22,A:A))=A:A),0)</f>
        <v>22</v>
      </c>
      <c r="U22" cm="1">
        <f t="array" ref="U22">INDEX(A:J,T22,6)</f>
        <v>2.2120000000000002</v>
      </c>
      <c r="V22" cm="1">
        <f t="array" ref="V22">INDEX(A:J,T22,5)</f>
        <v>0.91</v>
      </c>
      <c r="W22">
        <f t="shared" si="15"/>
        <v>1</v>
      </c>
      <c r="X22">
        <f t="shared" si="16"/>
        <v>1</v>
      </c>
      <c r="Y22">
        <f t="shared" si="17"/>
        <v>1</v>
      </c>
      <c r="Z22" t="e">
        <f t="shared" si="18"/>
        <v>#DIV/0!</v>
      </c>
    </row>
    <row r="23" spans="1:26" x14ac:dyDescent="0.2">
      <c r="A23">
        <v>3072</v>
      </c>
      <c r="B23">
        <v>1</v>
      </c>
      <c r="C23">
        <v>64</v>
      </c>
      <c r="D23">
        <v>6.2729999999999997</v>
      </c>
      <c r="E23">
        <v>18.065000000000001</v>
      </c>
      <c r="F23">
        <v>21.561</v>
      </c>
      <c r="G23">
        <v>6.6520000000000001</v>
      </c>
      <c r="H23">
        <v>38.350999999999999</v>
      </c>
      <c r="I23">
        <f t="shared" si="0"/>
        <v>147456</v>
      </c>
      <c r="J23">
        <f t="shared" si="1"/>
        <v>147000</v>
      </c>
      <c r="K23" cm="1">
        <f t="array" ref="K23">MATCH(1,(A23=A:A)*(MIN(IF(A:A=A23,C:C))=C:C),0)</f>
        <v>29</v>
      </c>
      <c r="L23" cm="1">
        <f t="array" ref="L23">INDEX(A:J,K23,6)</f>
        <v>310.81200000000001</v>
      </c>
      <c r="M23" cm="1">
        <f t="array" ref="M23">INDEX(A:J,K23,5)</f>
        <v>290</v>
      </c>
      <c r="N23" cm="1">
        <f t="array" ref="N23">INDEX(A:J,K23,4)</f>
        <v>5.4660000000000002</v>
      </c>
      <c r="O23">
        <f t="shared" si="10"/>
        <v>14.415472380687353</v>
      </c>
      <c r="P23">
        <f t="shared" si="11"/>
        <v>16.053141433711595</v>
      </c>
      <c r="Q23">
        <f t="shared" si="12"/>
        <v>0.8713534194165472</v>
      </c>
      <c r="R23">
        <f t="shared" si="13"/>
        <v>6.9369908497741398E-2</v>
      </c>
      <c r="S23">
        <f t="shared" si="14"/>
        <v>5.4598002283419836E-2</v>
      </c>
      <c r="T23" cm="1">
        <f t="array" ref="T23">MATCH(1,(J23=J:J)*(MIN(IF(J:J=J23,A:A))=A:A),0)</f>
        <v>36</v>
      </c>
      <c r="U23" cm="1">
        <f t="array" ref="U23">INDEX(A:J,T23,6)</f>
        <v>4.681</v>
      </c>
      <c r="V23" cm="1">
        <f t="array" ref="V23">INDEX(A:J,T23,5)</f>
        <v>3.0329999999999999</v>
      </c>
      <c r="W23">
        <f t="shared" si="15"/>
        <v>0.21710495802606558</v>
      </c>
      <c r="X23">
        <f t="shared" si="16"/>
        <v>0.16789371713257678</v>
      </c>
      <c r="Y23">
        <f t="shared" si="17"/>
        <v>10.745197896484914</v>
      </c>
      <c r="Z23">
        <f t="shared" si="18"/>
        <v>0.7870559939573436</v>
      </c>
    </row>
    <row r="24" spans="1:26" x14ac:dyDescent="0.2">
      <c r="A24">
        <v>3072</v>
      </c>
      <c r="B24">
        <v>1</v>
      </c>
      <c r="C24">
        <v>32</v>
      </c>
      <c r="D24">
        <v>4.5220000000000002</v>
      </c>
      <c r="E24">
        <v>28.102</v>
      </c>
      <c r="F24">
        <v>30.969000000000001</v>
      </c>
      <c r="G24">
        <v>6.65</v>
      </c>
      <c r="H24">
        <v>45.48</v>
      </c>
      <c r="I24">
        <f t="shared" si="0"/>
        <v>294912</v>
      </c>
      <c r="J24">
        <f t="shared" si="1"/>
        <v>295000</v>
      </c>
      <c r="K24" cm="1">
        <f t="array" ref="K24">MATCH(1,(A24=A:A)*(MIN(IF(A:A=A24,C:C))=C:C),0)</f>
        <v>29</v>
      </c>
      <c r="L24" cm="1">
        <f t="array" ref="L24">INDEX(A:J,K24,6)</f>
        <v>310.81200000000001</v>
      </c>
      <c r="M24" cm="1">
        <f t="array" ref="M24">INDEX(A:J,K24,5)</f>
        <v>290</v>
      </c>
      <c r="N24" cm="1">
        <f t="array" ref="N24">INDEX(A:J,K24,4)</f>
        <v>5.4660000000000002</v>
      </c>
      <c r="O24">
        <f t="shared" si="10"/>
        <v>10.036229778165263</v>
      </c>
      <c r="P24">
        <f t="shared" si="11"/>
        <v>10.319550209949469</v>
      </c>
      <c r="Q24">
        <f t="shared" si="12"/>
        <v>1.2087571870853604</v>
      </c>
      <c r="R24">
        <f t="shared" si="13"/>
        <v>9.9639010076831E-2</v>
      </c>
      <c r="S24">
        <f t="shared" si="14"/>
        <v>7.059510717608361E-2</v>
      </c>
      <c r="T24" cm="1">
        <f t="array" ref="T24">MATCH(1,(J24=J:J)*(MIN(IF(J:J=J24,A:A))=A:A),0)</f>
        <v>49</v>
      </c>
      <c r="U24" cm="1">
        <f t="array" ref="U24">INDEX(A:J,T24,6)</f>
        <v>7.69</v>
      </c>
      <c r="V24" cm="1">
        <f t="array" ref="V24">INDEX(A:J,T24,5)</f>
        <v>5.6669999999999998</v>
      </c>
      <c r="W24">
        <f t="shared" si="15"/>
        <v>0.24831282895799026</v>
      </c>
      <c r="X24">
        <f t="shared" si="16"/>
        <v>0.20165824496477119</v>
      </c>
      <c r="Y24">
        <f t="shared" si="17"/>
        <v>6.4530638388726782</v>
      </c>
      <c r="Z24">
        <f t="shared" si="18"/>
        <v>0.70850871683337857</v>
      </c>
    </row>
    <row r="25" spans="1:26" x14ac:dyDescent="0.2">
      <c r="A25">
        <v>3072</v>
      </c>
      <c r="B25">
        <v>1</v>
      </c>
      <c r="C25">
        <v>16</v>
      </c>
      <c r="D25">
        <v>6.63</v>
      </c>
      <c r="E25">
        <v>37.938000000000002</v>
      </c>
      <c r="F25">
        <v>42.156999999999996</v>
      </c>
      <c r="G25">
        <v>6.6420000000000003</v>
      </c>
      <c r="H25">
        <v>59.164000000000001</v>
      </c>
      <c r="I25">
        <f t="shared" si="0"/>
        <v>589824</v>
      </c>
      <c r="J25">
        <f t="shared" si="1"/>
        <v>590000</v>
      </c>
      <c r="K25" cm="1">
        <f t="array" ref="K25">MATCH(1,(A25=A:A)*(MIN(IF(A:A=A25,C:C))=C:C),0)</f>
        <v>29</v>
      </c>
      <c r="L25" cm="1">
        <f t="array" ref="L25">INDEX(A:J,K25,6)</f>
        <v>310.81200000000001</v>
      </c>
      <c r="M25" cm="1">
        <f t="array" ref="M25">INDEX(A:J,K25,5)</f>
        <v>290</v>
      </c>
      <c r="N25" cm="1">
        <f t="array" ref="N25">INDEX(A:J,K25,4)</f>
        <v>5.4660000000000002</v>
      </c>
      <c r="O25">
        <f t="shared" si="10"/>
        <v>7.3727257632184466</v>
      </c>
      <c r="P25">
        <f t="shared" si="11"/>
        <v>7.6440508197585526</v>
      </c>
      <c r="Q25">
        <f t="shared" si="12"/>
        <v>0.82443438914027156</v>
      </c>
      <c r="R25">
        <f t="shared" si="13"/>
        <v>0.13563504626590991</v>
      </c>
      <c r="S25">
        <f t="shared" si="14"/>
        <v>7.8010716016970572E-2</v>
      </c>
      <c r="T25" cm="1">
        <f t="array" ref="T25">MATCH(1,(J25=J:J)*(MIN(IF(J:J=J25,A:A))=A:A),0)</f>
        <v>50</v>
      </c>
      <c r="U25" cm="1">
        <f t="array" ref="U25">INDEX(A:J,T25,6)</f>
        <v>18.157</v>
      </c>
      <c r="V25" cm="1">
        <f t="array" ref="V25">INDEX(A:J,T25,5)</f>
        <v>12.417</v>
      </c>
      <c r="W25">
        <f t="shared" si="15"/>
        <v>0.43069952795502531</v>
      </c>
      <c r="X25">
        <f t="shared" si="16"/>
        <v>0.32729716906531708</v>
      </c>
      <c r="Y25">
        <f t="shared" si="17"/>
        <v>5.2367547050450733</v>
      </c>
      <c r="Z25">
        <f t="shared" si="18"/>
        <v>0.57515161578543683</v>
      </c>
    </row>
    <row r="26" spans="1:26" x14ac:dyDescent="0.2">
      <c r="A26">
        <v>3072</v>
      </c>
      <c r="B26">
        <v>1</v>
      </c>
      <c r="C26">
        <v>8</v>
      </c>
      <c r="D26">
        <v>7.89</v>
      </c>
      <c r="E26">
        <v>54.194000000000003</v>
      </c>
      <c r="F26">
        <v>58.944000000000003</v>
      </c>
      <c r="G26">
        <v>6.6550000000000002</v>
      </c>
      <c r="H26">
        <v>78.822999999999993</v>
      </c>
      <c r="I26">
        <f t="shared" si="0"/>
        <v>1179648</v>
      </c>
      <c r="J26">
        <f t="shared" si="1"/>
        <v>1180000</v>
      </c>
      <c r="K26" cm="1">
        <f t="array" ref="K26">MATCH(1,(A26=A:A)*(MIN(IF(A:A=A26,C:C))=C:C),0)</f>
        <v>29</v>
      </c>
      <c r="L26" cm="1">
        <f t="array" ref="L26">INDEX(A:J,K26,6)</f>
        <v>310.81200000000001</v>
      </c>
      <c r="M26" cm="1">
        <f t="array" ref="M26">INDEX(A:J,K26,5)</f>
        <v>290</v>
      </c>
      <c r="N26" cm="1">
        <f t="array" ref="N26">INDEX(A:J,K26,4)</f>
        <v>5.4660000000000002</v>
      </c>
      <c r="O26">
        <f t="shared" si="10"/>
        <v>5.273004885993485</v>
      </c>
      <c r="P26">
        <f t="shared" si="11"/>
        <v>5.3511458833081154</v>
      </c>
      <c r="Q26">
        <f t="shared" si="12"/>
        <v>0.69277566539923963</v>
      </c>
      <c r="R26">
        <f t="shared" si="13"/>
        <v>0.18964518744450024</v>
      </c>
      <c r="S26">
        <f t="shared" si="14"/>
        <v>7.3880214222285981E-2</v>
      </c>
      <c r="T26" cm="1">
        <f t="array" ref="T26">MATCH(1,(J26=J:J)*(MIN(IF(J:J=J26,A:A))=A:A),0)</f>
        <v>14</v>
      </c>
      <c r="U26" cm="1">
        <f t="array" ref="U26">INDEX(A:J,T26,6)</f>
        <v>44.683999999999997</v>
      </c>
      <c r="V26" cm="1">
        <f t="array" ref="V26">INDEX(A:J,T26,5)</f>
        <v>40.491</v>
      </c>
      <c r="W26">
        <f t="shared" si="15"/>
        <v>0.7580754614549402</v>
      </c>
      <c r="X26">
        <f t="shared" si="16"/>
        <v>0.7471491309000996</v>
      </c>
      <c r="Y26">
        <f t="shared" si="17"/>
        <v>5.9771930472007968</v>
      </c>
      <c r="Z26">
        <f t="shared" si="18"/>
        <v>0.3895707305723593</v>
      </c>
    </row>
    <row r="27" spans="1:26" x14ac:dyDescent="0.2">
      <c r="A27">
        <v>3072</v>
      </c>
      <c r="B27">
        <v>1</v>
      </c>
      <c r="C27">
        <v>4</v>
      </c>
      <c r="D27">
        <v>5.9189999999999996</v>
      </c>
      <c r="E27">
        <v>87.826999999999998</v>
      </c>
      <c r="F27">
        <v>94.212000000000003</v>
      </c>
      <c r="G27">
        <v>6.64</v>
      </c>
      <c r="H27">
        <v>113.557</v>
      </c>
      <c r="I27">
        <f t="shared" si="0"/>
        <v>2359296</v>
      </c>
      <c r="J27">
        <f t="shared" si="1"/>
        <v>2359000</v>
      </c>
      <c r="K27" cm="1">
        <f t="array" ref="K27">MATCH(1,(A27=A:A)*(MIN(IF(A:A=A27,C:C))=C:C),0)</f>
        <v>29</v>
      </c>
      <c r="L27" cm="1">
        <f t="array" ref="L27">INDEX(A:J,K27,6)</f>
        <v>310.81200000000001</v>
      </c>
      <c r="M27" cm="1">
        <f t="array" ref="M27">INDEX(A:J,K27,5)</f>
        <v>290</v>
      </c>
      <c r="N27" cm="1">
        <f t="array" ref="N27">INDEX(A:J,K27,4)</f>
        <v>5.4660000000000002</v>
      </c>
      <c r="O27">
        <f t="shared" si="10"/>
        <v>3.2990701821424024</v>
      </c>
      <c r="P27">
        <f t="shared" si="11"/>
        <v>3.3019458708597584</v>
      </c>
      <c r="Q27">
        <f t="shared" si="12"/>
        <v>0.92346680182463259</v>
      </c>
      <c r="R27">
        <f t="shared" si="13"/>
        <v>0.30311570981815372</v>
      </c>
      <c r="S27">
        <f t="shared" si="14"/>
        <v>7.0820946424204959E-2</v>
      </c>
      <c r="T27" cm="1">
        <f t="array" ref="T27">MATCH(1,(J27=J:J)*(MIN(IF(J:J=J27,A:A))=A:A),0)</f>
        <v>15</v>
      </c>
      <c r="U27" cm="1">
        <f t="array" ref="U27">INDEX(A:J,T27,6)</f>
        <v>86.066999999999993</v>
      </c>
      <c r="V27" cm="1">
        <f t="array" ref="V27">INDEX(A:J,T27,5)</f>
        <v>78.894000000000005</v>
      </c>
      <c r="W27">
        <f t="shared" si="15"/>
        <v>0.91354604508979742</v>
      </c>
      <c r="X27">
        <f t="shared" si="16"/>
        <v>0.89828868115727523</v>
      </c>
      <c r="Y27">
        <f t="shared" si="17"/>
        <v>3.5931547246291009</v>
      </c>
      <c r="Z27">
        <f t="shared" si="18"/>
        <v>0.23364327261919918</v>
      </c>
    </row>
    <row r="28" spans="1:26" x14ac:dyDescent="0.2">
      <c r="A28">
        <v>3072</v>
      </c>
      <c r="B28">
        <v>1</v>
      </c>
      <c r="C28">
        <v>2</v>
      </c>
      <c r="D28">
        <v>4.0750000000000002</v>
      </c>
      <c r="E28">
        <v>151.25800000000001</v>
      </c>
      <c r="F28">
        <v>164.101</v>
      </c>
      <c r="G28">
        <v>6.6420000000000003</v>
      </c>
      <c r="H28">
        <v>187.339</v>
      </c>
      <c r="I28">
        <f t="shared" si="0"/>
        <v>4718592</v>
      </c>
      <c r="J28">
        <f t="shared" si="1"/>
        <v>4719000</v>
      </c>
      <c r="K28" cm="1">
        <f t="array" ref="K28">MATCH(1,(A28=A:A)*(MIN(IF(A:A=A28,C:C))=C:C),0)</f>
        <v>29</v>
      </c>
      <c r="L28" cm="1">
        <f t="array" ref="L28">INDEX(A:J,K28,6)</f>
        <v>310.81200000000001</v>
      </c>
      <c r="M28" cm="1">
        <f t="array" ref="M28">INDEX(A:J,K28,5)</f>
        <v>290</v>
      </c>
      <c r="N28" cm="1">
        <f t="array" ref="N28">INDEX(A:J,K28,4)</f>
        <v>5.4660000000000002</v>
      </c>
      <c r="O28">
        <f t="shared" si="10"/>
        <v>1.8940286774608321</v>
      </c>
      <c r="P28">
        <f t="shared" si="11"/>
        <v>1.9172539634267278</v>
      </c>
      <c r="Q28">
        <f t="shared" si="12"/>
        <v>1.3413496932515336</v>
      </c>
      <c r="R28">
        <f t="shared" si="13"/>
        <v>0.52797511035609945</v>
      </c>
      <c r="S28">
        <f t="shared" si="14"/>
        <v>5.5950220712198906E-2</v>
      </c>
      <c r="T28" cm="1">
        <f t="array" ref="T28">MATCH(1,(J28=J:J)*(MIN(IF(J:J=J28,A:A))=A:A),0)</f>
        <v>28</v>
      </c>
      <c r="U28" cm="1">
        <f t="array" ref="U28">INDEX(A:J,T28,6)</f>
        <v>164.101</v>
      </c>
      <c r="V28" cm="1">
        <f t="array" ref="V28">INDEX(A:J,T28,5)</f>
        <v>151.25800000000001</v>
      </c>
      <c r="W28">
        <f t="shared" si="15"/>
        <v>1</v>
      </c>
      <c r="X28">
        <f t="shared" si="16"/>
        <v>1</v>
      </c>
      <c r="Y28">
        <f t="shared" si="17"/>
        <v>2</v>
      </c>
      <c r="Z28">
        <f t="shared" si="18"/>
        <v>0.10597132253916786</v>
      </c>
    </row>
    <row r="29" spans="1:26" x14ac:dyDescent="0.2">
      <c r="A29">
        <v>3072</v>
      </c>
      <c r="B29">
        <v>1</v>
      </c>
      <c r="C29">
        <v>1</v>
      </c>
      <c r="D29">
        <v>5.4660000000000002</v>
      </c>
      <c r="E29">
        <v>290</v>
      </c>
      <c r="F29">
        <v>310.81200000000001</v>
      </c>
      <c r="G29">
        <v>6.649</v>
      </c>
      <c r="H29">
        <v>342.77600000000001</v>
      </c>
      <c r="I29">
        <f t="shared" si="0"/>
        <v>9437184</v>
      </c>
      <c r="J29">
        <f t="shared" si="1"/>
        <v>9437000</v>
      </c>
      <c r="K29" cm="1">
        <f t="array" ref="K29">MATCH(1,(A29=A:A)*(MIN(IF(A:A=A29,C:C))=C:C),0)</f>
        <v>29</v>
      </c>
      <c r="L29" cm="1">
        <f t="array" ref="L29">INDEX(A:J,K29,6)</f>
        <v>310.81200000000001</v>
      </c>
      <c r="M29" cm="1">
        <f t="array" ref="M29">INDEX(A:J,K29,5)</f>
        <v>290</v>
      </c>
      <c r="N29" cm="1">
        <f t="array" ref="N29">INDEX(A:J,K29,4)</f>
        <v>5.4660000000000002</v>
      </c>
      <c r="O29">
        <f t="shared" si="10"/>
        <v>1</v>
      </c>
      <c r="P29">
        <f t="shared" si="11"/>
        <v>1</v>
      </c>
      <c r="Q29">
        <f t="shared" si="12"/>
        <v>1</v>
      </c>
      <c r="R29">
        <f t="shared" si="13"/>
        <v>1</v>
      </c>
      <c r="S29" t="e">
        <f t="shared" si="14"/>
        <v>#DIV/0!</v>
      </c>
      <c r="T29" cm="1">
        <f t="array" ref="T29">MATCH(1,(J29=J:J)*(MIN(IF(J:J=J29,A:A))=A:A),0)</f>
        <v>29</v>
      </c>
      <c r="U29" cm="1">
        <f t="array" ref="U29">INDEX(A:J,T29,6)</f>
        <v>310.81200000000001</v>
      </c>
      <c r="V29" cm="1">
        <f t="array" ref="V29">INDEX(A:J,T29,5)</f>
        <v>290</v>
      </c>
      <c r="W29">
        <f t="shared" si="15"/>
        <v>1</v>
      </c>
      <c r="X29">
        <f t="shared" si="16"/>
        <v>1</v>
      </c>
      <c r="Y29">
        <f t="shared" si="17"/>
        <v>1</v>
      </c>
      <c r="Z29" t="e">
        <f t="shared" si="18"/>
        <v>#DIV/0!</v>
      </c>
    </row>
    <row r="30" spans="1:26" x14ac:dyDescent="0.2">
      <c r="A30">
        <v>384</v>
      </c>
      <c r="B30">
        <v>1</v>
      </c>
      <c r="C30">
        <v>64</v>
      </c>
      <c r="D30">
        <v>16.416</v>
      </c>
      <c r="E30">
        <v>0.63300000000000001</v>
      </c>
      <c r="F30">
        <v>2.7189999999999999</v>
      </c>
      <c r="G30">
        <v>6.5519999999999996</v>
      </c>
      <c r="H30">
        <v>27.907</v>
      </c>
      <c r="I30">
        <f t="shared" si="0"/>
        <v>2304</v>
      </c>
      <c r="J30">
        <f t="shared" si="1"/>
        <v>2000</v>
      </c>
      <c r="K30" cm="1">
        <f t="array" ref="K30">MATCH(1,(A30=A:A)*(MIN(IF(A:A=A30,C:C))=C:C),0)</f>
        <v>36</v>
      </c>
      <c r="L30" cm="1">
        <f t="array" ref="L30">INDEX(A:J,K30,6)</f>
        <v>4.681</v>
      </c>
      <c r="M30" cm="1">
        <f t="array" ref="M30">INDEX(A:J,K30,5)</f>
        <v>3.0329999999999999</v>
      </c>
      <c r="N30" cm="1">
        <f t="array" ref="N30">INDEX(A:J,K30,4)</f>
        <v>0.68500000000000005</v>
      </c>
      <c r="O30">
        <f t="shared" si="10"/>
        <v>1.7215888194189042</v>
      </c>
      <c r="P30">
        <f t="shared" si="11"/>
        <v>4.7914691943127963</v>
      </c>
      <c r="Q30">
        <f t="shared" si="12"/>
        <v>4.1727582846003898E-2</v>
      </c>
      <c r="R30">
        <f t="shared" si="13"/>
        <v>0.58085879085665448</v>
      </c>
      <c r="S30">
        <f t="shared" si="14"/>
        <v>0.57420575579088706</v>
      </c>
      <c r="T30" cm="1">
        <f t="array" ref="T30">MATCH(1,(J30=J:J)*(MIN(IF(J:J=J30,A:A))=A:A),0)</f>
        <v>18</v>
      </c>
      <c r="U30" cm="1">
        <f t="array" ref="U30">INDEX(A:J,T30,6)</f>
        <v>5.5960000000000001</v>
      </c>
      <c r="V30" cm="1">
        <f t="array" ref="V30">INDEX(A:J,T30,5)</f>
        <v>0.56399999999999995</v>
      </c>
      <c r="W30">
        <f t="shared" si="15"/>
        <v>2.0581095991173228</v>
      </c>
      <c r="X30">
        <f t="shared" si="16"/>
        <v>0.89099526066350698</v>
      </c>
      <c r="Y30">
        <f t="shared" si="17"/>
        <v>57.023696682464447</v>
      </c>
      <c r="Z30">
        <f t="shared" si="18"/>
        <v>0.9885462092155729</v>
      </c>
    </row>
    <row r="31" spans="1:26" x14ac:dyDescent="0.2">
      <c r="A31">
        <v>384</v>
      </c>
      <c r="B31">
        <v>1</v>
      </c>
      <c r="C31">
        <v>32</v>
      </c>
      <c r="D31">
        <v>3.4180000000000001</v>
      </c>
      <c r="E31">
        <v>0.29399999999999998</v>
      </c>
      <c r="F31">
        <v>2.133</v>
      </c>
      <c r="G31">
        <v>6.665</v>
      </c>
      <c r="H31">
        <v>13.907</v>
      </c>
      <c r="I31">
        <f t="shared" si="0"/>
        <v>4608</v>
      </c>
      <c r="J31">
        <f t="shared" si="1"/>
        <v>5000</v>
      </c>
      <c r="K31" cm="1">
        <f t="array" ref="K31">MATCH(1,(A31=A:A)*(MIN(IF(A:A=A31,C:C))=C:C),0)</f>
        <v>36</v>
      </c>
      <c r="L31" cm="1">
        <f t="array" ref="L31">INDEX(A:J,K31,6)</f>
        <v>4.681</v>
      </c>
      <c r="M31" cm="1">
        <f t="array" ref="M31">INDEX(A:J,K31,5)</f>
        <v>3.0329999999999999</v>
      </c>
      <c r="N31" cm="1">
        <f t="array" ref="N31">INDEX(A:J,K31,4)</f>
        <v>0.68500000000000005</v>
      </c>
      <c r="O31">
        <f t="shared" si="10"/>
        <v>2.1945616502578527</v>
      </c>
      <c r="P31">
        <f t="shared" si="11"/>
        <v>10.316326530612246</v>
      </c>
      <c r="Q31">
        <f t="shared" si="12"/>
        <v>0.20040959625511995</v>
      </c>
      <c r="R31">
        <f t="shared" si="13"/>
        <v>0.45567186498611412</v>
      </c>
      <c r="S31">
        <f t="shared" si="14"/>
        <v>0.43811289288889199</v>
      </c>
      <c r="T31" cm="1">
        <f t="array" ref="T31">MATCH(1,(J31=J:J)*(MIN(IF(J:J=J31,A:A))=A:A),0)</f>
        <v>19</v>
      </c>
      <c r="U31" cm="1">
        <f t="array" ref="U31">INDEX(A:J,T31,6)</f>
        <v>1.7210000000000001</v>
      </c>
      <c r="V31" cm="1">
        <f t="array" ref="V31">INDEX(A:J,T31,5)</f>
        <v>0.55200000000000005</v>
      </c>
      <c r="W31">
        <f t="shared" si="15"/>
        <v>0.80684481950304743</v>
      </c>
      <c r="X31">
        <f t="shared" si="16"/>
        <v>1.8775510204081636</v>
      </c>
      <c r="Y31">
        <f t="shared" si="17"/>
        <v>60.081632653061234</v>
      </c>
      <c r="Z31">
        <f t="shared" si="18"/>
        <v>0.96146575321748862</v>
      </c>
    </row>
    <row r="32" spans="1:26" x14ac:dyDescent="0.2">
      <c r="A32">
        <v>384</v>
      </c>
      <c r="B32">
        <v>1</v>
      </c>
      <c r="C32">
        <v>16</v>
      </c>
      <c r="D32">
        <v>3.3359999999999999</v>
      </c>
      <c r="E32">
        <v>0.35899999999999999</v>
      </c>
      <c r="F32">
        <v>1.9390000000000001</v>
      </c>
      <c r="G32">
        <v>6.6429999999999998</v>
      </c>
      <c r="H32">
        <v>14.401</v>
      </c>
      <c r="I32">
        <f t="shared" si="0"/>
        <v>9216</v>
      </c>
      <c r="J32">
        <f t="shared" si="1"/>
        <v>9000</v>
      </c>
      <c r="K32" cm="1">
        <f t="array" ref="K32">MATCH(1,(A32=A:A)*(MIN(IF(A:A=A32,C:C))=C:C),0)</f>
        <v>36</v>
      </c>
      <c r="L32" cm="1">
        <f t="array" ref="L32">INDEX(A:J,K32,6)</f>
        <v>4.681</v>
      </c>
      <c r="M32" cm="1">
        <f t="array" ref="M32">INDEX(A:J,K32,5)</f>
        <v>3.0329999999999999</v>
      </c>
      <c r="N32" cm="1">
        <f t="array" ref="N32">INDEX(A:J,K32,4)</f>
        <v>0.68500000000000005</v>
      </c>
      <c r="O32">
        <f t="shared" si="10"/>
        <v>2.4141309953584322</v>
      </c>
      <c r="P32">
        <f t="shared" si="11"/>
        <v>8.4484679665738156</v>
      </c>
      <c r="Q32">
        <f t="shared" si="12"/>
        <v>0.20533573141486813</v>
      </c>
      <c r="R32">
        <f t="shared" si="13"/>
        <v>0.41422772911770989</v>
      </c>
      <c r="S32">
        <f t="shared" si="14"/>
        <v>0.37517624439222386</v>
      </c>
      <c r="T32" cm="1">
        <f t="array" ref="T32">MATCH(1,(J32=J:J)*(MIN(IF(J:J=J32,A:A))=A:A),0)</f>
        <v>20</v>
      </c>
      <c r="U32" cm="1">
        <f t="array" ref="U32">INDEX(A:J,T32,6)</f>
        <v>1.756</v>
      </c>
      <c r="V32" cm="1">
        <f t="array" ref="V32">INDEX(A:J,T32,5)</f>
        <v>0.60299999999999998</v>
      </c>
      <c r="W32">
        <f t="shared" si="15"/>
        <v>0.90562145435791641</v>
      </c>
      <c r="X32">
        <f t="shared" si="16"/>
        <v>1.6796657381615598</v>
      </c>
      <c r="Y32">
        <f t="shared" si="17"/>
        <v>26.874651810584957</v>
      </c>
      <c r="Z32">
        <f t="shared" si="18"/>
        <v>0.9057246003094378</v>
      </c>
    </row>
    <row r="33" spans="1:26" x14ac:dyDescent="0.2">
      <c r="A33">
        <v>384</v>
      </c>
      <c r="B33">
        <v>1</v>
      </c>
      <c r="C33">
        <v>8</v>
      </c>
      <c r="D33">
        <v>4.7759999999999998</v>
      </c>
      <c r="E33">
        <v>0.628</v>
      </c>
      <c r="F33">
        <v>2.0019999999999998</v>
      </c>
      <c r="G33">
        <v>6.641</v>
      </c>
      <c r="H33">
        <v>15.028</v>
      </c>
      <c r="I33">
        <f t="shared" si="0"/>
        <v>18432</v>
      </c>
      <c r="J33">
        <f t="shared" si="1"/>
        <v>18000</v>
      </c>
      <c r="K33" cm="1">
        <f t="array" ref="K33">MATCH(1,(A33=A:A)*(MIN(IF(A:A=A33,C:C))=C:C),0)</f>
        <v>36</v>
      </c>
      <c r="L33" cm="1">
        <f t="array" ref="L33">INDEX(A:J,K33,6)</f>
        <v>4.681</v>
      </c>
      <c r="M33" cm="1">
        <f t="array" ref="M33">INDEX(A:J,K33,5)</f>
        <v>3.0329999999999999</v>
      </c>
      <c r="N33" cm="1">
        <f t="array" ref="N33">INDEX(A:J,K33,4)</f>
        <v>0.68500000000000005</v>
      </c>
      <c r="O33">
        <f t="shared" si="10"/>
        <v>2.3381618381618385</v>
      </c>
      <c r="P33">
        <f t="shared" si="11"/>
        <v>4.8296178343949041</v>
      </c>
      <c r="Q33">
        <f t="shared" si="12"/>
        <v>0.14342546063651593</v>
      </c>
      <c r="R33">
        <f t="shared" si="13"/>
        <v>0.4276863917966246</v>
      </c>
      <c r="S33">
        <f t="shared" si="14"/>
        <v>0.34592730491042811</v>
      </c>
      <c r="T33" cm="1">
        <f t="array" ref="T33">MATCH(1,(J33=J:J)*(MIN(IF(J:J=J33,A:A))=A:A),0)</f>
        <v>21</v>
      </c>
      <c r="U33" cm="1">
        <f t="array" ref="U33">INDEX(A:J,T33,6)</f>
        <v>1.63</v>
      </c>
      <c r="V33" cm="1">
        <f t="array" ref="V33">INDEX(A:J,T33,5)</f>
        <v>0.50800000000000001</v>
      </c>
      <c r="W33">
        <f t="shared" si="15"/>
        <v>0.81418581418581426</v>
      </c>
      <c r="X33">
        <f t="shared" si="16"/>
        <v>0.80891719745222934</v>
      </c>
      <c r="Y33">
        <f t="shared" si="17"/>
        <v>6.4713375796178347</v>
      </c>
      <c r="Z33">
        <f t="shared" si="18"/>
        <v>0.8088340231197374</v>
      </c>
    </row>
    <row r="34" spans="1:26" x14ac:dyDescent="0.2">
      <c r="A34">
        <v>384</v>
      </c>
      <c r="B34">
        <v>1</v>
      </c>
      <c r="C34">
        <v>4</v>
      </c>
      <c r="D34">
        <v>2.6680000000000001</v>
      </c>
      <c r="E34">
        <v>1.0309999999999999</v>
      </c>
      <c r="F34">
        <v>2.383</v>
      </c>
      <c r="G34">
        <v>6.6470000000000002</v>
      </c>
      <c r="H34">
        <v>13.227</v>
      </c>
      <c r="I34">
        <f t="shared" si="0"/>
        <v>36864</v>
      </c>
      <c r="J34">
        <f t="shared" si="1"/>
        <v>37000</v>
      </c>
      <c r="K34" cm="1">
        <f t="array" ref="K34">MATCH(1,(A34=A:A)*(MIN(IF(A:A=A34,C:C))=C:C),0)</f>
        <v>36</v>
      </c>
      <c r="L34" cm="1">
        <f t="array" ref="L34">INDEX(A:J,K34,6)</f>
        <v>4.681</v>
      </c>
      <c r="M34" cm="1">
        <f t="array" ref="M34">INDEX(A:J,K34,5)</f>
        <v>3.0329999999999999</v>
      </c>
      <c r="N34" cm="1">
        <f t="array" ref="N34">INDEX(A:J,K34,4)</f>
        <v>0.68500000000000005</v>
      </c>
      <c r="O34">
        <f t="shared" si="10"/>
        <v>1.9643306756189678</v>
      </c>
      <c r="P34">
        <f t="shared" si="11"/>
        <v>2.9418040737148403</v>
      </c>
      <c r="Q34">
        <f t="shared" si="12"/>
        <v>0.25674662668665665</v>
      </c>
      <c r="R34">
        <f t="shared" si="13"/>
        <v>0.50907925656910913</v>
      </c>
      <c r="S34">
        <f t="shared" si="14"/>
        <v>0.34543900875881217</v>
      </c>
      <c r="T34" cm="1">
        <f t="array" ref="T34">MATCH(1,(J34=J:J)*(MIN(IF(J:J=J34,A:A))=A:A),0)</f>
        <v>22</v>
      </c>
      <c r="U34" cm="1">
        <f t="array" ref="U34">INDEX(A:J,T34,6)</f>
        <v>2.2120000000000002</v>
      </c>
      <c r="V34" cm="1">
        <f t="array" ref="V34">INDEX(A:J,T34,5)</f>
        <v>0.91</v>
      </c>
      <c r="W34">
        <f t="shared" si="15"/>
        <v>0.92824171212757034</v>
      </c>
      <c r="X34">
        <f t="shared" si="16"/>
        <v>0.88263821532492737</v>
      </c>
      <c r="Y34">
        <f t="shared" si="17"/>
        <v>3.5305528612997095</v>
      </c>
      <c r="Z34">
        <f t="shared" si="18"/>
        <v>0.67855644146034411</v>
      </c>
    </row>
    <row r="35" spans="1:26" x14ac:dyDescent="0.2">
      <c r="A35">
        <v>384</v>
      </c>
      <c r="B35">
        <v>1</v>
      </c>
      <c r="C35">
        <v>2</v>
      </c>
      <c r="D35">
        <v>1.5820000000000001</v>
      </c>
      <c r="E35">
        <v>1.5589999999999999</v>
      </c>
      <c r="F35">
        <v>2.944</v>
      </c>
      <c r="G35">
        <v>6.6479999999999997</v>
      </c>
      <c r="H35">
        <v>12.708</v>
      </c>
      <c r="I35">
        <f t="shared" si="0"/>
        <v>73728</v>
      </c>
      <c r="J35">
        <f t="shared" si="1"/>
        <v>74000</v>
      </c>
      <c r="K35" cm="1">
        <f t="array" ref="K35">MATCH(1,(A35=A:A)*(MIN(IF(A:A=A35,C:C))=C:C),0)</f>
        <v>36</v>
      </c>
      <c r="L35" cm="1">
        <f t="array" ref="L35">INDEX(A:J,K35,6)</f>
        <v>4.681</v>
      </c>
      <c r="M35" cm="1">
        <f t="array" ref="M35">INDEX(A:J,K35,5)</f>
        <v>3.0329999999999999</v>
      </c>
      <c r="N35" cm="1">
        <f t="array" ref="N35">INDEX(A:J,K35,4)</f>
        <v>0.68500000000000005</v>
      </c>
      <c r="O35">
        <f t="shared" si="10"/>
        <v>1.5900135869565217</v>
      </c>
      <c r="P35">
        <f t="shared" si="11"/>
        <v>1.9454778704297626</v>
      </c>
      <c r="Q35">
        <f t="shared" si="12"/>
        <v>0.43299620733249056</v>
      </c>
      <c r="R35">
        <f t="shared" si="13"/>
        <v>0.62892544328135014</v>
      </c>
      <c r="S35">
        <f t="shared" si="14"/>
        <v>0.25785088656270028</v>
      </c>
      <c r="T35" cm="1">
        <f t="array" ref="T35">MATCH(1,(J35=J:J)*(MIN(IF(J:J=J35,A:A))=A:A),0)</f>
        <v>35</v>
      </c>
      <c r="U35" cm="1">
        <f t="array" ref="U35">INDEX(A:J,T35,6)</f>
        <v>2.944</v>
      </c>
      <c r="V35" cm="1">
        <f t="array" ref="V35">INDEX(A:J,T35,5)</f>
        <v>1.5589999999999999</v>
      </c>
      <c r="W35">
        <f t="shared" si="15"/>
        <v>1</v>
      </c>
      <c r="X35">
        <f t="shared" si="16"/>
        <v>1</v>
      </c>
      <c r="Y35">
        <f t="shared" si="17"/>
        <v>2</v>
      </c>
      <c r="Z35">
        <f t="shared" si="18"/>
        <v>0.40998641304347827</v>
      </c>
    </row>
    <row r="36" spans="1:26" x14ac:dyDescent="0.2">
      <c r="A36">
        <v>384</v>
      </c>
      <c r="B36">
        <v>1</v>
      </c>
      <c r="C36">
        <v>1</v>
      </c>
      <c r="D36">
        <v>0.68500000000000005</v>
      </c>
      <c r="E36">
        <v>3.0329999999999999</v>
      </c>
      <c r="F36">
        <v>4.681</v>
      </c>
      <c r="G36">
        <v>6.64</v>
      </c>
      <c r="H36">
        <v>13.448</v>
      </c>
      <c r="I36">
        <f t="shared" si="0"/>
        <v>147456</v>
      </c>
      <c r="J36">
        <f t="shared" si="1"/>
        <v>147000</v>
      </c>
      <c r="K36" cm="1">
        <f t="array" ref="K36">MATCH(1,(A36=A:A)*(MIN(IF(A:A=A36,C:C))=C:C),0)</f>
        <v>36</v>
      </c>
      <c r="L36" cm="1">
        <f t="array" ref="L36">INDEX(A:J,K36,6)</f>
        <v>4.681</v>
      </c>
      <c r="M36" cm="1">
        <f t="array" ref="M36">INDEX(A:J,K36,5)</f>
        <v>3.0329999999999999</v>
      </c>
      <c r="N36" cm="1">
        <f t="array" ref="N36">INDEX(A:J,K36,4)</f>
        <v>0.68500000000000005</v>
      </c>
      <c r="O36">
        <f t="shared" si="10"/>
        <v>1</v>
      </c>
      <c r="P36">
        <f t="shared" si="11"/>
        <v>1</v>
      </c>
      <c r="Q36">
        <f t="shared" si="12"/>
        <v>1</v>
      </c>
      <c r="R36">
        <f t="shared" si="13"/>
        <v>1</v>
      </c>
      <c r="S36" t="e">
        <f t="shared" si="14"/>
        <v>#DIV/0!</v>
      </c>
      <c r="T36" cm="1">
        <f t="array" ref="T36">MATCH(1,(J36=J:J)*(MIN(IF(J:J=J36,A:A))=A:A),0)</f>
        <v>36</v>
      </c>
      <c r="U36" cm="1">
        <f t="array" ref="U36">INDEX(A:J,T36,6)</f>
        <v>4.681</v>
      </c>
      <c r="V36" cm="1">
        <f t="array" ref="V36">INDEX(A:J,T36,5)</f>
        <v>3.0329999999999999</v>
      </c>
      <c r="W36">
        <f t="shared" si="15"/>
        <v>1</v>
      </c>
      <c r="X36">
        <f t="shared" si="16"/>
        <v>1</v>
      </c>
      <c r="Y36">
        <f t="shared" si="17"/>
        <v>1</v>
      </c>
      <c r="Z36" t="e">
        <f t="shared" si="18"/>
        <v>#DIV/0!</v>
      </c>
    </row>
    <row r="37" spans="1:26" x14ac:dyDescent="0.2">
      <c r="A37">
        <v>6144</v>
      </c>
      <c r="B37">
        <v>1</v>
      </c>
      <c r="C37">
        <v>64</v>
      </c>
      <c r="D37">
        <v>12.093999999999999</v>
      </c>
      <c r="E37">
        <v>58.734999999999999</v>
      </c>
      <c r="F37">
        <v>66.933000000000007</v>
      </c>
      <c r="G37">
        <v>6.5460000000000003</v>
      </c>
      <c r="H37">
        <v>96.225999999999999</v>
      </c>
      <c r="I37">
        <f t="shared" si="0"/>
        <v>589824</v>
      </c>
      <c r="J37">
        <f t="shared" si="1"/>
        <v>590000</v>
      </c>
      <c r="K37" cm="1">
        <f t="array" ref="K37">MATCH(1,(A37=A:A)*(MIN(IF(A:A=A37,C:C))=C:C),0)</f>
        <v>43</v>
      </c>
      <c r="L37" cm="1">
        <f t="array" ref="L37">INDEX(A:J,K37,6)</f>
        <v>1012.471</v>
      </c>
      <c r="M37" cm="1">
        <f t="array" ref="M37">INDEX(A:J,K37,5)</f>
        <v>946.99400000000003</v>
      </c>
      <c r="N37" cm="1">
        <f t="array" ref="N37">INDEX(A:J,K37,4)</f>
        <v>26.45</v>
      </c>
      <c r="O37">
        <f t="shared" si="10"/>
        <v>15.126634096783349</v>
      </c>
      <c r="P37">
        <f t="shared" si="11"/>
        <v>16.123163360858094</v>
      </c>
      <c r="Q37">
        <f t="shared" si="12"/>
        <v>2.1870348933355381</v>
      </c>
      <c r="R37">
        <f t="shared" si="13"/>
        <v>6.6108560146414072E-2</v>
      </c>
      <c r="S37">
        <f t="shared" si="14"/>
        <v>5.1284886497944451E-2</v>
      </c>
      <c r="T37" cm="1">
        <f t="array" ref="T37">MATCH(1,(J37=J:J)*(MIN(IF(J:J=J37,A:A))=A:A),0)</f>
        <v>50</v>
      </c>
      <c r="U37" cm="1">
        <f t="array" ref="U37">INDEX(A:J,T37,6)</f>
        <v>18.157</v>
      </c>
      <c r="V37" cm="1">
        <f t="array" ref="V37">INDEX(A:J,T37,5)</f>
        <v>12.417</v>
      </c>
      <c r="W37">
        <f t="shared" si="15"/>
        <v>0.27127127127127126</v>
      </c>
      <c r="X37">
        <f t="shared" si="16"/>
        <v>0.21140716778752022</v>
      </c>
      <c r="Y37">
        <f t="shared" si="17"/>
        <v>13.530058738401294</v>
      </c>
      <c r="Z37">
        <f t="shared" si="18"/>
        <v>0.77576771274947065</v>
      </c>
    </row>
    <row r="38" spans="1:26" x14ac:dyDescent="0.2">
      <c r="A38">
        <v>6144</v>
      </c>
      <c r="B38">
        <v>1</v>
      </c>
      <c r="C38">
        <v>32</v>
      </c>
      <c r="D38">
        <v>5.8079999999999998</v>
      </c>
      <c r="E38">
        <v>67.067999999999998</v>
      </c>
      <c r="F38">
        <v>74.462999999999994</v>
      </c>
      <c r="G38">
        <v>6.5419999999999998</v>
      </c>
      <c r="H38">
        <v>97.177999999999997</v>
      </c>
      <c r="I38">
        <f t="shared" si="0"/>
        <v>1179648</v>
      </c>
      <c r="J38">
        <f t="shared" si="1"/>
        <v>1180000</v>
      </c>
      <c r="K38" cm="1">
        <f t="array" ref="K38">MATCH(1,(A38=A:A)*(MIN(IF(A:A=A38,C:C))=C:C),0)</f>
        <v>43</v>
      </c>
      <c r="L38" cm="1">
        <f t="array" ref="L38">INDEX(A:J,K38,6)</f>
        <v>1012.471</v>
      </c>
      <c r="M38" cm="1">
        <f t="array" ref="M38">INDEX(A:J,K38,5)</f>
        <v>946.99400000000003</v>
      </c>
      <c r="N38" cm="1">
        <f t="array" ref="N38">INDEX(A:J,K38,4)</f>
        <v>26.45</v>
      </c>
      <c r="O38">
        <f t="shared" si="10"/>
        <v>13.596967621503298</v>
      </c>
      <c r="P38">
        <f t="shared" si="11"/>
        <v>14.119908152919425</v>
      </c>
      <c r="Q38">
        <f t="shared" si="12"/>
        <v>4.5540633608815426</v>
      </c>
      <c r="R38">
        <f t="shared" si="13"/>
        <v>7.3545810200983525E-2</v>
      </c>
      <c r="S38">
        <f t="shared" si="14"/>
        <v>4.36601911752088E-2</v>
      </c>
      <c r="T38" cm="1">
        <f t="array" ref="T38">MATCH(1,(J38=J:J)*(MIN(IF(J:J=J38,A:A))=A:A),0)</f>
        <v>14</v>
      </c>
      <c r="U38" cm="1">
        <f t="array" ref="U38">INDEX(A:J,T38,6)</f>
        <v>44.683999999999997</v>
      </c>
      <c r="V38" cm="1">
        <f t="array" ref="V38">INDEX(A:J,T38,5)</f>
        <v>40.491</v>
      </c>
      <c r="W38">
        <f t="shared" si="15"/>
        <v>0.60008326282851887</v>
      </c>
      <c r="X38">
        <f t="shared" si="16"/>
        <v>0.60373054213633925</v>
      </c>
      <c r="Y38">
        <f t="shared" si="17"/>
        <v>19.319377348362856</v>
      </c>
      <c r="Z38">
        <f t="shared" si="18"/>
        <v>0.59364620575795823</v>
      </c>
    </row>
    <row r="39" spans="1:26" x14ac:dyDescent="0.2">
      <c r="A39">
        <v>6144</v>
      </c>
      <c r="B39">
        <v>1</v>
      </c>
      <c r="C39">
        <v>16</v>
      </c>
      <c r="D39">
        <v>5.81</v>
      </c>
      <c r="E39">
        <v>99.131</v>
      </c>
      <c r="F39">
        <v>108.04600000000001</v>
      </c>
      <c r="G39">
        <v>6.5380000000000003</v>
      </c>
      <c r="H39">
        <v>135.78100000000001</v>
      </c>
      <c r="I39">
        <f t="shared" si="0"/>
        <v>2359296</v>
      </c>
      <c r="J39">
        <f t="shared" si="1"/>
        <v>2359000</v>
      </c>
      <c r="K39" cm="1">
        <f t="array" ref="K39">MATCH(1,(A39=A:A)*(MIN(IF(A:A=A39,C:C))=C:C),0)</f>
        <v>43</v>
      </c>
      <c r="L39" cm="1">
        <f t="array" ref="L39">INDEX(A:J,K39,6)</f>
        <v>1012.471</v>
      </c>
      <c r="M39" cm="1">
        <f t="array" ref="M39">INDEX(A:J,K39,5)</f>
        <v>946.99400000000003</v>
      </c>
      <c r="N39" cm="1">
        <f t="array" ref="N39">INDEX(A:J,K39,4)</f>
        <v>26.45</v>
      </c>
      <c r="O39">
        <f t="shared" si="10"/>
        <v>9.3707402402680327</v>
      </c>
      <c r="P39">
        <f t="shared" si="11"/>
        <v>9.5529551805187083</v>
      </c>
      <c r="Q39">
        <f t="shared" si="12"/>
        <v>4.5524956970740105</v>
      </c>
      <c r="R39">
        <f t="shared" si="13"/>
        <v>0.10671515529827523</v>
      </c>
      <c r="S39">
        <f t="shared" si="14"/>
        <v>4.7162832318160243E-2</v>
      </c>
      <c r="T39" cm="1">
        <f t="array" ref="T39">MATCH(1,(J39=J:J)*(MIN(IF(J:J=J39,A:A))=A:A),0)</f>
        <v>15</v>
      </c>
      <c r="U39" cm="1">
        <f t="array" ref="U39">INDEX(A:J,T39,6)</f>
        <v>86.066999999999993</v>
      </c>
      <c r="V39" cm="1">
        <f t="array" ref="V39">INDEX(A:J,T39,5)</f>
        <v>78.894000000000005</v>
      </c>
      <c r="W39">
        <f t="shared" si="15"/>
        <v>0.79657738370693953</v>
      </c>
      <c r="X39">
        <f t="shared" si="16"/>
        <v>0.79585598854041628</v>
      </c>
      <c r="Y39">
        <f t="shared" si="17"/>
        <v>12.733695816646661</v>
      </c>
      <c r="Z39">
        <f t="shared" si="18"/>
        <v>0.44195065064879785</v>
      </c>
    </row>
    <row r="40" spans="1:26" x14ac:dyDescent="0.2">
      <c r="A40">
        <v>6144</v>
      </c>
      <c r="B40">
        <v>1</v>
      </c>
      <c r="C40">
        <v>8</v>
      </c>
      <c r="D40">
        <v>8.0280000000000005</v>
      </c>
      <c r="E40">
        <v>159.35599999999999</v>
      </c>
      <c r="F40">
        <v>170.86699999999999</v>
      </c>
      <c r="G40">
        <v>6.6429999999999998</v>
      </c>
      <c r="H40">
        <v>202.33600000000001</v>
      </c>
      <c r="I40">
        <f t="shared" si="0"/>
        <v>4718592</v>
      </c>
      <c r="J40">
        <f t="shared" si="1"/>
        <v>4719000</v>
      </c>
      <c r="K40" cm="1">
        <f t="array" ref="K40">MATCH(1,(A40=A:A)*(MIN(IF(A:A=A40,C:C))=C:C),0)</f>
        <v>43</v>
      </c>
      <c r="L40" cm="1">
        <f t="array" ref="L40">INDEX(A:J,K40,6)</f>
        <v>1012.471</v>
      </c>
      <c r="M40" cm="1">
        <f t="array" ref="M40">INDEX(A:J,K40,5)</f>
        <v>946.99400000000003</v>
      </c>
      <c r="N40" cm="1">
        <f t="array" ref="N40">INDEX(A:J,K40,4)</f>
        <v>26.45</v>
      </c>
      <c r="O40">
        <f t="shared" si="10"/>
        <v>5.9254917567464753</v>
      </c>
      <c r="P40">
        <f t="shared" si="11"/>
        <v>5.9426315921584383</v>
      </c>
      <c r="Q40">
        <f t="shared" si="12"/>
        <v>3.2947184853014448</v>
      </c>
      <c r="R40">
        <f t="shared" si="13"/>
        <v>0.16876236455167604</v>
      </c>
      <c r="S40">
        <f t="shared" si="14"/>
        <v>5.0014130916201181E-2</v>
      </c>
      <c r="T40" cm="1">
        <f t="array" ref="T40">MATCH(1,(J40=J:J)*(MIN(IF(J:J=J40,A:A))=A:A),0)</f>
        <v>28</v>
      </c>
      <c r="U40" cm="1">
        <f t="array" ref="U40">INDEX(A:J,T40,6)</f>
        <v>164.101</v>
      </c>
      <c r="V40" cm="1">
        <f t="array" ref="V40">INDEX(A:J,T40,5)</f>
        <v>151.25800000000001</v>
      </c>
      <c r="W40">
        <f t="shared" si="15"/>
        <v>0.96040195005472095</v>
      </c>
      <c r="X40">
        <f t="shared" si="16"/>
        <v>0.94918296141971448</v>
      </c>
      <c r="Y40">
        <f t="shared" si="17"/>
        <v>7.5934636913577158</v>
      </c>
      <c r="Z40">
        <f t="shared" si="18"/>
        <v>0.29635832046478922</v>
      </c>
    </row>
    <row r="41" spans="1:26" x14ac:dyDescent="0.2">
      <c r="A41">
        <v>6144</v>
      </c>
      <c r="B41">
        <v>1</v>
      </c>
      <c r="C41">
        <v>4</v>
      </c>
      <c r="D41">
        <v>10.220000000000001</v>
      </c>
      <c r="E41">
        <v>270.30799999999999</v>
      </c>
      <c r="F41">
        <v>289.22699999999998</v>
      </c>
      <c r="G41">
        <v>6.6360000000000001</v>
      </c>
      <c r="H41">
        <v>330.66500000000002</v>
      </c>
      <c r="I41">
        <f t="shared" si="0"/>
        <v>9437184</v>
      </c>
      <c r="J41">
        <f t="shared" si="1"/>
        <v>9437000</v>
      </c>
      <c r="K41" cm="1">
        <f t="array" ref="K41">MATCH(1,(A41=A:A)*(MIN(IF(A:A=A41,C:C))=C:C),0)</f>
        <v>43</v>
      </c>
      <c r="L41" cm="1">
        <f t="array" ref="L41">INDEX(A:J,K41,6)</f>
        <v>1012.471</v>
      </c>
      <c r="M41" cm="1">
        <f t="array" ref="M41">INDEX(A:J,K41,5)</f>
        <v>946.99400000000003</v>
      </c>
      <c r="N41" cm="1">
        <f t="array" ref="N41">INDEX(A:J,K41,4)</f>
        <v>26.45</v>
      </c>
      <c r="O41">
        <f t="shared" si="10"/>
        <v>3.5006102473143934</v>
      </c>
      <c r="P41">
        <f t="shared" si="11"/>
        <v>3.5033887269337201</v>
      </c>
      <c r="Q41">
        <f t="shared" si="12"/>
        <v>2.5880626223091974</v>
      </c>
      <c r="R41">
        <f t="shared" si="13"/>
        <v>0.28566447829123004</v>
      </c>
      <c r="S41">
        <f t="shared" si="14"/>
        <v>4.7552637721640055E-2</v>
      </c>
      <c r="T41" cm="1">
        <f t="array" ref="T41">MATCH(1,(J41=J:J)*(MIN(IF(J:J=J41,A:A))=A:A),0)</f>
        <v>29</v>
      </c>
      <c r="U41" cm="1">
        <f t="array" ref="U41">INDEX(A:J,T41,6)</f>
        <v>310.81200000000001</v>
      </c>
      <c r="V41" cm="1">
        <f t="array" ref="V41">INDEX(A:J,T41,5)</f>
        <v>290</v>
      </c>
      <c r="W41">
        <f t="shared" si="15"/>
        <v>1.0746299619330146</v>
      </c>
      <c r="X41">
        <f t="shared" si="16"/>
        <v>1.0728502301078771</v>
      </c>
      <c r="Y41">
        <f t="shared" si="17"/>
        <v>4.2914009204315082</v>
      </c>
      <c r="Z41">
        <f t="shared" si="18"/>
        <v>0.1664632508952022</v>
      </c>
    </row>
    <row r="42" spans="1:26" x14ac:dyDescent="0.2">
      <c r="A42">
        <v>6144</v>
      </c>
      <c r="B42">
        <v>1</v>
      </c>
      <c r="C42">
        <v>2</v>
      </c>
      <c r="D42">
        <v>14.393000000000001</v>
      </c>
      <c r="E42">
        <v>483.423</v>
      </c>
      <c r="F42">
        <v>518.97699999999998</v>
      </c>
      <c r="G42">
        <v>6.6470000000000002</v>
      </c>
      <c r="H42">
        <v>585.08500000000004</v>
      </c>
      <c r="I42">
        <f t="shared" si="0"/>
        <v>18874368</v>
      </c>
      <c r="J42">
        <f t="shared" si="1"/>
        <v>18874000</v>
      </c>
      <c r="K42" cm="1">
        <f t="array" ref="K42">MATCH(1,(A42=A:A)*(MIN(IF(A:A=A42,C:C))=C:C),0)</f>
        <v>43</v>
      </c>
      <c r="L42" cm="1">
        <f t="array" ref="L42">INDEX(A:J,K42,6)</f>
        <v>1012.471</v>
      </c>
      <c r="M42" cm="1">
        <f t="array" ref="M42">INDEX(A:J,K42,5)</f>
        <v>946.99400000000003</v>
      </c>
      <c r="N42" cm="1">
        <f t="array" ref="N42">INDEX(A:J,K42,4)</f>
        <v>26.45</v>
      </c>
      <c r="O42">
        <f t="shared" si="10"/>
        <v>1.95089763130158</v>
      </c>
      <c r="P42">
        <f t="shared" si="11"/>
        <v>1.9589345149072346</v>
      </c>
      <c r="Q42">
        <f t="shared" si="12"/>
        <v>1.8376988814006807</v>
      </c>
      <c r="R42">
        <f t="shared" si="13"/>
        <v>0.51258455797746305</v>
      </c>
      <c r="S42">
        <f t="shared" si="14"/>
        <v>2.5169115954926102E-2</v>
      </c>
      <c r="T42" cm="1">
        <f t="array" ref="T42">MATCH(1,(J42=J:J)*(MIN(IF(J:J=J42,A:A))=A:A),0)</f>
        <v>42</v>
      </c>
      <c r="U42" cm="1">
        <f t="array" ref="U42">INDEX(A:J,T42,6)</f>
        <v>518.97699999999998</v>
      </c>
      <c r="V42" cm="1">
        <f t="array" ref="V42">INDEX(A:J,T42,5)</f>
        <v>483.423</v>
      </c>
      <c r="W42">
        <f t="shared" si="15"/>
        <v>1</v>
      </c>
      <c r="X42">
        <f t="shared" si="16"/>
        <v>1</v>
      </c>
      <c r="Y42">
        <f t="shared" si="17"/>
        <v>2</v>
      </c>
      <c r="Z42">
        <f t="shared" si="18"/>
        <v>4.9102368698419996E-2</v>
      </c>
    </row>
    <row r="43" spans="1:26" x14ac:dyDescent="0.2">
      <c r="A43">
        <v>6144</v>
      </c>
      <c r="B43">
        <v>1</v>
      </c>
      <c r="C43">
        <v>1</v>
      </c>
      <c r="D43">
        <v>26.45</v>
      </c>
      <c r="E43">
        <v>946.99400000000003</v>
      </c>
      <c r="F43">
        <v>1012.471</v>
      </c>
      <c r="G43">
        <v>6.6390000000000002</v>
      </c>
      <c r="H43">
        <v>1125.461</v>
      </c>
      <c r="I43">
        <f t="shared" si="0"/>
        <v>37748736</v>
      </c>
      <c r="J43">
        <f t="shared" si="1"/>
        <v>37749000</v>
      </c>
      <c r="K43" cm="1">
        <f t="array" ref="K43">MATCH(1,(A43=A:A)*(MIN(IF(A:A=A43,C:C))=C:C),0)</f>
        <v>43</v>
      </c>
      <c r="L43" cm="1">
        <f t="array" ref="L43">INDEX(A:J,K43,6)</f>
        <v>1012.471</v>
      </c>
      <c r="M43" cm="1">
        <f t="array" ref="M43">INDEX(A:J,K43,5)</f>
        <v>946.99400000000003</v>
      </c>
      <c r="N43" cm="1">
        <f t="array" ref="N43">INDEX(A:J,K43,4)</f>
        <v>26.45</v>
      </c>
      <c r="O43">
        <f t="shared" si="10"/>
        <v>1</v>
      </c>
      <c r="P43">
        <f t="shared" si="11"/>
        <v>1</v>
      </c>
      <c r="Q43">
        <f t="shared" si="12"/>
        <v>1</v>
      </c>
      <c r="R43">
        <f t="shared" si="13"/>
        <v>1</v>
      </c>
      <c r="S43" t="e">
        <f t="shared" si="14"/>
        <v>#DIV/0!</v>
      </c>
      <c r="T43" cm="1">
        <f t="array" ref="T43">MATCH(1,(J43=J:J)*(MIN(IF(J:J=J43,A:A))=A:A),0)</f>
        <v>43</v>
      </c>
      <c r="U43" cm="1">
        <f t="array" ref="U43">INDEX(A:J,T43,6)</f>
        <v>1012.471</v>
      </c>
      <c r="V43" cm="1">
        <f t="array" ref="V43">INDEX(A:J,T43,5)</f>
        <v>946.99400000000003</v>
      </c>
      <c r="W43">
        <f t="shared" si="15"/>
        <v>1</v>
      </c>
      <c r="X43">
        <f t="shared" si="16"/>
        <v>1</v>
      </c>
      <c r="Y43">
        <f t="shared" si="17"/>
        <v>1</v>
      </c>
      <c r="Z43" t="e">
        <f t="shared" si="18"/>
        <v>#DIV/0!</v>
      </c>
    </row>
    <row r="44" spans="1:26" x14ac:dyDescent="0.2">
      <c r="A44">
        <v>768</v>
      </c>
      <c r="B44">
        <v>1</v>
      </c>
      <c r="C44">
        <v>64</v>
      </c>
      <c r="D44">
        <v>9.8510000000000009</v>
      </c>
      <c r="E44">
        <v>0.48599999999999999</v>
      </c>
      <c r="F44">
        <v>2.6349999999999998</v>
      </c>
      <c r="G44">
        <v>6.6459999999999999</v>
      </c>
      <c r="H44">
        <v>21.901</v>
      </c>
      <c r="I44">
        <f t="shared" si="0"/>
        <v>9216</v>
      </c>
      <c r="J44">
        <f t="shared" si="1"/>
        <v>9000</v>
      </c>
      <c r="K44" cm="1">
        <f t="array" ref="K44">MATCH(1,(A44=A:A)*(MIN(IF(A:A=A44,C:C))=C:C),0)</f>
        <v>50</v>
      </c>
      <c r="L44" cm="1">
        <f t="array" ref="L44">INDEX(A:J,K44,6)</f>
        <v>18.157</v>
      </c>
      <c r="M44" cm="1">
        <f t="array" ref="M44">INDEX(A:J,K44,5)</f>
        <v>12.417</v>
      </c>
      <c r="N44" cm="1">
        <f t="array" ref="N44">INDEX(A:J,K44,4)</f>
        <v>0.93600000000000005</v>
      </c>
      <c r="O44">
        <f t="shared" si="10"/>
        <v>6.8907020872865283</v>
      </c>
      <c r="P44">
        <f t="shared" si="11"/>
        <v>25.549382716049383</v>
      </c>
      <c r="Q44">
        <f t="shared" si="12"/>
        <v>9.5015734443203728E-2</v>
      </c>
      <c r="R44">
        <f t="shared" si="13"/>
        <v>0.14512309302197499</v>
      </c>
      <c r="S44">
        <f t="shared" si="14"/>
        <v>0.13155361830803808</v>
      </c>
      <c r="T44" cm="1">
        <f t="array" ref="T44">MATCH(1,(J44=J:J)*(MIN(IF(J:J=J44,A:A))=A:A),0)</f>
        <v>20</v>
      </c>
      <c r="U44" cm="1">
        <f t="array" ref="U44">INDEX(A:J,T44,6)</f>
        <v>1.756</v>
      </c>
      <c r="V44" cm="1">
        <f t="array" ref="V44">INDEX(A:J,T44,5)</f>
        <v>0.60299999999999998</v>
      </c>
      <c r="W44">
        <f t="shared" si="15"/>
        <v>0.66641366223908927</v>
      </c>
      <c r="X44">
        <f t="shared" si="16"/>
        <v>1.2407407407407407</v>
      </c>
      <c r="Y44">
        <f t="shared" si="17"/>
        <v>79.407407407407405</v>
      </c>
      <c r="Z44">
        <f t="shared" si="18"/>
        <v>0.90649679226529323</v>
      </c>
    </row>
    <row r="45" spans="1:26" x14ac:dyDescent="0.2">
      <c r="A45">
        <v>768</v>
      </c>
      <c r="B45">
        <v>1</v>
      </c>
      <c r="C45">
        <v>32</v>
      </c>
      <c r="D45">
        <v>3.871</v>
      </c>
      <c r="E45">
        <v>0.81299999999999994</v>
      </c>
      <c r="F45">
        <v>5.77</v>
      </c>
      <c r="G45">
        <v>6.6429999999999998</v>
      </c>
      <c r="H45">
        <v>18.283999999999999</v>
      </c>
      <c r="I45">
        <f t="shared" si="0"/>
        <v>18432</v>
      </c>
      <c r="J45">
        <f t="shared" si="1"/>
        <v>18000</v>
      </c>
      <c r="K45" cm="1">
        <f t="array" ref="K45">MATCH(1,(A45=A:A)*(MIN(IF(A:A=A45,C:C))=C:C),0)</f>
        <v>50</v>
      </c>
      <c r="L45" cm="1">
        <f t="array" ref="L45">INDEX(A:J,K45,6)</f>
        <v>18.157</v>
      </c>
      <c r="M45" cm="1">
        <f t="array" ref="M45">INDEX(A:J,K45,5)</f>
        <v>12.417</v>
      </c>
      <c r="N45" cm="1">
        <f t="array" ref="N45">INDEX(A:J,K45,4)</f>
        <v>0.93600000000000005</v>
      </c>
      <c r="O45">
        <f t="shared" si="10"/>
        <v>3.1467937608318892</v>
      </c>
      <c r="P45">
        <f t="shared" si="11"/>
        <v>15.273062730627307</v>
      </c>
      <c r="Q45">
        <f t="shared" si="12"/>
        <v>0.24179798501679153</v>
      </c>
      <c r="R45">
        <f t="shared" si="13"/>
        <v>0.31778377485267389</v>
      </c>
      <c r="S45">
        <f t="shared" si="14"/>
        <v>0.29577679984792143</v>
      </c>
      <c r="T45" cm="1">
        <f t="array" ref="T45">MATCH(1,(J45=J:J)*(MIN(IF(J:J=J45,A:A))=A:A),0)</f>
        <v>21</v>
      </c>
      <c r="U45" cm="1">
        <f t="array" ref="U45">INDEX(A:J,T45,6)</f>
        <v>1.63</v>
      </c>
      <c r="V45" cm="1">
        <f t="array" ref="V45">INDEX(A:J,T45,5)</f>
        <v>0.50800000000000001</v>
      </c>
      <c r="W45">
        <f t="shared" si="15"/>
        <v>0.28249566724436742</v>
      </c>
      <c r="X45">
        <f t="shared" si="16"/>
        <v>0.62484624846248471</v>
      </c>
      <c r="Y45">
        <f t="shared" si="17"/>
        <v>19.995079950799511</v>
      </c>
      <c r="Z45">
        <f t="shared" si="18"/>
        <v>0.93074858836026164</v>
      </c>
    </row>
    <row r="46" spans="1:26" x14ac:dyDescent="0.2">
      <c r="A46">
        <v>768</v>
      </c>
      <c r="B46">
        <v>1</v>
      </c>
      <c r="C46">
        <v>16</v>
      </c>
      <c r="D46">
        <v>3.218</v>
      </c>
      <c r="E46">
        <v>0.92100000000000004</v>
      </c>
      <c r="F46">
        <v>2.484</v>
      </c>
      <c r="G46">
        <v>6.5369999999999999</v>
      </c>
      <c r="H46">
        <v>13.968999999999999</v>
      </c>
      <c r="I46">
        <f t="shared" si="0"/>
        <v>36864</v>
      </c>
      <c r="J46">
        <f t="shared" si="1"/>
        <v>37000</v>
      </c>
      <c r="K46" cm="1">
        <f t="array" ref="K46">MATCH(1,(A46=A:A)*(MIN(IF(A:A=A46,C:C))=C:C),0)</f>
        <v>50</v>
      </c>
      <c r="L46" cm="1">
        <f t="array" ref="L46">INDEX(A:J,K46,6)</f>
        <v>18.157</v>
      </c>
      <c r="M46" cm="1">
        <f t="array" ref="M46">INDEX(A:J,K46,5)</f>
        <v>12.417</v>
      </c>
      <c r="N46" cm="1">
        <f t="array" ref="N46">INDEX(A:J,K46,4)</f>
        <v>0.93600000000000005</v>
      </c>
      <c r="O46">
        <f t="shared" si="10"/>
        <v>7.3095813204508859</v>
      </c>
      <c r="P46">
        <f t="shared" si="11"/>
        <v>13.482084690553744</v>
      </c>
      <c r="Q46">
        <f t="shared" si="12"/>
        <v>0.290863890615289</v>
      </c>
      <c r="R46">
        <f t="shared" si="13"/>
        <v>0.13680674120174038</v>
      </c>
      <c r="S46">
        <f t="shared" si="14"/>
        <v>7.9260523948523079E-2</v>
      </c>
      <c r="T46" cm="1">
        <f t="array" ref="T46">MATCH(1,(J46=J:J)*(MIN(IF(J:J=J46,A:A))=A:A),0)</f>
        <v>22</v>
      </c>
      <c r="U46" cm="1">
        <f t="array" ref="U46">INDEX(A:J,T46,6)</f>
        <v>2.2120000000000002</v>
      </c>
      <c r="V46" cm="1">
        <f t="array" ref="V46">INDEX(A:J,T46,5)</f>
        <v>0.91</v>
      </c>
      <c r="W46">
        <f t="shared" si="15"/>
        <v>0.890499194847021</v>
      </c>
      <c r="X46">
        <f t="shared" si="16"/>
        <v>0.98805646036916395</v>
      </c>
      <c r="Y46">
        <f t="shared" si="17"/>
        <v>15.808903365906623</v>
      </c>
      <c r="Z46">
        <f t="shared" si="18"/>
        <v>0.57936124530327437</v>
      </c>
    </row>
    <row r="47" spans="1:26" x14ac:dyDescent="0.2">
      <c r="A47">
        <v>768</v>
      </c>
      <c r="B47">
        <v>1</v>
      </c>
      <c r="C47">
        <v>8</v>
      </c>
      <c r="D47">
        <v>6.9189999999999996</v>
      </c>
      <c r="E47">
        <v>1.913</v>
      </c>
      <c r="F47">
        <v>3.5640000000000001</v>
      </c>
      <c r="G47">
        <v>6.64</v>
      </c>
      <c r="H47">
        <v>19.096</v>
      </c>
      <c r="I47">
        <f t="shared" si="0"/>
        <v>73728</v>
      </c>
      <c r="J47">
        <f t="shared" si="1"/>
        <v>74000</v>
      </c>
      <c r="K47" cm="1">
        <f t="array" ref="K47">MATCH(1,(A47=A:A)*(MIN(IF(A:A=A47,C:C))=C:C),0)</f>
        <v>50</v>
      </c>
      <c r="L47" cm="1">
        <f t="array" ref="L47">INDEX(A:J,K47,6)</f>
        <v>18.157</v>
      </c>
      <c r="M47" cm="1">
        <f t="array" ref="M47">INDEX(A:J,K47,5)</f>
        <v>12.417</v>
      </c>
      <c r="N47" cm="1">
        <f t="array" ref="N47">INDEX(A:J,K47,4)</f>
        <v>0.93600000000000005</v>
      </c>
      <c r="O47">
        <f t="shared" si="10"/>
        <v>5.0945566778900115</v>
      </c>
      <c r="P47">
        <f t="shared" si="11"/>
        <v>6.4908520648196548</v>
      </c>
      <c r="Q47">
        <f t="shared" si="12"/>
        <v>0.13527966469142941</v>
      </c>
      <c r="R47">
        <f t="shared" si="13"/>
        <v>0.19628793302858399</v>
      </c>
      <c r="S47">
        <f t="shared" si="14"/>
        <v>8.1471923461238854E-2</v>
      </c>
      <c r="T47" cm="1">
        <f t="array" ref="T47">MATCH(1,(J47=J:J)*(MIN(IF(J:J=J47,A:A))=A:A),0)</f>
        <v>35</v>
      </c>
      <c r="U47" cm="1">
        <f t="array" ref="U47">INDEX(A:J,T47,6)</f>
        <v>2.944</v>
      </c>
      <c r="V47" cm="1">
        <f t="array" ref="V47">INDEX(A:J,T47,5)</f>
        <v>1.5589999999999999</v>
      </c>
      <c r="W47">
        <f t="shared" si="15"/>
        <v>0.82603815937149272</v>
      </c>
      <c r="X47">
        <f t="shared" si="16"/>
        <v>0.81495033978044951</v>
      </c>
      <c r="Y47">
        <f t="shared" si="17"/>
        <v>6.5196027182435961</v>
      </c>
      <c r="Z47">
        <f t="shared" si="18"/>
        <v>0.41506333172999837</v>
      </c>
    </row>
    <row r="48" spans="1:26" x14ac:dyDescent="0.2">
      <c r="A48">
        <v>768</v>
      </c>
      <c r="B48">
        <v>1</v>
      </c>
      <c r="C48">
        <v>4</v>
      </c>
      <c r="D48">
        <v>2.8050000000000002</v>
      </c>
      <c r="E48">
        <v>4.8810000000000002</v>
      </c>
      <c r="F48">
        <v>6.6470000000000002</v>
      </c>
      <c r="G48">
        <v>6.5380000000000003</v>
      </c>
      <c r="H48">
        <v>18.271000000000001</v>
      </c>
      <c r="I48">
        <f t="shared" si="0"/>
        <v>147456</v>
      </c>
      <c r="J48">
        <f t="shared" si="1"/>
        <v>147000</v>
      </c>
      <c r="K48" cm="1">
        <f t="array" ref="K48">MATCH(1,(A48=A:A)*(MIN(IF(A:A=A48,C:C))=C:C),0)</f>
        <v>50</v>
      </c>
      <c r="L48" cm="1">
        <f t="array" ref="L48">INDEX(A:J,K48,6)</f>
        <v>18.157</v>
      </c>
      <c r="M48" cm="1">
        <f t="array" ref="M48">INDEX(A:J,K48,5)</f>
        <v>12.417</v>
      </c>
      <c r="N48" cm="1">
        <f t="array" ref="N48">INDEX(A:J,K48,4)</f>
        <v>0.93600000000000005</v>
      </c>
      <c r="O48">
        <f t="shared" si="10"/>
        <v>2.7316082443207459</v>
      </c>
      <c r="P48">
        <f t="shared" si="11"/>
        <v>2.5439459127228026</v>
      </c>
      <c r="Q48">
        <f t="shared" si="12"/>
        <v>0.3336898395721925</v>
      </c>
      <c r="R48">
        <f t="shared" si="13"/>
        <v>0.36608470562317569</v>
      </c>
      <c r="S48">
        <f t="shared" si="14"/>
        <v>0.15477960749756758</v>
      </c>
      <c r="T48" cm="1">
        <f t="array" ref="T48">MATCH(1,(J48=J:J)*(MIN(IF(J:J=J48,A:A))=A:A),0)</f>
        <v>36</v>
      </c>
      <c r="U48" cm="1">
        <f t="array" ref="U48">INDEX(A:J,T48,6)</f>
        <v>4.681</v>
      </c>
      <c r="V48" cm="1">
        <f t="array" ref="V48">INDEX(A:J,T48,5)</f>
        <v>3.0329999999999999</v>
      </c>
      <c r="W48">
        <f t="shared" si="15"/>
        <v>0.70422747103956673</v>
      </c>
      <c r="X48">
        <f t="shared" si="16"/>
        <v>0.62138905961893054</v>
      </c>
      <c r="Y48">
        <f t="shared" si="17"/>
        <v>2.4855562384757222</v>
      </c>
      <c r="Z48">
        <f t="shared" si="18"/>
        <v>0.4227972518930847</v>
      </c>
    </row>
    <row r="49" spans="1:26" x14ac:dyDescent="0.2">
      <c r="A49">
        <v>768</v>
      </c>
      <c r="B49">
        <v>1</v>
      </c>
      <c r="C49">
        <v>2</v>
      </c>
      <c r="D49">
        <v>1.8</v>
      </c>
      <c r="E49">
        <v>5.6669999999999998</v>
      </c>
      <c r="F49">
        <v>7.69</v>
      </c>
      <c r="G49">
        <v>6.6440000000000001</v>
      </c>
      <c r="H49">
        <v>18.356000000000002</v>
      </c>
      <c r="I49">
        <f t="shared" si="0"/>
        <v>294912</v>
      </c>
      <c r="J49">
        <f t="shared" si="1"/>
        <v>295000</v>
      </c>
      <c r="K49" cm="1">
        <f t="array" ref="K49">MATCH(1,(A49=A:A)*(MIN(IF(A:A=A49,C:C))=C:C),0)</f>
        <v>50</v>
      </c>
      <c r="L49" cm="1">
        <f t="array" ref="L49">INDEX(A:J,K49,6)</f>
        <v>18.157</v>
      </c>
      <c r="M49" cm="1">
        <f t="array" ref="M49">INDEX(A:J,K49,5)</f>
        <v>12.417</v>
      </c>
      <c r="N49" cm="1">
        <f t="array" ref="N49">INDEX(A:J,K49,4)</f>
        <v>0.93600000000000005</v>
      </c>
      <c r="O49">
        <f t="shared" si="10"/>
        <v>2.3611183355006502</v>
      </c>
      <c r="P49">
        <f t="shared" si="11"/>
        <v>2.1911064055055585</v>
      </c>
      <c r="Q49">
        <f t="shared" si="12"/>
        <v>0.52</v>
      </c>
      <c r="R49">
        <f t="shared" si="13"/>
        <v>0.42352811587817368</v>
      </c>
      <c r="S49">
        <f t="shared" si="14"/>
        <v>-0.15294376824365263</v>
      </c>
      <c r="T49" cm="1">
        <f t="array" ref="T49">MATCH(1,(J49=J:J)*(MIN(IF(J:J=J49,A:A))=A:A),0)</f>
        <v>49</v>
      </c>
      <c r="U49" cm="1">
        <f t="array" ref="U49">INDEX(A:J,T49,6)</f>
        <v>7.69</v>
      </c>
      <c r="V49" cm="1">
        <f t="array" ref="V49">INDEX(A:J,T49,5)</f>
        <v>5.6669999999999998</v>
      </c>
      <c r="W49">
        <f t="shared" si="15"/>
        <v>1</v>
      </c>
      <c r="X49">
        <f t="shared" si="16"/>
        <v>1</v>
      </c>
      <c r="Y49">
        <f t="shared" si="17"/>
        <v>2</v>
      </c>
      <c r="Z49">
        <f t="shared" si="18"/>
        <v>-0.3611183355006502</v>
      </c>
    </row>
    <row r="50" spans="1:26" x14ac:dyDescent="0.2">
      <c r="A50">
        <v>768</v>
      </c>
      <c r="B50">
        <v>1</v>
      </c>
      <c r="C50">
        <v>1</v>
      </c>
      <c r="D50">
        <v>0.93600000000000005</v>
      </c>
      <c r="E50">
        <v>12.417</v>
      </c>
      <c r="F50">
        <v>18.157</v>
      </c>
      <c r="G50">
        <v>6.6420000000000003</v>
      </c>
      <c r="H50">
        <v>28.138999999999999</v>
      </c>
      <c r="I50">
        <f t="shared" si="0"/>
        <v>589824</v>
      </c>
      <c r="J50">
        <f t="shared" si="1"/>
        <v>590000</v>
      </c>
      <c r="K50" cm="1">
        <f t="array" ref="K50">MATCH(1,(A50=A:A)*(MIN(IF(A:A=A50,C:C))=C:C),0)</f>
        <v>50</v>
      </c>
      <c r="L50" cm="1">
        <f t="array" ref="L50">INDEX(A:J,K50,6)</f>
        <v>18.157</v>
      </c>
      <c r="M50" cm="1">
        <f t="array" ref="M50">INDEX(A:J,K50,5)</f>
        <v>12.417</v>
      </c>
      <c r="N50" cm="1">
        <f t="array" ref="N50">INDEX(A:J,K50,4)</f>
        <v>0.93600000000000005</v>
      </c>
      <c r="O50">
        <f t="shared" si="10"/>
        <v>1</v>
      </c>
      <c r="P50">
        <f t="shared" si="11"/>
        <v>1</v>
      </c>
      <c r="Q50">
        <f t="shared" si="12"/>
        <v>1</v>
      </c>
      <c r="R50">
        <f t="shared" si="13"/>
        <v>1</v>
      </c>
      <c r="S50" t="e">
        <f t="shared" si="14"/>
        <v>#DIV/0!</v>
      </c>
      <c r="T50" cm="1">
        <f t="array" ref="T50">MATCH(1,(J50=J:J)*(MIN(IF(J:J=J50,A:A))=A:A),0)</f>
        <v>50</v>
      </c>
      <c r="U50" cm="1">
        <f t="array" ref="U50">INDEX(A:J,T50,6)</f>
        <v>18.157</v>
      </c>
      <c r="V50" cm="1">
        <f t="array" ref="V50">INDEX(A:J,T50,5)</f>
        <v>12.417</v>
      </c>
      <c r="W50">
        <f t="shared" si="15"/>
        <v>1</v>
      </c>
      <c r="X50">
        <f t="shared" si="16"/>
        <v>1</v>
      </c>
      <c r="Y50">
        <f t="shared" si="17"/>
        <v>1</v>
      </c>
      <c r="Z50" t="e">
        <f t="shared" si="18"/>
        <v>#DIV/0!</v>
      </c>
    </row>
  </sheetData>
  <sortState xmlns:xlrd2="http://schemas.microsoft.com/office/spreadsheetml/2017/richdata2" ref="A2:Z2">
    <sortCondition descending="1" ref="J1"/>
  </sortState>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1:H19"/>
  <sheetViews>
    <sheetView workbookViewId="0">
      <selection activeCell="B7" sqref="B7"/>
    </sheetView>
  </sheetViews>
  <sheetFormatPr baseColWidth="10" defaultRowHeight="16" x14ac:dyDescent="0.2"/>
  <cols>
    <col min="1" max="1" width="14.83203125" bestFit="1" customWidth="1"/>
    <col min="2" max="2" width="17" bestFit="1" customWidth="1"/>
    <col min="3" max="4" width="9.1640625" bestFit="1" customWidth="1"/>
    <col min="5" max="7" width="8.1640625" bestFit="1" customWidth="1"/>
    <col min="8" max="8" width="7.1640625" bestFit="1" customWidth="1"/>
    <col min="9"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1" spans="1:8" x14ac:dyDescent="0.2">
      <c r="A1" s="2" t="s">
        <v>0</v>
      </c>
      <c r="B1" t="s">
        <v>11</v>
      </c>
    </row>
    <row r="3" spans="1:8" x14ac:dyDescent="0.2">
      <c r="A3" s="2" t="s">
        <v>8</v>
      </c>
      <c r="B3" s="2" t="s">
        <v>7</v>
      </c>
    </row>
    <row r="4" spans="1:8" x14ac:dyDescent="0.2">
      <c r="A4" s="2" t="s">
        <v>6</v>
      </c>
      <c r="B4">
        <v>1</v>
      </c>
      <c r="C4">
        <v>2</v>
      </c>
      <c r="D4">
        <v>4</v>
      </c>
      <c r="E4">
        <v>8</v>
      </c>
      <c r="F4">
        <v>16</v>
      </c>
      <c r="G4">
        <v>32</v>
      </c>
      <c r="H4">
        <v>64</v>
      </c>
    </row>
    <row r="5" spans="1:8" x14ac:dyDescent="0.2">
      <c r="A5" s="3">
        <v>150995000</v>
      </c>
      <c r="B5" s="1">
        <v>4344.2269999999999</v>
      </c>
      <c r="C5" s="1"/>
      <c r="D5" s="1"/>
      <c r="E5" s="1"/>
      <c r="F5" s="1"/>
      <c r="G5" s="1"/>
      <c r="H5" s="1"/>
    </row>
    <row r="6" spans="1:8" x14ac:dyDescent="0.2">
      <c r="A6" s="3">
        <v>75497000</v>
      </c>
      <c r="B6" s="1"/>
      <c r="C6" s="1">
        <v>1963.288</v>
      </c>
      <c r="D6" s="1"/>
      <c r="E6" s="1"/>
      <c r="F6" s="1"/>
      <c r="G6" s="1"/>
      <c r="H6" s="1"/>
    </row>
    <row r="7" spans="1:8" x14ac:dyDescent="0.2">
      <c r="A7" s="3">
        <v>37749000</v>
      </c>
      <c r="B7" s="1">
        <v>1197.578</v>
      </c>
      <c r="C7" s="1"/>
      <c r="D7" s="1">
        <v>2166.8690000000001</v>
      </c>
      <c r="E7" s="1"/>
      <c r="F7" s="1"/>
      <c r="G7" s="1"/>
      <c r="H7" s="1"/>
    </row>
    <row r="8" spans="1:8" x14ac:dyDescent="0.2">
      <c r="A8" s="3">
        <v>18874000</v>
      </c>
      <c r="B8" s="1"/>
      <c r="C8" s="1">
        <v>621.55700000000002</v>
      </c>
      <c r="D8" s="1"/>
      <c r="E8" s="1">
        <v>545.50199999999995</v>
      </c>
      <c r="F8" s="1"/>
      <c r="G8" s="1"/>
      <c r="H8" s="1"/>
    </row>
    <row r="9" spans="1:8" x14ac:dyDescent="0.2">
      <c r="A9" s="3">
        <v>9437000</v>
      </c>
      <c r="B9" s="1">
        <v>362.411</v>
      </c>
      <c r="C9" s="1"/>
      <c r="D9" s="1">
        <v>610.70699999999999</v>
      </c>
      <c r="E9" s="1"/>
      <c r="F9" s="1">
        <v>364.20100000000002</v>
      </c>
      <c r="G9" s="1"/>
      <c r="H9" s="1"/>
    </row>
    <row r="10" spans="1:8" x14ac:dyDescent="0.2">
      <c r="A10" s="3">
        <v>4719000</v>
      </c>
      <c r="B10" s="1"/>
      <c r="C10" s="1">
        <v>185.96899999999999</v>
      </c>
      <c r="D10" s="1"/>
      <c r="E10" s="1">
        <v>191.14599999999999</v>
      </c>
      <c r="F10" s="1"/>
      <c r="G10" s="1">
        <v>242.87200000000001</v>
      </c>
      <c r="H10" s="1"/>
    </row>
    <row r="11" spans="1:8" x14ac:dyDescent="0.2">
      <c r="A11" s="3">
        <v>2359000</v>
      </c>
      <c r="B11" s="1">
        <v>98.531000000000006</v>
      </c>
      <c r="C11" s="1"/>
      <c r="D11" s="1">
        <v>189.53399999999999</v>
      </c>
      <c r="E11" s="1"/>
      <c r="F11" s="1">
        <v>119.601</v>
      </c>
      <c r="G11" s="1"/>
      <c r="H11" s="1">
        <v>197.77</v>
      </c>
    </row>
    <row r="12" spans="1:8" x14ac:dyDescent="0.2">
      <c r="A12" s="3">
        <v>1180000</v>
      </c>
      <c r="B12" s="1"/>
      <c r="C12" s="1">
        <v>52.975999999999999</v>
      </c>
      <c r="D12" s="1"/>
      <c r="E12" s="1">
        <v>63.040999999999997</v>
      </c>
      <c r="F12" s="1"/>
      <c r="G12" s="1">
        <v>89.328999999999994</v>
      </c>
      <c r="H12" s="1"/>
    </row>
    <row r="13" spans="1:8" x14ac:dyDescent="0.2">
      <c r="A13" s="3">
        <v>590000</v>
      </c>
      <c r="B13" s="1">
        <v>21.79</v>
      </c>
      <c r="C13" s="1"/>
      <c r="D13" s="1">
        <v>60.522000000000006</v>
      </c>
      <c r="E13" s="1"/>
      <c r="F13" s="1">
        <v>31.672999999999998</v>
      </c>
      <c r="G13" s="1"/>
      <c r="H13" s="1">
        <v>80.552000000000007</v>
      </c>
    </row>
    <row r="14" spans="1:8" x14ac:dyDescent="0.2">
      <c r="A14" s="3">
        <v>295000</v>
      </c>
      <c r="B14" s="1"/>
      <c r="C14" s="1">
        <v>12.355</v>
      </c>
      <c r="D14" s="1"/>
      <c r="E14" s="1">
        <v>14.958</v>
      </c>
      <c r="F14" s="1"/>
      <c r="G14" s="1">
        <v>24.666</v>
      </c>
      <c r="H14" s="1"/>
    </row>
    <row r="15" spans="1:8" x14ac:dyDescent="0.2">
      <c r="A15" s="3">
        <v>147000</v>
      </c>
      <c r="B15" s="1"/>
      <c r="C15" s="1"/>
      <c r="D15" s="1">
        <v>20.701000000000001</v>
      </c>
      <c r="E15" s="1"/>
      <c r="F15" s="1">
        <v>13.153</v>
      </c>
      <c r="G15" s="1"/>
      <c r="H15" s="1">
        <v>21.919</v>
      </c>
    </row>
    <row r="16" spans="1:8" x14ac:dyDescent="0.2">
      <c r="A16" s="3">
        <v>74000</v>
      </c>
      <c r="B16" s="1"/>
      <c r="C16" s="1"/>
      <c r="D16" s="1"/>
      <c r="E16" s="1">
        <v>8.5709999999999997</v>
      </c>
      <c r="F16" s="1"/>
      <c r="G16" s="1">
        <v>10.398</v>
      </c>
      <c r="H16" s="1"/>
    </row>
    <row r="17" spans="1:8" x14ac:dyDescent="0.2">
      <c r="A17" s="3">
        <v>37000</v>
      </c>
      <c r="B17" s="1"/>
      <c r="C17" s="1"/>
      <c r="D17" s="1"/>
      <c r="E17" s="1"/>
      <c r="F17" s="1">
        <v>6.5640000000000001</v>
      </c>
      <c r="G17" s="1"/>
      <c r="H17" s="1">
        <v>15.62</v>
      </c>
    </row>
    <row r="18" spans="1:8" x14ac:dyDescent="0.2">
      <c r="A18" s="3">
        <v>18000</v>
      </c>
      <c r="B18" s="1"/>
      <c r="C18" s="1"/>
      <c r="D18" s="1"/>
      <c r="E18" s="1"/>
      <c r="F18" s="1"/>
      <c r="G18" s="1">
        <v>7.4290000000000003</v>
      </c>
      <c r="H18" s="1"/>
    </row>
    <row r="19" spans="1:8" x14ac:dyDescent="0.2">
      <c r="A19" s="3">
        <v>9000</v>
      </c>
      <c r="B19" s="1"/>
      <c r="C19" s="1"/>
      <c r="D19" s="1"/>
      <c r="E19" s="1"/>
      <c r="F19" s="1"/>
      <c r="G19" s="1"/>
      <c r="H19" s="1">
        <v>13.109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2020-03-22T13:20:24Z</dcterms:modified>
</cp:coreProperties>
</file>