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67687306-305C-4D4C-85A6-D98468E496FD}" xr6:coauthVersionLast="45" xr6:coauthVersionMax="45" xr10:uidLastSave="{00000000-0000-0000-0000-000000000000}"/>
  <bookViews>
    <workbookView xWindow="5080" yWindow="2460" windowWidth="33600" windowHeight="20540" activeTab="1" xr2:uid="{00000000-000D-0000-FFFF-FFFF00000000}"/>
  </bookViews>
  <sheets>
    <sheet name="data" sheetId="1" r:id="rId1"/>
    <sheet name="matrix" sheetId="5" r:id="rId2"/>
  </sheets>
  <definedNames>
    <definedName name="_xlnm._FilterDatabase" localSheetId="0" hidden="1">data!$H$1:$H$22</definedName>
    <definedName name="Slicer_problemSize">#N/A</definedName>
  </definedNames>
  <calcPr calcId="191029"/>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0" i="1" l="1"/>
  <c r="H20" i="1" s="1"/>
  <c r="I20" i="1" a="1"/>
  <c r="I20" i="1" s="1"/>
  <c r="G21" i="1"/>
  <c r="H21" i="1" s="1"/>
  <c r="I21" i="1" a="1"/>
  <c r="I21" i="1" s="1"/>
  <c r="G17" i="1"/>
  <c r="H17" i="1" s="1"/>
  <c r="I17" i="1" a="1"/>
  <c r="I17" i="1" s="1"/>
  <c r="G18" i="1"/>
  <c r="H18" i="1" s="1"/>
  <c r="I18" i="1" a="1"/>
  <c r="I18" i="1" s="1"/>
  <c r="G19" i="1"/>
  <c r="H19" i="1" s="1"/>
  <c r="I19" i="1" a="1"/>
  <c r="I19" i="1" s="1"/>
  <c r="G13" i="1"/>
  <c r="H13" i="1" s="1"/>
  <c r="I13" i="1" a="1"/>
  <c r="I13" i="1" s="1"/>
  <c r="G14" i="1"/>
  <c r="H14" i="1" s="1"/>
  <c r="I14" i="1" a="1"/>
  <c r="I14" i="1" s="1"/>
  <c r="G15" i="1"/>
  <c r="H15" i="1" s="1"/>
  <c r="I15" i="1" a="1"/>
  <c r="I15" i="1" s="1"/>
  <c r="G16" i="1"/>
  <c r="H16" i="1" s="1"/>
  <c r="I16" i="1" a="1"/>
  <c r="I16" i="1" s="1"/>
  <c r="G8" i="1"/>
  <c r="H8" i="1" s="1"/>
  <c r="I8" i="1" a="1"/>
  <c r="I8" i="1" s="1"/>
  <c r="J8" i="1" s="1" a="1"/>
  <c r="J8" i="1" s="1"/>
  <c r="M8" i="1" s="1"/>
  <c r="G9" i="1"/>
  <c r="H9" i="1" s="1"/>
  <c r="I9" i="1" a="1"/>
  <c r="I9" i="1" s="1"/>
  <c r="G10" i="1"/>
  <c r="H10" i="1" s="1"/>
  <c r="I10" i="1" a="1"/>
  <c r="I10" i="1" s="1"/>
  <c r="J10" i="1" s="1" a="1"/>
  <c r="J10" i="1" s="1"/>
  <c r="M10" i="1" s="1"/>
  <c r="G11" i="1"/>
  <c r="H11" i="1" s="1"/>
  <c r="I11" i="1" a="1"/>
  <c r="I11" i="1" s="1"/>
  <c r="J11" i="1" s="1" a="1"/>
  <c r="J11" i="1" s="1"/>
  <c r="M11" i="1" s="1"/>
  <c r="G12" i="1"/>
  <c r="H12" i="1" s="1"/>
  <c r="I12" i="1" a="1"/>
  <c r="I12" i="1" s="1"/>
  <c r="J12" i="1" s="1" a="1"/>
  <c r="J12" i="1" s="1"/>
  <c r="M12" i="1" s="1"/>
  <c r="G2" i="1"/>
  <c r="H2" i="1" s="1"/>
  <c r="I2" i="1" a="1"/>
  <c r="I2" i="1" s="1"/>
  <c r="J2" i="1" s="1" a="1"/>
  <c r="J2" i="1" s="1"/>
  <c r="M2" i="1" s="1"/>
  <c r="G3" i="1"/>
  <c r="H3" i="1" s="1"/>
  <c r="I3" i="1" a="1"/>
  <c r="I3" i="1" s="1"/>
  <c r="J3" i="1" s="1" a="1"/>
  <c r="J3" i="1" s="1"/>
  <c r="M3" i="1" s="1"/>
  <c r="G4" i="1"/>
  <c r="H4" i="1" s="1"/>
  <c r="I4" i="1" a="1"/>
  <c r="I4" i="1" s="1"/>
  <c r="J4" i="1" s="1" a="1"/>
  <c r="J4" i="1" s="1"/>
  <c r="M4" i="1" s="1"/>
  <c r="G5" i="1"/>
  <c r="H5" i="1" s="1"/>
  <c r="I5" i="1" a="1"/>
  <c r="I5" i="1" s="1"/>
  <c r="J5" i="1" s="1" a="1"/>
  <c r="J5" i="1" s="1"/>
  <c r="M5" i="1" s="1"/>
  <c r="G6" i="1"/>
  <c r="H6" i="1" s="1"/>
  <c r="I6" i="1" a="1"/>
  <c r="I6" i="1" s="1"/>
  <c r="G7" i="1"/>
  <c r="H7" i="1" s="1"/>
  <c r="I7" i="1" a="1"/>
  <c r="I7" i="1" s="1"/>
  <c r="J7" i="1" s="1" a="1"/>
  <c r="J7" i="1" s="1"/>
  <c r="M7" i="1" s="1"/>
  <c r="I22" i="1" a="1"/>
  <c r="I22" i="1" s="1"/>
  <c r="J22" i="1" s="1" a="1"/>
  <c r="J22" i="1" s="1"/>
  <c r="M22" i="1" s="1"/>
  <c r="G22" i="1"/>
  <c r="H22" i="1" s="1"/>
  <c r="Q5" i="1" l="1" a="1"/>
  <c r="Q5" i="1" s="1"/>
  <c r="R5" i="1" s="1" a="1"/>
  <c r="R5" i="1" s="1"/>
  <c r="T5" i="1" s="1"/>
  <c r="W5" i="1" s="1"/>
  <c r="Q8" i="1" a="1"/>
  <c r="Q8" i="1" s="1"/>
  <c r="R8" i="1" s="1" a="1"/>
  <c r="R8" i="1" s="1"/>
  <c r="T8" i="1" s="1"/>
  <c r="W8" i="1" s="1"/>
  <c r="P3" i="1"/>
  <c r="X3" i="1"/>
  <c r="P7" i="1"/>
  <c r="X7" i="1"/>
  <c r="P8" i="1"/>
  <c r="X8" i="1"/>
  <c r="P10" i="1"/>
  <c r="X10" i="1"/>
  <c r="P5" i="1"/>
  <c r="X5" i="1"/>
  <c r="P2" i="1"/>
  <c r="X2" i="1"/>
  <c r="P11" i="1"/>
  <c r="X11" i="1"/>
  <c r="K10" i="1" a="1"/>
  <c r="K10" i="1" s="1"/>
  <c r="N10" i="1" s="1"/>
  <c r="L10" i="1" a="1"/>
  <c r="L10" i="1" s="1"/>
  <c r="O10" i="1" s="1"/>
  <c r="Q7" i="1" a="1"/>
  <c r="Q7" i="1" s="1"/>
  <c r="L12" i="1" a="1"/>
  <c r="L12" i="1" s="1"/>
  <c r="O12" i="1" s="1"/>
  <c r="K12" i="1" a="1"/>
  <c r="K12" i="1" s="1"/>
  <c r="N12" i="1" s="1"/>
  <c r="Q11" i="1" a="1"/>
  <c r="Q11" i="1" s="1"/>
  <c r="K9" i="1" a="1"/>
  <c r="K9" i="1" s="1"/>
  <c r="N9" i="1" s="1"/>
  <c r="L9" i="1" a="1"/>
  <c r="L9" i="1" s="1"/>
  <c r="O9" i="1" s="1"/>
  <c r="P4" i="1"/>
  <c r="X4" i="1"/>
  <c r="J16" i="1" a="1"/>
  <c r="J16" i="1" s="1"/>
  <c r="M16" i="1" s="1"/>
  <c r="K16" i="1" a="1"/>
  <c r="K16" i="1" s="1"/>
  <c r="N16" i="1" s="1"/>
  <c r="L16" i="1" a="1"/>
  <c r="L16" i="1" s="1"/>
  <c r="O16" i="1" s="1"/>
  <c r="J14" i="1" a="1"/>
  <c r="J14" i="1" s="1"/>
  <c r="M14" i="1" s="1"/>
  <c r="K14" i="1" a="1"/>
  <c r="K14" i="1" s="1"/>
  <c r="N14" i="1" s="1"/>
  <c r="L14" i="1" a="1"/>
  <c r="L14" i="1" s="1"/>
  <c r="O14" i="1" s="1"/>
  <c r="J19" i="1" a="1"/>
  <c r="J19" i="1" s="1"/>
  <c r="M19" i="1" s="1"/>
  <c r="K19" i="1" a="1"/>
  <c r="K19" i="1" s="1"/>
  <c r="N19" i="1" s="1"/>
  <c r="L19" i="1" a="1"/>
  <c r="L19" i="1" s="1"/>
  <c r="O19" i="1" s="1"/>
  <c r="J17" i="1" a="1"/>
  <c r="J17" i="1" s="1"/>
  <c r="M17" i="1" s="1"/>
  <c r="K17" i="1" a="1"/>
  <c r="K17" i="1" s="1"/>
  <c r="N17" i="1" s="1"/>
  <c r="L17" i="1" a="1"/>
  <c r="L17" i="1" s="1"/>
  <c r="O17" i="1" s="1"/>
  <c r="K6" i="1" a="1"/>
  <c r="K6" i="1" s="1"/>
  <c r="N6" i="1" s="1"/>
  <c r="L6" i="1" a="1"/>
  <c r="L6" i="1" s="1"/>
  <c r="O6" i="1" s="1"/>
  <c r="Q12" i="1" a="1"/>
  <c r="Q12" i="1" s="1"/>
  <c r="Q2" i="1" a="1"/>
  <c r="Q2" i="1" s="1"/>
  <c r="Q14" i="1" a="1"/>
  <c r="Q14" i="1" s="1"/>
  <c r="Q19" i="1" a="1"/>
  <c r="Q19" i="1" s="1"/>
  <c r="Q17" i="1" a="1"/>
  <c r="Q17" i="1" s="1"/>
  <c r="L3" i="1" a="1"/>
  <c r="L3" i="1" s="1"/>
  <c r="O3" i="1" s="1"/>
  <c r="K3" i="1" a="1"/>
  <c r="K3" i="1" s="1"/>
  <c r="N3" i="1" s="1"/>
  <c r="Q16" i="1" a="1"/>
  <c r="Q16" i="1" s="1"/>
  <c r="K4" i="1" a="1"/>
  <c r="K4" i="1" s="1"/>
  <c r="N4" i="1" s="1"/>
  <c r="L4" i="1" a="1"/>
  <c r="L4" i="1" s="1"/>
  <c r="O4" i="1" s="1"/>
  <c r="Q3" i="1" a="1"/>
  <c r="Q3" i="1" s="1"/>
  <c r="L2" i="1" a="1"/>
  <c r="L2" i="1" s="1"/>
  <c r="O2" i="1" s="1"/>
  <c r="K2" i="1" a="1"/>
  <c r="K2" i="1" s="1"/>
  <c r="N2" i="1" s="1"/>
  <c r="J6" i="1" a="1"/>
  <c r="J6" i="1" s="1"/>
  <c r="M6" i="1" s="1"/>
  <c r="K5" i="1" a="1"/>
  <c r="K5" i="1" s="1"/>
  <c r="N5" i="1" s="1"/>
  <c r="L5" i="1" a="1"/>
  <c r="L5" i="1" s="1"/>
  <c r="O5" i="1" s="1"/>
  <c r="Q4" i="1" a="1"/>
  <c r="Q4" i="1" s="1"/>
  <c r="J9" i="1" a="1"/>
  <c r="J9" i="1" s="1"/>
  <c r="M9" i="1" s="1"/>
  <c r="K8" i="1" a="1"/>
  <c r="K8" i="1" s="1"/>
  <c r="N8" i="1" s="1"/>
  <c r="L8" i="1" a="1"/>
  <c r="L8" i="1" s="1"/>
  <c r="O8" i="1" s="1"/>
  <c r="J21" i="1" a="1"/>
  <c r="J21" i="1" s="1"/>
  <c r="M21" i="1" s="1"/>
  <c r="K21" i="1" a="1"/>
  <c r="K21" i="1" s="1"/>
  <c r="N21" i="1" s="1"/>
  <c r="L21" i="1" a="1"/>
  <c r="L21" i="1" s="1"/>
  <c r="O21" i="1" s="1"/>
  <c r="J15" i="1" a="1"/>
  <c r="J15" i="1" s="1"/>
  <c r="M15" i="1" s="1"/>
  <c r="K15" i="1" a="1"/>
  <c r="K15" i="1" s="1"/>
  <c r="N15" i="1" s="1"/>
  <c r="L15" i="1" a="1"/>
  <c r="L15" i="1" s="1"/>
  <c r="O15" i="1" s="1"/>
  <c r="J13" i="1" a="1"/>
  <c r="J13" i="1" s="1"/>
  <c r="M13" i="1" s="1"/>
  <c r="K13" i="1" a="1"/>
  <c r="K13" i="1" s="1"/>
  <c r="N13" i="1" s="1"/>
  <c r="L13" i="1" a="1"/>
  <c r="L13" i="1" s="1"/>
  <c r="O13" i="1" s="1"/>
  <c r="J18" i="1" a="1"/>
  <c r="J18" i="1" s="1"/>
  <c r="M18" i="1" s="1"/>
  <c r="K18" i="1" a="1"/>
  <c r="K18" i="1" s="1"/>
  <c r="N18" i="1" s="1"/>
  <c r="L18" i="1" a="1"/>
  <c r="L18" i="1" s="1"/>
  <c r="O18" i="1" s="1"/>
  <c r="Q21" i="1" a="1"/>
  <c r="Q21" i="1" s="1"/>
  <c r="K7" i="1" a="1"/>
  <c r="K7" i="1" s="1"/>
  <c r="N7" i="1" s="1"/>
  <c r="L7" i="1" a="1"/>
  <c r="L7" i="1" s="1"/>
  <c r="O7" i="1" s="1"/>
  <c r="Q9" i="1" a="1"/>
  <c r="Q9" i="1" s="1"/>
  <c r="Q15" i="1" a="1"/>
  <c r="Q15" i="1" s="1"/>
  <c r="Q13" i="1" a="1"/>
  <c r="Q13" i="1" s="1"/>
  <c r="Q18" i="1" a="1"/>
  <c r="Q18" i="1" s="1"/>
  <c r="L20" i="1" a="1"/>
  <c r="L20" i="1" s="1"/>
  <c r="O20" i="1" s="1"/>
  <c r="J20" i="1" a="1"/>
  <c r="J20" i="1" s="1"/>
  <c r="M20" i="1" s="1"/>
  <c r="K20" i="1" a="1"/>
  <c r="K20" i="1" s="1"/>
  <c r="N20" i="1" s="1"/>
  <c r="Q6" i="1" a="1"/>
  <c r="Q6" i="1" s="1"/>
  <c r="P12" i="1"/>
  <c r="X12" i="1"/>
  <c r="L11" i="1" a="1"/>
  <c r="L11" i="1" s="1"/>
  <c r="O11" i="1" s="1"/>
  <c r="K11" i="1" a="1"/>
  <c r="K11" i="1" s="1"/>
  <c r="N11" i="1" s="1"/>
  <c r="Q10" i="1" a="1"/>
  <c r="Q10" i="1" s="1"/>
  <c r="Q20" i="1" a="1"/>
  <c r="Q20" i="1" s="1"/>
  <c r="P22" i="1"/>
  <c r="X22" i="1"/>
  <c r="K22" i="1" a="1"/>
  <c r="K22" i="1" s="1"/>
  <c r="N22" i="1" s="1"/>
  <c r="L22" i="1" a="1"/>
  <c r="L22" i="1" s="1"/>
  <c r="O22" i="1" s="1"/>
  <c r="S5" i="1" l="1" a="1"/>
  <c r="S5" i="1" s="1"/>
  <c r="U5" i="1" s="1"/>
  <c r="V5" i="1" s="1"/>
  <c r="S8" i="1" a="1"/>
  <c r="S8" i="1" s="1"/>
  <c r="U8" i="1" s="1"/>
  <c r="V8" i="1" s="1"/>
  <c r="R21" i="1" a="1"/>
  <c r="R21" i="1" s="1"/>
  <c r="T21" i="1" s="1"/>
  <c r="W21" i="1" s="1"/>
  <c r="S21" i="1" a="1"/>
  <c r="S21" i="1" s="1"/>
  <c r="U21" i="1" s="1"/>
  <c r="V21" i="1" s="1"/>
  <c r="R16" i="1" a="1"/>
  <c r="R16" i="1" s="1"/>
  <c r="T16" i="1" s="1"/>
  <c r="W16" i="1" s="1"/>
  <c r="S16" i="1" a="1"/>
  <c r="S16" i="1" s="1"/>
  <c r="U16" i="1" s="1"/>
  <c r="V16" i="1" s="1"/>
  <c r="R12" i="1" a="1"/>
  <c r="R12" i="1" s="1"/>
  <c r="T12" i="1" s="1"/>
  <c r="W12" i="1" s="1"/>
  <c r="S12" i="1" a="1"/>
  <c r="S12" i="1" s="1"/>
  <c r="U12" i="1" s="1"/>
  <c r="V12" i="1" s="1"/>
  <c r="P19" i="1"/>
  <c r="X19" i="1"/>
  <c r="R18" i="1" a="1"/>
  <c r="R18" i="1" s="1"/>
  <c r="T18" i="1" s="1"/>
  <c r="W18" i="1" s="1"/>
  <c r="S18" i="1" a="1"/>
  <c r="S18" i="1" s="1"/>
  <c r="U18" i="1" s="1"/>
  <c r="V18" i="1" s="1"/>
  <c r="R10" i="1" a="1"/>
  <c r="R10" i="1" s="1"/>
  <c r="T10" i="1" s="1"/>
  <c r="W10" i="1" s="1"/>
  <c r="S10" i="1" a="1"/>
  <c r="S10" i="1" s="1"/>
  <c r="U10" i="1" s="1"/>
  <c r="V10" i="1" s="1"/>
  <c r="P15" i="1"/>
  <c r="X15" i="1"/>
  <c r="R13" i="1" a="1"/>
  <c r="R13" i="1" s="1"/>
  <c r="T13" i="1" s="1"/>
  <c r="W13" i="1" s="1"/>
  <c r="S13" i="1" a="1"/>
  <c r="S13" i="1" s="1"/>
  <c r="U13" i="1" s="1"/>
  <c r="V13" i="1" s="1"/>
  <c r="P18" i="1"/>
  <c r="X18" i="1"/>
  <c r="P6" i="1"/>
  <c r="X6" i="1"/>
  <c r="P14" i="1"/>
  <c r="X14" i="1"/>
  <c r="R17" i="1" a="1"/>
  <c r="R17" i="1" s="1"/>
  <c r="T17" i="1" s="1"/>
  <c r="W17" i="1" s="1"/>
  <c r="S17" i="1" a="1"/>
  <c r="S17" i="1" s="1"/>
  <c r="U17" i="1" s="1"/>
  <c r="V17" i="1" s="1"/>
  <c r="R11" i="1" a="1"/>
  <c r="R11" i="1" s="1"/>
  <c r="T11" i="1" s="1"/>
  <c r="W11" i="1" s="1"/>
  <c r="S11" i="1" a="1"/>
  <c r="S11" i="1" s="1"/>
  <c r="U11" i="1" s="1"/>
  <c r="V11" i="1" s="1"/>
  <c r="R15" i="1" a="1"/>
  <c r="R15" i="1" s="1"/>
  <c r="T15" i="1" s="1"/>
  <c r="W15" i="1" s="1"/>
  <c r="S15" i="1" a="1"/>
  <c r="S15" i="1" s="1"/>
  <c r="U15" i="1" s="1"/>
  <c r="V15" i="1" s="1"/>
  <c r="P21" i="1"/>
  <c r="X21" i="1"/>
  <c r="R9" i="1" a="1"/>
  <c r="R9" i="1" s="1"/>
  <c r="T9" i="1" s="1"/>
  <c r="W9" i="1" s="1"/>
  <c r="S9" i="1" a="1"/>
  <c r="S9" i="1" s="1"/>
  <c r="U9" i="1" s="1"/>
  <c r="V9" i="1" s="1"/>
  <c r="R19" i="1" a="1"/>
  <c r="R19" i="1" s="1"/>
  <c r="T19" i="1" s="1"/>
  <c r="W19" i="1" s="1"/>
  <c r="S19" i="1" a="1"/>
  <c r="S19" i="1" s="1"/>
  <c r="U19" i="1" s="1"/>
  <c r="V19" i="1" s="1"/>
  <c r="P17" i="1"/>
  <c r="X17" i="1"/>
  <c r="R3" i="1" a="1"/>
  <c r="R3" i="1" s="1"/>
  <c r="T3" i="1" s="1"/>
  <c r="W3" i="1" s="1"/>
  <c r="S3" i="1" a="1"/>
  <c r="S3" i="1" s="1"/>
  <c r="U3" i="1" s="1"/>
  <c r="V3" i="1" s="1"/>
  <c r="R14" i="1" a="1"/>
  <c r="R14" i="1" s="1"/>
  <c r="T14" i="1" s="1"/>
  <c r="W14" i="1" s="1"/>
  <c r="S14" i="1" a="1"/>
  <c r="S14" i="1" s="1"/>
  <c r="U14" i="1" s="1"/>
  <c r="V14" i="1" s="1"/>
  <c r="P16" i="1"/>
  <c r="X16" i="1"/>
  <c r="S20" i="1" a="1"/>
  <c r="S20" i="1" s="1"/>
  <c r="U20" i="1" s="1"/>
  <c r="V20" i="1" s="1"/>
  <c r="R20" i="1" a="1"/>
  <c r="R20" i="1" s="1"/>
  <c r="T20" i="1" s="1"/>
  <c r="W20" i="1" s="1"/>
  <c r="P20" i="1"/>
  <c r="X20" i="1"/>
  <c r="R6" i="1" a="1"/>
  <c r="R6" i="1" s="1"/>
  <c r="T6" i="1" s="1"/>
  <c r="W6" i="1" s="1"/>
  <c r="S6" i="1" a="1"/>
  <c r="S6" i="1" s="1"/>
  <c r="U6" i="1" s="1"/>
  <c r="V6" i="1" s="1"/>
  <c r="P13" i="1"/>
  <c r="X13" i="1"/>
  <c r="P9" i="1"/>
  <c r="X9" i="1"/>
  <c r="R2" i="1" a="1"/>
  <c r="R2" i="1" s="1"/>
  <c r="T2" i="1" s="1"/>
  <c r="W2" i="1" s="1"/>
  <c r="S2" i="1" a="1"/>
  <c r="S2" i="1" s="1"/>
  <c r="U2" i="1" s="1"/>
  <c r="V2" i="1" s="1"/>
  <c r="R4" i="1" a="1"/>
  <c r="R4" i="1" s="1"/>
  <c r="T4" i="1" s="1"/>
  <c r="W4" i="1" s="1"/>
  <c r="S4" i="1" a="1"/>
  <c r="S4" i="1" s="1"/>
  <c r="U4" i="1" s="1"/>
  <c r="V4" i="1" s="1"/>
  <c r="R7" i="1" a="1"/>
  <c r="R7" i="1" s="1"/>
  <c r="T7" i="1" s="1"/>
  <c r="W7" i="1" s="1"/>
  <c r="S7" i="1" a="1"/>
  <c r="S7" i="1" s="1"/>
  <c r="U7" i="1" s="1"/>
  <c r="V7" i="1" s="1"/>
  <c r="Q22" i="1" a="1"/>
  <c r="Q22" i="1" s="1"/>
  <c r="R22" i="1" l="1" a="1"/>
  <c r="R22" i="1" s="1"/>
  <c r="T22" i="1" s="1"/>
  <c r="W22" i="1" s="1"/>
  <c r="S22" i="1" a="1"/>
  <c r="S22" i="1" s="1"/>
  <c r="U22" i="1" s="1"/>
  <c r="V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<sst xmlns="http://schemas.openxmlformats.org/spreadsheetml/2006/main" count="29" uniqueCount="28">
  <si>
    <t>problemSize</t>
  </si>
  <si>
    <t>workers</t>
  </si>
  <si>
    <t>input_ms</t>
  </si>
  <si>
    <t>initialisation_ms</t>
  </si>
  <si>
    <t>total_ms</t>
  </si>
  <si>
    <t>threads</t>
  </si>
  <si>
    <t>Row Labels</t>
  </si>
  <si>
    <t>Column Labels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</si>
  <si>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</si>
  <si>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</si>
  <si>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</si>
  <si>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</si>
  <si>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</si>
  <si>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</si>
  <si>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</si>
  <si>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</si>
  <si>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</si>
  <si>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</si>
  <si>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</si>
  <si>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</si>
  <si>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</si>
  <si>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</si>
  <si>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</si>
  <si>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</si>
  <si>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</si>
  <si>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weakTotalSpeedup</t>
  </si>
  <si>
    <t>weakInitSpeedup</t>
  </si>
  <si>
    <t>Sum of total_ms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</si>
</sst>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1803400</xdr:colOff>
      <xdr:row>3</xdr:row>
      <xdr:rowOff>38100</xdr:rowOff>
    </xdr:from>
    <xdr:to>
      <xdr:col>13</xdr:col>
      <xdr:colOff>609600</xdr:colOff>
      <xdr:row>16</xdr:row>
      <xdr:rowOff>15872</xdr:rowOff>
    </xdr:to>
    <mc:AlternateContent xmlns:mc="http://schemas.openxmlformats.org/markup-compatibility/2006">
      <mc:Choice xmlns:a14="http://schemas.microsoft.com/office/drawing/2010/main"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dr:sp macro="" textlink="">
          <xdr:nvSpPr>
            <xdr:cNvPr id="0" name=""/>
            <xdr:cNvSpPr>
              <a:spLocks noTextEdit="1"/>
            </xdr:cNvSpPr>
          </xdr:nvSpPr>
          <xdr:spPr>
            <a:xfrm>
              <a:off x="13081000" y="647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1.577752777775" createdVersion="6" refreshedVersion="6" minRefreshableVersion="3" recordCount="24" xr:uid="{132B68BC-D08F-CD4C-BEE4-A97CF03F871E}">
  <cacheSource type="worksheet">
    <worksheetSource ref="A1:X1048576" sheet="data"/>
  </cacheSource>
  <cacheFields count="25">
    <cacheField name="problemSize" numFmtId="0">
      <sharedItems containsString="0" containsBlank="1" containsNumber="1" containsInteger="1" minValue="768" maxValue="24576" count="7">
        <n v="24576"/>
        <n v="12288"/>
        <n v="6144"/>
        <n v="3072"/>
        <n v="1536"/>
        <n v="768"/>
        <m/>
      </sharedItems>
    </cacheField>
    <cacheField name="workers" numFmtId="0">
      <sharedItems containsString="0" containsBlank="1" containsNumber="1" containsInteger="1" minValue="1" maxValue="16"/>
    </cacheField>
    <cacheField name="threads" numFmtId="0">
      <sharedItems containsString="0" containsBlank="1" containsNumber="1" containsInteger="1" minValue="1" maxValue="256" count="7">
        <n v="256"/>
        <n v="128"/>
        <n v="64"/>
        <n v="16"/>
        <n v="4"/>
        <n v="1"/>
        <m/>
      </sharedItems>
    </cacheField>
    <cacheField name="input_ms" numFmtId="0">
      <sharedItems containsString="0" containsBlank="1" containsNumber="1" minValue="1.026" maxValue="7.7290000000000001"/>
    </cacheField>
    <cacheField name="initialisation_ms" numFmtId="0">
      <sharedItems containsString="0" containsBlank="1" containsNumber="1" minValue="0.60899999999999999" maxValue="79.75"/>
    </cacheField>
    <cacheField name="total_ms" numFmtId="0">
      <sharedItems containsString="0" containsBlank="1" containsNumber="1" minValue="9.0109999999999992" maxValue="212.26300000000001"/>
    </cacheField>
    <cacheField name="ept" numFmtId="0">
      <sharedItems containsString="0" containsBlank="1" containsNumber="1" containsInteger="1" minValue="2304" maxValue="2359296"/>
    </cacheField>
    <cacheField name="roundEpt" numFmtId="0">
      <sharedItems containsString="0" containsBlank="1" containsNumber="1" containsInteger="1" minValue="2000" maxValue="2359000" count="12">
        <n v="2359000"/>
        <n v="590000"/>
        <n v="147000"/>
        <n v="37000"/>
        <n v="9000"/>
        <n v="2000"/>
        <n v="1180000"/>
        <n v="295000"/>
        <n v="74000"/>
        <n v="18000"/>
        <n v="5000"/>
        <m/>
      </sharedItems>
    </cacheField>
    <cacheField name="compareToStrong" numFmtId="0">
      <sharedItems containsString="0" containsBlank="1" containsNumber="1" containsInteger="1" minValue="2" maxValue="22"/>
    </cacheField>
    <cacheField name="baseTotal" numFmtId="0">
      <sharedItems containsString="0" containsBlank="1" containsNumber="1" minValue="23.263000000000002" maxValue="212.26300000000001"/>
    </cacheField>
    <cacheField name="baseInit" numFmtId="0">
      <sharedItems containsString="0" containsBlank="1" containsNumber="1" minValue="12.997999999999999" maxValue="79.75"/>
    </cacheField>
    <cacheField name="baseInput" numFmtId="0">
      <sharedItems containsString="0" containsBlank="1" containsNumber="1" minValue="1.026" maxValue="7.7290000000000001"/>
    </cacheField>
    <cacheField name="totalSpeedup" numFmtId="0">
      <sharedItems containsString="0" containsBlank="1" containsNumber="1" minValue="0.92452710556905848" maxValue="3.1856020730423515"/>
    </cacheField>
    <cacheField name="initSpeedup" numFmtId="0">
      <sharedItems containsString="0" containsBlank="1" containsNumber="1" minValue="1" maxValue="24.89661114302125"/>
    </cacheField>
    <cacheField name="setupSpeedup" numFmtId="0">
      <sharedItems containsString="0" containsBlank="1" containsNumber="1" minValue="0.34211403801267087" maxValue="1.8207588312254686"/>
    </cacheField>
    <cacheField name="totalEfficiency" numFmtId="0">
      <sharedItems containsString="0" containsBlank="1" containsNumber="1" minValue="0.3139124024504944" maxValue="1.0816340526700805"/>
    </cacheField>
    <cacheField name="compareToWeak" numFmtId="0">
      <sharedItems containsString="0" containsBlank="1" containsNumber="1" containsInteger="1" minValue="2" maxValue="22"/>
    </cacheField>
    <cacheField name="weakBaseTotal" numFmtId="0">
      <sharedItems containsString="0" containsBlank="1" containsNumber="1" minValue="9.0109999999999992" maxValue="212.26300000000001"/>
    </cacheField>
    <cacheField name="weakBaseInit" numFmtId="0">
      <sharedItems containsString="0" containsBlank="1" containsNumber="1" minValue="0.60899999999999999" maxValue="79.75"/>
    </cacheField>
    <cacheField name="weakTotalEfficiency" numFmtId="0">
      <sharedItems containsString="0" containsBlank="1" containsNumber="1" minValue="0.2122371341012364" maxValue="1"/>
    </cacheField>
    <cacheField name="weakInitEfficiency" numFmtId="0">
      <sharedItems containsString="0" containsBlank="1" containsNumber="1" minValue="0.19024558976132824" maxValue="1.0232288037166086"/>
    </cacheField>
    <cacheField name="weakInitSpeedup" numFmtId="0">
      <sharedItems containsString="0" containsBlank="1" containsNumber="1" minValue="1" maxValue="259.08788052843192"/>
    </cacheField>
    <cacheField name="weakTotalSpeedup" numFmtId="0">
      <sharedItems containsString="0" containsBlank="1" containsNumber="1" minValue="1" maxValue="256"/>
    </cacheField>
    <cacheField name="serial fraction" numFmtId="0">
      <sharedItems containsBlank="1" containsMixedTypes="1" containsNumber="1" minValue="0.56114319856602268" maxValue="1.0002959721350233"/>
    </cacheField>
    <cacheField name="Avg elements" numFmtId="0" formula=" 0" databaseField="0"/>
  </cacheFields>
  <extLst>
    <ext xmlns:x14="http://schemas.microsoft.com/office/spreadsheetml/2009/9/main" uri="{725AE2AE-9491-48be-B2B4-4EB974FC3084}">
      <x14:pivotCacheDefinition pivotCacheId="10171849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6"/>
    <x v="0"/>
    <n v="7.7290000000000001"/>
    <n v="79.75"/>
    <n v="212.26300000000001"/>
    <n v="2359296"/>
    <x v="0"/>
    <n v="2"/>
    <n v="212.26300000000001"/>
    <n v="79.75"/>
    <n v="7.7290000000000001"/>
    <n v="1"/>
    <n v="1"/>
    <n v="1"/>
    <n v="1"/>
    <n v="2"/>
    <n v="212.26300000000001"/>
    <n v="79.75"/>
    <n v="1"/>
    <n v="1"/>
    <n v="256"/>
    <n v="256"/>
    <n v="1"/>
  </r>
  <r>
    <x v="1"/>
    <n v="16"/>
    <x v="0"/>
    <n v="3.6659999999999999"/>
    <n v="20.132999999999999"/>
    <n v="87.331999999999994"/>
    <n v="589824"/>
    <x v="1"/>
    <n v="8"/>
    <n v="91.727000000000004"/>
    <n v="39.747999999999998"/>
    <n v="5.0149999999999997"/>
    <n v="1.0503251958045161"/>
    <n v="1.9742710972035959"/>
    <n v="1.3679759956355702"/>
    <n v="0.9520860815245239"/>
    <n v="22"/>
    <n v="23.263000000000002"/>
    <n v="12.997999999999999"/>
    <n v="0.26637429579077548"/>
    <n v="0.64560671534296921"/>
    <n v="165.27531912780012"/>
    <n v="68.191819722438524"/>
    <n v="0.99980264629096272"/>
  </r>
  <r>
    <x v="2"/>
    <n v="16"/>
    <x v="0"/>
    <n v="2.6680000000000001"/>
    <n v="5.3220000000000001"/>
    <n v="47.314999999999998"/>
    <n v="147456"/>
    <x v="2"/>
    <n v="13"/>
    <n v="43.744"/>
    <n v="20.212"/>
    <n v="4.4359999999999999"/>
    <n v="0.92452710556905848"/>
    <n v="3.7978203682826006"/>
    <n v="1.6626686656671663"/>
    <n v="1.0816340526700805"/>
    <n v="21"/>
    <n v="10.042"/>
    <n v="3.3"/>
    <n v="0.2122371341012364"/>
    <n v="0.62006764374295376"/>
    <n v="158.73731679819616"/>
    <n v="54.332706329916519"/>
    <n v="1.0002959721350233"/>
  </r>
  <r>
    <x v="3"/>
    <n v="16"/>
    <x v="0"/>
    <n v="2.2930000000000001"/>
    <n v="1.7410000000000001"/>
    <n v="28.286000000000001"/>
    <n v="36864"/>
    <x v="3"/>
    <n v="17"/>
    <n v="59.496000000000002"/>
    <n v="43.344999999999999"/>
    <n v="4.1749999999999998"/>
    <n v="2.1033726932051193"/>
    <n v="24.89661114302125"/>
    <n v="1.8207588312254686"/>
    <n v="0.47542691945677018"/>
    <n v="19"/>
    <n v="9.0109999999999992"/>
    <n v="1.762"/>
    <n v="0.31856748921728056"/>
    <n v="1.0120620333141872"/>
    <n v="259.08788052843192"/>
    <n v="81.553277239623824"/>
    <n v="0.9956730482619407"/>
  </r>
  <r>
    <x v="4"/>
    <n v="16"/>
    <x v="0"/>
    <n v="2.2000000000000002"/>
    <n v="1.355"/>
    <n v="22.227"/>
    <n v="9216"/>
    <x v="4"/>
    <n v="20"/>
    <n v="39.338999999999999"/>
    <n v="29.6"/>
    <n v="2.1789999999999998"/>
    <n v="1.7698744769874477"/>
    <n v="21.845018450184504"/>
    <n v="0.99045454545454525"/>
    <n v="0.56501182033096931"/>
    <n v="16"/>
    <n v="9.7639999999999993"/>
    <n v="0.68500000000000005"/>
    <n v="0.43928555360597465"/>
    <n v="0.50553505535055354"/>
    <n v="129.41697416974171"/>
    <n v="112.45710172312951"/>
    <n v="0.99698088440397081"/>
  </r>
  <r>
    <x v="5"/>
    <n v="16"/>
    <x v="0"/>
    <n v="2.1040000000000001"/>
    <n v="0.64800000000000002"/>
    <n v="15.256"/>
    <n v="2304"/>
    <x v="5"/>
    <n v="22"/>
    <n v="23.263000000000002"/>
    <n v="12.997999999999999"/>
    <n v="1.026"/>
    <n v="1.5248426848453069"/>
    <n v="20.058641975308639"/>
    <n v="0.48764258555133078"/>
    <n v="0.65580535614495117"/>
    <n v="7"/>
    <n v="15.256"/>
    <n v="0.64800000000000002"/>
    <n v="1"/>
    <n v="1"/>
    <n v="256"/>
    <n v="256"/>
    <n v="0.99794179339276345"/>
  </r>
  <r>
    <x v="1"/>
    <n v="8"/>
    <x v="1"/>
    <n v="5.0149999999999997"/>
    <n v="39.747999999999998"/>
    <n v="91.727000000000004"/>
    <n v="1179648"/>
    <x v="6"/>
    <n v="8"/>
    <n v="91.727000000000004"/>
    <n v="39.747999999999998"/>
    <n v="5.0149999999999997"/>
    <n v="1"/>
    <n v="1"/>
    <n v="1"/>
    <n v="1"/>
    <n v="8"/>
    <n v="91.727000000000004"/>
    <n v="39.747999999999998"/>
    <n v="1"/>
    <n v="1"/>
    <n v="128"/>
    <n v="128"/>
    <n v="1"/>
  </r>
  <r>
    <x v="2"/>
    <n v="8"/>
    <x v="1"/>
    <n v="2.73"/>
    <n v="10.247"/>
    <n v="36.713999999999999"/>
    <n v="294912"/>
    <x v="7"/>
    <n v="13"/>
    <n v="43.744"/>
    <n v="20.212"/>
    <n v="4.4359999999999999"/>
    <n v="1.1914800893392168"/>
    <n v="1.9724797501707816"/>
    <n v="1.6249084249084249"/>
    <n v="0.83929224579370876"/>
    <n v="9"/>
    <n v="36.713999999999999"/>
    <n v="10.247"/>
    <n v="1"/>
    <n v="1"/>
    <n v="128"/>
    <n v="128"/>
    <n v="0.99849228276110846"/>
  </r>
  <r>
    <x v="3"/>
    <n v="8"/>
    <x v="1"/>
    <n v="2.367"/>
    <n v="2.8719999999999999"/>
    <n v="22.065999999999999"/>
    <n v="73728"/>
    <x v="8"/>
    <n v="17"/>
    <n v="59.496000000000002"/>
    <n v="43.344999999999999"/>
    <n v="4.1749999999999998"/>
    <n v="2.6962748119278532"/>
    <n v="15.092270194986073"/>
    <n v="1.7638360794254331"/>
    <n v="0.37088207610595664"/>
    <n v="10"/>
    <n v="22.065999999999999"/>
    <n v="2.8719999999999999"/>
    <n v="1"/>
    <n v="1"/>
    <n v="128"/>
    <n v="128"/>
    <n v="0.98664350541789092"/>
  </r>
  <r>
    <x v="4"/>
    <n v="8"/>
    <x v="1"/>
    <n v="2.1110000000000002"/>
    <n v="1.2809999999999999"/>
    <n v="13.329000000000001"/>
    <n v="18432"/>
    <x v="9"/>
    <n v="20"/>
    <n v="39.338999999999999"/>
    <n v="29.6"/>
    <n v="2.1789999999999998"/>
    <n v="2.9513841998649557"/>
    <n v="23.106947697111636"/>
    <n v="1.0322122216958785"/>
    <n v="0.33882406771905749"/>
    <n v="11"/>
    <n v="13.329000000000001"/>
    <n v="1.2809999999999999"/>
    <n v="1"/>
    <n v="1"/>
    <n v="128"/>
    <n v="128"/>
    <n v="0.98463477007980349"/>
  </r>
  <r>
    <x v="5"/>
    <n v="8"/>
    <x v="1"/>
    <n v="1.889"/>
    <n v="0.60899999999999999"/>
    <n v="11.323"/>
    <n v="4608"/>
    <x v="10"/>
    <n v="22"/>
    <n v="23.263000000000002"/>
    <n v="12.997999999999999"/>
    <n v="1.026"/>
    <n v="2.054490859312903"/>
    <n v="21.343185550082101"/>
    <n v="0.54314452091053467"/>
    <n v="0.48673859777328804"/>
    <n v="12"/>
    <n v="11.323"/>
    <n v="0.60899999999999999"/>
    <n v="1"/>
    <n v="1"/>
    <n v="128"/>
    <n v="128"/>
    <n v="0.99169692236761486"/>
  </r>
  <r>
    <x v="2"/>
    <n v="4"/>
    <x v="2"/>
    <n v="4.4359999999999999"/>
    <n v="20.212"/>
    <n v="43.744"/>
    <n v="589824"/>
    <x v="1"/>
    <n v="13"/>
    <n v="43.744"/>
    <n v="20.212"/>
    <n v="4.4359999999999999"/>
    <n v="1"/>
    <n v="1"/>
    <n v="1"/>
    <n v="1"/>
    <n v="22"/>
    <n v="23.263000000000002"/>
    <n v="12.997999999999999"/>
    <n v="0.53179864667154353"/>
    <n v="0.64308331684148023"/>
    <n v="41.157332277854735"/>
    <n v="34.035113386978786"/>
    <n v="1"/>
  </r>
  <r>
    <x v="3"/>
    <n v="4"/>
    <x v="2"/>
    <n v="3.3380000000000001"/>
    <n v="5.444"/>
    <n v="20.358000000000001"/>
    <n v="147456"/>
    <x v="2"/>
    <n v="17"/>
    <n v="59.496000000000002"/>
    <n v="43.344999999999999"/>
    <n v="4.1749999999999998"/>
    <n v="2.922487474211612"/>
    <n v="7.9619764878765613"/>
    <n v="1.2507489514679448"/>
    <n v="0.34217426381605487"/>
    <n v="21"/>
    <n v="10.042"/>
    <n v="3.3"/>
    <n v="0.49327045878770015"/>
    <n v="0.60617193240264511"/>
    <n v="38.795003673769287"/>
    <n v="31.56930936241281"/>
    <n v="0.96948432580616484"/>
  </r>
  <r>
    <x v="4"/>
    <n v="4"/>
    <x v="2"/>
    <n v="3.15"/>
    <n v="1.722"/>
    <n v="12.349"/>
    <n v="36864"/>
    <x v="3"/>
    <n v="20"/>
    <n v="39.338999999999999"/>
    <n v="29.6"/>
    <n v="2.1789999999999998"/>
    <n v="3.1856020730423515"/>
    <n v="17.189314750290361"/>
    <n v="0.69174603174603166"/>
    <n v="0.3139124024504944"/>
    <n v="19"/>
    <n v="9.0109999999999992"/>
    <n v="1.762"/>
    <n v="0.72969471212243897"/>
    <n v="1.0232288037166086"/>
    <n v="65.486643437862952"/>
    <n v="46.700461575836094"/>
    <n v="0.96530790360250229"/>
  </r>
  <r>
    <x v="5"/>
    <n v="4"/>
    <x v="2"/>
    <n v="2.9990000000000001"/>
    <n v="0.68500000000000005"/>
    <n v="9.7639999999999993"/>
    <n v="9216"/>
    <x v="4"/>
    <n v="22"/>
    <n v="23.263000000000002"/>
    <n v="12.997999999999999"/>
    <n v="1.026"/>
    <n v="2.382527652601393"/>
    <n v="18.975182481751823"/>
    <n v="0.34211403801267087"/>
    <n v="0.41972230580750547"/>
    <n v="16"/>
    <n v="9.7639999999999993"/>
    <n v="0.68500000000000005"/>
    <n v="1"/>
    <n v="1"/>
    <n v="64"/>
    <n v="64"/>
    <n v="0.9780551166253747"/>
  </r>
  <r>
    <x v="3"/>
    <n v="1"/>
    <x v="3"/>
    <n v="4.1749999999999998"/>
    <n v="43.344999999999999"/>
    <n v="59.496000000000002"/>
    <n v="589824"/>
    <x v="1"/>
    <n v="17"/>
    <n v="59.496000000000002"/>
    <n v="43.344999999999999"/>
    <n v="4.1749999999999998"/>
    <n v="1"/>
    <n v="1"/>
    <n v="1"/>
    <n v="1"/>
    <n v="22"/>
    <n v="23.263000000000002"/>
    <n v="12.997999999999999"/>
    <n v="0.39100107570256826"/>
    <n v="0.29987311108547698"/>
    <n v="4.7979697773676317"/>
    <n v="6.2560172112410921"/>
    <n v="1"/>
  </r>
  <r>
    <x v="4"/>
    <n v="1"/>
    <x v="3"/>
    <n v="3.2589999999999999"/>
    <n v="17.346"/>
    <n v="27.042999999999999"/>
    <n v="147456"/>
    <x v="2"/>
    <n v="20"/>
    <n v="39.338999999999999"/>
    <n v="29.6"/>
    <n v="2.1789999999999998"/>
    <n v="1.4546832821802316"/>
    <n v="1.706445289980399"/>
    <n v="0.66861000306842588"/>
    <n v="0.68743486107933593"/>
    <n v="21"/>
    <n v="10.042"/>
    <n v="3.3"/>
    <n v="0.37133454128609994"/>
    <n v="0.19024558976132824"/>
    <n v="3.0439294361812519"/>
    <n v="5.941352660577599"/>
    <n v="0.96968778118798449"/>
  </r>
  <r>
    <x v="5"/>
    <n v="1"/>
    <x v="3"/>
    <n v="2.97"/>
    <n v="1.762"/>
    <n v="9.0109999999999992"/>
    <n v="36864"/>
    <x v="3"/>
    <n v="22"/>
    <n v="23.263000000000002"/>
    <n v="12.997999999999999"/>
    <n v="1.026"/>
    <n v="2.581622461436023"/>
    <n v="7.3768444948921674"/>
    <n v="0.34545454545454546"/>
    <n v="0.38735330782788113"/>
    <n v="19"/>
    <n v="9.0109999999999992"/>
    <n v="1.762"/>
    <n v="1"/>
    <n v="1"/>
    <n v="16"/>
    <n v="16"/>
    <n v="0.89455850257093183"/>
  </r>
  <r>
    <x v="4"/>
    <n v="1"/>
    <x v="4"/>
    <n v="2.1789999999999998"/>
    <n v="29.6"/>
    <n v="39.338999999999999"/>
    <n v="589824"/>
    <x v="1"/>
    <n v="20"/>
    <n v="39.338999999999999"/>
    <n v="29.6"/>
    <n v="2.1789999999999998"/>
    <n v="1"/>
    <n v="1"/>
    <n v="1"/>
    <n v="1"/>
    <n v="22"/>
    <n v="23.263000000000002"/>
    <n v="12.997999999999999"/>
    <n v="0.59134700932916451"/>
    <n v="0.43912162162162161"/>
    <n v="1.7564864864864864"/>
    <n v="2.365388037316658"/>
    <n v="1"/>
  </r>
  <r>
    <x v="5"/>
    <n v="1"/>
    <x v="4"/>
    <n v="1.86"/>
    <n v="3.3"/>
    <n v="10.042"/>
    <n v="147456"/>
    <x v="2"/>
    <n v="22"/>
    <n v="23.263000000000002"/>
    <n v="12.997999999999999"/>
    <n v="1.026"/>
    <n v="2.316570404301932"/>
    <n v="3.9387878787878789"/>
    <n v="0.55161290322580647"/>
    <n v="0.43167261316253275"/>
    <n v="21"/>
    <n v="10.042"/>
    <n v="3.3"/>
    <n v="1"/>
    <n v="1"/>
    <n v="4"/>
    <n v="4"/>
    <n v="0.56114319856602268"/>
  </r>
  <r>
    <x v="5"/>
    <n v="1"/>
    <x v="5"/>
    <n v="1.026"/>
    <n v="12.997999999999999"/>
    <n v="23.263000000000002"/>
    <n v="589824"/>
    <x v="1"/>
    <n v="22"/>
    <n v="23.263000000000002"/>
    <n v="12.997999999999999"/>
    <n v="1.026"/>
    <n v="1"/>
    <n v="1"/>
    <n v="1"/>
    <n v="1"/>
    <n v="22"/>
    <n v="23.263000000000002"/>
    <n v="12.997999999999999"/>
    <n v="1"/>
    <n v="1"/>
    <n v="1"/>
    <n v="1"/>
    <e v="#DIV/0!"/>
  </r>
  <r>
    <x v="6"/>
    <m/>
    <x v="6"/>
    <m/>
    <m/>
    <m/>
    <m/>
    <x v="11"/>
    <m/>
    <m/>
    <m/>
    <m/>
    <m/>
    <m/>
    <m/>
    <m/>
    <m/>
    <m/>
    <m/>
    <m/>
    <m/>
    <m/>
    <m/>
    <m/>
  </r>
  <r>
    <x v="6"/>
    <m/>
    <x v="6"/>
    <m/>
    <m/>
    <m/>
    <m/>
    <x v="11"/>
    <m/>
    <m/>
    <m/>
    <m/>
    <m/>
    <m/>
    <m/>
    <m/>
    <m/>
    <m/>
    <m/>
    <m/>
    <m/>
    <m/>
    <m/>
    <m/>
  </r>
  <r>
    <x v="6"/>
    <m/>
    <x v="6"/>
    <m/>
    <m/>
    <m/>
    <m/>
    <x v="11"/>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24179D-F285-D14A-ABEA-D5EC84248D4C}" name="PivotTable1"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G15" firstHeaderRow="1" firstDataRow="2" firstDataCol="1" rowPageCount="1" colPageCount="1"/>
  <pivotFields count="25">
    <pivotField axis="axisPage" multipleItemSelectionAllowed="1" showAll="0" defaultSubtotal="0">
      <items count="7">
        <item x="5"/>
        <item x="4"/>
        <item x="3"/>
        <item x="2"/>
        <item x="1"/>
        <item x="0"/>
        <item h="1" x="6"/>
      </items>
    </pivotField>
    <pivotField showAll="0" defaultSubtotal="0"/>
    <pivotField axis="axisCol" showAll="0" defaultSubtotal="0">
      <items count="7">
        <item x="5"/>
        <item x="4"/>
        <item x="3"/>
        <item x="2"/>
        <item x="6"/>
        <item x="1"/>
        <item x="0"/>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2">
        <item x="11"/>
        <item x="0"/>
        <item x="6"/>
        <item x="1"/>
        <item x="7"/>
        <item x="2"/>
        <item x="8"/>
        <item x="3"/>
        <item x="9"/>
        <item x="4"/>
        <item x="10"/>
        <item x="5"/>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ragToRow="0" dragToCol="0" dragToPage="0" showAll="0" defaultSubtotal="0"/>
  </pivotFields>
  <rowFields count="1">
    <field x="7"/>
  </rowFields>
  <rowItems count="11">
    <i>
      <x v="1"/>
    </i>
    <i>
      <x v="2"/>
    </i>
    <i>
      <x v="3"/>
    </i>
    <i>
      <x v="4"/>
    </i>
    <i>
      <x v="5"/>
    </i>
    <i>
      <x v="6"/>
    </i>
    <i>
      <x v="7"/>
    </i>
    <i>
      <x v="8"/>
    </i>
    <i>
      <x v="9"/>
    </i>
    <i>
      <x v="10"/>
    </i>
    <i>
      <x v="11"/>
    </i>
  </rowItems>
  <colFields count="1">
    <field x="2"/>
  </colFields>
  <colItems count="6">
    <i>
      <x/>
    </i>
    <i>
      <x v="1"/>
    </i>
    <i>
      <x v="2"/>
    </i>
    <i>
      <x v="3"/>
    </i>
    <i>
      <x v="5"/>
    </i>
    <i>
      <x v="6"/>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017184908">
      <items count="7">
        <i x="5" s="1"/>
        <i x="4" s="1"/>
        <i x="3" s="1"/>
        <i x="2" s="1"/>
        <i x="1" s="1"/>
        <i x="0"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
  <sheetViews>
    <sheetView workbookViewId="0">
      <selection activeCell="M37" sqref="M37"/>
    </sheetView>
  </sheetViews>
  <sheetFormatPr baseColWidth="10" defaultRowHeight="16" x14ac:dyDescent="0.2"/>
  <cols>
    <col min="4" max="6" width="10.83203125" style="3"/>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 min="18" max="19" width="16.83203125" customWidth="1"/>
    <col min="20" max="20" width="18.1640625" customWidth="1"/>
    <col min="21" max="23" width="19.6640625" customWidth="1"/>
    <col min="24" max="24" width="16.1640625" customWidth="1"/>
  </cols>
  <sheetData>
    <row r="1" spans="1:24" x14ac:dyDescent="0.2">
      <c r="A1" t="s">
        <v>0</v>
      </c>
      <c r="B1" t="s">
        <v>1</v>
      </c>
      <c r="C1" t="s">
        <v>5</v>
      </c>
      <c r="D1" s="3" t="s">
        <v>2</v>
      </c>
      <c r="E1" s="3" t="s">
        <v>3</v>
      </c>
      <c r="F1" s="3" t="s">
        <v>4</v>
      </c>
      <c r="G1" t="s">
        <v>8</v>
      </c>
      <c r="H1" t="s">
        <v>9</v>
      </c>
      <c r="I1" t="s">
        <v>19</v>
      </c>
      <c r="J1" t="s">
        <v>11</v>
      </c>
      <c r="K1" t="s">
        <v>12</v>
      </c>
      <c r="L1" t="s">
        <v>13</v>
      </c>
      <c r="M1" t="s">
        <v>14</v>
      </c>
      <c r="N1" t="s">
        <v>15</v>
      </c>
      <c r="O1" t="s">
        <v>16</v>
      </c>
      <c r="P1" t="s">
        <v>17</v>
      </c>
      <c r="Q1" t="s">
        <v>18</v>
      </c>
      <c r="R1" t="s">
        <v>20</v>
      </c>
      <c r="S1" t="s">
        <v>23</v>
      </c>
      <c r="T1" t="s">
        <v>21</v>
      </c>
      <c r="U1" t="s">
        <v>22</v>
      </c>
      <c r="V1" t="s">
        <v>26</v>
      </c>
      <c r="W1" t="s">
        <v>25</v>
      </c>
      <c r="X1" t="s">
        <v>24</v>
      </c>
    </row>
    <row r="2" spans="1:24" x14ac:dyDescent="0.2">
      <c r="A2">
        <v>24576</v>
      </c>
      <c r="B2">
        <v>16</v>
      </c>
      <c r="C2">
        <v>256</v>
      </c>
      <c r="D2">
        <v>7.7290000000000001</v>
      </c>
      <c r="E2">
        <v>79.75</v>
      </c>
      <c r="F2">
        <v>212.26300000000001</v>
      </c>
      <c r="G2">
        <f>POWER(A2,2)/C2</f>
        <v>2359296</v>
      </c>
      <c r="H2">
        <f>ROUND(G2,-3)</f>
        <v>2359000</v>
      </c>
      <c r="I2" cm="1">
        <f t="array" ref="I2">MATCH(1,(A2=A:A)*(MIN(IF(A:A=A2,C:C))=C:C),0)</f>
        <v>2</v>
      </c>
      <c r="J2" cm="1">
        <f t="array" ref="J2">INDEX(A:H,I2,6)</f>
        <v>212.26300000000001</v>
      </c>
      <c r="K2" cm="1">
        <f t="array" ref="K2">INDEX(A:H,I2,5)</f>
        <v>79.75</v>
      </c>
      <c r="L2" cm="1">
        <f t="array" ref="L2">INDEX(A:H,I2,4)</f>
        <v>7.7290000000000001</v>
      </c>
      <c r="M2">
        <f>J2/F2</f>
        <v>1</v>
      </c>
      <c r="N2">
        <f>K2/E2</f>
        <v>1</v>
      </c>
      <c r="O2">
        <f>L2/D2</f>
        <v>1</v>
      </c>
      <c r="P2">
        <f>1/M2</f>
        <v>1</v>
      </c>
      <c r="Q2" cm="1">
        <f t="array" ref="Q2">MATCH(1,(H2=H:H)*(MIN(IF(H:H=H2,A:A))=A:A),0)</f>
        <v>2</v>
      </c>
      <c r="R2" cm="1">
        <f t="array" ref="R2">INDEX(A:H,Q2,6)</f>
        <v>212.26300000000001</v>
      </c>
      <c r="S2" cm="1">
        <f t="array" ref="S2">INDEX(A:H,Q2,5)</f>
        <v>79.75</v>
      </c>
      <c r="T2">
        <f>R2/F2</f>
        <v>1</v>
      </c>
      <c r="U2">
        <f>S2/E2</f>
        <v>1</v>
      </c>
      <c r="V2">
        <f>C2*U2</f>
        <v>256</v>
      </c>
      <c r="W2">
        <f>C2*T2</f>
        <v>256</v>
      </c>
      <c r="X2">
        <f>(M2-C2)/(1-C2)</f>
        <v>1</v>
      </c>
    </row>
    <row r="3" spans="1:24" x14ac:dyDescent="0.2">
      <c r="A3">
        <v>12288</v>
      </c>
      <c r="B3">
        <v>16</v>
      </c>
      <c r="C3">
        <v>256</v>
      </c>
      <c r="D3">
        <v>3.6659999999999999</v>
      </c>
      <c r="E3">
        <v>20.132999999999999</v>
      </c>
      <c r="F3">
        <v>87.331999999999994</v>
      </c>
      <c r="G3">
        <f>POWER(A3,2)/C3</f>
        <v>589824</v>
      </c>
      <c r="H3">
        <f>ROUND(G3,-3)</f>
        <v>590000</v>
      </c>
      <c r="I3" cm="1">
        <f t="array" ref="I3">MATCH(1,(A3=A:A)*(MIN(IF(A:A=A3,C:C))=C:C),0)</f>
        <v>8</v>
      </c>
      <c r="J3" cm="1">
        <f t="array" ref="J3">INDEX(A:H,I3,6)</f>
        <v>91.727000000000004</v>
      </c>
      <c r="K3" cm="1">
        <f t="array" ref="K3">INDEX(A:H,I3,5)</f>
        <v>39.747999999999998</v>
      </c>
      <c r="L3" cm="1">
        <f t="array" ref="L3">INDEX(A:H,I3,4)</f>
        <v>5.0149999999999997</v>
      </c>
      <c r="M3">
        <f>J3/F3</f>
        <v>1.0503251958045161</v>
      </c>
      <c r="N3">
        <f>K3/E3</f>
        <v>1.9742710972035959</v>
      </c>
      <c r="O3">
        <f>L3/D3</f>
        <v>1.3679759956355702</v>
      </c>
      <c r="P3">
        <f>1/M3</f>
        <v>0.9520860815245239</v>
      </c>
      <c r="Q3" cm="1">
        <f t="array" ref="Q3">MATCH(1,(H3=H:H)*(MIN(IF(H:H=H3,A:A))=A:A),0)</f>
        <v>22</v>
      </c>
      <c r="R3" cm="1">
        <f t="array" ref="R3">INDEX(A:H,Q3,6)</f>
        <v>23.263000000000002</v>
      </c>
      <c r="S3" cm="1">
        <f t="array" ref="S3">INDEX(A:H,Q3,5)</f>
        <v>12.997999999999999</v>
      </c>
      <c r="T3">
        <f>R3/F3</f>
        <v>0.26637429579077548</v>
      </c>
      <c r="U3">
        <f>S3/E3</f>
        <v>0.64560671534296921</v>
      </c>
      <c r="V3">
        <f>C3*U3</f>
        <v>165.27531912780012</v>
      </c>
      <c r="W3">
        <f>C3*T3</f>
        <v>68.191819722438524</v>
      </c>
      <c r="X3">
        <f>(M3-C3)/(1-C3)</f>
        <v>0.99980264629096272</v>
      </c>
    </row>
    <row r="4" spans="1:24" x14ac:dyDescent="0.2">
      <c r="A4">
        <v>6144</v>
      </c>
      <c r="B4">
        <v>16</v>
      </c>
      <c r="C4">
        <v>256</v>
      </c>
      <c r="D4">
        <v>2.6680000000000001</v>
      </c>
      <c r="E4">
        <v>5.3220000000000001</v>
      </c>
      <c r="F4">
        <v>47.314999999999998</v>
      </c>
      <c r="G4">
        <f>POWER(A4,2)/C4</f>
        <v>147456</v>
      </c>
      <c r="H4">
        <f>ROUND(G4,-3)</f>
        <v>147000</v>
      </c>
      <c r="I4" cm="1">
        <f t="array" ref="I4">MATCH(1,(A4=A:A)*(MIN(IF(A:A=A4,C:C))=C:C),0)</f>
        <v>13</v>
      </c>
      <c r="J4" cm="1">
        <f t="array" ref="J4">INDEX(A:H,I4,6)</f>
        <v>43.744</v>
      </c>
      <c r="K4" cm="1">
        <f t="array" ref="K4">INDEX(A:H,I4,5)</f>
        <v>20.212</v>
      </c>
      <c r="L4" cm="1">
        <f t="array" ref="L4">INDEX(A:H,I4,4)</f>
        <v>4.4359999999999999</v>
      </c>
      <c r="M4">
        <f>J4/F4</f>
        <v>0.92452710556905848</v>
      </c>
      <c r="N4">
        <f>K4/E4</f>
        <v>3.7978203682826006</v>
      </c>
      <c r="O4">
        <f>L4/D4</f>
        <v>1.6626686656671663</v>
      </c>
      <c r="P4">
        <f>1/M4</f>
        <v>1.0816340526700805</v>
      </c>
      <c r="Q4" cm="1">
        <f t="array" ref="Q4">MATCH(1,(H4=H:H)*(MIN(IF(H:H=H4,A:A))=A:A),0)</f>
        <v>21</v>
      </c>
      <c r="R4" cm="1">
        <f t="array" ref="R4">INDEX(A:H,Q4,6)</f>
        <v>10.042</v>
      </c>
      <c r="S4" cm="1">
        <f t="array" ref="S4">INDEX(A:H,Q4,5)</f>
        <v>3.3</v>
      </c>
      <c r="T4">
        <f>R4/F4</f>
        <v>0.2122371341012364</v>
      </c>
      <c r="U4">
        <f>S4/E4</f>
        <v>0.62006764374295376</v>
      </c>
      <c r="V4">
        <f>C4*U4</f>
        <v>158.73731679819616</v>
      </c>
      <c r="W4">
        <f>C4*T4</f>
        <v>54.332706329916519</v>
      </c>
      <c r="X4">
        <f>(M4-C4)/(1-C4)</f>
        <v>1.0002959721350233</v>
      </c>
    </row>
    <row r="5" spans="1:24" x14ac:dyDescent="0.2">
      <c r="A5">
        <v>3072</v>
      </c>
      <c r="B5">
        <v>16</v>
      </c>
      <c r="C5">
        <v>256</v>
      </c>
      <c r="D5">
        <v>2.2930000000000001</v>
      </c>
      <c r="E5">
        <v>1.7410000000000001</v>
      </c>
      <c r="F5">
        <v>28.286000000000001</v>
      </c>
      <c r="G5">
        <f>POWER(A5,2)/C5</f>
        <v>36864</v>
      </c>
      <c r="H5">
        <f>ROUND(G5,-3)</f>
        <v>37000</v>
      </c>
      <c r="I5" cm="1">
        <f t="array" ref="I5">MATCH(1,(A5=A:A)*(MIN(IF(A:A=A5,C:C))=C:C),0)</f>
        <v>17</v>
      </c>
      <c r="J5" cm="1">
        <f t="array" ref="J5">INDEX(A:H,I5,6)</f>
        <v>59.496000000000002</v>
      </c>
      <c r="K5" cm="1">
        <f t="array" ref="K5">INDEX(A:H,I5,5)</f>
        <v>43.344999999999999</v>
      </c>
      <c r="L5" cm="1">
        <f t="array" ref="L5">INDEX(A:H,I5,4)</f>
        <v>4.1749999999999998</v>
      </c>
      <c r="M5">
        <f>J5/F5</f>
        <v>2.1033726932051193</v>
      </c>
      <c r="N5">
        <f>K5/E5</f>
        <v>24.89661114302125</v>
      </c>
      <c r="O5">
        <f>L5/D5</f>
        <v>1.8207588312254686</v>
      </c>
      <c r="P5">
        <f>1/M5</f>
        <v>0.47542691945677018</v>
      </c>
      <c r="Q5" cm="1">
        <f t="array" ref="Q5">MATCH(1,(H5=H:H)*(MIN(IF(H:H=H5,A:A))=A:A),0)</f>
        <v>19</v>
      </c>
      <c r="R5" cm="1">
        <f t="array" ref="R5">INDEX(A:H,Q5,6)</f>
        <v>9.0109999999999992</v>
      </c>
      <c r="S5" cm="1">
        <f t="array" ref="S5">INDEX(A:H,Q5,5)</f>
        <v>1.762</v>
      </c>
      <c r="T5">
        <f>R5/F5</f>
        <v>0.31856748921728056</v>
      </c>
      <c r="U5">
        <f>S5/E5</f>
        <v>1.0120620333141872</v>
      </c>
      <c r="V5">
        <f>C5*U5</f>
        <v>259.08788052843192</v>
      </c>
      <c r="W5">
        <f>C5*T5</f>
        <v>81.553277239623824</v>
      </c>
      <c r="X5">
        <f>(M5-C5)/(1-C5)</f>
        <v>0.9956730482619407</v>
      </c>
    </row>
    <row r="6" spans="1:24" x14ac:dyDescent="0.2">
      <c r="A6">
        <v>1536</v>
      </c>
      <c r="B6">
        <v>16</v>
      </c>
      <c r="C6">
        <v>256</v>
      </c>
      <c r="D6">
        <v>2.2000000000000002</v>
      </c>
      <c r="E6">
        <v>1.355</v>
      </c>
      <c r="F6">
        <v>22.227</v>
      </c>
      <c r="G6">
        <f>POWER(A6,2)/C6</f>
        <v>9216</v>
      </c>
      <c r="H6">
        <f>ROUND(G6,-3)</f>
        <v>9000</v>
      </c>
      <c r="I6" cm="1">
        <f t="array" ref="I6">MATCH(1,(A6=A:A)*(MIN(IF(A:A=A6,C:C))=C:C),0)</f>
        <v>20</v>
      </c>
      <c r="J6" cm="1">
        <f t="array" ref="J6">INDEX(A:H,I6,6)</f>
        <v>39.338999999999999</v>
      </c>
      <c r="K6" cm="1">
        <f t="array" ref="K6">INDEX(A:H,I6,5)</f>
        <v>29.6</v>
      </c>
      <c r="L6" cm="1">
        <f t="array" ref="L6">INDEX(A:H,I6,4)</f>
        <v>2.1789999999999998</v>
      </c>
      <c r="M6">
        <f>J6/F6</f>
        <v>1.7698744769874477</v>
      </c>
      <c r="N6">
        <f>K6/E6</f>
        <v>21.845018450184504</v>
      </c>
      <c r="O6">
        <f>L6/D6</f>
        <v>0.99045454545454525</v>
      </c>
      <c r="P6">
        <f>1/M6</f>
        <v>0.56501182033096931</v>
      </c>
      <c r="Q6" cm="1">
        <f t="array" ref="Q6">MATCH(1,(H6=H:H)*(MIN(IF(H:H=H6,A:A))=A:A),0)</f>
        <v>16</v>
      </c>
      <c r="R6" cm="1">
        <f t="array" ref="R6">INDEX(A:H,Q6,6)</f>
        <v>9.7639999999999993</v>
      </c>
      <c r="S6" cm="1">
        <f t="array" ref="S6">INDEX(A:H,Q6,5)</f>
        <v>0.68500000000000005</v>
      </c>
      <c r="T6">
        <f>R6/F6</f>
        <v>0.43928555360597465</v>
      </c>
      <c r="U6">
        <f>S6/E6</f>
        <v>0.50553505535055354</v>
      </c>
      <c r="V6">
        <f>C6*U6</f>
        <v>129.41697416974171</v>
      </c>
      <c r="W6">
        <f>C6*T6</f>
        <v>112.45710172312951</v>
      </c>
      <c r="X6">
        <f>(M6-C6)/(1-C6)</f>
        <v>0.99698088440397081</v>
      </c>
    </row>
    <row r="7" spans="1:24" x14ac:dyDescent="0.2">
      <c r="A7">
        <v>768</v>
      </c>
      <c r="B7">
        <v>16</v>
      </c>
      <c r="C7">
        <v>256</v>
      </c>
      <c r="D7">
        <v>2.1040000000000001</v>
      </c>
      <c r="E7">
        <v>0.64800000000000002</v>
      </c>
      <c r="F7">
        <v>15.256</v>
      </c>
      <c r="G7">
        <f>POWER(A7,2)/C7</f>
        <v>2304</v>
      </c>
      <c r="H7">
        <f>ROUND(G7,-3)</f>
        <v>2000</v>
      </c>
      <c r="I7" cm="1">
        <f t="array" ref="I7">MATCH(1,(A7=A:A)*(MIN(IF(A:A=A7,C:C))=C:C),0)</f>
        <v>22</v>
      </c>
      <c r="J7" cm="1">
        <f t="array" ref="J7">INDEX(A:H,I7,6)</f>
        <v>23.263000000000002</v>
      </c>
      <c r="K7" cm="1">
        <f t="array" ref="K7">INDEX(A:H,I7,5)</f>
        <v>12.997999999999999</v>
      </c>
      <c r="L7" cm="1">
        <f t="array" ref="L7">INDEX(A:H,I7,4)</f>
        <v>1.026</v>
      </c>
      <c r="M7">
        <f>J7/F7</f>
        <v>1.5248426848453069</v>
      </c>
      <c r="N7">
        <f>K7/E7</f>
        <v>20.058641975308639</v>
      </c>
      <c r="O7">
        <f>L7/D7</f>
        <v>0.48764258555133078</v>
      </c>
      <c r="P7">
        <f>1/M7</f>
        <v>0.65580535614495117</v>
      </c>
      <c r="Q7" cm="1">
        <f t="array" ref="Q7">MATCH(1,(H7=H:H)*(MIN(IF(H:H=H7,A:A))=A:A),0)</f>
        <v>7</v>
      </c>
      <c r="R7" cm="1">
        <f t="array" ref="R7">INDEX(A:H,Q7,6)</f>
        <v>15.256</v>
      </c>
      <c r="S7" cm="1">
        <f t="array" ref="S7">INDEX(A:H,Q7,5)</f>
        <v>0.64800000000000002</v>
      </c>
      <c r="T7">
        <f>R7/F7</f>
        <v>1</v>
      </c>
      <c r="U7">
        <f>S7/E7</f>
        <v>1</v>
      </c>
      <c r="V7">
        <f>C7*U7</f>
        <v>256</v>
      </c>
      <c r="W7">
        <f>C7*T7</f>
        <v>256</v>
      </c>
      <c r="X7">
        <f>(M7-C7)/(1-C7)</f>
        <v>0.99794179339276345</v>
      </c>
    </row>
    <row r="8" spans="1:24" x14ac:dyDescent="0.2">
      <c r="A8">
        <v>12288</v>
      </c>
      <c r="B8">
        <v>8</v>
      </c>
      <c r="C8">
        <v>128</v>
      </c>
      <c r="D8">
        <v>5.0149999999999997</v>
      </c>
      <c r="E8">
        <v>39.747999999999998</v>
      </c>
      <c r="F8">
        <v>91.727000000000004</v>
      </c>
      <c r="G8">
        <f>POWER(A8,2)/C8</f>
        <v>1179648</v>
      </c>
      <c r="H8">
        <f>ROUND(G8,-3)</f>
        <v>1180000</v>
      </c>
      <c r="I8" cm="1">
        <f t="array" ref="I8">MATCH(1,(A8=A:A)*(MIN(IF(A:A=A8,C:C))=C:C),0)</f>
        <v>8</v>
      </c>
      <c r="J8" cm="1">
        <f t="array" ref="J8">INDEX(A:H,I8,6)</f>
        <v>91.727000000000004</v>
      </c>
      <c r="K8" cm="1">
        <f t="array" ref="K8">INDEX(A:H,I8,5)</f>
        <v>39.747999999999998</v>
      </c>
      <c r="L8" cm="1">
        <f t="array" ref="L8">INDEX(A:H,I8,4)</f>
        <v>5.0149999999999997</v>
      </c>
      <c r="M8">
        <f>J8/F8</f>
        <v>1</v>
      </c>
      <c r="N8">
        <f>K8/E8</f>
        <v>1</v>
      </c>
      <c r="O8">
        <f>L8/D8</f>
        <v>1</v>
      </c>
      <c r="P8">
        <f>1/M8</f>
        <v>1</v>
      </c>
      <c r="Q8" cm="1">
        <f t="array" ref="Q8">MATCH(1,(H8=H:H)*(MIN(IF(H:H=H8,A:A))=A:A),0)</f>
        <v>8</v>
      </c>
      <c r="R8" cm="1">
        <f t="array" ref="R8">INDEX(A:H,Q8,6)</f>
        <v>91.727000000000004</v>
      </c>
      <c r="S8" cm="1">
        <f t="array" ref="S8">INDEX(A:H,Q8,5)</f>
        <v>39.747999999999998</v>
      </c>
      <c r="T8">
        <f>R8/F8</f>
        <v>1</v>
      </c>
      <c r="U8">
        <f>S8/E8</f>
        <v>1</v>
      </c>
      <c r="V8">
        <f>C8*U8</f>
        <v>128</v>
      </c>
      <c r="W8">
        <f>C8*T8</f>
        <v>128</v>
      </c>
      <c r="X8">
        <f>(M8-C8)/(1-C8)</f>
        <v>1</v>
      </c>
    </row>
    <row r="9" spans="1:24" x14ac:dyDescent="0.2">
      <c r="A9">
        <v>6144</v>
      </c>
      <c r="B9">
        <v>8</v>
      </c>
      <c r="C9">
        <v>128</v>
      </c>
      <c r="D9">
        <v>2.73</v>
      </c>
      <c r="E9">
        <v>10.247</v>
      </c>
      <c r="F9">
        <v>36.713999999999999</v>
      </c>
      <c r="G9">
        <f>POWER(A9,2)/C9</f>
        <v>294912</v>
      </c>
      <c r="H9">
        <f>ROUND(G9,-3)</f>
        <v>295000</v>
      </c>
      <c r="I9" cm="1">
        <f t="array" ref="I9">MATCH(1,(A9=A:A)*(MIN(IF(A:A=A9,C:C))=C:C),0)</f>
        <v>13</v>
      </c>
      <c r="J9" cm="1">
        <f t="array" ref="J9">INDEX(A:H,I9,6)</f>
        <v>43.744</v>
      </c>
      <c r="K9" cm="1">
        <f t="array" ref="K9">INDEX(A:H,I9,5)</f>
        <v>20.212</v>
      </c>
      <c r="L9" cm="1">
        <f t="array" ref="L9">INDEX(A:H,I9,4)</f>
        <v>4.4359999999999999</v>
      </c>
      <c r="M9">
        <f>J9/F9</f>
        <v>1.1914800893392168</v>
      </c>
      <c r="N9">
        <f>K9/E9</f>
        <v>1.9724797501707816</v>
      </c>
      <c r="O9">
        <f>L9/D9</f>
        <v>1.6249084249084249</v>
      </c>
      <c r="P9">
        <f>1/M9</f>
        <v>0.83929224579370876</v>
      </c>
      <c r="Q9" cm="1">
        <f t="array" ref="Q9">MATCH(1,(H9=H:H)*(MIN(IF(H:H=H9,A:A))=A:A),0)</f>
        <v>9</v>
      </c>
      <c r="R9" cm="1">
        <f t="array" ref="R9">INDEX(A:H,Q9,6)</f>
        <v>36.713999999999999</v>
      </c>
      <c r="S9" cm="1">
        <f t="array" ref="S9">INDEX(A:H,Q9,5)</f>
        <v>10.247</v>
      </c>
      <c r="T9">
        <f>R9/F9</f>
        <v>1</v>
      </c>
      <c r="U9">
        <f>S9/E9</f>
        <v>1</v>
      </c>
      <c r="V9">
        <f>C9*U9</f>
        <v>128</v>
      </c>
      <c r="W9">
        <f>C9*T9</f>
        <v>128</v>
      </c>
      <c r="X9">
        <f>(M9-C9)/(1-C9)</f>
        <v>0.99849228276110846</v>
      </c>
    </row>
    <row r="10" spans="1:24" x14ac:dyDescent="0.2">
      <c r="A10">
        <v>3072</v>
      </c>
      <c r="B10">
        <v>8</v>
      </c>
      <c r="C10">
        <v>128</v>
      </c>
      <c r="D10">
        <v>2.367</v>
      </c>
      <c r="E10">
        <v>2.8719999999999999</v>
      </c>
      <c r="F10">
        <v>22.065999999999999</v>
      </c>
      <c r="G10">
        <f>POWER(A10,2)/C10</f>
        <v>73728</v>
      </c>
      <c r="H10">
        <f>ROUND(G10,-3)</f>
        <v>74000</v>
      </c>
      <c r="I10" cm="1">
        <f t="array" ref="I10">MATCH(1,(A10=A:A)*(MIN(IF(A:A=A10,C:C))=C:C),0)</f>
        <v>17</v>
      </c>
      <c r="J10" cm="1">
        <f t="array" ref="J10">INDEX(A:H,I10,6)</f>
        <v>59.496000000000002</v>
      </c>
      <c r="K10" cm="1">
        <f t="array" ref="K10">INDEX(A:H,I10,5)</f>
        <v>43.344999999999999</v>
      </c>
      <c r="L10" cm="1">
        <f t="array" ref="L10">INDEX(A:H,I10,4)</f>
        <v>4.1749999999999998</v>
      </c>
      <c r="M10">
        <f>J10/F10</f>
        <v>2.6962748119278532</v>
      </c>
      <c r="N10">
        <f>K10/E10</f>
        <v>15.092270194986073</v>
      </c>
      <c r="O10">
        <f>L10/D10</f>
        <v>1.7638360794254331</v>
      </c>
      <c r="P10">
        <f>1/M10</f>
        <v>0.37088207610595664</v>
      </c>
      <c r="Q10" cm="1">
        <f t="array" ref="Q10">MATCH(1,(H10=H:H)*(MIN(IF(H:H=H10,A:A))=A:A),0)</f>
        <v>10</v>
      </c>
      <c r="R10" cm="1">
        <f t="array" ref="R10">INDEX(A:H,Q10,6)</f>
        <v>22.065999999999999</v>
      </c>
      <c r="S10" cm="1">
        <f t="array" ref="S10">INDEX(A:H,Q10,5)</f>
        <v>2.8719999999999999</v>
      </c>
      <c r="T10">
        <f>R10/F10</f>
        <v>1</v>
      </c>
      <c r="U10">
        <f>S10/E10</f>
        <v>1</v>
      </c>
      <c r="V10">
        <f>C10*U10</f>
        <v>128</v>
      </c>
      <c r="W10">
        <f>C10*T10</f>
        <v>128</v>
      </c>
      <c r="X10">
        <f>(M10-C10)/(1-C10)</f>
        <v>0.98664350541789092</v>
      </c>
    </row>
    <row r="11" spans="1:24" x14ac:dyDescent="0.2">
      <c r="A11">
        <v>1536</v>
      </c>
      <c r="B11">
        <v>8</v>
      </c>
      <c r="C11">
        <v>128</v>
      </c>
      <c r="D11">
        <v>2.1110000000000002</v>
      </c>
      <c r="E11">
        <v>1.2809999999999999</v>
      </c>
      <c r="F11">
        <v>13.329000000000001</v>
      </c>
      <c r="G11">
        <f>POWER(A11,2)/C11</f>
        <v>18432</v>
      </c>
      <c r="H11">
        <f>ROUND(G11,-3)</f>
        <v>18000</v>
      </c>
      <c r="I11" cm="1">
        <f t="array" ref="I11">MATCH(1,(A11=A:A)*(MIN(IF(A:A=A11,C:C))=C:C),0)</f>
        <v>20</v>
      </c>
      <c r="J11" cm="1">
        <f t="array" ref="J11">INDEX(A:H,I11,6)</f>
        <v>39.338999999999999</v>
      </c>
      <c r="K11" cm="1">
        <f t="array" ref="K11">INDEX(A:H,I11,5)</f>
        <v>29.6</v>
      </c>
      <c r="L11" cm="1">
        <f t="array" ref="L11">INDEX(A:H,I11,4)</f>
        <v>2.1789999999999998</v>
      </c>
      <c r="M11">
        <f>J11/F11</f>
        <v>2.9513841998649557</v>
      </c>
      <c r="N11">
        <f>K11/E11</f>
        <v>23.106947697111636</v>
      </c>
      <c r="O11">
        <f>L11/D11</f>
        <v>1.0322122216958785</v>
      </c>
      <c r="P11">
        <f>1/M11</f>
        <v>0.33882406771905749</v>
      </c>
      <c r="Q11" cm="1">
        <f t="array" ref="Q11">MATCH(1,(H11=H:H)*(MIN(IF(H:H=H11,A:A))=A:A),0)</f>
        <v>11</v>
      </c>
      <c r="R11" cm="1">
        <f t="array" ref="R11">INDEX(A:H,Q11,6)</f>
        <v>13.329000000000001</v>
      </c>
      <c r="S11" cm="1">
        <f t="array" ref="S11">INDEX(A:H,Q11,5)</f>
        <v>1.2809999999999999</v>
      </c>
      <c r="T11">
        <f>R11/F11</f>
        <v>1</v>
      </c>
      <c r="U11">
        <f>S11/E11</f>
        <v>1</v>
      </c>
      <c r="V11">
        <f>C11*U11</f>
        <v>128</v>
      </c>
      <c r="W11">
        <f>C11*T11</f>
        <v>128</v>
      </c>
      <c r="X11">
        <f>(M11-C11)/(1-C11)</f>
        <v>0.98463477007980349</v>
      </c>
    </row>
    <row r="12" spans="1:24" x14ac:dyDescent="0.2">
      <c r="A12">
        <v>768</v>
      </c>
      <c r="B12">
        <v>8</v>
      </c>
      <c r="C12">
        <v>128</v>
      </c>
      <c r="D12">
        <v>1.889</v>
      </c>
      <c r="E12">
        <v>0.60899999999999999</v>
      </c>
      <c r="F12">
        <v>11.323</v>
      </c>
      <c r="G12">
        <f>POWER(A12,2)/C12</f>
        <v>4608</v>
      </c>
      <c r="H12">
        <f>ROUND(G12,-3)</f>
        <v>5000</v>
      </c>
      <c r="I12" cm="1">
        <f t="array" ref="I12">MATCH(1,(A12=A:A)*(MIN(IF(A:A=A12,C:C))=C:C),0)</f>
        <v>22</v>
      </c>
      <c r="J12" cm="1">
        <f t="array" ref="J12">INDEX(A:H,I12,6)</f>
        <v>23.263000000000002</v>
      </c>
      <c r="K12" cm="1">
        <f t="array" ref="K12">INDEX(A:H,I12,5)</f>
        <v>12.997999999999999</v>
      </c>
      <c r="L12" cm="1">
        <f t="array" ref="L12">INDEX(A:H,I12,4)</f>
        <v>1.026</v>
      </c>
      <c r="M12">
        <f>J12/F12</f>
        <v>2.054490859312903</v>
      </c>
      <c r="N12">
        <f>K12/E12</f>
        <v>21.343185550082101</v>
      </c>
      <c r="O12">
        <f>L12/D12</f>
        <v>0.54314452091053467</v>
      </c>
      <c r="P12">
        <f>1/M12</f>
        <v>0.48673859777328804</v>
      </c>
      <c r="Q12" cm="1">
        <f t="array" ref="Q12">MATCH(1,(H12=H:H)*(MIN(IF(H:H=H12,A:A))=A:A),0)</f>
        <v>12</v>
      </c>
      <c r="R12" cm="1">
        <f t="array" ref="R12">INDEX(A:H,Q12,6)</f>
        <v>11.323</v>
      </c>
      <c r="S12" cm="1">
        <f t="array" ref="S12">INDEX(A:H,Q12,5)</f>
        <v>0.60899999999999999</v>
      </c>
      <c r="T12">
        <f>R12/F12</f>
        <v>1</v>
      </c>
      <c r="U12">
        <f>S12/E12</f>
        <v>1</v>
      </c>
      <c r="V12">
        <f>C12*U12</f>
        <v>128</v>
      </c>
      <c r="W12">
        <f>C12*T12</f>
        <v>128</v>
      </c>
      <c r="X12">
        <f>(M12-C12)/(1-C12)</f>
        <v>0.99169692236761486</v>
      </c>
    </row>
    <row r="13" spans="1:24" x14ac:dyDescent="0.2">
      <c r="A13">
        <v>6144</v>
      </c>
      <c r="B13">
        <v>4</v>
      </c>
      <c r="C13">
        <v>64</v>
      </c>
      <c r="D13">
        <v>4.4359999999999999</v>
      </c>
      <c r="E13">
        <v>20.212</v>
      </c>
      <c r="F13">
        <v>43.744</v>
      </c>
      <c r="G13">
        <f>POWER(A13,2)/C13</f>
        <v>589824</v>
      </c>
      <c r="H13">
        <f>ROUND(G13,-3)</f>
        <v>590000</v>
      </c>
      <c r="I13" cm="1">
        <f t="array" ref="I13">MATCH(1,(A13=A:A)*(MIN(IF(A:A=A13,C:C))=C:C),0)</f>
        <v>13</v>
      </c>
      <c r="J13" cm="1">
        <f t="array" ref="J13">INDEX(A:H,I13,6)</f>
        <v>43.744</v>
      </c>
      <c r="K13" cm="1">
        <f t="array" ref="K13">INDEX(A:H,I13,5)</f>
        <v>20.212</v>
      </c>
      <c r="L13" cm="1">
        <f t="array" ref="L13">INDEX(A:H,I13,4)</f>
        <v>4.4359999999999999</v>
      </c>
      <c r="M13">
        <f>J13/F13</f>
        <v>1</v>
      </c>
      <c r="N13">
        <f>K13/E13</f>
        <v>1</v>
      </c>
      <c r="O13">
        <f>L13/D13</f>
        <v>1</v>
      </c>
      <c r="P13">
        <f>1/M13</f>
        <v>1</v>
      </c>
      <c r="Q13" cm="1">
        <f t="array" ref="Q13">MATCH(1,(H13=H:H)*(MIN(IF(H:H=H13,A:A))=A:A),0)</f>
        <v>22</v>
      </c>
      <c r="R13" cm="1">
        <f t="array" ref="R13">INDEX(A:H,Q13,6)</f>
        <v>23.263000000000002</v>
      </c>
      <c r="S13" cm="1">
        <f t="array" ref="S13">INDEX(A:H,Q13,5)</f>
        <v>12.997999999999999</v>
      </c>
      <c r="T13">
        <f>R13/F13</f>
        <v>0.53179864667154353</v>
      </c>
      <c r="U13">
        <f>S13/E13</f>
        <v>0.64308331684148023</v>
      </c>
      <c r="V13">
        <f>C13*U13</f>
        <v>41.157332277854735</v>
      </c>
      <c r="W13">
        <f>C13*T13</f>
        <v>34.035113386978786</v>
      </c>
      <c r="X13">
        <f>(M13-C13)/(1-C13)</f>
        <v>1</v>
      </c>
    </row>
    <row r="14" spans="1:24" x14ac:dyDescent="0.2">
      <c r="A14">
        <v>3072</v>
      </c>
      <c r="B14">
        <v>4</v>
      </c>
      <c r="C14">
        <v>64</v>
      </c>
      <c r="D14">
        <v>3.3380000000000001</v>
      </c>
      <c r="E14">
        <v>5.444</v>
      </c>
      <c r="F14">
        <v>20.358000000000001</v>
      </c>
      <c r="G14">
        <f>POWER(A14,2)/C14</f>
        <v>147456</v>
      </c>
      <c r="H14">
        <f>ROUND(G14,-3)</f>
        <v>147000</v>
      </c>
      <c r="I14" cm="1">
        <f t="array" ref="I14">MATCH(1,(A14=A:A)*(MIN(IF(A:A=A14,C:C))=C:C),0)</f>
        <v>17</v>
      </c>
      <c r="J14" cm="1">
        <f t="array" ref="J14">INDEX(A:H,I14,6)</f>
        <v>59.496000000000002</v>
      </c>
      <c r="K14" cm="1">
        <f t="array" ref="K14">INDEX(A:H,I14,5)</f>
        <v>43.344999999999999</v>
      </c>
      <c r="L14" cm="1">
        <f t="array" ref="L14">INDEX(A:H,I14,4)</f>
        <v>4.1749999999999998</v>
      </c>
      <c r="M14">
        <f>J14/F14</f>
        <v>2.922487474211612</v>
      </c>
      <c r="N14">
        <f>K14/E14</f>
        <v>7.9619764878765613</v>
      </c>
      <c r="O14">
        <f>L14/D14</f>
        <v>1.2507489514679448</v>
      </c>
      <c r="P14">
        <f>1/M14</f>
        <v>0.34217426381605487</v>
      </c>
      <c r="Q14" cm="1">
        <f t="array" ref="Q14">MATCH(1,(H14=H:H)*(MIN(IF(H:H=H14,A:A))=A:A),0)</f>
        <v>21</v>
      </c>
      <c r="R14" cm="1">
        <f t="array" ref="R14">INDEX(A:H,Q14,6)</f>
        <v>10.042</v>
      </c>
      <c r="S14" cm="1">
        <f t="array" ref="S14">INDEX(A:H,Q14,5)</f>
        <v>3.3</v>
      </c>
      <c r="T14">
        <f>R14/F14</f>
        <v>0.49327045878770015</v>
      </c>
      <c r="U14">
        <f>S14/E14</f>
        <v>0.60617193240264511</v>
      </c>
      <c r="V14">
        <f>C14*U14</f>
        <v>38.795003673769287</v>
      </c>
      <c r="W14">
        <f>C14*T14</f>
        <v>31.56930936241281</v>
      </c>
      <c r="X14">
        <f>(M14-C14)/(1-C14)</f>
        <v>0.96948432580616484</v>
      </c>
    </row>
    <row r="15" spans="1:24" x14ac:dyDescent="0.2">
      <c r="A15">
        <v>1536</v>
      </c>
      <c r="B15">
        <v>4</v>
      </c>
      <c r="C15">
        <v>64</v>
      </c>
      <c r="D15">
        <v>3.15</v>
      </c>
      <c r="E15">
        <v>1.722</v>
      </c>
      <c r="F15">
        <v>12.349</v>
      </c>
      <c r="G15">
        <f>POWER(A15,2)/C15</f>
        <v>36864</v>
      </c>
      <c r="H15">
        <f>ROUND(G15,-3)</f>
        <v>37000</v>
      </c>
      <c r="I15" cm="1">
        <f t="array" ref="I15">MATCH(1,(A15=A:A)*(MIN(IF(A:A=A15,C:C))=C:C),0)</f>
        <v>20</v>
      </c>
      <c r="J15" cm="1">
        <f t="array" ref="J15">INDEX(A:H,I15,6)</f>
        <v>39.338999999999999</v>
      </c>
      <c r="K15" cm="1">
        <f t="array" ref="K15">INDEX(A:H,I15,5)</f>
        <v>29.6</v>
      </c>
      <c r="L15" cm="1">
        <f t="array" ref="L15">INDEX(A:H,I15,4)</f>
        <v>2.1789999999999998</v>
      </c>
      <c r="M15">
        <f>J15/F15</f>
        <v>3.1856020730423515</v>
      </c>
      <c r="N15">
        <f>K15/E15</f>
        <v>17.189314750290361</v>
      </c>
      <c r="O15">
        <f>L15/D15</f>
        <v>0.69174603174603166</v>
      </c>
      <c r="P15">
        <f>1/M15</f>
        <v>0.3139124024504944</v>
      </c>
      <c r="Q15" cm="1">
        <f t="array" ref="Q15">MATCH(1,(H15=H:H)*(MIN(IF(H:H=H15,A:A))=A:A),0)</f>
        <v>19</v>
      </c>
      <c r="R15" cm="1">
        <f t="array" ref="R15">INDEX(A:H,Q15,6)</f>
        <v>9.0109999999999992</v>
      </c>
      <c r="S15" cm="1">
        <f t="array" ref="S15">INDEX(A:H,Q15,5)</f>
        <v>1.762</v>
      </c>
      <c r="T15">
        <f>R15/F15</f>
        <v>0.72969471212243897</v>
      </c>
      <c r="U15">
        <f>S15/E15</f>
        <v>1.0232288037166086</v>
      </c>
      <c r="V15">
        <f>C15*U15</f>
        <v>65.486643437862952</v>
      </c>
      <c r="W15">
        <f>C15*T15</f>
        <v>46.700461575836094</v>
      </c>
      <c r="X15">
        <f>(M15-C15)/(1-C15)</f>
        <v>0.96530790360250229</v>
      </c>
    </row>
    <row r="16" spans="1:24" x14ac:dyDescent="0.2">
      <c r="A16">
        <v>768</v>
      </c>
      <c r="B16">
        <v>4</v>
      </c>
      <c r="C16">
        <v>64</v>
      </c>
      <c r="D16">
        <v>2.9990000000000001</v>
      </c>
      <c r="E16">
        <v>0.68500000000000005</v>
      </c>
      <c r="F16">
        <v>9.7639999999999993</v>
      </c>
      <c r="G16">
        <f>POWER(A16,2)/C16</f>
        <v>9216</v>
      </c>
      <c r="H16">
        <f>ROUND(G16,-3)</f>
        <v>9000</v>
      </c>
      <c r="I16" cm="1">
        <f t="array" ref="I16">MATCH(1,(A16=A:A)*(MIN(IF(A:A=A16,C:C))=C:C),0)</f>
        <v>22</v>
      </c>
      <c r="J16" cm="1">
        <f t="array" ref="J16">INDEX(A:H,I16,6)</f>
        <v>23.263000000000002</v>
      </c>
      <c r="K16" cm="1">
        <f t="array" ref="K16">INDEX(A:H,I16,5)</f>
        <v>12.997999999999999</v>
      </c>
      <c r="L16" cm="1">
        <f t="array" ref="L16">INDEX(A:H,I16,4)</f>
        <v>1.026</v>
      </c>
      <c r="M16">
        <f>J16/F16</f>
        <v>2.382527652601393</v>
      </c>
      <c r="N16">
        <f>K16/E16</f>
        <v>18.975182481751823</v>
      </c>
      <c r="O16">
        <f>L16/D16</f>
        <v>0.34211403801267087</v>
      </c>
      <c r="P16">
        <f>1/M16</f>
        <v>0.41972230580750547</v>
      </c>
      <c r="Q16" cm="1">
        <f t="array" ref="Q16">MATCH(1,(H16=H:H)*(MIN(IF(H:H=H16,A:A))=A:A),0)</f>
        <v>16</v>
      </c>
      <c r="R16" cm="1">
        <f t="array" ref="R16">INDEX(A:H,Q16,6)</f>
        <v>9.7639999999999993</v>
      </c>
      <c r="S16" cm="1">
        <f t="array" ref="S16">INDEX(A:H,Q16,5)</f>
        <v>0.68500000000000005</v>
      </c>
      <c r="T16">
        <f>R16/F16</f>
        <v>1</v>
      </c>
      <c r="U16">
        <f>S16/E16</f>
        <v>1</v>
      </c>
      <c r="V16">
        <f>C16*U16</f>
        <v>64</v>
      </c>
      <c r="W16">
        <f>C16*T16</f>
        <v>64</v>
      </c>
      <c r="X16">
        <f>(M16-C16)/(1-C16)</f>
        <v>0.9780551166253747</v>
      </c>
    </row>
    <row r="17" spans="1:24" x14ac:dyDescent="0.2">
      <c r="A17">
        <v>3072</v>
      </c>
      <c r="B17">
        <v>1</v>
      </c>
      <c r="C17">
        <v>16</v>
      </c>
      <c r="D17">
        <v>4.1749999999999998</v>
      </c>
      <c r="E17">
        <v>43.344999999999999</v>
      </c>
      <c r="F17">
        <v>59.496000000000002</v>
      </c>
      <c r="G17">
        <f>POWER(A17,2)/C17</f>
        <v>589824</v>
      </c>
      <c r="H17">
        <f>ROUND(G17,-3)</f>
        <v>590000</v>
      </c>
      <c r="I17" cm="1">
        <f t="array" ref="I17">MATCH(1,(A17=A:A)*(MIN(IF(A:A=A17,C:C))=C:C),0)</f>
        <v>17</v>
      </c>
      <c r="J17" cm="1">
        <f t="array" ref="J17">INDEX(A:H,I17,6)</f>
        <v>59.496000000000002</v>
      </c>
      <c r="K17" cm="1">
        <f t="array" ref="K17">INDEX(A:H,I17,5)</f>
        <v>43.344999999999999</v>
      </c>
      <c r="L17" cm="1">
        <f t="array" ref="L17">INDEX(A:H,I17,4)</f>
        <v>4.1749999999999998</v>
      </c>
      <c r="M17">
        <f>J17/F17</f>
        <v>1</v>
      </c>
      <c r="N17">
        <f>K17/E17</f>
        <v>1</v>
      </c>
      <c r="O17">
        <f>L17/D17</f>
        <v>1</v>
      </c>
      <c r="P17">
        <f>1/M17</f>
        <v>1</v>
      </c>
      <c r="Q17" cm="1">
        <f t="array" ref="Q17">MATCH(1,(H17=H:H)*(MIN(IF(H:H=H17,A:A))=A:A),0)</f>
        <v>22</v>
      </c>
      <c r="R17" cm="1">
        <f t="array" ref="R17">INDEX(A:H,Q17,6)</f>
        <v>23.263000000000002</v>
      </c>
      <c r="S17" cm="1">
        <f t="array" ref="S17">INDEX(A:H,Q17,5)</f>
        <v>12.997999999999999</v>
      </c>
      <c r="T17">
        <f>R17/F17</f>
        <v>0.39100107570256826</v>
      </c>
      <c r="U17">
        <f>S17/E17</f>
        <v>0.29987311108547698</v>
      </c>
      <c r="V17">
        <f>C17*U17</f>
        <v>4.7979697773676317</v>
      </c>
      <c r="W17">
        <f>C17*T17</f>
        <v>6.2560172112410921</v>
      </c>
      <c r="X17">
        <f>(M17-C17)/(1-C17)</f>
        <v>1</v>
      </c>
    </row>
    <row r="18" spans="1:24" x14ac:dyDescent="0.2">
      <c r="A18">
        <v>1536</v>
      </c>
      <c r="B18">
        <v>1</v>
      </c>
      <c r="C18">
        <v>16</v>
      </c>
      <c r="D18">
        <v>3.2589999999999999</v>
      </c>
      <c r="E18">
        <v>17.346</v>
      </c>
      <c r="F18">
        <v>27.042999999999999</v>
      </c>
      <c r="G18">
        <f>POWER(A18,2)/C18</f>
        <v>147456</v>
      </c>
      <c r="H18">
        <f>ROUND(G18,-3)</f>
        <v>147000</v>
      </c>
      <c r="I18" cm="1">
        <f t="array" ref="I18">MATCH(1,(A18=A:A)*(MIN(IF(A:A=A18,C:C))=C:C),0)</f>
        <v>20</v>
      </c>
      <c r="J18" cm="1">
        <f t="array" ref="J18">INDEX(A:H,I18,6)</f>
        <v>39.338999999999999</v>
      </c>
      <c r="K18" cm="1">
        <f t="array" ref="K18">INDEX(A:H,I18,5)</f>
        <v>29.6</v>
      </c>
      <c r="L18" cm="1">
        <f t="array" ref="L18">INDEX(A:H,I18,4)</f>
        <v>2.1789999999999998</v>
      </c>
      <c r="M18">
        <f>J18/F18</f>
        <v>1.4546832821802316</v>
      </c>
      <c r="N18">
        <f>K18/E18</f>
        <v>1.706445289980399</v>
      </c>
      <c r="O18">
        <f>L18/D18</f>
        <v>0.66861000306842588</v>
      </c>
      <c r="P18">
        <f>1/M18</f>
        <v>0.68743486107933593</v>
      </c>
      <c r="Q18" cm="1">
        <f t="array" ref="Q18">MATCH(1,(H18=H:H)*(MIN(IF(H:H=H18,A:A))=A:A),0)</f>
        <v>21</v>
      </c>
      <c r="R18" cm="1">
        <f t="array" ref="R18">INDEX(A:H,Q18,6)</f>
        <v>10.042</v>
      </c>
      <c r="S18" cm="1">
        <f t="array" ref="S18">INDEX(A:H,Q18,5)</f>
        <v>3.3</v>
      </c>
      <c r="T18">
        <f>R18/F18</f>
        <v>0.37133454128609994</v>
      </c>
      <c r="U18">
        <f>S18/E18</f>
        <v>0.19024558976132824</v>
      </c>
      <c r="V18">
        <f>C18*U18</f>
        <v>3.0439294361812519</v>
      </c>
      <c r="W18">
        <f>C18*T18</f>
        <v>5.941352660577599</v>
      </c>
      <c r="X18">
        <f>(M18-C18)/(1-C18)</f>
        <v>0.96968778118798449</v>
      </c>
    </row>
    <row r="19" spans="1:24" x14ac:dyDescent="0.2">
      <c r="A19">
        <v>768</v>
      </c>
      <c r="B19">
        <v>1</v>
      </c>
      <c r="C19">
        <v>16</v>
      </c>
      <c r="D19">
        <v>2.97</v>
      </c>
      <c r="E19">
        <v>1.762</v>
      </c>
      <c r="F19">
        <v>9.0109999999999992</v>
      </c>
      <c r="G19">
        <f>POWER(A19,2)/C19</f>
        <v>36864</v>
      </c>
      <c r="H19">
        <f>ROUND(G19,-3)</f>
        <v>37000</v>
      </c>
      <c r="I19" cm="1">
        <f t="array" ref="I19">MATCH(1,(A19=A:A)*(MIN(IF(A:A=A19,C:C))=C:C),0)</f>
        <v>22</v>
      </c>
      <c r="J19" cm="1">
        <f t="array" ref="J19">INDEX(A:H,I19,6)</f>
        <v>23.263000000000002</v>
      </c>
      <c r="K19" cm="1">
        <f t="array" ref="K19">INDEX(A:H,I19,5)</f>
        <v>12.997999999999999</v>
      </c>
      <c r="L19" cm="1">
        <f t="array" ref="L19">INDEX(A:H,I19,4)</f>
        <v>1.026</v>
      </c>
      <c r="M19">
        <f>J19/F19</f>
        <v>2.581622461436023</v>
      </c>
      <c r="N19">
        <f>K19/E19</f>
        <v>7.3768444948921674</v>
      </c>
      <c r="O19">
        <f>L19/D19</f>
        <v>0.34545454545454546</v>
      </c>
      <c r="P19">
        <f>1/M19</f>
        <v>0.38735330782788113</v>
      </c>
      <c r="Q19" cm="1">
        <f t="array" ref="Q19">MATCH(1,(H19=H:H)*(MIN(IF(H:H=H19,A:A))=A:A),0)</f>
        <v>19</v>
      </c>
      <c r="R19" cm="1">
        <f t="array" ref="R19">INDEX(A:H,Q19,6)</f>
        <v>9.0109999999999992</v>
      </c>
      <c r="S19" cm="1">
        <f t="array" ref="S19">INDEX(A:H,Q19,5)</f>
        <v>1.762</v>
      </c>
      <c r="T19">
        <f>R19/F19</f>
        <v>1</v>
      </c>
      <c r="U19">
        <f>S19/E19</f>
        <v>1</v>
      </c>
      <c r="V19">
        <f>C19*U19</f>
        <v>16</v>
      </c>
      <c r="W19">
        <f>C19*T19</f>
        <v>16</v>
      </c>
      <c r="X19">
        <f>(M19-C19)/(1-C19)</f>
        <v>0.89455850257093183</v>
      </c>
    </row>
    <row r="20" spans="1:24" x14ac:dyDescent="0.2">
      <c r="A20">
        <v>1536</v>
      </c>
      <c r="B20">
        <v>1</v>
      </c>
      <c r="C20">
        <v>4</v>
      </c>
      <c r="D20">
        <v>2.1789999999999998</v>
      </c>
      <c r="E20">
        <v>29.6</v>
      </c>
      <c r="F20">
        <v>39.338999999999999</v>
      </c>
      <c r="G20">
        <f>POWER(A20,2)/C20</f>
        <v>589824</v>
      </c>
      <c r="H20">
        <f>ROUND(G20,-3)</f>
        <v>590000</v>
      </c>
      <c r="I20" cm="1">
        <f t="array" ref="I20">MATCH(1,(A20=A:A)*(MIN(IF(A:A=A20,C:C))=C:C),0)</f>
        <v>20</v>
      </c>
      <c r="J20" cm="1">
        <f t="array" ref="J20">INDEX(A:H,I20,6)</f>
        <v>39.338999999999999</v>
      </c>
      <c r="K20" cm="1">
        <f t="array" ref="K20">INDEX(A:H,I20,5)</f>
        <v>29.6</v>
      </c>
      <c r="L20" cm="1">
        <f t="array" ref="L20">INDEX(A:H,I20,4)</f>
        <v>2.1789999999999998</v>
      </c>
      <c r="M20">
        <f>J20/F20</f>
        <v>1</v>
      </c>
      <c r="N20">
        <f>K20/E20</f>
        <v>1</v>
      </c>
      <c r="O20">
        <f>L20/D20</f>
        <v>1</v>
      </c>
      <c r="P20">
        <f>1/M20</f>
        <v>1</v>
      </c>
      <c r="Q20" cm="1">
        <f t="array" ref="Q20">MATCH(1,(H20=H:H)*(MIN(IF(H:H=H20,A:A))=A:A),0)</f>
        <v>22</v>
      </c>
      <c r="R20" cm="1">
        <f t="array" ref="R20">INDEX(A:H,Q20,6)</f>
        <v>23.263000000000002</v>
      </c>
      <c r="S20" cm="1">
        <f t="array" ref="S20">INDEX(A:H,Q20,5)</f>
        <v>12.997999999999999</v>
      </c>
      <c r="T20">
        <f>R20/F20</f>
        <v>0.59134700932916451</v>
      </c>
      <c r="U20">
        <f>S20/E20</f>
        <v>0.43912162162162161</v>
      </c>
      <c r="V20">
        <f>C20*U20</f>
        <v>1.7564864864864864</v>
      </c>
      <c r="W20">
        <f>C20*T20</f>
        <v>2.365388037316658</v>
      </c>
      <c r="X20">
        <f>(M20-C20)/(1-C20)</f>
        <v>1</v>
      </c>
    </row>
    <row r="21" spans="1:24" x14ac:dyDescent="0.2">
      <c r="A21">
        <v>768</v>
      </c>
      <c r="B21">
        <v>1</v>
      </c>
      <c r="C21">
        <v>4</v>
      </c>
      <c r="D21">
        <v>1.86</v>
      </c>
      <c r="E21">
        <v>3.3</v>
      </c>
      <c r="F21">
        <v>10.042</v>
      </c>
      <c r="G21">
        <f>POWER(A21,2)/C21</f>
        <v>147456</v>
      </c>
      <c r="H21">
        <f>ROUND(G21,-3)</f>
        <v>147000</v>
      </c>
      <c r="I21" cm="1">
        <f t="array" ref="I21">MATCH(1,(A21=A:A)*(MIN(IF(A:A=A21,C:C))=C:C),0)</f>
        <v>22</v>
      </c>
      <c r="J21" cm="1">
        <f t="array" ref="J21">INDEX(A:H,I21,6)</f>
        <v>23.263000000000002</v>
      </c>
      <c r="K21" cm="1">
        <f t="array" ref="K21">INDEX(A:H,I21,5)</f>
        <v>12.997999999999999</v>
      </c>
      <c r="L21" cm="1">
        <f t="array" ref="L21">INDEX(A:H,I21,4)</f>
        <v>1.026</v>
      </c>
      <c r="M21">
        <f>J21/F21</f>
        <v>2.316570404301932</v>
      </c>
      <c r="N21">
        <f>K21/E21</f>
        <v>3.9387878787878789</v>
      </c>
      <c r="O21">
        <f>L21/D21</f>
        <v>0.55161290322580647</v>
      </c>
      <c r="P21">
        <f>1/M21</f>
        <v>0.43167261316253275</v>
      </c>
      <c r="Q21" cm="1">
        <f t="array" ref="Q21">MATCH(1,(H21=H:H)*(MIN(IF(H:H=H21,A:A))=A:A),0)</f>
        <v>21</v>
      </c>
      <c r="R21" cm="1">
        <f t="array" ref="R21">INDEX(A:H,Q21,6)</f>
        <v>10.042</v>
      </c>
      <c r="S21" cm="1">
        <f t="array" ref="S21">INDEX(A:H,Q21,5)</f>
        <v>3.3</v>
      </c>
      <c r="T21">
        <f>R21/F21</f>
        <v>1</v>
      </c>
      <c r="U21">
        <f>S21/E21</f>
        <v>1</v>
      </c>
      <c r="V21">
        <f>C21*U21</f>
        <v>4</v>
      </c>
      <c r="W21">
        <f>C21*T21</f>
        <v>4</v>
      </c>
      <c r="X21">
        <f>(M21-C21)/(1-C21)</f>
        <v>0.56114319856602268</v>
      </c>
    </row>
    <row r="22" spans="1:24" x14ac:dyDescent="0.2">
      <c r="A22">
        <v>768</v>
      </c>
      <c r="B22">
        <v>1</v>
      </c>
      <c r="C22">
        <v>1</v>
      </c>
      <c r="D22">
        <v>1.026</v>
      </c>
      <c r="E22">
        <v>12.997999999999999</v>
      </c>
      <c r="F22">
        <v>23.263000000000002</v>
      </c>
      <c r="G22">
        <f>POWER(A22,2)/C22</f>
        <v>589824</v>
      </c>
      <c r="H22">
        <f>ROUND(G22,-3)</f>
        <v>590000</v>
      </c>
      <c r="I22" cm="1">
        <f t="array" ref="I22">MATCH(1,(A22=A:A)*(MIN(IF(A:A=A22,C:C))=C:C),0)</f>
        <v>22</v>
      </c>
      <c r="J22" cm="1">
        <f t="array" ref="J22">INDEX(A:H,I22,6)</f>
        <v>23.263000000000002</v>
      </c>
      <c r="K22" cm="1">
        <f t="array" ref="K22">INDEX(A:H,I22,5)</f>
        <v>12.997999999999999</v>
      </c>
      <c r="L22" cm="1">
        <f t="array" ref="L22">INDEX(A:H,I22,4)</f>
        <v>1.026</v>
      </c>
      <c r="M22">
        <f>J22/F22</f>
        <v>1</v>
      </c>
      <c r="N22">
        <f>K22/E22</f>
        <v>1</v>
      </c>
      <c r="O22">
        <f>L22/D22</f>
        <v>1</v>
      </c>
      <c r="P22">
        <f>1/M22</f>
        <v>1</v>
      </c>
      <c r="Q22" cm="1">
        <f t="array" ref="Q22">MATCH(1,(H22=H:H)*(MIN(IF(H:H=H22,A:A))=A:A),0)</f>
        <v>22</v>
      </c>
      <c r="R22" cm="1">
        <f t="array" ref="R22">INDEX(A:H,Q22,6)</f>
        <v>23.263000000000002</v>
      </c>
      <c r="S22" cm="1">
        <f t="array" ref="S22">INDEX(A:H,Q22,5)</f>
        <v>12.997999999999999</v>
      </c>
      <c r="T22">
        <f>R22/F22</f>
        <v>1</v>
      </c>
      <c r="U22">
        <f>S22/E22</f>
        <v>1</v>
      </c>
      <c r="V22">
        <f>C22*U22</f>
        <v>1</v>
      </c>
      <c r="W22">
        <f>C22*T22</f>
        <v>1</v>
      </c>
      <c r="X22" t="e">
        <f>(M22-C22)/(1-C22)</f>
        <v>#DIV/0!</v>
      </c>
    </row>
  </sheetData>
  <autoFilter ref="H1:H22" xr:uid="{1BA64DAB-BAAA-274B-9FF0-5A9A884CB6AD}">
    <sortState xmlns:xlrd2="http://schemas.microsoft.com/office/spreadsheetml/2017/richdata2" ref="A2:X22">
      <sortCondition descending="1" ref="H1:H22"/>
    </sortState>
  </autoFilter>
  <sortState xmlns:xlrd2="http://schemas.microsoft.com/office/spreadsheetml/2017/richdata2" ref="A2:X23">
    <sortCondition descending="1" ref="C1"/>
  </sortState>
  <conditionalFormatting sqref="X1:X1048576">
    <cfRule type="colorScale" priority="5">
      <colorScale>
        <cfvo type="min"/>
        <cfvo type="percentile" val="50"/>
        <cfvo type="max"/>
        <color rgb="FF63BE7B"/>
        <color rgb="FFFFEB84"/>
        <color rgb="FFF8696B"/>
      </colorScale>
    </cfRule>
  </conditionalFormatting>
  <conditionalFormatting sqref="U1:U1048576">
    <cfRule type="colorScale" priority="3">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G15"/>
  <sheetViews>
    <sheetView tabSelected="1" topLeftCell="A2" workbookViewId="0">
      <selection activeCell="B4" sqref="B4"/>
    </sheetView>
  </sheetViews>
  <sheetFormatPr baseColWidth="10" defaultRowHeight="16" x14ac:dyDescent="0.2"/>
  <cols>
    <col min="1" max="1" width="14.83203125" bestFit="1" customWidth="1"/>
    <col min="2" max="2" width="17" bestFit="1" customWidth="1"/>
    <col min="3" max="6" width="7.1640625" bestFit="1" customWidth="1"/>
    <col min="7" max="7" width="8.1640625" bestFit="1" customWidth="1"/>
    <col min="8" max="8" width="24.5" bestFit="1" customWidth="1"/>
    <col min="9" max="9" width="15.1640625" bestFit="1" customWidth="1"/>
    <col min="10" max="10" width="24.5" bestFit="1" customWidth="1"/>
    <col min="11" max="11" width="15.1640625" bestFit="1" customWidth="1"/>
    <col min="12" max="12" width="24.5" bestFit="1" customWidth="1"/>
    <col min="13" max="13" width="15.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7" x14ac:dyDescent="0.2">
      <c r="A1" s="1" t="s">
        <v>0</v>
      </c>
      <c r="B1" t="s">
        <v>10</v>
      </c>
    </row>
    <row r="3" spans="1:7" x14ac:dyDescent="0.2">
      <c r="A3" s="1" t="s">
        <v>27</v>
      </c>
      <c r="B3" s="1" t="s">
        <v>7</v>
      </c>
    </row>
    <row r="4" spans="1:7" x14ac:dyDescent="0.2">
      <c r="A4" s="1" t="s">
        <v>6</v>
      </c>
      <c r="B4">
        <v>1</v>
      </c>
      <c r="C4">
        <v>4</v>
      </c>
      <c r="D4">
        <v>16</v>
      </c>
      <c r="E4">
        <v>64</v>
      </c>
      <c r="F4">
        <v>128</v>
      </c>
      <c r="G4">
        <v>256</v>
      </c>
    </row>
    <row r="5" spans="1:7" x14ac:dyDescent="0.2">
      <c r="A5" s="2">
        <v>2359000</v>
      </c>
      <c r="B5" s="4"/>
      <c r="C5" s="4"/>
      <c r="D5" s="4"/>
      <c r="E5" s="4"/>
      <c r="F5" s="4"/>
      <c r="G5" s="4">
        <v>212.26300000000001</v>
      </c>
    </row>
    <row r="6" spans="1:7" x14ac:dyDescent="0.2">
      <c r="A6" s="2">
        <v>1180000</v>
      </c>
      <c r="B6" s="4"/>
      <c r="C6" s="4"/>
      <c r="D6" s="4"/>
      <c r="E6" s="4"/>
      <c r="F6" s="4">
        <v>91.727000000000004</v>
      </c>
      <c r="G6" s="4"/>
    </row>
    <row r="7" spans="1:7" x14ac:dyDescent="0.2">
      <c r="A7" s="2">
        <v>590000</v>
      </c>
      <c r="B7" s="4">
        <v>23.263000000000002</v>
      </c>
      <c r="C7" s="4">
        <v>39.338999999999999</v>
      </c>
      <c r="D7" s="4">
        <v>59.496000000000002</v>
      </c>
      <c r="E7" s="4">
        <v>43.744</v>
      </c>
      <c r="F7" s="4"/>
      <c r="G7" s="4">
        <v>87.331999999999994</v>
      </c>
    </row>
    <row r="8" spans="1:7" x14ac:dyDescent="0.2">
      <c r="A8" s="2">
        <v>295000</v>
      </c>
      <c r="B8" s="4"/>
      <c r="C8" s="4"/>
      <c r="D8" s="4"/>
      <c r="E8" s="4"/>
      <c r="F8" s="4">
        <v>36.713999999999999</v>
      </c>
      <c r="G8" s="4"/>
    </row>
    <row r="9" spans="1:7" x14ac:dyDescent="0.2">
      <c r="A9" s="2">
        <v>147000</v>
      </c>
      <c r="B9" s="4"/>
      <c r="C9" s="4">
        <v>10.042</v>
      </c>
      <c r="D9" s="4">
        <v>27.042999999999999</v>
      </c>
      <c r="E9" s="4">
        <v>20.358000000000001</v>
      </c>
      <c r="F9" s="4"/>
      <c r="G9" s="4">
        <v>47.314999999999998</v>
      </c>
    </row>
    <row r="10" spans="1:7" x14ac:dyDescent="0.2">
      <c r="A10" s="2">
        <v>74000</v>
      </c>
      <c r="B10" s="4"/>
      <c r="C10" s="4"/>
      <c r="D10" s="4"/>
      <c r="E10" s="4"/>
      <c r="F10" s="4">
        <v>22.065999999999999</v>
      </c>
      <c r="G10" s="4"/>
    </row>
    <row r="11" spans="1:7" x14ac:dyDescent="0.2">
      <c r="A11" s="2">
        <v>37000</v>
      </c>
      <c r="B11" s="4"/>
      <c r="C11" s="4"/>
      <c r="D11" s="4">
        <v>9.0109999999999992</v>
      </c>
      <c r="E11" s="4">
        <v>12.349</v>
      </c>
      <c r="F11" s="4"/>
      <c r="G11" s="4">
        <v>28.286000000000001</v>
      </c>
    </row>
    <row r="12" spans="1:7" x14ac:dyDescent="0.2">
      <c r="A12" s="2">
        <v>18000</v>
      </c>
      <c r="B12" s="4"/>
      <c r="C12" s="4"/>
      <c r="D12" s="4"/>
      <c r="E12" s="4"/>
      <c r="F12" s="4">
        <v>13.329000000000001</v>
      </c>
      <c r="G12" s="4"/>
    </row>
    <row r="13" spans="1:7" x14ac:dyDescent="0.2">
      <c r="A13" s="2">
        <v>9000</v>
      </c>
      <c r="B13" s="4"/>
      <c r="C13" s="4"/>
      <c r="D13" s="4"/>
      <c r="E13" s="4">
        <v>9.7639999999999993</v>
      </c>
      <c r="F13" s="4"/>
      <c r="G13" s="4">
        <v>22.227</v>
      </c>
    </row>
    <row r="14" spans="1:7" x14ac:dyDescent="0.2">
      <c r="A14" s="2">
        <v>5000</v>
      </c>
      <c r="B14" s="4"/>
      <c r="C14" s="4"/>
      <c r="D14" s="4"/>
      <c r="E14" s="4"/>
      <c r="F14" s="4">
        <v>11.323</v>
      </c>
      <c r="G14" s="4"/>
    </row>
    <row r="15" spans="1:7" x14ac:dyDescent="0.2">
      <c r="A15" s="2">
        <v>2000</v>
      </c>
      <c r="B15" s="4"/>
      <c r="C15" s="4"/>
      <c r="D15" s="4"/>
      <c r="E15" s="4"/>
      <c r="F15" s="4"/>
      <c r="G15" s="4">
        <v>15.256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2020-03-01T12:52:57Z</dcterms:modified>
</cp:coreProperties>
</file>