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40E54A4A-AA72-8A4D-AFBA-38235AF063A0}" xr6:coauthVersionLast="45" xr6:coauthVersionMax="45" xr10:uidLastSave="{00000000-0000-0000-0000-000000000000}"/>
  <bookViews>
    <workbookView xWindow="0" yWindow="460" windowWidth="33600" windowHeight="20540" xr2:uid="{00000000-000D-0000-FFFF-FFFF00000000}"/>
  </bookViews>
  <sheets>
    <sheet name="data" sheetId="1" r:id="rId1"/>
    <sheet name="matrix" sheetId="5" r:id="rId2"/>
  </sheets>
  <definedNames>
    <definedName name="_xlnm._FilterDatabase" localSheetId="0" hidden="1">data!$I$1:$I$21</definedName>
    <definedName name="Slicer_problemSize">#N/A</definedName>
  </definedNames>
  <calcPr calcId="191029"/>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2" i="1" l="1"/>
  <c r="I22" i="1" s="1"/>
  <c r="J22" i="1" a="1"/>
  <c r="J22" i="1" s="1"/>
  <c r="H23" i="1"/>
  <c r="I23" i="1" s="1"/>
  <c r="J23" i="1" a="1"/>
  <c r="J23" i="1" s="1"/>
  <c r="H24" i="1"/>
  <c r="I24" i="1" s="1"/>
  <c r="J24" i="1" a="1"/>
  <c r="J24" i="1" s="1"/>
  <c r="K24" i="1" s="1" a="1"/>
  <c r="K24" i="1" s="1"/>
  <c r="N24" i="1" s="1"/>
  <c r="Q24" i="1" s="1"/>
  <c r="H25" i="1"/>
  <c r="I25" i="1" s="1"/>
  <c r="J25" i="1" a="1"/>
  <c r="J25" i="1" s="1"/>
  <c r="L25" i="1" s="1" a="1"/>
  <c r="L25" i="1" s="1"/>
  <c r="O25" i="1" s="1"/>
  <c r="H26" i="1"/>
  <c r="I26" i="1" s="1"/>
  <c r="J26" i="1" a="1"/>
  <c r="J26" i="1" s="1"/>
  <c r="K22" i="1" l="1" a="1"/>
  <c r="K22" i="1" s="1"/>
  <c r="N22" i="1" s="1"/>
  <c r="L22" i="1" a="1"/>
  <c r="L22" i="1" s="1"/>
  <c r="O22" i="1" s="1"/>
  <c r="M24" i="1" a="1"/>
  <c r="M24" i="1" s="1"/>
  <c r="P24" i="1" s="1"/>
  <c r="L24" i="1" a="1"/>
  <c r="L24" i="1" s="1"/>
  <c r="O24" i="1" s="1"/>
  <c r="M26" i="1" a="1"/>
  <c r="M26" i="1" s="1"/>
  <c r="P26" i="1" s="1"/>
  <c r="L26" i="1" a="1"/>
  <c r="L26" i="1" s="1"/>
  <c r="O26" i="1" s="1"/>
  <c r="K26" i="1" a="1"/>
  <c r="K26" i="1" s="1"/>
  <c r="N26" i="1" s="1"/>
  <c r="Q26" i="1" s="1"/>
  <c r="K25" i="1" a="1"/>
  <c r="K25" i="1" s="1"/>
  <c r="N25" i="1" s="1"/>
  <c r="Q25" i="1" s="1"/>
  <c r="K23" i="1" a="1"/>
  <c r="K23" i="1" s="1"/>
  <c r="N23" i="1" s="1"/>
  <c r="Q23" i="1" s="1"/>
  <c r="M23" i="1" a="1"/>
  <c r="M23" i="1" s="1"/>
  <c r="P23" i="1" s="1"/>
  <c r="L23" i="1" a="1"/>
  <c r="L23" i="1" s="1"/>
  <c r="O23" i="1" s="1"/>
  <c r="M25" i="1" a="1"/>
  <c r="M25" i="1" s="1"/>
  <c r="P25" i="1" s="1"/>
  <c r="Z24" i="1"/>
  <c r="Y24" i="1"/>
  <c r="M22" i="1" a="1"/>
  <c r="M22" i="1" s="1"/>
  <c r="P22" i="1" s="1"/>
  <c r="Z22" i="1" l="1"/>
  <c r="Q22" i="1"/>
  <c r="Y22" i="1"/>
  <c r="Y25" i="1"/>
  <c r="Z25" i="1"/>
  <c r="Y26" i="1"/>
  <c r="Z26" i="1"/>
  <c r="Z23" i="1"/>
  <c r="Y23" i="1"/>
  <c r="H20" i="1" l="1"/>
  <c r="I20" i="1" s="1"/>
  <c r="J20" i="1" a="1"/>
  <c r="J20" i="1" s="1"/>
  <c r="H21" i="1"/>
  <c r="I21" i="1" s="1"/>
  <c r="J21" i="1" a="1"/>
  <c r="J21" i="1" s="1"/>
  <c r="H17" i="1"/>
  <c r="I17" i="1" s="1"/>
  <c r="J17" i="1" a="1"/>
  <c r="J17" i="1" s="1"/>
  <c r="H18" i="1"/>
  <c r="I18" i="1" s="1"/>
  <c r="J18" i="1" a="1"/>
  <c r="J18" i="1" s="1"/>
  <c r="H19" i="1"/>
  <c r="I19" i="1" s="1"/>
  <c r="J19" i="1" a="1"/>
  <c r="J19" i="1" s="1"/>
  <c r="H13" i="1"/>
  <c r="I13" i="1" s="1"/>
  <c r="J13" i="1" a="1"/>
  <c r="J13" i="1" s="1"/>
  <c r="H14" i="1"/>
  <c r="I14" i="1" s="1"/>
  <c r="J14" i="1" a="1"/>
  <c r="J14" i="1" s="1"/>
  <c r="H15" i="1"/>
  <c r="I15" i="1" s="1"/>
  <c r="J15" i="1" a="1"/>
  <c r="J15" i="1" s="1"/>
  <c r="H16" i="1"/>
  <c r="I16" i="1" s="1"/>
  <c r="J16" i="1" a="1"/>
  <c r="J16" i="1" s="1"/>
  <c r="H8" i="1"/>
  <c r="I8" i="1" s="1"/>
  <c r="J8" i="1" a="1"/>
  <c r="J8" i="1" s="1"/>
  <c r="K8" i="1" s="1" a="1"/>
  <c r="K8" i="1" s="1"/>
  <c r="N8" i="1" s="1"/>
  <c r="H9" i="1"/>
  <c r="I9" i="1" s="1"/>
  <c r="J9" i="1" a="1"/>
  <c r="J9" i="1" s="1"/>
  <c r="H10" i="1"/>
  <c r="I10" i="1" s="1"/>
  <c r="J10" i="1" a="1"/>
  <c r="J10" i="1" s="1"/>
  <c r="K10" i="1" s="1" a="1"/>
  <c r="K10" i="1" s="1"/>
  <c r="N10" i="1" s="1"/>
  <c r="H11" i="1"/>
  <c r="I11" i="1" s="1"/>
  <c r="J11" i="1" a="1"/>
  <c r="J11" i="1" s="1"/>
  <c r="K11" i="1" s="1" a="1"/>
  <c r="K11" i="1" s="1"/>
  <c r="N11" i="1" s="1"/>
  <c r="H12" i="1"/>
  <c r="I12" i="1" s="1"/>
  <c r="J12" i="1" a="1"/>
  <c r="J12" i="1" s="1"/>
  <c r="K12" i="1" s="1" a="1"/>
  <c r="K12" i="1" s="1"/>
  <c r="N12" i="1" s="1"/>
  <c r="H2" i="1"/>
  <c r="I2" i="1" s="1"/>
  <c r="J2" i="1" a="1"/>
  <c r="J2" i="1" s="1"/>
  <c r="K2" i="1" s="1" a="1"/>
  <c r="K2" i="1" s="1"/>
  <c r="N2" i="1" s="1"/>
  <c r="H3" i="1"/>
  <c r="I3" i="1" s="1"/>
  <c r="J3" i="1" a="1"/>
  <c r="J3" i="1" s="1"/>
  <c r="K3" i="1" s="1" a="1"/>
  <c r="K3" i="1" s="1"/>
  <c r="N3" i="1" s="1"/>
  <c r="H4" i="1"/>
  <c r="I4" i="1" s="1"/>
  <c r="J4" i="1" a="1"/>
  <c r="J4" i="1" s="1"/>
  <c r="K4" i="1" s="1" a="1"/>
  <c r="K4" i="1" s="1"/>
  <c r="N4" i="1" s="1"/>
  <c r="H5" i="1"/>
  <c r="I5" i="1" s="1"/>
  <c r="J5" i="1" a="1"/>
  <c r="J5" i="1" s="1"/>
  <c r="K5" i="1" s="1" a="1"/>
  <c r="K5" i="1" s="1"/>
  <c r="N5" i="1" s="1"/>
  <c r="H6" i="1"/>
  <c r="I6" i="1" s="1"/>
  <c r="J6" i="1" a="1"/>
  <c r="J6" i="1" s="1"/>
  <c r="H7" i="1"/>
  <c r="I7" i="1" s="1"/>
  <c r="J7" i="1" a="1"/>
  <c r="J7" i="1" s="1"/>
  <c r="K7" i="1" s="1" a="1"/>
  <c r="K7" i="1" s="1"/>
  <c r="N7" i="1" s="1"/>
  <c r="Z3" i="1" l="1"/>
  <c r="Q3" i="1"/>
  <c r="Z10" i="1"/>
  <c r="Q10" i="1"/>
  <c r="Z2" i="1"/>
  <c r="Q2" i="1"/>
  <c r="Z7" i="1"/>
  <c r="Q7" i="1"/>
  <c r="Z12" i="1"/>
  <c r="Q12" i="1"/>
  <c r="Z5" i="1"/>
  <c r="Q5" i="1"/>
  <c r="Z8" i="1"/>
  <c r="Q8" i="1"/>
  <c r="Z11" i="1"/>
  <c r="Q11" i="1"/>
  <c r="Z4" i="1"/>
  <c r="Q4" i="1"/>
  <c r="R23" i="1" a="1"/>
  <c r="R23" i="1" s="1"/>
  <c r="R22" i="1" a="1"/>
  <c r="R22" i="1" s="1"/>
  <c r="R25" i="1" a="1"/>
  <c r="R25" i="1" s="1"/>
  <c r="R26" i="1" a="1"/>
  <c r="R26" i="1" s="1"/>
  <c r="R24" i="1" a="1"/>
  <c r="R24" i="1" s="1"/>
  <c r="R5" i="1" a="1"/>
  <c r="R5" i="1" s="1"/>
  <c r="S5" i="1" s="1" a="1"/>
  <c r="S5" i="1" s="1"/>
  <c r="U5" i="1" s="1"/>
  <c r="X5" i="1" s="1"/>
  <c r="R8" i="1" a="1"/>
  <c r="R8" i="1" s="1"/>
  <c r="S8" i="1" s="1" a="1"/>
  <c r="S8" i="1" s="1"/>
  <c r="U8" i="1" s="1"/>
  <c r="X8" i="1" s="1"/>
  <c r="Y3" i="1"/>
  <c r="Y7" i="1"/>
  <c r="Y8" i="1"/>
  <c r="Y10" i="1"/>
  <c r="Y5" i="1"/>
  <c r="Y2" i="1"/>
  <c r="Y11" i="1"/>
  <c r="L10" i="1" a="1"/>
  <c r="L10" i="1" s="1"/>
  <c r="O10" i="1" s="1"/>
  <c r="M10" i="1" a="1"/>
  <c r="M10" i="1" s="1"/>
  <c r="P10" i="1" s="1"/>
  <c r="R7" i="1" a="1"/>
  <c r="R7" i="1" s="1"/>
  <c r="M12" i="1" a="1"/>
  <c r="M12" i="1" s="1"/>
  <c r="P12" i="1" s="1"/>
  <c r="L12" i="1" a="1"/>
  <c r="L12" i="1" s="1"/>
  <c r="O12" i="1" s="1"/>
  <c r="R11" i="1" a="1"/>
  <c r="R11" i="1" s="1"/>
  <c r="L9" i="1" a="1"/>
  <c r="L9" i="1" s="1"/>
  <c r="O9" i="1" s="1"/>
  <c r="M9" i="1" a="1"/>
  <c r="M9" i="1" s="1"/>
  <c r="P9" i="1" s="1"/>
  <c r="Y4" i="1"/>
  <c r="K16" i="1" a="1"/>
  <c r="K16" i="1" s="1"/>
  <c r="N16" i="1" s="1"/>
  <c r="L16" i="1" a="1"/>
  <c r="L16" i="1" s="1"/>
  <c r="O16" i="1" s="1"/>
  <c r="M16" i="1" a="1"/>
  <c r="M16" i="1" s="1"/>
  <c r="P16" i="1" s="1"/>
  <c r="K14" i="1" a="1"/>
  <c r="K14" i="1" s="1"/>
  <c r="N14" i="1" s="1"/>
  <c r="L14" i="1" a="1"/>
  <c r="L14" i="1" s="1"/>
  <c r="O14" i="1" s="1"/>
  <c r="M14" i="1" a="1"/>
  <c r="M14" i="1" s="1"/>
  <c r="P14" i="1" s="1"/>
  <c r="K19" i="1" a="1"/>
  <c r="K19" i="1" s="1"/>
  <c r="N19" i="1" s="1"/>
  <c r="L19" i="1" a="1"/>
  <c r="L19" i="1" s="1"/>
  <c r="O19" i="1" s="1"/>
  <c r="M19" i="1" a="1"/>
  <c r="M19" i="1" s="1"/>
  <c r="P19" i="1" s="1"/>
  <c r="K17" i="1" a="1"/>
  <c r="K17" i="1" s="1"/>
  <c r="N17" i="1" s="1"/>
  <c r="L17" i="1" a="1"/>
  <c r="L17" i="1" s="1"/>
  <c r="O17" i="1" s="1"/>
  <c r="M17" i="1" a="1"/>
  <c r="M17" i="1" s="1"/>
  <c r="P17" i="1" s="1"/>
  <c r="L6" i="1" a="1"/>
  <c r="L6" i="1" s="1"/>
  <c r="O6" i="1" s="1"/>
  <c r="M6" i="1" a="1"/>
  <c r="M6" i="1" s="1"/>
  <c r="P6" i="1" s="1"/>
  <c r="R12" i="1" a="1"/>
  <c r="R12" i="1" s="1"/>
  <c r="R2" i="1" a="1"/>
  <c r="R2" i="1" s="1"/>
  <c r="R14" i="1" a="1"/>
  <c r="R14" i="1" s="1"/>
  <c r="R19" i="1" a="1"/>
  <c r="R19" i="1" s="1"/>
  <c r="R17" i="1" a="1"/>
  <c r="R17" i="1" s="1"/>
  <c r="M3" i="1" a="1"/>
  <c r="M3" i="1" s="1"/>
  <c r="P3" i="1" s="1"/>
  <c r="L3" i="1" a="1"/>
  <c r="L3" i="1" s="1"/>
  <c r="O3" i="1" s="1"/>
  <c r="R16" i="1" a="1"/>
  <c r="R16" i="1" s="1"/>
  <c r="L4" i="1" a="1"/>
  <c r="L4" i="1" s="1"/>
  <c r="O4" i="1" s="1"/>
  <c r="M4" i="1" a="1"/>
  <c r="M4" i="1" s="1"/>
  <c r="P4" i="1" s="1"/>
  <c r="R3" i="1" a="1"/>
  <c r="R3" i="1" s="1"/>
  <c r="M2" i="1" a="1"/>
  <c r="M2" i="1" s="1"/>
  <c r="P2" i="1" s="1"/>
  <c r="L2" i="1" a="1"/>
  <c r="L2" i="1" s="1"/>
  <c r="O2" i="1" s="1"/>
  <c r="K6" i="1" a="1"/>
  <c r="K6" i="1" s="1"/>
  <c r="N6" i="1" s="1"/>
  <c r="L5" i="1" a="1"/>
  <c r="L5" i="1" s="1"/>
  <c r="O5" i="1" s="1"/>
  <c r="M5" i="1" a="1"/>
  <c r="M5" i="1" s="1"/>
  <c r="P5" i="1" s="1"/>
  <c r="R4" i="1" a="1"/>
  <c r="R4" i="1" s="1"/>
  <c r="K9" i="1" a="1"/>
  <c r="K9" i="1" s="1"/>
  <c r="N9" i="1" s="1"/>
  <c r="L8" i="1" a="1"/>
  <c r="L8" i="1" s="1"/>
  <c r="O8" i="1" s="1"/>
  <c r="M8" i="1" a="1"/>
  <c r="M8" i="1" s="1"/>
  <c r="P8" i="1" s="1"/>
  <c r="K21" i="1" a="1"/>
  <c r="K21" i="1" s="1"/>
  <c r="N21" i="1" s="1"/>
  <c r="L21" i="1" a="1"/>
  <c r="L21" i="1" s="1"/>
  <c r="O21" i="1" s="1"/>
  <c r="M21" i="1" a="1"/>
  <c r="M21" i="1" s="1"/>
  <c r="P21" i="1" s="1"/>
  <c r="K15" i="1" a="1"/>
  <c r="K15" i="1" s="1"/>
  <c r="N15" i="1" s="1"/>
  <c r="L15" i="1" a="1"/>
  <c r="L15" i="1" s="1"/>
  <c r="O15" i="1" s="1"/>
  <c r="M15" i="1" a="1"/>
  <c r="M15" i="1" s="1"/>
  <c r="P15" i="1" s="1"/>
  <c r="K13" i="1" a="1"/>
  <c r="K13" i="1" s="1"/>
  <c r="N13" i="1" s="1"/>
  <c r="L13" i="1" a="1"/>
  <c r="L13" i="1" s="1"/>
  <c r="O13" i="1" s="1"/>
  <c r="M13" i="1" a="1"/>
  <c r="M13" i="1" s="1"/>
  <c r="P13" i="1" s="1"/>
  <c r="K18" i="1" a="1"/>
  <c r="K18" i="1" s="1"/>
  <c r="N18" i="1" s="1"/>
  <c r="L18" i="1" a="1"/>
  <c r="L18" i="1" s="1"/>
  <c r="O18" i="1" s="1"/>
  <c r="M18" i="1" a="1"/>
  <c r="M18" i="1" s="1"/>
  <c r="P18" i="1" s="1"/>
  <c r="R21" i="1" a="1"/>
  <c r="R21" i="1" s="1"/>
  <c r="L7" i="1" a="1"/>
  <c r="L7" i="1" s="1"/>
  <c r="O7" i="1" s="1"/>
  <c r="M7" i="1" a="1"/>
  <c r="M7" i="1" s="1"/>
  <c r="P7" i="1" s="1"/>
  <c r="R9" i="1" a="1"/>
  <c r="R9" i="1" s="1"/>
  <c r="R15" i="1" a="1"/>
  <c r="R15" i="1" s="1"/>
  <c r="R13" i="1" a="1"/>
  <c r="R13" i="1" s="1"/>
  <c r="R18" i="1" a="1"/>
  <c r="R18" i="1" s="1"/>
  <c r="M20" i="1" a="1"/>
  <c r="M20" i="1" s="1"/>
  <c r="P20" i="1" s="1"/>
  <c r="K20" i="1" a="1"/>
  <c r="K20" i="1" s="1"/>
  <c r="N20" i="1" s="1"/>
  <c r="L20" i="1" a="1"/>
  <c r="L20" i="1" s="1"/>
  <c r="O20" i="1" s="1"/>
  <c r="R6" i="1" a="1"/>
  <c r="R6" i="1" s="1"/>
  <c r="Y12" i="1"/>
  <c r="M11" i="1" a="1"/>
  <c r="M11" i="1" s="1"/>
  <c r="P11" i="1" s="1"/>
  <c r="L11" i="1" a="1"/>
  <c r="L11" i="1" s="1"/>
  <c r="O11" i="1" s="1"/>
  <c r="R10" i="1" a="1"/>
  <c r="R10" i="1" s="1"/>
  <c r="R20" i="1" a="1"/>
  <c r="R20" i="1" s="1"/>
  <c r="Z18" i="1" l="1"/>
  <c r="Q18" i="1"/>
  <c r="Z6" i="1"/>
  <c r="Q6" i="1"/>
  <c r="Z14" i="1"/>
  <c r="Q14" i="1"/>
  <c r="Z21" i="1"/>
  <c r="Q21" i="1"/>
  <c r="Z17" i="1"/>
  <c r="Q17" i="1"/>
  <c r="Z13" i="1"/>
  <c r="Q13" i="1"/>
  <c r="Z16" i="1"/>
  <c r="Q16" i="1"/>
  <c r="Z9" i="1"/>
  <c r="Q9" i="1"/>
  <c r="Z19" i="1"/>
  <c r="Q19" i="1"/>
  <c r="Z20" i="1"/>
  <c r="Q20" i="1"/>
  <c r="Z15" i="1"/>
  <c r="Q15" i="1"/>
  <c r="T22" i="1" a="1"/>
  <c r="T22" i="1" s="1"/>
  <c r="V22" i="1" s="1"/>
  <c r="W22" i="1" s="1"/>
  <c r="S22" i="1" a="1"/>
  <c r="S22" i="1" s="1"/>
  <c r="U22" i="1" s="1"/>
  <c r="X22" i="1" s="1"/>
  <c r="S26" i="1" a="1"/>
  <c r="S26" i="1" s="1"/>
  <c r="U26" i="1" s="1"/>
  <c r="X26" i="1" s="1"/>
  <c r="T26" i="1" a="1"/>
  <c r="T26" i="1" s="1"/>
  <c r="V26" i="1" s="1"/>
  <c r="W26" i="1" s="1"/>
  <c r="S25" i="1" a="1"/>
  <c r="S25" i="1" s="1"/>
  <c r="U25" i="1" s="1"/>
  <c r="X25" i="1" s="1"/>
  <c r="T25" i="1" a="1"/>
  <c r="T25" i="1" s="1"/>
  <c r="V25" i="1" s="1"/>
  <c r="W25" i="1" s="1"/>
  <c r="T24" i="1" a="1"/>
  <c r="T24" i="1" s="1"/>
  <c r="V24" i="1" s="1"/>
  <c r="W24" i="1" s="1"/>
  <c r="S24" i="1" a="1"/>
  <c r="S24" i="1" s="1"/>
  <c r="U24" i="1" s="1"/>
  <c r="X24" i="1" s="1"/>
  <c r="T23" i="1" a="1"/>
  <c r="T23" i="1" s="1"/>
  <c r="V23" i="1" s="1"/>
  <c r="W23" i="1" s="1"/>
  <c r="S23" i="1" a="1"/>
  <c r="S23" i="1" s="1"/>
  <c r="U23" i="1" s="1"/>
  <c r="X23" i="1" s="1"/>
  <c r="T5" i="1" a="1"/>
  <c r="T5" i="1" s="1"/>
  <c r="V5" i="1" s="1"/>
  <c r="W5" i="1" s="1"/>
  <c r="T8" i="1" a="1"/>
  <c r="T8" i="1" s="1"/>
  <c r="V8" i="1" s="1"/>
  <c r="W8" i="1" s="1"/>
  <c r="S21" i="1" a="1"/>
  <c r="S21" i="1" s="1"/>
  <c r="U21" i="1" s="1"/>
  <c r="X21" i="1" s="1"/>
  <c r="T21" i="1" a="1"/>
  <c r="T21" i="1" s="1"/>
  <c r="V21" i="1" s="1"/>
  <c r="W21" i="1" s="1"/>
  <c r="S16" i="1" a="1"/>
  <c r="S16" i="1" s="1"/>
  <c r="U16" i="1" s="1"/>
  <c r="X16" i="1" s="1"/>
  <c r="T16" i="1" a="1"/>
  <c r="T16" i="1" s="1"/>
  <c r="V16" i="1" s="1"/>
  <c r="W16" i="1" s="1"/>
  <c r="S12" i="1" a="1"/>
  <c r="S12" i="1" s="1"/>
  <c r="U12" i="1" s="1"/>
  <c r="X12" i="1" s="1"/>
  <c r="T12" i="1" a="1"/>
  <c r="T12" i="1" s="1"/>
  <c r="V12" i="1" s="1"/>
  <c r="W12" i="1" s="1"/>
  <c r="Y19" i="1"/>
  <c r="S18" i="1" a="1"/>
  <c r="S18" i="1" s="1"/>
  <c r="U18" i="1" s="1"/>
  <c r="X18" i="1" s="1"/>
  <c r="T18" i="1" a="1"/>
  <c r="T18" i="1" s="1"/>
  <c r="V18" i="1" s="1"/>
  <c r="W18" i="1" s="1"/>
  <c r="S10" i="1" a="1"/>
  <c r="S10" i="1" s="1"/>
  <c r="U10" i="1" s="1"/>
  <c r="X10" i="1" s="1"/>
  <c r="T10" i="1" a="1"/>
  <c r="T10" i="1" s="1"/>
  <c r="V10" i="1" s="1"/>
  <c r="W10" i="1" s="1"/>
  <c r="Y15" i="1"/>
  <c r="S13" i="1" a="1"/>
  <c r="S13" i="1" s="1"/>
  <c r="U13" i="1" s="1"/>
  <c r="X13" i="1" s="1"/>
  <c r="T13" i="1" a="1"/>
  <c r="T13" i="1" s="1"/>
  <c r="V13" i="1" s="1"/>
  <c r="W13" i="1" s="1"/>
  <c r="Y18" i="1"/>
  <c r="Y6" i="1"/>
  <c r="Y14" i="1"/>
  <c r="S17" i="1" a="1"/>
  <c r="S17" i="1" s="1"/>
  <c r="U17" i="1" s="1"/>
  <c r="X17" i="1" s="1"/>
  <c r="T17" i="1" a="1"/>
  <c r="T17" i="1" s="1"/>
  <c r="V17" i="1" s="1"/>
  <c r="W17" i="1" s="1"/>
  <c r="S11" i="1" a="1"/>
  <c r="S11" i="1" s="1"/>
  <c r="U11" i="1" s="1"/>
  <c r="X11" i="1" s="1"/>
  <c r="T11" i="1" a="1"/>
  <c r="T11" i="1" s="1"/>
  <c r="V11" i="1" s="1"/>
  <c r="W11" i="1" s="1"/>
  <c r="S15" i="1" a="1"/>
  <c r="S15" i="1" s="1"/>
  <c r="U15" i="1" s="1"/>
  <c r="X15" i="1" s="1"/>
  <c r="T15" i="1" a="1"/>
  <c r="T15" i="1" s="1"/>
  <c r="V15" i="1" s="1"/>
  <c r="W15" i="1" s="1"/>
  <c r="Y21" i="1"/>
  <c r="S9" i="1" a="1"/>
  <c r="S9" i="1" s="1"/>
  <c r="U9" i="1" s="1"/>
  <c r="X9" i="1" s="1"/>
  <c r="T9" i="1" a="1"/>
  <c r="T9" i="1" s="1"/>
  <c r="V9" i="1" s="1"/>
  <c r="W9" i="1" s="1"/>
  <c r="S19" i="1" a="1"/>
  <c r="S19" i="1" s="1"/>
  <c r="U19" i="1" s="1"/>
  <c r="X19" i="1" s="1"/>
  <c r="T19" i="1" a="1"/>
  <c r="T19" i="1" s="1"/>
  <c r="V19" i="1" s="1"/>
  <c r="W19" i="1" s="1"/>
  <c r="Y17" i="1"/>
  <c r="S3" i="1" a="1"/>
  <c r="S3" i="1" s="1"/>
  <c r="U3" i="1" s="1"/>
  <c r="X3" i="1" s="1"/>
  <c r="T3" i="1" a="1"/>
  <c r="T3" i="1" s="1"/>
  <c r="V3" i="1" s="1"/>
  <c r="W3" i="1" s="1"/>
  <c r="S14" i="1" a="1"/>
  <c r="S14" i="1" s="1"/>
  <c r="U14" i="1" s="1"/>
  <c r="X14" i="1" s="1"/>
  <c r="T14" i="1" a="1"/>
  <c r="T14" i="1" s="1"/>
  <c r="V14" i="1" s="1"/>
  <c r="W14" i="1" s="1"/>
  <c r="Y16" i="1"/>
  <c r="T20" i="1" a="1"/>
  <c r="T20" i="1" s="1"/>
  <c r="V20" i="1" s="1"/>
  <c r="W20" i="1" s="1"/>
  <c r="S20" i="1" a="1"/>
  <c r="S20" i="1" s="1"/>
  <c r="U20" i="1" s="1"/>
  <c r="X20" i="1" s="1"/>
  <c r="Y20" i="1"/>
  <c r="S6" i="1" a="1"/>
  <c r="S6" i="1" s="1"/>
  <c r="U6" i="1" s="1"/>
  <c r="X6" i="1" s="1"/>
  <c r="T6" i="1" a="1"/>
  <c r="T6" i="1" s="1"/>
  <c r="V6" i="1" s="1"/>
  <c r="W6" i="1" s="1"/>
  <c r="Y13" i="1"/>
  <c r="Y9" i="1"/>
  <c r="S2" i="1" a="1"/>
  <c r="S2" i="1" s="1"/>
  <c r="U2" i="1" s="1"/>
  <c r="X2" i="1" s="1"/>
  <c r="T2" i="1" a="1"/>
  <c r="T2" i="1" s="1"/>
  <c r="V2" i="1" s="1"/>
  <c r="W2" i="1" s="1"/>
  <c r="S4" i="1" a="1"/>
  <c r="S4" i="1" s="1"/>
  <c r="U4" i="1" s="1"/>
  <c r="X4" i="1" s="1"/>
  <c r="T4" i="1" a="1"/>
  <c r="T4" i="1" s="1"/>
  <c r="V4" i="1" s="1"/>
  <c r="W4" i="1" s="1"/>
  <c r="S7" i="1" a="1"/>
  <c r="S7" i="1" s="1"/>
  <c r="U7" i="1" s="1"/>
  <c r="X7" i="1" s="1"/>
  <c r="T7" i="1" a="1"/>
  <c r="T7" i="1" s="1"/>
  <c r="V7" i="1" s="1"/>
  <c r="W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<sst xmlns="http://schemas.openxmlformats.org/spreadsheetml/2006/main" count="54" uniqueCount="31">
  <si>
    <t>problemSize</t>
  </si>
  <si>
    <t>workers</t>
  </si>
  <si>
    <t>input_ms</t>
  </si>
  <si>
    <t>initialisation_ms</t>
  </si>
  <si>
    <t>total_ms</t>
  </si>
  <si>
    <t>threads</t>
  </si>
  <si>
    <t>Row Labels</t>
  </si>
  <si>
    <t>Column Labels</t>
  </si>
  <si>
    <t>ept</t>
  </si>
  <si>
    <t>roundEpt</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</si>
  <si>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</si>
  <si>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</si>
  <si>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</si>
  <si>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</si>
  <si>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</si>
  <si>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</si>
  <si>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</si>
  <si>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</si>
  <si>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</si>
  <si>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</si>
  <si>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</si>
  <si>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</si>
  <si>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</si>
  <si>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</si>
  <si>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weakTotalSpeedup</t>
  </si>
  <si>
    <t>weakInitSpeedup</t>
  </si>
  <si>
    <t>karp-flatt metric</t>
  </si>
  <si>
    <t>node type</t>
  </si>
  <si>
    <t>n1-standard-16</t>
  </si>
  <si>
    <t>n1-highmem-96</t>
  </si>
  <si>
    <t>Max. of karp-flatt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</si>
</sst>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11</xdr:col>
      <xdr:colOff>1803400</xdr:colOff>
      <xdr:row>3</xdr:row>
      <xdr:rowOff>38100</xdr:rowOff>
    </xdr:from>
    <xdr:to>
      <xdr:col>13</xdr:col>
      <xdr:colOff>114300</xdr:colOff>
      <xdr:row>16</xdr:row>
      <xdr:rowOff>15872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3081000" y="647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93.848811805554" createdVersion="6" refreshedVersion="6" minRefreshableVersion="3" recordCount="26" xr:uid="{02083648-1011-4E40-BF1F-3D10CE592BB6}">
  <cacheSource type="worksheet">
    <worksheetSource ref="A1:Z1048576" sheet="data"/>
  </cacheSource>
  <cacheFields count="27">
    <cacheField name="node type" numFmtId="0">
      <sharedItems containsBlank="1"/>
    </cacheField>
    <cacheField name="problemSize" numFmtId="0">
      <sharedItems containsString="0" containsBlank="1" containsNumber="1" containsInteger="1" minValue="768" maxValue="24576" count="7">
        <n v="24576"/>
        <n v="12288"/>
        <n v="6144"/>
        <n v="3072"/>
        <n v="1536"/>
        <n v="768"/>
        <m/>
      </sharedItems>
    </cacheField>
    <cacheField name="workers" numFmtId="0">
      <sharedItems containsString="0" containsBlank="1" containsNumber="1" containsInteger="1" minValue="1" maxValue="16"/>
    </cacheField>
    <cacheField name="threads" numFmtId="0">
      <sharedItems containsString="0" containsBlank="1" containsNumber="1" containsInteger="1" minValue="1" maxValue="256" count="7">
        <n v="256"/>
        <n v="128"/>
        <n v="64"/>
        <n v="16"/>
        <n v="4"/>
        <n v="1"/>
        <m/>
      </sharedItems>
    </cacheField>
    <cacheField name="input_ms" numFmtId="0">
      <sharedItems containsString="0" containsBlank="1" containsNumber="1" minValue="0.98" maxValue="81.762"/>
    </cacheField>
    <cacheField name="initialisation_ms" numFmtId="0">
      <sharedItems containsString="0" containsBlank="1" containsNumber="1" minValue="0.60899999999999999" maxValue="3621.74"/>
    </cacheField>
    <cacheField name="total_ms" numFmtId="0">
      <sharedItems containsString="0" containsBlank="1" containsNumber="1" minValue="9.0109999999999992" maxValue="4344.2269999999999" count="26">
        <n v="212.26300000000001"/>
        <n v="87.331999999999994"/>
        <n v="47.314999999999998"/>
        <n v="28.286000000000001"/>
        <n v="22.227"/>
        <n v="15.256"/>
        <n v="91.727000000000004"/>
        <n v="36.713999999999999"/>
        <n v="22.065999999999999"/>
        <n v="13.329000000000001"/>
        <n v="11.323"/>
        <n v="43.744"/>
        <n v="20.358000000000001"/>
        <n v="12.349"/>
        <n v="9.7639999999999993"/>
        <n v="59.496000000000002"/>
        <n v="27.042999999999999"/>
        <n v="9.0109999999999992"/>
        <n v="39.338999999999999"/>
        <n v="10.042"/>
        <n v="4344.2269999999999"/>
        <n v="1197.578"/>
        <n v="362.411"/>
        <n v="98.531000000000006"/>
        <n v="21.79"/>
        <m/>
      </sharedItems>
    </cacheField>
    <cacheField name="ept" numFmtId="0">
      <sharedItems containsString="0" containsBlank="1" containsNumber="1" containsInteger="1" minValue="2304" maxValue="150994944"/>
    </cacheField>
    <cacheField name="roundEpt" numFmtId="0">
      <sharedItems containsString="0" containsBlank="1" containsNumber="1" containsInteger="1" minValue="2000" maxValue="150995000" count="15">
        <n v="2359000"/>
        <n v="590000"/>
        <n v="147000"/>
        <n v="37000"/>
        <n v="9000"/>
        <n v="2000"/>
        <n v="1180000"/>
        <n v="295000"/>
        <n v="74000"/>
        <n v="18000"/>
        <n v="5000"/>
        <n v="150995000"/>
        <n v="37749000"/>
        <n v="9437000"/>
        <m/>
      </sharedItems>
    </cacheField>
    <cacheField name="compareToStrong" numFmtId="0">
      <sharedItems containsString="0" containsBlank="1" containsNumber="1" containsInteger="1" minValue="2" maxValue="26"/>
    </cacheField>
    <cacheField name="baseTotal" numFmtId="0">
      <sharedItems containsString="0" containsBlank="1" containsNumber="1" minValue="21.79" maxValue="4344.2269999999999"/>
    </cacheField>
    <cacheField name="baseInit" numFmtId="0">
      <sharedItems containsString="0" containsBlank="1" containsNumber="1" minValue="12.94" maxValue="3621.74"/>
    </cacheField>
    <cacheField name="baseInput" numFmtId="0">
      <sharedItems containsString="0" containsBlank="1" containsNumber="1" minValue="0.98" maxValue="81.762"/>
    </cacheField>
    <cacheField name="totalSpeedup" numFmtId="0">
      <sharedItems containsString="0" containsBlank="1" containsNumber="1" minValue="1" maxValue="49.743816699491596"/>
    </cacheField>
    <cacheField name="initSpeedup" numFmtId="0">
      <sharedItems containsString="0" containsBlank="1" containsNumber="1" minValue="1" maxValue="187.86095452837279"/>
    </cacheField>
    <cacheField name="setupSpeedup" numFmtId="0">
      <sharedItems containsString="0" containsBlank="1" containsNumber="1" minValue="0.32677559186395461" maxValue="22.302782324058921"/>
    </cacheField>
    <cacheField name="totalEfficiency" numFmtId="0">
      <sharedItems containsString="0" containsBlank="1" containsNumber="1" minValue="3.90625E-3" maxValue="1"/>
    </cacheField>
    <cacheField name="compareToWeak" numFmtId="0">
      <sharedItems containsString="0" containsBlank="1" containsNumber="1" containsInteger="1" minValue="7" maxValue="26"/>
    </cacheField>
    <cacheField name="weakBaseTotal" numFmtId="0">
      <sharedItems containsString="0" containsBlank="1" containsNumber="1" minValue="9.0109999999999992" maxValue="4344.2269999999999"/>
    </cacheField>
    <cacheField name="weakBaseInit" numFmtId="0">
      <sharedItems containsString="0" containsBlank="1" containsNumber="1" minValue="0.60899999999999999" maxValue="3621.74"/>
    </cacheField>
    <cacheField name="weakTotalEfficiency" numFmtId="0">
      <sharedItems containsString="0" containsBlank="1" containsNumber="1" minValue="0.2122371341012364" maxValue="1"/>
    </cacheField>
    <cacheField name="weakInitEfficiency" numFmtId="0">
      <sharedItems containsString="0" containsBlank="1" containsNumber="1" minValue="0.19024558976132824" maxValue="1.0368401253918496"/>
    </cacheField>
    <cacheField name="weakInitSpeedup" numFmtId="0">
      <sharedItems containsString="0" containsBlank="1" containsNumber="1" minValue="1" maxValue="265.43107210031349"/>
    </cacheField>
    <cacheField name="weakTotalSpeedup" numFmtId="0">
      <sharedItems containsString="0" containsBlank="1" containsNumber="1" minValue="1" maxValue="256"/>
    </cacheField>
    <cacheField name="serial fraction" numFmtId="0">
      <sharedItems containsBlank="1" containsMixedTypes="1" containsNumber="1" minValue="0.49844513925959816" maxValue="1"/>
    </cacheField>
    <cacheField name="karp-flatt metric" numFmtId="0">
      <sharedItems containsBlank="1" containsMixedTypes="1" containsNumber="1" minValue="1.3406930169969496E-2" maxValue="1" count="22">
        <n v="1"/>
        <n v="1.6260267734086422E-2"/>
        <n v="3.5742277084150134E-2"/>
        <n v="7.4434015199188061E-2"/>
        <n v="0.22254690023902102"/>
        <n v="0.69896174715870751"/>
        <n v="1.3406930169969496E-2"/>
        <n v="2.3024252769069883E-2"/>
        <n v="5.3492079738849591E-2"/>
        <n v="0.12846838162848465"/>
        <n v="0.51585969147156285"/>
        <n v="2.1233835794557523E-2"/>
        <n v="4.1192423247603693E-2"/>
        <n v="0.11144748095555457"/>
        <n v="0.43933506705420428"/>
        <n v="0.10844501592574911"/>
        <n v="0.22609263412868366"/>
        <n v="0.37444087501912193"/>
        <n v="0.19900674237887905"/>
        <n v="0.28113813675998162"/>
        <e v="#DIV/0!"/>
        <m/>
      </sharedItems>
    </cacheField>
    <cacheField name="Avg elements" numFmtId="0" formula=" 0" databaseField="0"/>
  </cacheFields>
  <extLst>
    <ext xmlns:x14="http://schemas.microsoft.com/office/spreadsheetml/2009/9/main" uri="{725AE2AE-9491-48be-B2B4-4EB974FC3084}">
      <x14:pivotCacheDefinition pivotCacheId="20275497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s v="n1-standard-16"/>
    <x v="0"/>
    <n v="16"/>
    <x v="0"/>
    <n v="7.7290000000000001"/>
    <n v="79.75"/>
    <x v="0"/>
    <n v="2359296"/>
    <x v="0"/>
    <n v="2"/>
    <n v="212.26300000000001"/>
    <n v="79.75"/>
    <n v="7.7290000000000001"/>
    <n v="1"/>
    <n v="1"/>
    <n v="1"/>
    <n v="3.90625E-3"/>
    <n v="25"/>
    <n v="98.531000000000006"/>
    <n v="82.688000000000002"/>
    <n v="0.46419300584652062"/>
    <n v="1.0368401253918496"/>
    <n v="265.43107210031349"/>
    <n v="118.83340949670928"/>
    <n v="1"/>
    <x v="0"/>
  </r>
  <r>
    <s v="n1-standard-16"/>
    <x v="1"/>
    <n v="16"/>
    <x v="0"/>
    <n v="3.6659999999999999"/>
    <n v="20.132999999999999"/>
    <x v="1"/>
    <n v="589824"/>
    <x v="1"/>
    <n v="22"/>
    <n v="4344.2269999999999"/>
    <n v="3621.74"/>
    <n v="81.762"/>
    <n v="49.743816699491596"/>
    <n v="179.89072666766006"/>
    <n v="22.302782324058921"/>
    <n v="0.19431178398238905"/>
    <n v="26"/>
    <n v="21.79"/>
    <n v="12.94"/>
    <n v="0.24950762607062704"/>
    <n v="0.64272587294491634"/>
    <n v="164.53782347389858"/>
    <n v="63.873952274080523"/>
    <n v="0.80884777764905258"/>
    <x v="1"/>
  </r>
  <r>
    <s v="n1-standard-16"/>
    <x v="2"/>
    <n v="16"/>
    <x v="0"/>
    <n v="2.6680000000000001"/>
    <n v="5.3220000000000001"/>
    <x v="2"/>
    <n v="147456"/>
    <x v="2"/>
    <n v="23"/>
    <n v="1197.578"/>
    <n v="999.79600000000005"/>
    <n v="28.314"/>
    <n v="25.310747120363523"/>
    <n v="187.86095452837279"/>
    <n v="10.612443778110944"/>
    <n v="9.8870105938920011E-2"/>
    <n v="21"/>
    <n v="10.042"/>
    <n v="3.3"/>
    <n v="0.2122371341012364"/>
    <n v="0.62006764374295376"/>
    <n v="158.73731679819616"/>
    <n v="54.332706329916519"/>
    <n v="0.90466373678288814"/>
    <x v="2"/>
  </r>
  <r>
    <s v="n1-standard-16"/>
    <x v="3"/>
    <n v="16"/>
    <x v="0"/>
    <n v="2.2930000000000001"/>
    <n v="1.7410000000000001"/>
    <x v="3"/>
    <n v="36864"/>
    <x v="3"/>
    <n v="24"/>
    <n v="362.411"/>
    <n v="307.96100000000001"/>
    <n v="5.9969999999999999"/>
    <n v="12.812380683023402"/>
    <n v="176.88742102240093"/>
    <n v="2.6153510684692542"/>
    <n v="5.0048362043060166E-2"/>
    <n v="19"/>
    <n v="9.0109999999999992"/>
    <n v="1.762"/>
    <n v="0.31856748921728056"/>
    <n v="1.0120620333141872"/>
    <n v="259.08788052843192"/>
    <n v="81.553277239623824"/>
    <n v="0.95367693849794744"/>
    <x v="3"/>
  </r>
  <r>
    <s v="n1-standard-16"/>
    <x v="4"/>
    <n v="16"/>
    <x v="0"/>
    <n v="2.2000000000000002"/>
    <n v="1.355"/>
    <x v="4"/>
    <n v="9216"/>
    <x v="4"/>
    <n v="25"/>
    <n v="98.531000000000006"/>
    <n v="82.688000000000002"/>
    <n v="1.982"/>
    <n v="4.4329419174877405"/>
    <n v="61.02435424354244"/>
    <n v="0.90090909090909088"/>
    <n v="1.7316179365186486E-2"/>
    <n v="16"/>
    <n v="9.7639999999999993"/>
    <n v="0.68500000000000005"/>
    <n v="0.43928555360597465"/>
    <n v="0.50553505535055354"/>
    <n v="129.41697416974171"/>
    <n v="112.45710172312951"/>
    <n v="0.98653748267651864"/>
    <x v="4"/>
  </r>
  <r>
    <s v="n1-standard-16"/>
    <x v="5"/>
    <n v="16"/>
    <x v="0"/>
    <n v="2.1040000000000001"/>
    <n v="0.64800000000000002"/>
    <x v="5"/>
    <n v="2304"/>
    <x v="5"/>
    <n v="26"/>
    <n v="21.79"/>
    <n v="12.94"/>
    <n v="0.98"/>
    <n v="1.4282905086523334"/>
    <n v="19.969135802469136"/>
    <n v="0.46577946768060835"/>
    <n v="5.5792597994231774E-3"/>
    <n v="7"/>
    <n v="15.256"/>
    <n v="0.64800000000000002"/>
    <n v="1"/>
    <n v="1"/>
    <n v="256"/>
    <n v="256"/>
    <n v="0.99832042937783394"/>
    <x v="5"/>
  </r>
  <r>
    <s v="n1-standard-16"/>
    <x v="1"/>
    <n v="8"/>
    <x v="1"/>
    <n v="5.0149999999999997"/>
    <n v="39.747999999999998"/>
    <x v="6"/>
    <n v="1179648"/>
    <x v="6"/>
    <n v="22"/>
    <n v="4344.2269999999999"/>
    <n v="3621.74"/>
    <n v="81.762"/>
    <n v="47.360395521493125"/>
    <n v="91.117540505182646"/>
    <n v="16.303489531405784"/>
    <n v="0.37000309001166504"/>
    <n v="8"/>
    <n v="91.727000000000004"/>
    <n v="39.747999999999998"/>
    <n v="1"/>
    <n v="1"/>
    <n v="128"/>
    <n v="128"/>
    <n v="0.63495751557879421"/>
    <x v="6"/>
  </r>
  <r>
    <s v="n1-standard-16"/>
    <x v="2"/>
    <n v="8"/>
    <x v="1"/>
    <n v="2.73"/>
    <n v="10.247"/>
    <x v="7"/>
    <n v="294912"/>
    <x v="7"/>
    <n v="23"/>
    <n v="1197.578"/>
    <n v="999.79600000000005"/>
    <n v="28.314"/>
    <n v="32.619109876341447"/>
    <n v="97.569630135649462"/>
    <n v="10.371428571428572"/>
    <n v="0.25483679590891756"/>
    <n v="9"/>
    <n v="36.713999999999999"/>
    <n v="10.247"/>
    <n v="1"/>
    <n v="1"/>
    <n v="128"/>
    <n v="128"/>
    <n v="0.75103063089494926"/>
    <x v="7"/>
  </r>
  <r>
    <s v="n1-standard-16"/>
    <x v="3"/>
    <n v="8"/>
    <x v="1"/>
    <n v="2.367"/>
    <n v="2.8719999999999999"/>
    <x v="8"/>
    <n v="73728"/>
    <x v="8"/>
    <n v="24"/>
    <n v="362.411"/>
    <n v="307.96100000000001"/>
    <n v="5.9969999999999999"/>
    <n v="16.423955406507751"/>
    <n v="107.22876044568245"/>
    <n v="2.5335868187579216"/>
    <n v="0.12831215161334181"/>
    <n v="10"/>
    <n v="22.065999999999999"/>
    <n v="2.8719999999999999"/>
    <n v="1"/>
    <n v="1"/>
    <n v="128"/>
    <n v="128"/>
    <n v="0.87855153223222238"/>
    <x v="8"/>
  </r>
  <r>
    <s v="n1-standard-16"/>
    <x v="4"/>
    <n v="8"/>
    <x v="1"/>
    <n v="2.1110000000000002"/>
    <n v="1.2809999999999999"/>
    <x v="9"/>
    <n v="18432"/>
    <x v="9"/>
    <n v="25"/>
    <n v="98.531000000000006"/>
    <n v="82.688000000000002"/>
    <n v="1.982"/>
    <n v="7.3922274739290268"/>
    <n v="64.549570647931304"/>
    <n v="0.93889152060634762"/>
    <n v="5.7751777140070522E-2"/>
    <n v="11"/>
    <n v="13.329000000000001"/>
    <n v="1.2809999999999999"/>
    <n v="1"/>
    <n v="1"/>
    <n v="128"/>
    <n v="128"/>
    <n v="0.94966750020528323"/>
    <x v="9"/>
  </r>
  <r>
    <s v="n1-standard-16"/>
    <x v="5"/>
    <n v="8"/>
    <x v="1"/>
    <n v="1.889"/>
    <n v="0.60899999999999999"/>
    <x v="10"/>
    <n v="4608"/>
    <x v="10"/>
    <n v="26"/>
    <n v="21.79"/>
    <n v="12.94"/>
    <n v="0.98"/>
    <n v="1.9244016603373664"/>
    <n v="21.247947454844006"/>
    <n v="0.51879301217575435"/>
    <n v="1.5034387971385675E-2"/>
    <n v="12"/>
    <n v="11.323"/>
    <n v="0.60899999999999999"/>
    <n v="1"/>
    <n v="1"/>
    <n v="128"/>
    <n v="128"/>
    <n v="0.99272124676899709"/>
    <x v="10"/>
  </r>
  <r>
    <s v="n1-standard-16"/>
    <x v="2"/>
    <n v="4"/>
    <x v="2"/>
    <n v="4.4359999999999999"/>
    <n v="20.212"/>
    <x v="11"/>
    <n v="589824"/>
    <x v="1"/>
    <n v="23"/>
    <n v="1197.578"/>
    <n v="999.79600000000005"/>
    <n v="28.314"/>
    <n v="27.376965983906363"/>
    <n v="49.465466059766477"/>
    <n v="6.3827772768259692"/>
    <n v="0.42776509349853692"/>
    <n v="26"/>
    <n v="21.79"/>
    <n v="12.94"/>
    <n v="0.49812545720555962"/>
    <n v="0.64021373441519891"/>
    <n v="40.97367900257273"/>
    <n v="31.880029261155816"/>
    <n v="0.58131800025545466"/>
    <x v="11"/>
  </r>
  <r>
    <s v="n1-standard-16"/>
    <x v="3"/>
    <n v="4"/>
    <x v="2"/>
    <n v="3.3380000000000001"/>
    <n v="5.444"/>
    <x v="12"/>
    <n v="147456"/>
    <x v="2"/>
    <n v="24"/>
    <n v="362.411"/>
    <n v="307.96100000000001"/>
    <n v="5.9969999999999999"/>
    <n v="17.80189606051675"/>
    <n v="56.568883174136666"/>
    <n v="1.7965847813061713"/>
    <n v="0.27815462594557422"/>
    <n v="21"/>
    <n v="10.042"/>
    <n v="3.3"/>
    <n v="0.49327045878770015"/>
    <n v="0.60617193240264511"/>
    <n v="38.795003673769287"/>
    <n v="31.56930936241281"/>
    <n v="0.73330323713465473"/>
    <x v="12"/>
  </r>
  <r>
    <s v="n1-standard-16"/>
    <x v="4"/>
    <n v="4"/>
    <x v="2"/>
    <n v="3.15"/>
    <n v="1.722"/>
    <x v="13"/>
    <n v="36864"/>
    <x v="3"/>
    <n v="25"/>
    <n v="98.531000000000006"/>
    <n v="82.688000000000002"/>
    <n v="1.982"/>
    <n v="7.9788646853996275"/>
    <n v="48.01858304297329"/>
    <n v="0.62920634920634921"/>
    <n v="0.12466976070936918"/>
    <n v="19"/>
    <n v="9.0109999999999992"/>
    <n v="1.762"/>
    <n v="0.72969471212243897"/>
    <n v="1.0232288037166086"/>
    <n v="65.486643437862952"/>
    <n v="46.700461575836094"/>
    <n v="0.8892243700730218"/>
    <x v="13"/>
  </r>
  <r>
    <s v="n1-standard-16"/>
    <x v="5"/>
    <n v="4"/>
    <x v="2"/>
    <n v="2.9990000000000001"/>
    <n v="0.68500000000000005"/>
    <x v="14"/>
    <n v="9216"/>
    <x v="4"/>
    <n v="26"/>
    <n v="21.79"/>
    <n v="12.94"/>
    <n v="0.98"/>
    <n v="2.2316673494469481"/>
    <n v="18.890510948905106"/>
    <n v="0.32677559186395461"/>
    <n v="3.4869802335108564E-2"/>
    <n v="16"/>
    <n v="9.7639999999999993"/>
    <n v="0.68500000000000005"/>
    <n v="1"/>
    <n v="1"/>
    <n v="64"/>
    <n v="64"/>
    <n v="0.98044972461195312"/>
    <x v="14"/>
  </r>
  <r>
    <s v="n1-standard-16"/>
    <x v="3"/>
    <n v="1"/>
    <x v="3"/>
    <n v="4.1749999999999998"/>
    <n v="43.344999999999999"/>
    <x v="15"/>
    <n v="589824"/>
    <x v="1"/>
    <n v="24"/>
    <n v="362.411"/>
    <n v="307.96100000000001"/>
    <n v="5.9969999999999999"/>
    <n v="6.0913506790372463"/>
    <n v="7.1048794555312034"/>
    <n v="1.4364071856287426"/>
    <n v="0.38070941743982789"/>
    <n v="26"/>
    <n v="21.79"/>
    <n v="12.94"/>
    <n v="0.36624310878042221"/>
    <n v="0.29853500980505249"/>
    <n v="4.7765601568808398"/>
    <n v="5.8598897404867554"/>
    <n v="0.66057662139751694"/>
    <x v="15"/>
  </r>
  <r>
    <s v="n1-standard-16"/>
    <x v="4"/>
    <n v="1"/>
    <x v="3"/>
    <n v="3.2589999999999999"/>
    <n v="17.346"/>
    <x v="16"/>
    <n v="147456"/>
    <x v="2"/>
    <n v="25"/>
    <n v="98.531000000000006"/>
    <n v="82.688000000000002"/>
    <n v="1.982"/>
    <n v="3.6434936952261219"/>
    <n v="4.7669779776317309"/>
    <n v="0.6081620128873888"/>
    <n v="0.22771835595163262"/>
    <n v="21"/>
    <n v="10.042"/>
    <n v="3.3"/>
    <n v="0.37133454128609994"/>
    <n v="0.19024558976132824"/>
    <n v="3.0439294361812519"/>
    <n v="5.941352660577599"/>
    <n v="0.82376708698492529"/>
    <x v="16"/>
  </r>
  <r>
    <s v="n1-standard-16"/>
    <x v="5"/>
    <n v="1"/>
    <x v="3"/>
    <n v="2.97"/>
    <n v="1.762"/>
    <x v="17"/>
    <n v="36864"/>
    <x v="3"/>
    <n v="26"/>
    <n v="21.79"/>
    <n v="12.94"/>
    <n v="0.98"/>
    <n v="2.418155587615137"/>
    <n v="7.343927355278093"/>
    <n v="0.32996632996632996"/>
    <n v="0.15113472422594607"/>
    <n v="19"/>
    <n v="9.0109999999999992"/>
    <n v="1.762"/>
    <n v="1"/>
    <n v="1"/>
    <n v="16"/>
    <n v="16"/>
    <n v="0.90545629415899087"/>
    <x v="17"/>
  </r>
  <r>
    <s v="n1-standard-16"/>
    <x v="4"/>
    <n v="1"/>
    <x v="4"/>
    <n v="2.1789999999999998"/>
    <n v="29.6"/>
    <x v="18"/>
    <n v="589824"/>
    <x v="1"/>
    <n v="25"/>
    <n v="98.531000000000006"/>
    <n v="82.688000000000002"/>
    <n v="1.982"/>
    <n v="2.5046645822212055"/>
    <n v="2.7935135135135134"/>
    <n v="0.90959155575952277"/>
    <n v="0.62616614555530137"/>
    <n v="26"/>
    <n v="21.79"/>
    <n v="12.94"/>
    <n v="0.55390325122651818"/>
    <n v="0.43716216216216214"/>
    <n v="1.7486486486486486"/>
    <n v="2.2156130049060727"/>
    <n v="0.49844513925959816"/>
    <x v="18"/>
  </r>
  <r>
    <s v="n1-standard-16"/>
    <x v="5"/>
    <n v="1"/>
    <x v="4"/>
    <n v="1.86"/>
    <n v="3.3"/>
    <x v="19"/>
    <n v="147456"/>
    <x v="2"/>
    <n v="26"/>
    <n v="21.79"/>
    <n v="12.94"/>
    <n v="0.98"/>
    <n v="2.1698864767974508"/>
    <n v="3.9212121212121214"/>
    <n v="0.5268817204301075"/>
    <n v="0.54247161919936271"/>
    <n v="21"/>
    <n v="10.042"/>
    <n v="3.3"/>
    <n v="1"/>
    <n v="1"/>
    <n v="4"/>
    <n v="4"/>
    <n v="0.61003784106751635"/>
    <x v="19"/>
  </r>
  <r>
    <s v="n1-highmem-96"/>
    <x v="1"/>
    <n v="1"/>
    <x v="5"/>
    <n v="81.762"/>
    <n v="3621.74"/>
    <x v="20"/>
    <n v="150994944"/>
    <x v="11"/>
    <n v="22"/>
    <n v="4344.2269999999999"/>
    <n v="3621.74"/>
    <n v="81.762"/>
    <n v="1"/>
    <n v="1"/>
    <n v="1"/>
    <n v="1"/>
    <n v="22"/>
    <n v="4344.2269999999999"/>
    <n v="3621.74"/>
    <n v="1"/>
    <n v="1"/>
    <n v="1"/>
    <n v="1"/>
    <e v="#DIV/0!"/>
    <x v="20"/>
  </r>
  <r>
    <s v="n1-highmem-96"/>
    <x v="2"/>
    <n v="1"/>
    <x v="5"/>
    <n v="28.314"/>
    <n v="999.79600000000005"/>
    <x v="21"/>
    <n v="37748736"/>
    <x v="12"/>
    <n v="23"/>
    <n v="1197.578"/>
    <n v="999.79600000000005"/>
    <n v="28.314"/>
    <n v="1"/>
    <n v="1"/>
    <n v="1"/>
    <n v="1"/>
    <n v="23"/>
    <n v="1197.578"/>
    <n v="999.79600000000005"/>
    <n v="1"/>
    <n v="1"/>
    <n v="1"/>
    <n v="1"/>
    <e v="#DIV/0!"/>
    <x v="20"/>
  </r>
  <r>
    <s v="n1-highmem-96"/>
    <x v="3"/>
    <n v="1"/>
    <x v="5"/>
    <n v="5.9969999999999999"/>
    <n v="307.96100000000001"/>
    <x v="22"/>
    <n v="9437184"/>
    <x v="13"/>
    <n v="24"/>
    <n v="362.411"/>
    <n v="307.96100000000001"/>
    <n v="5.9969999999999999"/>
    <n v="1"/>
    <n v="1"/>
    <n v="1"/>
    <n v="1"/>
    <n v="24"/>
    <n v="362.411"/>
    <n v="307.96100000000001"/>
    <n v="1"/>
    <n v="1"/>
    <n v="1"/>
    <n v="1"/>
    <e v="#DIV/0!"/>
    <x v="20"/>
  </r>
  <r>
    <s v="n1-highmem-96"/>
    <x v="4"/>
    <n v="1"/>
    <x v="5"/>
    <n v="1.982"/>
    <n v="82.688000000000002"/>
    <x v="23"/>
    <n v="2359296"/>
    <x v="0"/>
    <n v="25"/>
    <n v="98.531000000000006"/>
    <n v="82.688000000000002"/>
    <n v="1.982"/>
    <n v="1"/>
    <n v="1"/>
    <n v="1"/>
    <n v="1"/>
    <n v="25"/>
    <n v="98.531000000000006"/>
    <n v="82.688000000000002"/>
    <n v="1"/>
    <n v="1"/>
    <n v="1"/>
    <n v="1"/>
    <e v="#DIV/0!"/>
    <x v="20"/>
  </r>
  <r>
    <s v="n1-highmem-96"/>
    <x v="5"/>
    <n v="1"/>
    <x v="5"/>
    <n v="0.98"/>
    <n v="12.94"/>
    <x v="24"/>
    <n v="589824"/>
    <x v="1"/>
    <n v="26"/>
    <n v="21.79"/>
    <n v="12.94"/>
    <n v="0.98"/>
    <n v="1"/>
    <n v="1"/>
    <n v="1"/>
    <n v="1"/>
    <n v="26"/>
    <n v="21.79"/>
    <n v="12.94"/>
    <n v="1"/>
    <n v="1"/>
    <n v="1"/>
    <n v="1"/>
    <e v="#DIV/0!"/>
    <x v="20"/>
  </r>
  <r>
    <m/>
    <x v="6"/>
    <m/>
    <x v="6"/>
    <m/>
    <m/>
    <x v="25"/>
    <m/>
    <x v="14"/>
    <m/>
    <m/>
    <m/>
    <m/>
    <m/>
    <m/>
    <m/>
    <m/>
    <m/>
    <m/>
    <m/>
    <m/>
    <m/>
    <m/>
    <m/>
    <m/>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E75D70-B7F7-1649-8999-16AB00F1269D}" name="PivotTable1"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G10" firstHeaderRow="1" firstDataRow="2" firstDataCol="1"/>
  <pivotFields count="27">
    <pivotField subtotalTop="0" showAll="0" defaultSubtotal="0"/>
    <pivotField axis="axisRow" multipleItemSelectionAllowed="1" showAll="0" defaultSubtotal="0">
      <items count="7">
        <item x="5"/>
        <item x="4"/>
        <item x="3"/>
        <item x="2"/>
        <item x="1"/>
        <item x="0"/>
        <item h="1" x="6"/>
      </items>
    </pivotField>
    <pivotField showAll="0" defaultSubtotal="0"/>
    <pivotField axis="axisCol" showAll="0" defaultSubtotal="0">
      <items count="7">
        <item x="5"/>
        <item x="4"/>
        <item x="3"/>
        <item x="2"/>
        <item x="6"/>
        <item x="1"/>
        <item x="0"/>
      </items>
    </pivotField>
    <pivotField showAll="0" defaultSubtotal="0"/>
    <pivotField showAll="0" defaultSubtotal="0"/>
    <pivotField showAll="0" defaultSubtotal="0">
      <items count="26">
        <item x="17"/>
        <item x="14"/>
        <item x="19"/>
        <item x="10"/>
        <item x="13"/>
        <item x="9"/>
        <item x="5"/>
        <item x="12"/>
        <item x="24"/>
        <item x="8"/>
        <item x="4"/>
        <item x="16"/>
        <item x="3"/>
        <item x="7"/>
        <item x="18"/>
        <item x="11"/>
        <item x="2"/>
        <item x="15"/>
        <item x="1"/>
        <item x="6"/>
        <item x="23"/>
        <item x="0"/>
        <item x="22"/>
        <item x="21"/>
        <item x="20"/>
        <item x="25"/>
      </items>
    </pivotField>
    <pivotField subtotalTop="0" showAll="0" defaultSubtotal="0"/>
    <pivotField subtotalTop="0" showAll="0" sortType="descending" defaultSubtotal="0">
      <items count="15">
        <item x="14"/>
        <item x="11"/>
        <item x="12"/>
        <item x="13"/>
        <item x="0"/>
        <item x="6"/>
        <item x="1"/>
        <item x="7"/>
        <item x="2"/>
        <item x="8"/>
        <item x="3"/>
        <item x="9"/>
        <item x="4"/>
        <item x="10"/>
        <item x="5"/>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items count="22">
        <item x="6"/>
        <item x="1"/>
        <item x="11"/>
        <item x="7"/>
        <item x="2"/>
        <item x="12"/>
        <item x="8"/>
        <item x="3"/>
        <item x="15"/>
        <item x="13"/>
        <item x="9"/>
        <item x="18"/>
        <item x="4"/>
        <item x="16"/>
        <item x="19"/>
        <item x="17"/>
        <item x="14"/>
        <item x="10"/>
        <item x="5"/>
        <item x="0"/>
        <item x="20"/>
        <item x="21"/>
      </items>
    </pivotField>
    <pivotField dragToRow="0" dragToCol="0" dragToPage="0" showAll="0" defaultSubtotal="0"/>
  </pivotFields>
  <rowFields count="1">
    <field x="1"/>
  </rowFields>
  <rowItems count="6">
    <i>
      <x/>
    </i>
    <i>
      <x v="1"/>
    </i>
    <i>
      <x v="2"/>
    </i>
    <i>
      <x v="3"/>
    </i>
    <i>
      <x v="4"/>
    </i>
    <i>
      <x v="5"/>
    </i>
  </rowItems>
  <colFields count="1">
    <field x="3"/>
  </colFields>
  <colItems count="6">
    <i>
      <x/>
    </i>
    <i>
      <x v="1"/>
    </i>
    <i>
      <x v="2"/>
    </i>
    <i>
      <x v="3"/>
    </i>
    <i>
      <x v="5"/>
    </i>
    <i>
      <x v="6"/>
    </i>
  </colItems>
  <dataFields count="1">
    <dataField name="Max. of karp-flatt metric" fld="25"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2027549773">
      <items count="7">
        <i x="5" s="1"/>
        <i x="4" s="1"/>
        <i x="3" s="1"/>
        <i x="2" s="1"/>
        <i x="1" s="1"/>
        <i x="0"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tabSelected="1" workbookViewId="0">
      <selection activeCell="N10" sqref="N10"/>
    </sheetView>
  </sheetViews>
  <sheetFormatPr baseColWidth="10" defaultRowHeight="16" x14ac:dyDescent="0.2"/>
  <cols>
    <col min="1" max="1" width="16" customWidth="1"/>
    <col min="5" max="7" width="10.83203125" style="3"/>
    <col min="8" max="8" width="14" customWidth="1"/>
    <col min="9" max="9" width="13.6640625" customWidth="1"/>
    <col min="10" max="10" width="19.1640625" customWidth="1"/>
    <col min="14" max="14" width="14.1640625" customWidth="1"/>
    <col min="15" max="15" width="12.6640625" customWidth="1"/>
    <col min="16" max="16" width="13.33203125" customWidth="1"/>
    <col min="17" max="17" width="17.5" customWidth="1"/>
    <col min="18" max="18" width="15.33203125" customWidth="1"/>
    <col min="19" max="20" width="16.83203125" customWidth="1"/>
    <col min="21" max="21" width="18.1640625" customWidth="1"/>
    <col min="22" max="24" width="19.6640625" customWidth="1"/>
    <col min="25" max="25" width="16.1640625" customWidth="1"/>
    <col min="26" max="26" width="14.6640625" customWidth="1"/>
  </cols>
  <sheetData>
    <row r="1" spans="1:26" x14ac:dyDescent="0.2">
      <c r="A1" t="s">
        <v>27</v>
      </c>
      <c r="B1" t="s">
        <v>0</v>
      </c>
      <c r="C1" t="s">
        <v>1</v>
      </c>
      <c r="D1" t="s">
        <v>5</v>
      </c>
      <c r="E1" s="3" t="s">
        <v>2</v>
      </c>
      <c r="F1" s="3" t="s">
        <v>3</v>
      </c>
      <c r="G1" s="3" t="s">
        <v>4</v>
      </c>
      <c r="H1" t="s">
        <v>8</v>
      </c>
      <c r="I1" t="s">
        <v>9</v>
      </c>
      <c r="J1" t="s">
        <v>18</v>
      </c>
      <c r="K1" t="s">
        <v>10</v>
      </c>
      <c r="L1" t="s">
        <v>11</v>
      </c>
      <c r="M1" t="s">
        <v>12</v>
      </c>
      <c r="N1" t="s">
        <v>13</v>
      </c>
      <c r="O1" t="s">
        <v>14</v>
      </c>
      <c r="P1" t="s">
        <v>15</v>
      </c>
      <c r="Q1" t="s">
        <v>16</v>
      </c>
      <c r="R1" t="s">
        <v>17</v>
      </c>
      <c r="S1" t="s">
        <v>19</v>
      </c>
      <c r="T1" t="s">
        <v>22</v>
      </c>
      <c r="U1" t="s">
        <v>20</v>
      </c>
      <c r="V1" t="s">
        <v>21</v>
      </c>
      <c r="W1" t="s">
        <v>25</v>
      </c>
      <c r="X1" t="s">
        <v>24</v>
      </c>
      <c r="Y1" t="s">
        <v>23</v>
      </c>
      <c r="Z1" t="s">
        <v>26</v>
      </c>
    </row>
    <row r="2" spans="1:26" x14ac:dyDescent="0.2">
      <c r="A2" t="s">
        <v>28</v>
      </c>
      <c r="B2">
        <v>24576</v>
      </c>
      <c r="C2">
        <v>16</v>
      </c>
      <c r="D2">
        <v>256</v>
      </c>
      <c r="E2">
        <v>7.7290000000000001</v>
      </c>
      <c r="F2">
        <v>79.75</v>
      </c>
      <c r="G2">
        <v>212.26300000000001</v>
      </c>
      <c r="H2">
        <f>POWER(B2,2)/D2</f>
        <v>2359296</v>
      </c>
      <c r="I2">
        <f>ROUND(H2,-3)</f>
        <v>2359000</v>
      </c>
      <c r="J2" cm="1">
        <f t="array" ref="J2">MATCH(1,(B2=B:B)*(MIN(IF(B:B=B2,D:D))=D:D),0)</f>
        <v>2</v>
      </c>
      <c r="K2" cm="1">
        <f t="array" ref="K2">INDEX(B:I,J2,6)</f>
        <v>212.26300000000001</v>
      </c>
      <c r="L2" cm="1">
        <f t="array" ref="L2">INDEX(B:I,J2,5)</f>
        <v>79.75</v>
      </c>
      <c r="M2" cm="1">
        <f t="array" ref="M2">INDEX(B:I,J2,4)</f>
        <v>7.7290000000000001</v>
      </c>
      <c r="N2">
        <f>K2/G2</f>
        <v>1</v>
      </c>
      <c r="O2">
        <f>L2/F2</f>
        <v>1</v>
      </c>
      <c r="P2">
        <f>M2/E2</f>
        <v>1</v>
      </c>
      <c r="Q2">
        <f>N2/D2</f>
        <v>3.90625E-3</v>
      </c>
      <c r="R2" cm="1">
        <f t="array" ref="R2">MATCH(1,(I2=I:I)*(MIN(IF(I:I=I2,B:B))=B:B),0)</f>
        <v>25</v>
      </c>
      <c r="S2" cm="1">
        <f t="array" ref="S2">INDEX(B:I,R2,6)</f>
        <v>98.531000000000006</v>
      </c>
      <c r="T2" cm="1">
        <f t="array" ref="T2">INDEX(B:I,R2,5)</f>
        <v>82.688000000000002</v>
      </c>
      <c r="U2">
        <f>S2/G2</f>
        <v>0.46419300584652062</v>
      </c>
      <c r="V2">
        <f>T2/F2</f>
        <v>1.0368401253918496</v>
      </c>
      <c r="W2">
        <f>D2*V2</f>
        <v>265.43107210031349</v>
      </c>
      <c r="X2">
        <f>D2*U2</f>
        <v>118.83340949670928</v>
      </c>
      <c r="Y2">
        <f>(N2-D2)/(1-D2)</f>
        <v>1</v>
      </c>
      <c r="Z2">
        <f>(1/N2-1/D2)/(1-1/D2)</f>
        <v>1</v>
      </c>
    </row>
    <row r="3" spans="1:26" x14ac:dyDescent="0.2">
      <c r="A3" t="s">
        <v>28</v>
      </c>
      <c r="B3">
        <v>12288</v>
      </c>
      <c r="C3">
        <v>16</v>
      </c>
      <c r="D3">
        <v>256</v>
      </c>
      <c r="E3">
        <v>3.6659999999999999</v>
      </c>
      <c r="F3">
        <v>20.132999999999999</v>
      </c>
      <c r="G3">
        <v>87.331999999999994</v>
      </c>
      <c r="H3">
        <f>POWER(B3,2)/D3</f>
        <v>589824</v>
      </c>
      <c r="I3">
        <f>ROUND(H3,-3)</f>
        <v>590000</v>
      </c>
      <c r="J3" cm="1">
        <f t="array" ref="J3">MATCH(1,(B3=B:B)*(MIN(IF(B:B=B3,D:D))=D:D),0)</f>
        <v>22</v>
      </c>
      <c r="K3" cm="1">
        <f t="array" ref="K3">INDEX(B:I,J3,6)</f>
        <v>4344.2269999999999</v>
      </c>
      <c r="L3" cm="1">
        <f t="array" ref="L3">INDEX(B:I,J3,5)</f>
        <v>3621.74</v>
      </c>
      <c r="M3" cm="1">
        <f t="array" ref="M3">INDEX(B:I,J3,4)</f>
        <v>81.762</v>
      </c>
      <c r="N3">
        <f>K3/G3</f>
        <v>49.743816699491596</v>
      </c>
      <c r="O3">
        <f>L3/F3</f>
        <v>179.89072666766006</v>
      </c>
      <c r="P3">
        <f>M3/E3</f>
        <v>22.302782324058921</v>
      </c>
      <c r="Q3">
        <f t="shared" ref="Q3:Q26" si="0">N3/D3</f>
        <v>0.19431178398238905</v>
      </c>
      <c r="R3" cm="1">
        <f t="array" ref="R3">MATCH(1,(I3=I:I)*(MIN(IF(I:I=I3,B:B))=B:B),0)</f>
        <v>26</v>
      </c>
      <c r="S3" cm="1">
        <f t="array" ref="S3">INDEX(B:I,R3,6)</f>
        <v>21.79</v>
      </c>
      <c r="T3" cm="1">
        <f t="array" ref="T3">INDEX(B:I,R3,5)</f>
        <v>12.94</v>
      </c>
      <c r="U3">
        <f>S3/G3</f>
        <v>0.24950762607062704</v>
      </c>
      <c r="V3">
        <f>T3/F3</f>
        <v>0.64272587294491634</v>
      </c>
      <c r="W3">
        <f>D3*V3</f>
        <v>164.53782347389858</v>
      </c>
      <c r="X3">
        <f>D3*U3</f>
        <v>63.873952274080523</v>
      </c>
      <c r="Y3">
        <f>(N3-D3)/(1-D3)</f>
        <v>0.80884777764905258</v>
      </c>
      <c r="Z3">
        <f>(1/N3-1/D3)/(1-1/D3)</f>
        <v>1.6260267734086422E-2</v>
      </c>
    </row>
    <row r="4" spans="1:26" x14ac:dyDescent="0.2">
      <c r="A4" t="s">
        <v>28</v>
      </c>
      <c r="B4">
        <v>6144</v>
      </c>
      <c r="C4">
        <v>16</v>
      </c>
      <c r="D4">
        <v>256</v>
      </c>
      <c r="E4">
        <v>2.6680000000000001</v>
      </c>
      <c r="F4">
        <v>5.3220000000000001</v>
      </c>
      <c r="G4">
        <v>47.314999999999998</v>
      </c>
      <c r="H4">
        <f>POWER(B4,2)/D4</f>
        <v>147456</v>
      </c>
      <c r="I4">
        <f>ROUND(H4,-3)</f>
        <v>147000</v>
      </c>
      <c r="J4" cm="1">
        <f t="array" ref="J4">MATCH(1,(B4=B:B)*(MIN(IF(B:B=B4,D:D))=D:D),0)</f>
        <v>23</v>
      </c>
      <c r="K4" cm="1">
        <f t="array" ref="K4">INDEX(B:I,J4,6)</f>
        <v>1197.578</v>
      </c>
      <c r="L4" cm="1">
        <f t="array" ref="L4">INDEX(B:I,J4,5)</f>
        <v>999.79600000000005</v>
      </c>
      <c r="M4" cm="1">
        <f t="array" ref="M4">INDEX(B:I,J4,4)</f>
        <v>28.314</v>
      </c>
      <c r="N4">
        <f>K4/G4</f>
        <v>25.310747120363523</v>
      </c>
      <c r="O4">
        <f>L4/F4</f>
        <v>187.86095452837279</v>
      </c>
      <c r="P4">
        <f>M4/E4</f>
        <v>10.612443778110944</v>
      </c>
      <c r="Q4">
        <f t="shared" si="0"/>
        <v>9.8870105938920011E-2</v>
      </c>
      <c r="R4" cm="1">
        <f t="array" ref="R4">MATCH(1,(I4=I:I)*(MIN(IF(I:I=I4,B:B))=B:B),0)</f>
        <v>21</v>
      </c>
      <c r="S4" cm="1">
        <f t="array" ref="S4">INDEX(B:I,R4,6)</f>
        <v>10.042</v>
      </c>
      <c r="T4" cm="1">
        <f t="array" ref="T4">INDEX(B:I,R4,5)</f>
        <v>3.3</v>
      </c>
      <c r="U4">
        <f>S4/G4</f>
        <v>0.2122371341012364</v>
      </c>
      <c r="V4">
        <f>T4/F4</f>
        <v>0.62006764374295376</v>
      </c>
      <c r="W4">
        <f>D4*V4</f>
        <v>158.73731679819616</v>
      </c>
      <c r="X4">
        <f>D4*U4</f>
        <v>54.332706329916519</v>
      </c>
      <c r="Y4">
        <f>(N4-D4)/(1-D4)</f>
        <v>0.90466373678288814</v>
      </c>
      <c r="Z4">
        <f>(1/N4-1/D4)/(1-1/D4)</f>
        <v>3.5742277084150134E-2</v>
      </c>
    </row>
    <row r="5" spans="1:26" x14ac:dyDescent="0.2">
      <c r="A5" t="s">
        <v>28</v>
      </c>
      <c r="B5">
        <v>3072</v>
      </c>
      <c r="C5">
        <v>16</v>
      </c>
      <c r="D5">
        <v>256</v>
      </c>
      <c r="E5">
        <v>2.2930000000000001</v>
      </c>
      <c r="F5">
        <v>1.7410000000000001</v>
      </c>
      <c r="G5">
        <v>28.286000000000001</v>
      </c>
      <c r="H5">
        <f>POWER(B5,2)/D5</f>
        <v>36864</v>
      </c>
      <c r="I5">
        <f>ROUND(H5,-3)</f>
        <v>37000</v>
      </c>
      <c r="J5" cm="1">
        <f t="array" ref="J5">MATCH(1,(B5=B:B)*(MIN(IF(B:B=B5,D:D))=D:D),0)</f>
        <v>24</v>
      </c>
      <c r="K5" cm="1">
        <f t="array" ref="K5">INDEX(B:I,J5,6)</f>
        <v>362.411</v>
      </c>
      <c r="L5" cm="1">
        <f t="array" ref="L5">INDEX(B:I,J5,5)</f>
        <v>307.96100000000001</v>
      </c>
      <c r="M5" cm="1">
        <f t="array" ref="M5">INDEX(B:I,J5,4)</f>
        <v>5.9969999999999999</v>
      </c>
      <c r="N5">
        <f>K5/G5</f>
        <v>12.812380683023402</v>
      </c>
      <c r="O5">
        <f>L5/F5</f>
        <v>176.88742102240093</v>
      </c>
      <c r="P5">
        <f>M5/E5</f>
        <v>2.6153510684692542</v>
      </c>
      <c r="Q5">
        <f t="shared" si="0"/>
        <v>5.0048362043060166E-2</v>
      </c>
      <c r="R5" cm="1">
        <f t="array" ref="R5">MATCH(1,(I5=I:I)*(MIN(IF(I:I=I5,B:B))=B:B),0)</f>
        <v>19</v>
      </c>
      <c r="S5" cm="1">
        <f t="array" ref="S5">INDEX(B:I,R5,6)</f>
        <v>9.0109999999999992</v>
      </c>
      <c r="T5" cm="1">
        <f t="array" ref="T5">INDEX(B:I,R5,5)</f>
        <v>1.762</v>
      </c>
      <c r="U5">
        <f>S5/G5</f>
        <v>0.31856748921728056</v>
      </c>
      <c r="V5">
        <f>T5/F5</f>
        <v>1.0120620333141872</v>
      </c>
      <c r="W5">
        <f>D5*V5</f>
        <v>259.08788052843192</v>
      </c>
      <c r="X5">
        <f>D5*U5</f>
        <v>81.553277239623824</v>
      </c>
      <c r="Y5">
        <f>(N5-D5)/(1-D5)</f>
        <v>0.95367693849794744</v>
      </c>
      <c r="Z5">
        <f>(1/N5-1/D5)/(1-1/D5)</f>
        <v>7.4434015199188061E-2</v>
      </c>
    </row>
    <row r="6" spans="1:26" x14ac:dyDescent="0.2">
      <c r="A6" t="s">
        <v>28</v>
      </c>
      <c r="B6">
        <v>1536</v>
      </c>
      <c r="C6">
        <v>16</v>
      </c>
      <c r="D6">
        <v>256</v>
      </c>
      <c r="E6">
        <v>2.2000000000000002</v>
      </c>
      <c r="F6">
        <v>1.355</v>
      </c>
      <c r="G6">
        <v>22.227</v>
      </c>
      <c r="H6">
        <f>POWER(B6,2)/D6</f>
        <v>9216</v>
      </c>
      <c r="I6">
        <f>ROUND(H6,-3)</f>
        <v>9000</v>
      </c>
      <c r="J6" cm="1">
        <f t="array" ref="J6">MATCH(1,(B6=B:B)*(MIN(IF(B:B=B6,D:D))=D:D),0)</f>
        <v>25</v>
      </c>
      <c r="K6" cm="1">
        <f t="array" ref="K6">INDEX(B:I,J6,6)</f>
        <v>98.531000000000006</v>
      </c>
      <c r="L6" cm="1">
        <f t="array" ref="L6">INDEX(B:I,J6,5)</f>
        <v>82.688000000000002</v>
      </c>
      <c r="M6" cm="1">
        <f t="array" ref="M6">INDEX(B:I,J6,4)</f>
        <v>1.982</v>
      </c>
      <c r="N6">
        <f>K6/G6</f>
        <v>4.4329419174877405</v>
      </c>
      <c r="O6">
        <f>L6/F6</f>
        <v>61.02435424354244</v>
      </c>
      <c r="P6">
        <f>M6/E6</f>
        <v>0.90090909090909088</v>
      </c>
      <c r="Q6">
        <f t="shared" si="0"/>
        <v>1.7316179365186486E-2</v>
      </c>
      <c r="R6" cm="1">
        <f t="array" ref="R6">MATCH(1,(I6=I:I)*(MIN(IF(I:I=I6,B:B))=B:B),0)</f>
        <v>16</v>
      </c>
      <c r="S6" cm="1">
        <f t="array" ref="S6">INDEX(B:I,R6,6)</f>
        <v>9.7639999999999993</v>
      </c>
      <c r="T6" cm="1">
        <f t="array" ref="T6">INDEX(B:I,R6,5)</f>
        <v>0.68500000000000005</v>
      </c>
      <c r="U6">
        <f>S6/G6</f>
        <v>0.43928555360597465</v>
      </c>
      <c r="V6">
        <f>T6/F6</f>
        <v>0.50553505535055354</v>
      </c>
      <c r="W6">
        <f>D6*V6</f>
        <v>129.41697416974171</v>
      </c>
      <c r="X6">
        <f>D6*U6</f>
        <v>112.45710172312951</v>
      </c>
      <c r="Y6">
        <f>(N6-D6)/(1-D6)</f>
        <v>0.98653748267651864</v>
      </c>
      <c r="Z6">
        <f>(1/N6-1/D6)/(1-1/D6)</f>
        <v>0.22254690023902102</v>
      </c>
    </row>
    <row r="7" spans="1:26" x14ac:dyDescent="0.2">
      <c r="A7" t="s">
        <v>28</v>
      </c>
      <c r="B7">
        <v>768</v>
      </c>
      <c r="C7">
        <v>16</v>
      </c>
      <c r="D7">
        <v>256</v>
      </c>
      <c r="E7">
        <v>2.1040000000000001</v>
      </c>
      <c r="F7">
        <v>0.64800000000000002</v>
      </c>
      <c r="G7">
        <v>15.256</v>
      </c>
      <c r="H7">
        <f>POWER(B7,2)/D7</f>
        <v>2304</v>
      </c>
      <c r="I7">
        <f>ROUND(H7,-3)</f>
        <v>2000</v>
      </c>
      <c r="J7" cm="1">
        <f t="array" ref="J7">MATCH(1,(B7=B:B)*(MIN(IF(B:B=B7,D:D))=D:D),0)</f>
        <v>26</v>
      </c>
      <c r="K7" cm="1">
        <f t="array" ref="K7">INDEX(B:I,J7,6)</f>
        <v>21.79</v>
      </c>
      <c r="L7" cm="1">
        <f t="array" ref="L7">INDEX(B:I,J7,5)</f>
        <v>12.94</v>
      </c>
      <c r="M7" cm="1">
        <f t="array" ref="M7">INDEX(B:I,J7,4)</f>
        <v>0.98</v>
      </c>
      <c r="N7">
        <f>K7/G7</f>
        <v>1.4282905086523334</v>
      </c>
      <c r="O7">
        <f>L7/F7</f>
        <v>19.969135802469136</v>
      </c>
      <c r="P7">
        <f>M7/E7</f>
        <v>0.46577946768060835</v>
      </c>
      <c r="Q7">
        <f t="shared" si="0"/>
        <v>5.5792597994231774E-3</v>
      </c>
      <c r="R7" cm="1">
        <f t="array" ref="R7">MATCH(1,(I7=I:I)*(MIN(IF(I:I=I7,B:B))=B:B),0)</f>
        <v>7</v>
      </c>
      <c r="S7" cm="1">
        <f t="array" ref="S7">INDEX(B:I,R7,6)</f>
        <v>15.256</v>
      </c>
      <c r="T7" cm="1">
        <f t="array" ref="T7">INDEX(B:I,R7,5)</f>
        <v>0.64800000000000002</v>
      </c>
      <c r="U7">
        <f>S7/G7</f>
        <v>1</v>
      </c>
      <c r="V7">
        <f>T7/F7</f>
        <v>1</v>
      </c>
      <c r="W7">
        <f>D7*V7</f>
        <v>256</v>
      </c>
      <c r="X7">
        <f>D7*U7</f>
        <v>256</v>
      </c>
      <c r="Y7">
        <f>(N7-D7)/(1-D7)</f>
        <v>0.99832042937783394</v>
      </c>
      <c r="Z7">
        <f>(1/N7-1/D7)/(1-1/D7)</f>
        <v>0.69896174715870751</v>
      </c>
    </row>
    <row r="8" spans="1:26" x14ac:dyDescent="0.2">
      <c r="A8" t="s">
        <v>28</v>
      </c>
      <c r="B8">
        <v>12288</v>
      </c>
      <c r="C8">
        <v>8</v>
      </c>
      <c r="D8">
        <v>128</v>
      </c>
      <c r="E8">
        <v>5.0149999999999997</v>
      </c>
      <c r="F8">
        <v>39.747999999999998</v>
      </c>
      <c r="G8">
        <v>91.727000000000004</v>
      </c>
      <c r="H8">
        <f>POWER(B8,2)/D8</f>
        <v>1179648</v>
      </c>
      <c r="I8">
        <f>ROUND(H8,-3)</f>
        <v>1180000</v>
      </c>
      <c r="J8" cm="1">
        <f t="array" ref="J8">MATCH(1,(B8=B:B)*(MIN(IF(B:B=B8,D:D))=D:D),0)</f>
        <v>22</v>
      </c>
      <c r="K8" cm="1">
        <f t="array" ref="K8">INDEX(B:I,J8,6)</f>
        <v>4344.2269999999999</v>
      </c>
      <c r="L8" cm="1">
        <f t="array" ref="L8">INDEX(B:I,J8,5)</f>
        <v>3621.74</v>
      </c>
      <c r="M8" cm="1">
        <f t="array" ref="M8">INDEX(B:I,J8,4)</f>
        <v>81.762</v>
      </c>
      <c r="N8">
        <f>K8/G8</f>
        <v>47.360395521493125</v>
      </c>
      <c r="O8">
        <f>L8/F8</f>
        <v>91.117540505182646</v>
      </c>
      <c r="P8">
        <f>M8/E8</f>
        <v>16.303489531405784</v>
      </c>
      <c r="Q8">
        <f t="shared" si="0"/>
        <v>0.37000309001166504</v>
      </c>
      <c r="R8" cm="1">
        <f t="array" ref="R8">MATCH(1,(I8=I:I)*(MIN(IF(I:I=I8,B:B))=B:B),0)</f>
        <v>8</v>
      </c>
      <c r="S8" cm="1">
        <f t="array" ref="S8">INDEX(B:I,R8,6)</f>
        <v>91.727000000000004</v>
      </c>
      <c r="T8" cm="1">
        <f t="array" ref="T8">INDEX(B:I,R8,5)</f>
        <v>39.747999999999998</v>
      </c>
      <c r="U8">
        <f>S8/G8</f>
        <v>1</v>
      </c>
      <c r="V8">
        <f>T8/F8</f>
        <v>1</v>
      </c>
      <c r="W8">
        <f>D8*V8</f>
        <v>128</v>
      </c>
      <c r="X8">
        <f>D8*U8</f>
        <v>128</v>
      </c>
      <c r="Y8">
        <f>(N8-D8)/(1-D8)</f>
        <v>0.63495751557879421</v>
      </c>
      <c r="Z8">
        <f>(1/N8-1/D8)/(1-1/D8)</f>
        <v>1.3406930169969496E-2</v>
      </c>
    </row>
    <row r="9" spans="1:26" x14ac:dyDescent="0.2">
      <c r="A9" t="s">
        <v>28</v>
      </c>
      <c r="B9">
        <v>6144</v>
      </c>
      <c r="C9">
        <v>8</v>
      </c>
      <c r="D9">
        <v>128</v>
      </c>
      <c r="E9">
        <v>2.73</v>
      </c>
      <c r="F9">
        <v>10.247</v>
      </c>
      <c r="G9">
        <v>36.713999999999999</v>
      </c>
      <c r="H9">
        <f>POWER(B9,2)/D9</f>
        <v>294912</v>
      </c>
      <c r="I9">
        <f>ROUND(H9,-3)</f>
        <v>295000</v>
      </c>
      <c r="J9" cm="1">
        <f t="array" ref="J9">MATCH(1,(B9=B:B)*(MIN(IF(B:B=B9,D:D))=D:D),0)</f>
        <v>23</v>
      </c>
      <c r="K9" cm="1">
        <f t="array" ref="K9">INDEX(B:I,J9,6)</f>
        <v>1197.578</v>
      </c>
      <c r="L9" cm="1">
        <f t="array" ref="L9">INDEX(B:I,J9,5)</f>
        <v>999.79600000000005</v>
      </c>
      <c r="M9" cm="1">
        <f t="array" ref="M9">INDEX(B:I,J9,4)</f>
        <v>28.314</v>
      </c>
      <c r="N9">
        <f>K9/G9</f>
        <v>32.619109876341447</v>
      </c>
      <c r="O9">
        <f>L9/F9</f>
        <v>97.569630135649462</v>
      </c>
      <c r="P9">
        <f>M9/E9</f>
        <v>10.371428571428572</v>
      </c>
      <c r="Q9">
        <f t="shared" si="0"/>
        <v>0.25483679590891756</v>
      </c>
      <c r="R9" cm="1">
        <f t="array" ref="R9">MATCH(1,(I9=I:I)*(MIN(IF(I:I=I9,B:B))=B:B),0)</f>
        <v>9</v>
      </c>
      <c r="S9" cm="1">
        <f t="array" ref="S9">INDEX(B:I,R9,6)</f>
        <v>36.713999999999999</v>
      </c>
      <c r="T9" cm="1">
        <f t="array" ref="T9">INDEX(B:I,R9,5)</f>
        <v>10.247</v>
      </c>
      <c r="U9">
        <f>S9/G9</f>
        <v>1</v>
      </c>
      <c r="V9">
        <f>T9/F9</f>
        <v>1</v>
      </c>
      <c r="W9">
        <f>D9*V9</f>
        <v>128</v>
      </c>
      <c r="X9">
        <f>D9*U9</f>
        <v>128</v>
      </c>
      <c r="Y9">
        <f>(N9-D9)/(1-D9)</f>
        <v>0.75103063089494926</v>
      </c>
      <c r="Z9">
        <f>(1/N9-1/D9)/(1-1/D9)</f>
        <v>2.3024252769069883E-2</v>
      </c>
    </row>
    <row r="10" spans="1:26" x14ac:dyDescent="0.2">
      <c r="A10" t="s">
        <v>28</v>
      </c>
      <c r="B10">
        <v>3072</v>
      </c>
      <c r="C10">
        <v>8</v>
      </c>
      <c r="D10">
        <v>128</v>
      </c>
      <c r="E10">
        <v>2.367</v>
      </c>
      <c r="F10">
        <v>2.8719999999999999</v>
      </c>
      <c r="G10">
        <v>22.065999999999999</v>
      </c>
      <c r="H10">
        <f>POWER(B10,2)/D10</f>
        <v>73728</v>
      </c>
      <c r="I10">
        <f>ROUND(H10,-3)</f>
        <v>74000</v>
      </c>
      <c r="J10" cm="1">
        <f t="array" ref="J10">MATCH(1,(B10=B:B)*(MIN(IF(B:B=B10,D:D))=D:D),0)</f>
        <v>24</v>
      </c>
      <c r="K10" cm="1">
        <f t="array" ref="K10">INDEX(B:I,J10,6)</f>
        <v>362.411</v>
      </c>
      <c r="L10" cm="1">
        <f t="array" ref="L10">INDEX(B:I,J10,5)</f>
        <v>307.96100000000001</v>
      </c>
      <c r="M10" cm="1">
        <f t="array" ref="M10">INDEX(B:I,J10,4)</f>
        <v>5.9969999999999999</v>
      </c>
      <c r="N10">
        <f>K10/G10</f>
        <v>16.423955406507751</v>
      </c>
      <c r="O10">
        <f>L10/F10</f>
        <v>107.22876044568245</v>
      </c>
      <c r="P10">
        <f>M10/E10</f>
        <v>2.5335868187579216</v>
      </c>
      <c r="Q10">
        <f t="shared" si="0"/>
        <v>0.12831215161334181</v>
      </c>
      <c r="R10" cm="1">
        <f t="array" ref="R10">MATCH(1,(I10=I:I)*(MIN(IF(I:I=I10,B:B))=B:B),0)</f>
        <v>10</v>
      </c>
      <c r="S10" cm="1">
        <f t="array" ref="S10">INDEX(B:I,R10,6)</f>
        <v>22.065999999999999</v>
      </c>
      <c r="T10" cm="1">
        <f t="array" ref="T10">INDEX(B:I,R10,5)</f>
        <v>2.8719999999999999</v>
      </c>
      <c r="U10">
        <f>S10/G10</f>
        <v>1</v>
      </c>
      <c r="V10">
        <f>T10/F10</f>
        <v>1</v>
      </c>
      <c r="W10">
        <f>D10*V10</f>
        <v>128</v>
      </c>
      <c r="X10">
        <f>D10*U10</f>
        <v>128</v>
      </c>
      <c r="Y10">
        <f>(N10-D10)/(1-D10)</f>
        <v>0.87855153223222238</v>
      </c>
      <c r="Z10">
        <f>(1/N10-1/D10)/(1-1/D10)</f>
        <v>5.3492079738849591E-2</v>
      </c>
    </row>
    <row r="11" spans="1:26" x14ac:dyDescent="0.2">
      <c r="A11" t="s">
        <v>28</v>
      </c>
      <c r="B11">
        <v>1536</v>
      </c>
      <c r="C11">
        <v>8</v>
      </c>
      <c r="D11">
        <v>128</v>
      </c>
      <c r="E11">
        <v>2.1110000000000002</v>
      </c>
      <c r="F11">
        <v>1.2809999999999999</v>
      </c>
      <c r="G11">
        <v>13.329000000000001</v>
      </c>
      <c r="H11">
        <f>POWER(B11,2)/D11</f>
        <v>18432</v>
      </c>
      <c r="I11">
        <f>ROUND(H11,-3)</f>
        <v>18000</v>
      </c>
      <c r="J11" cm="1">
        <f t="array" ref="J11">MATCH(1,(B11=B:B)*(MIN(IF(B:B=B11,D:D))=D:D),0)</f>
        <v>25</v>
      </c>
      <c r="K11" cm="1">
        <f t="array" ref="K11">INDEX(B:I,J11,6)</f>
        <v>98.531000000000006</v>
      </c>
      <c r="L11" cm="1">
        <f t="array" ref="L11">INDEX(B:I,J11,5)</f>
        <v>82.688000000000002</v>
      </c>
      <c r="M11" cm="1">
        <f t="array" ref="M11">INDEX(B:I,J11,4)</f>
        <v>1.982</v>
      </c>
      <c r="N11">
        <f>K11/G11</f>
        <v>7.3922274739290268</v>
      </c>
      <c r="O11">
        <f>L11/F11</f>
        <v>64.549570647931304</v>
      </c>
      <c r="P11">
        <f>M11/E11</f>
        <v>0.93889152060634762</v>
      </c>
      <c r="Q11">
        <f t="shared" si="0"/>
        <v>5.7751777140070522E-2</v>
      </c>
      <c r="R11" cm="1">
        <f t="array" ref="R11">MATCH(1,(I11=I:I)*(MIN(IF(I:I=I11,B:B))=B:B),0)</f>
        <v>11</v>
      </c>
      <c r="S11" cm="1">
        <f t="array" ref="S11">INDEX(B:I,R11,6)</f>
        <v>13.329000000000001</v>
      </c>
      <c r="T11" cm="1">
        <f t="array" ref="T11">INDEX(B:I,R11,5)</f>
        <v>1.2809999999999999</v>
      </c>
      <c r="U11">
        <f>S11/G11</f>
        <v>1</v>
      </c>
      <c r="V11">
        <f>T11/F11</f>
        <v>1</v>
      </c>
      <c r="W11">
        <f>D11*V11</f>
        <v>128</v>
      </c>
      <c r="X11">
        <f>D11*U11</f>
        <v>128</v>
      </c>
      <c r="Y11">
        <f>(N11-D11)/(1-D11)</f>
        <v>0.94966750020528323</v>
      </c>
      <c r="Z11">
        <f>(1/N11-1/D11)/(1-1/D11)</f>
        <v>0.12846838162848465</v>
      </c>
    </row>
    <row r="12" spans="1:26" x14ac:dyDescent="0.2">
      <c r="A12" t="s">
        <v>28</v>
      </c>
      <c r="B12">
        <v>768</v>
      </c>
      <c r="C12">
        <v>8</v>
      </c>
      <c r="D12">
        <v>128</v>
      </c>
      <c r="E12">
        <v>1.889</v>
      </c>
      <c r="F12">
        <v>0.60899999999999999</v>
      </c>
      <c r="G12">
        <v>11.323</v>
      </c>
      <c r="H12">
        <f>POWER(B12,2)/D12</f>
        <v>4608</v>
      </c>
      <c r="I12">
        <f>ROUND(H12,-3)</f>
        <v>5000</v>
      </c>
      <c r="J12" cm="1">
        <f t="array" ref="J12">MATCH(1,(B12=B:B)*(MIN(IF(B:B=B12,D:D))=D:D),0)</f>
        <v>26</v>
      </c>
      <c r="K12" cm="1">
        <f t="array" ref="K12">INDEX(B:I,J12,6)</f>
        <v>21.79</v>
      </c>
      <c r="L12" cm="1">
        <f t="array" ref="L12">INDEX(B:I,J12,5)</f>
        <v>12.94</v>
      </c>
      <c r="M12" cm="1">
        <f t="array" ref="M12">INDEX(B:I,J12,4)</f>
        <v>0.98</v>
      </c>
      <c r="N12">
        <f>K12/G12</f>
        <v>1.9244016603373664</v>
      </c>
      <c r="O12">
        <f>L12/F12</f>
        <v>21.247947454844006</v>
      </c>
      <c r="P12">
        <f>M12/E12</f>
        <v>0.51879301217575435</v>
      </c>
      <c r="Q12">
        <f t="shared" si="0"/>
        <v>1.5034387971385675E-2</v>
      </c>
      <c r="R12" cm="1">
        <f t="array" ref="R12">MATCH(1,(I12=I:I)*(MIN(IF(I:I=I12,B:B))=B:B),0)</f>
        <v>12</v>
      </c>
      <c r="S12" cm="1">
        <f t="array" ref="S12">INDEX(B:I,R12,6)</f>
        <v>11.323</v>
      </c>
      <c r="T12" cm="1">
        <f t="array" ref="T12">INDEX(B:I,R12,5)</f>
        <v>0.60899999999999999</v>
      </c>
      <c r="U12">
        <f>S12/G12</f>
        <v>1</v>
      </c>
      <c r="V12">
        <f>T12/F12</f>
        <v>1</v>
      </c>
      <c r="W12">
        <f>D12*V12</f>
        <v>128</v>
      </c>
      <c r="X12">
        <f>D12*U12</f>
        <v>128</v>
      </c>
      <c r="Y12">
        <f>(N12-D12)/(1-D12)</f>
        <v>0.99272124676899709</v>
      </c>
      <c r="Z12">
        <f>(1/N12-1/D12)/(1-1/D12)</f>
        <v>0.51585969147156285</v>
      </c>
    </row>
    <row r="13" spans="1:26" x14ac:dyDescent="0.2">
      <c r="A13" t="s">
        <v>28</v>
      </c>
      <c r="B13">
        <v>6144</v>
      </c>
      <c r="C13">
        <v>4</v>
      </c>
      <c r="D13">
        <v>64</v>
      </c>
      <c r="E13">
        <v>4.4359999999999999</v>
      </c>
      <c r="F13">
        <v>20.212</v>
      </c>
      <c r="G13">
        <v>43.744</v>
      </c>
      <c r="H13">
        <f>POWER(B13,2)/D13</f>
        <v>589824</v>
      </c>
      <c r="I13">
        <f>ROUND(H13,-3)</f>
        <v>590000</v>
      </c>
      <c r="J13" cm="1">
        <f t="array" ref="J13">MATCH(1,(B13=B:B)*(MIN(IF(B:B=B13,D:D))=D:D),0)</f>
        <v>23</v>
      </c>
      <c r="K13" cm="1">
        <f t="array" ref="K13">INDEX(B:I,J13,6)</f>
        <v>1197.578</v>
      </c>
      <c r="L13" cm="1">
        <f t="array" ref="L13">INDEX(B:I,J13,5)</f>
        <v>999.79600000000005</v>
      </c>
      <c r="M13" cm="1">
        <f t="array" ref="M13">INDEX(B:I,J13,4)</f>
        <v>28.314</v>
      </c>
      <c r="N13">
        <f>K13/G13</f>
        <v>27.376965983906363</v>
      </c>
      <c r="O13">
        <f>L13/F13</f>
        <v>49.465466059766477</v>
      </c>
      <c r="P13">
        <f>M13/E13</f>
        <v>6.3827772768259692</v>
      </c>
      <c r="Q13">
        <f t="shared" si="0"/>
        <v>0.42776509349853692</v>
      </c>
      <c r="R13" cm="1">
        <f t="array" ref="R13">MATCH(1,(I13=I:I)*(MIN(IF(I:I=I13,B:B))=B:B),0)</f>
        <v>26</v>
      </c>
      <c r="S13" cm="1">
        <f t="array" ref="S13">INDEX(B:I,R13,6)</f>
        <v>21.79</v>
      </c>
      <c r="T13" cm="1">
        <f t="array" ref="T13">INDEX(B:I,R13,5)</f>
        <v>12.94</v>
      </c>
      <c r="U13">
        <f>S13/G13</f>
        <v>0.49812545720555962</v>
      </c>
      <c r="V13">
        <f>T13/F13</f>
        <v>0.64021373441519891</v>
      </c>
      <c r="W13">
        <f>D13*V13</f>
        <v>40.97367900257273</v>
      </c>
      <c r="X13">
        <f>D13*U13</f>
        <v>31.880029261155816</v>
      </c>
      <c r="Y13">
        <f>(N13-D13)/(1-D13)</f>
        <v>0.58131800025545466</v>
      </c>
      <c r="Z13">
        <f>(1/N13-1/D13)/(1-1/D13)</f>
        <v>2.1233835794557523E-2</v>
      </c>
    </row>
    <row r="14" spans="1:26" x14ac:dyDescent="0.2">
      <c r="A14" t="s">
        <v>28</v>
      </c>
      <c r="B14">
        <v>3072</v>
      </c>
      <c r="C14">
        <v>4</v>
      </c>
      <c r="D14">
        <v>64</v>
      </c>
      <c r="E14">
        <v>3.3380000000000001</v>
      </c>
      <c r="F14">
        <v>5.444</v>
      </c>
      <c r="G14">
        <v>20.358000000000001</v>
      </c>
      <c r="H14">
        <f>POWER(B14,2)/D14</f>
        <v>147456</v>
      </c>
      <c r="I14">
        <f>ROUND(H14,-3)</f>
        <v>147000</v>
      </c>
      <c r="J14" cm="1">
        <f t="array" ref="J14">MATCH(1,(B14=B:B)*(MIN(IF(B:B=B14,D:D))=D:D),0)</f>
        <v>24</v>
      </c>
      <c r="K14" cm="1">
        <f t="array" ref="K14">INDEX(B:I,J14,6)</f>
        <v>362.411</v>
      </c>
      <c r="L14" cm="1">
        <f t="array" ref="L14">INDEX(B:I,J14,5)</f>
        <v>307.96100000000001</v>
      </c>
      <c r="M14" cm="1">
        <f t="array" ref="M14">INDEX(B:I,J14,4)</f>
        <v>5.9969999999999999</v>
      </c>
      <c r="N14">
        <f>K14/G14</f>
        <v>17.80189606051675</v>
      </c>
      <c r="O14">
        <f>L14/F14</f>
        <v>56.568883174136666</v>
      </c>
      <c r="P14">
        <f>M14/E14</f>
        <v>1.7965847813061713</v>
      </c>
      <c r="Q14">
        <f t="shared" si="0"/>
        <v>0.27815462594557422</v>
      </c>
      <c r="R14" cm="1">
        <f t="array" ref="R14">MATCH(1,(I14=I:I)*(MIN(IF(I:I=I14,B:B))=B:B),0)</f>
        <v>21</v>
      </c>
      <c r="S14" cm="1">
        <f t="array" ref="S14">INDEX(B:I,R14,6)</f>
        <v>10.042</v>
      </c>
      <c r="T14" cm="1">
        <f t="array" ref="T14">INDEX(B:I,R14,5)</f>
        <v>3.3</v>
      </c>
      <c r="U14">
        <f>S14/G14</f>
        <v>0.49327045878770015</v>
      </c>
      <c r="V14">
        <f>T14/F14</f>
        <v>0.60617193240264511</v>
      </c>
      <c r="W14">
        <f>D14*V14</f>
        <v>38.795003673769287</v>
      </c>
      <c r="X14">
        <f>D14*U14</f>
        <v>31.56930936241281</v>
      </c>
      <c r="Y14">
        <f>(N14-D14)/(1-D14)</f>
        <v>0.73330323713465473</v>
      </c>
      <c r="Z14">
        <f>(1/N14-1/D14)/(1-1/D14)</f>
        <v>4.1192423247603693E-2</v>
      </c>
    </row>
    <row r="15" spans="1:26" x14ac:dyDescent="0.2">
      <c r="A15" t="s">
        <v>28</v>
      </c>
      <c r="B15">
        <v>1536</v>
      </c>
      <c r="C15">
        <v>4</v>
      </c>
      <c r="D15">
        <v>64</v>
      </c>
      <c r="E15">
        <v>3.15</v>
      </c>
      <c r="F15">
        <v>1.722</v>
      </c>
      <c r="G15">
        <v>12.349</v>
      </c>
      <c r="H15">
        <f>POWER(B15,2)/D15</f>
        <v>36864</v>
      </c>
      <c r="I15">
        <f>ROUND(H15,-3)</f>
        <v>37000</v>
      </c>
      <c r="J15" cm="1">
        <f t="array" ref="J15">MATCH(1,(B15=B:B)*(MIN(IF(B:B=B15,D:D))=D:D),0)</f>
        <v>25</v>
      </c>
      <c r="K15" cm="1">
        <f t="array" ref="K15">INDEX(B:I,J15,6)</f>
        <v>98.531000000000006</v>
      </c>
      <c r="L15" cm="1">
        <f t="array" ref="L15">INDEX(B:I,J15,5)</f>
        <v>82.688000000000002</v>
      </c>
      <c r="M15" cm="1">
        <f t="array" ref="M15">INDEX(B:I,J15,4)</f>
        <v>1.982</v>
      </c>
      <c r="N15">
        <f>K15/G15</f>
        <v>7.9788646853996275</v>
      </c>
      <c r="O15">
        <f>L15/F15</f>
        <v>48.01858304297329</v>
      </c>
      <c r="P15">
        <f>M15/E15</f>
        <v>0.62920634920634921</v>
      </c>
      <c r="Q15">
        <f t="shared" si="0"/>
        <v>0.12466976070936918</v>
      </c>
      <c r="R15" cm="1">
        <f t="array" ref="R15">MATCH(1,(I15=I:I)*(MIN(IF(I:I=I15,B:B))=B:B),0)</f>
        <v>19</v>
      </c>
      <c r="S15" cm="1">
        <f t="array" ref="S15">INDEX(B:I,R15,6)</f>
        <v>9.0109999999999992</v>
      </c>
      <c r="T15" cm="1">
        <f t="array" ref="T15">INDEX(B:I,R15,5)</f>
        <v>1.762</v>
      </c>
      <c r="U15">
        <f>S15/G15</f>
        <v>0.72969471212243897</v>
      </c>
      <c r="V15">
        <f>T15/F15</f>
        <v>1.0232288037166086</v>
      </c>
      <c r="W15">
        <f>D15*V15</f>
        <v>65.486643437862952</v>
      </c>
      <c r="X15">
        <f>D15*U15</f>
        <v>46.700461575836094</v>
      </c>
      <c r="Y15">
        <f>(N15-D15)/(1-D15)</f>
        <v>0.8892243700730218</v>
      </c>
      <c r="Z15">
        <f>(1/N15-1/D15)/(1-1/D15)</f>
        <v>0.11144748095555457</v>
      </c>
    </row>
    <row r="16" spans="1:26" x14ac:dyDescent="0.2">
      <c r="A16" t="s">
        <v>28</v>
      </c>
      <c r="B16">
        <v>768</v>
      </c>
      <c r="C16">
        <v>4</v>
      </c>
      <c r="D16">
        <v>64</v>
      </c>
      <c r="E16">
        <v>2.9990000000000001</v>
      </c>
      <c r="F16">
        <v>0.68500000000000005</v>
      </c>
      <c r="G16">
        <v>9.7639999999999993</v>
      </c>
      <c r="H16">
        <f>POWER(B16,2)/D16</f>
        <v>9216</v>
      </c>
      <c r="I16">
        <f>ROUND(H16,-3)</f>
        <v>9000</v>
      </c>
      <c r="J16" cm="1">
        <f t="array" ref="J16">MATCH(1,(B16=B:B)*(MIN(IF(B:B=B16,D:D))=D:D),0)</f>
        <v>26</v>
      </c>
      <c r="K16" cm="1">
        <f t="array" ref="K16">INDEX(B:I,J16,6)</f>
        <v>21.79</v>
      </c>
      <c r="L16" cm="1">
        <f t="array" ref="L16">INDEX(B:I,J16,5)</f>
        <v>12.94</v>
      </c>
      <c r="M16" cm="1">
        <f t="array" ref="M16">INDEX(B:I,J16,4)</f>
        <v>0.98</v>
      </c>
      <c r="N16">
        <f>K16/G16</f>
        <v>2.2316673494469481</v>
      </c>
      <c r="O16">
        <f>L16/F16</f>
        <v>18.890510948905106</v>
      </c>
      <c r="P16">
        <f>M16/E16</f>
        <v>0.32677559186395461</v>
      </c>
      <c r="Q16">
        <f t="shared" si="0"/>
        <v>3.4869802335108564E-2</v>
      </c>
      <c r="R16" cm="1">
        <f t="array" ref="R16">MATCH(1,(I16=I:I)*(MIN(IF(I:I=I16,B:B))=B:B),0)</f>
        <v>16</v>
      </c>
      <c r="S16" cm="1">
        <f t="array" ref="S16">INDEX(B:I,R16,6)</f>
        <v>9.7639999999999993</v>
      </c>
      <c r="T16" cm="1">
        <f t="array" ref="T16">INDEX(B:I,R16,5)</f>
        <v>0.68500000000000005</v>
      </c>
      <c r="U16">
        <f>S16/G16</f>
        <v>1</v>
      </c>
      <c r="V16">
        <f>T16/F16</f>
        <v>1</v>
      </c>
      <c r="W16">
        <f>D16*V16</f>
        <v>64</v>
      </c>
      <c r="X16">
        <f>D16*U16</f>
        <v>64</v>
      </c>
      <c r="Y16">
        <f>(N16-D16)/(1-D16)</f>
        <v>0.98044972461195312</v>
      </c>
      <c r="Z16">
        <f>(1/N16-1/D16)/(1-1/D16)</f>
        <v>0.43933506705420428</v>
      </c>
    </row>
    <row r="17" spans="1:26" x14ac:dyDescent="0.2">
      <c r="A17" t="s">
        <v>28</v>
      </c>
      <c r="B17">
        <v>3072</v>
      </c>
      <c r="C17">
        <v>1</v>
      </c>
      <c r="D17">
        <v>16</v>
      </c>
      <c r="E17">
        <v>4.1749999999999998</v>
      </c>
      <c r="F17">
        <v>43.344999999999999</v>
      </c>
      <c r="G17">
        <v>59.496000000000002</v>
      </c>
      <c r="H17">
        <f>POWER(B17,2)/D17</f>
        <v>589824</v>
      </c>
      <c r="I17">
        <f>ROUND(H17,-3)</f>
        <v>590000</v>
      </c>
      <c r="J17" cm="1">
        <f t="array" ref="J17">MATCH(1,(B17=B:B)*(MIN(IF(B:B=B17,D:D))=D:D),0)</f>
        <v>24</v>
      </c>
      <c r="K17" cm="1">
        <f t="array" ref="K17">INDEX(B:I,J17,6)</f>
        <v>362.411</v>
      </c>
      <c r="L17" cm="1">
        <f t="array" ref="L17">INDEX(B:I,J17,5)</f>
        <v>307.96100000000001</v>
      </c>
      <c r="M17" cm="1">
        <f t="array" ref="M17">INDEX(B:I,J17,4)</f>
        <v>5.9969999999999999</v>
      </c>
      <c r="N17">
        <f>K17/G17</f>
        <v>6.0913506790372463</v>
      </c>
      <c r="O17">
        <f>L17/F17</f>
        <v>7.1048794555312034</v>
      </c>
      <c r="P17">
        <f>M17/E17</f>
        <v>1.4364071856287426</v>
      </c>
      <c r="Q17">
        <f t="shared" si="0"/>
        <v>0.38070941743982789</v>
      </c>
      <c r="R17" cm="1">
        <f t="array" ref="R17">MATCH(1,(I17=I:I)*(MIN(IF(I:I=I17,B:B))=B:B),0)</f>
        <v>26</v>
      </c>
      <c r="S17" cm="1">
        <f t="array" ref="S17">INDEX(B:I,R17,6)</f>
        <v>21.79</v>
      </c>
      <c r="T17" cm="1">
        <f t="array" ref="T17">INDEX(B:I,R17,5)</f>
        <v>12.94</v>
      </c>
      <c r="U17">
        <f>S17/G17</f>
        <v>0.36624310878042221</v>
      </c>
      <c r="V17">
        <f>T17/F17</f>
        <v>0.29853500980505249</v>
      </c>
      <c r="W17">
        <f>D17*V17</f>
        <v>4.7765601568808398</v>
      </c>
      <c r="X17">
        <f>D17*U17</f>
        <v>5.8598897404867554</v>
      </c>
      <c r="Y17">
        <f>(N17-D17)/(1-D17)</f>
        <v>0.66057662139751694</v>
      </c>
      <c r="Z17">
        <f>(1/N17-1/D17)/(1-1/D17)</f>
        <v>0.10844501592574911</v>
      </c>
    </row>
    <row r="18" spans="1:26" x14ac:dyDescent="0.2">
      <c r="A18" t="s">
        <v>28</v>
      </c>
      <c r="B18">
        <v>1536</v>
      </c>
      <c r="C18">
        <v>1</v>
      </c>
      <c r="D18">
        <v>16</v>
      </c>
      <c r="E18">
        <v>3.2589999999999999</v>
      </c>
      <c r="F18">
        <v>17.346</v>
      </c>
      <c r="G18">
        <v>27.042999999999999</v>
      </c>
      <c r="H18">
        <f>POWER(B18,2)/D18</f>
        <v>147456</v>
      </c>
      <c r="I18">
        <f>ROUND(H18,-3)</f>
        <v>147000</v>
      </c>
      <c r="J18" cm="1">
        <f t="array" ref="J18">MATCH(1,(B18=B:B)*(MIN(IF(B:B=B18,D:D))=D:D),0)</f>
        <v>25</v>
      </c>
      <c r="K18" cm="1">
        <f t="array" ref="K18">INDEX(B:I,J18,6)</f>
        <v>98.531000000000006</v>
      </c>
      <c r="L18" cm="1">
        <f t="array" ref="L18">INDEX(B:I,J18,5)</f>
        <v>82.688000000000002</v>
      </c>
      <c r="M18" cm="1">
        <f t="array" ref="M18">INDEX(B:I,J18,4)</f>
        <v>1.982</v>
      </c>
      <c r="N18">
        <f>K18/G18</f>
        <v>3.6434936952261219</v>
      </c>
      <c r="O18">
        <f>L18/F18</f>
        <v>4.7669779776317309</v>
      </c>
      <c r="P18">
        <f>M18/E18</f>
        <v>0.6081620128873888</v>
      </c>
      <c r="Q18">
        <f t="shared" si="0"/>
        <v>0.22771835595163262</v>
      </c>
      <c r="R18" cm="1">
        <f t="array" ref="R18">MATCH(1,(I18=I:I)*(MIN(IF(I:I=I18,B:B))=B:B),0)</f>
        <v>21</v>
      </c>
      <c r="S18" cm="1">
        <f t="array" ref="S18">INDEX(B:I,R18,6)</f>
        <v>10.042</v>
      </c>
      <c r="T18" cm="1">
        <f t="array" ref="T18">INDEX(B:I,R18,5)</f>
        <v>3.3</v>
      </c>
      <c r="U18">
        <f>S18/G18</f>
        <v>0.37133454128609994</v>
      </c>
      <c r="V18">
        <f>T18/F18</f>
        <v>0.19024558976132824</v>
      </c>
      <c r="W18">
        <f>D18*V18</f>
        <v>3.0439294361812519</v>
      </c>
      <c r="X18">
        <f>D18*U18</f>
        <v>5.941352660577599</v>
      </c>
      <c r="Y18">
        <f>(N18-D18)/(1-D18)</f>
        <v>0.82376708698492529</v>
      </c>
      <c r="Z18">
        <f>(1/N18-1/D18)/(1-1/D18)</f>
        <v>0.22609263412868366</v>
      </c>
    </row>
    <row r="19" spans="1:26" x14ac:dyDescent="0.2">
      <c r="A19" t="s">
        <v>28</v>
      </c>
      <c r="B19">
        <v>768</v>
      </c>
      <c r="C19">
        <v>1</v>
      </c>
      <c r="D19">
        <v>16</v>
      </c>
      <c r="E19">
        <v>2.97</v>
      </c>
      <c r="F19">
        <v>1.762</v>
      </c>
      <c r="G19">
        <v>9.0109999999999992</v>
      </c>
      <c r="H19">
        <f>POWER(B19,2)/D19</f>
        <v>36864</v>
      </c>
      <c r="I19">
        <f>ROUND(H19,-3)</f>
        <v>37000</v>
      </c>
      <c r="J19" cm="1">
        <f t="array" ref="J19">MATCH(1,(B19=B:B)*(MIN(IF(B:B=B19,D:D))=D:D),0)</f>
        <v>26</v>
      </c>
      <c r="K19" cm="1">
        <f t="array" ref="K19">INDEX(B:I,J19,6)</f>
        <v>21.79</v>
      </c>
      <c r="L19" cm="1">
        <f t="array" ref="L19">INDEX(B:I,J19,5)</f>
        <v>12.94</v>
      </c>
      <c r="M19" cm="1">
        <f t="array" ref="M19">INDEX(B:I,J19,4)</f>
        <v>0.98</v>
      </c>
      <c r="N19">
        <f>K19/G19</f>
        <v>2.418155587615137</v>
      </c>
      <c r="O19">
        <f>L19/F19</f>
        <v>7.343927355278093</v>
      </c>
      <c r="P19">
        <f>M19/E19</f>
        <v>0.32996632996632996</v>
      </c>
      <c r="Q19">
        <f t="shared" si="0"/>
        <v>0.15113472422594607</v>
      </c>
      <c r="R19" cm="1">
        <f t="array" ref="R19">MATCH(1,(I19=I:I)*(MIN(IF(I:I=I19,B:B))=B:B),0)</f>
        <v>19</v>
      </c>
      <c r="S19" cm="1">
        <f t="array" ref="S19">INDEX(B:I,R19,6)</f>
        <v>9.0109999999999992</v>
      </c>
      <c r="T19" cm="1">
        <f t="array" ref="T19">INDEX(B:I,R19,5)</f>
        <v>1.762</v>
      </c>
      <c r="U19">
        <f>S19/G19</f>
        <v>1</v>
      </c>
      <c r="V19">
        <f>T19/F19</f>
        <v>1</v>
      </c>
      <c r="W19">
        <f>D19*V19</f>
        <v>16</v>
      </c>
      <c r="X19">
        <f>D19*U19</f>
        <v>16</v>
      </c>
      <c r="Y19">
        <f>(N19-D19)/(1-D19)</f>
        <v>0.90545629415899087</v>
      </c>
      <c r="Z19">
        <f>(1/N19-1/D19)/(1-1/D19)</f>
        <v>0.37444087501912193</v>
      </c>
    </row>
    <row r="20" spans="1:26" x14ac:dyDescent="0.2">
      <c r="A20" t="s">
        <v>28</v>
      </c>
      <c r="B20">
        <v>1536</v>
      </c>
      <c r="C20">
        <v>1</v>
      </c>
      <c r="D20">
        <v>4</v>
      </c>
      <c r="E20">
        <v>2.1789999999999998</v>
      </c>
      <c r="F20">
        <v>29.6</v>
      </c>
      <c r="G20">
        <v>39.338999999999999</v>
      </c>
      <c r="H20">
        <f>POWER(B20,2)/D20</f>
        <v>589824</v>
      </c>
      <c r="I20">
        <f>ROUND(H20,-3)</f>
        <v>590000</v>
      </c>
      <c r="J20" cm="1">
        <f t="array" ref="J20">MATCH(1,(B20=B:B)*(MIN(IF(B:B=B20,D:D))=D:D),0)</f>
        <v>25</v>
      </c>
      <c r="K20" cm="1">
        <f t="array" ref="K20">INDEX(B:I,J20,6)</f>
        <v>98.531000000000006</v>
      </c>
      <c r="L20" cm="1">
        <f t="array" ref="L20">INDEX(B:I,J20,5)</f>
        <v>82.688000000000002</v>
      </c>
      <c r="M20" cm="1">
        <f t="array" ref="M20">INDEX(B:I,J20,4)</f>
        <v>1.982</v>
      </c>
      <c r="N20">
        <f>K20/G20</f>
        <v>2.5046645822212055</v>
      </c>
      <c r="O20">
        <f>L20/F20</f>
        <v>2.7935135135135134</v>
      </c>
      <c r="P20">
        <f>M20/E20</f>
        <v>0.90959155575952277</v>
      </c>
      <c r="Q20">
        <f t="shared" si="0"/>
        <v>0.62616614555530137</v>
      </c>
      <c r="R20" cm="1">
        <f t="array" ref="R20">MATCH(1,(I20=I:I)*(MIN(IF(I:I=I20,B:B))=B:B),0)</f>
        <v>26</v>
      </c>
      <c r="S20" cm="1">
        <f t="array" ref="S20">INDEX(B:I,R20,6)</f>
        <v>21.79</v>
      </c>
      <c r="T20" cm="1">
        <f t="array" ref="T20">INDEX(B:I,R20,5)</f>
        <v>12.94</v>
      </c>
      <c r="U20">
        <f>S20/G20</f>
        <v>0.55390325122651818</v>
      </c>
      <c r="V20">
        <f>T20/F20</f>
        <v>0.43716216216216214</v>
      </c>
      <c r="W20">
        <f>D20*V20</f>
        <v>1.7486486486486486</v>
      </c>
      <c r="X20">
        <f>D20*U20</f>
        <v>2.2156130049060727</v>
      </c>
      <c r="Y20">
        <f>(N20-D20)/(1-D20)</f>
        <v>0.49844513925959816</v>
      </c>
      <c r="Z20">
        <f>(1/N20-1/D20)/(1-1/D20)</f>
        <v>0.19900674237887905</v>
      </c>
    </row>
    <row r="21" spans="1:26" x14ac:dyDescent="0.2">
      <c r="A21" t="s">
        <v>28</v>
      </c>
      <c r="B21">
        <v>768</v>
      </c>
      <c r="C21">
        <v>1</v>
      </c>
      <c r="D21">
        <v>4</v>
      </c>
      <c r="E21">
        <v>1.86</v>
      </c>
      <c r="F21">
        <v>3.3</v>
      </c>
      <c r="G21">
        <v>10.042</v>
      </c>
      <c r="H21">
        <f>POWER(B21,2)/D21</f>
        <v>147456</v>
      </c>
      <c r="I21">
        <f>ROUND(H21,-3)</f>
        <v>147000</v>
      </c>
      <c r="J21" cm="1">
        <f t="array" ref="J21">MATCH(1,(B21=B:B)*(MIN(IF(B:B=B21,D:D))=D:D),0)</f>
        <v>26</v>
      </c>
      <c r="K21" cm="1">
        <f t="array" ref="K21">INDEX(B:I,J21,6)</f>
        <v>21.79</v>
      </c>
      <c r="L21" cm="1">
        <f t="array" ref="L21">INDEX(B:I,J21,5)</f>
        <v>12.94</v>
      </c>
      <c r="M21" cm="1">
        <f t="array" ref="M21">INDEX(B:I,J21,4)</f>
        <v>0.98</v>
      </c>
      <c r="N21">
        <f>K21/G21</f>
        <v>2.1698864767974508</v>
      </c>
      <c r="O21">
        <f>L21/F21</f>
        <v>3.9212121212121214</v>
      </c>
      <c r="P21">
        <f>M21/E21</f>
        <v>0.5268817204301075</v>
      </c>
      <c r="Q21">
        <f t="shared" si="0"/>
        <v>0.54247161919936271</v>
      </c>
      <c r="R21" cm="1">
        <f t="array" ref="R21">MATCH(1,(I21=I:I)*(MIN(IF(I:I=I21,B:B))=B:B),0)</f>
        <v>21</v>
      </c>
      <c r="S21" cm="1">
        <f t="array" ref="S21">INDEX(B:I,R21,6)</f>
        <v>10.042</v>
      </c>
      <c r="T21" cm="1">
        <f t="array" ref="T21">INDEX(B:I,R21,5)</f>
        <v>3.3</v>
      </c>
      <c r="U21">
        <f>S21/G21</f>
        <v>1</v>
      </c>
      <c r="V21">
        <f>T21/F21</f>
        <v>1</v>
      </c>
      <c r="W21">
        <f>D21*V21</f>
        <v>4</v>
      </c>
      <c r="X21">
        <f>D21*U21</f>
        <v>4</v>
      </c>
      <c r="Y21">
        <f>(N21-D21)/(1-D21)</f>
        <v>0.61003784106751635</v>
      </c>
      <c r="Z21">
        <f>(1/N21-1/D21)/(1-1/D21)</f>
        <v>0.28113813675998162</v>
      </c>
    </row>
    <row r="22" spans="1:26" x14ac:dyDescent="0.2">
      <c r="A22" t="s">
        <v>29</v>
      </c>
      <c r="B22">
        <v>12288</v>
      </c>
      <c r="C22">
        <v>1</v>
      </c>
      <c r="D22">
        <v>1</v>
      </c>
      <c r="E22">
        <v>81.762</v>
      </c>
      <c r="F22">
        <v>3621.74</v>
      </c>
      <c r="G22">
        <v>4344.2269999999999</v>
      </c>
      <c r="H22">
        <f>POWER(B22,2)/D22</f>
        <v>150994944</v>
      </c>
      <c r="I22">
        <f>ROUND(H22,-3)</f>
        <v>150995000</v>
      </c>
      <c r="J22" cm="1">
        <f t="array" ref="J22">MATCH(1,(B22=B:B)*(MIN(IF(B:B=B22,D:D))=D:D),0)</f>
        <v>22</v>
      </c>
      <c r="K22" cm="1">
        <f t="array" ref="K22">INDEX(B:I,J22,6)</f>
        <v>4344.2269999999999</v>
      </c>
      <c r="L22" cm="1">
        <f t="array" ref="L22">INDEX(B:I,J22,5)</f>
        <v>3621.74</v>
      </c>
      <c r="M22" cm="1">
        <f t="array" ref="M22">INDEX(B:I,J22,4)</f>
        <v>81.762</v>
      </c>
      <c r="N22">
        <f>K22/G22</f>
        <v>1</v>
      </c>
      <c r="O22">
        <f>L22/F22</f>
        <v>1</v>
      </c>
      <c r="P22">
        <f>M22/E22</f>
        <v>1</v>
      </c>
      <c r="Q22">
        <f t="shared" si="0"/>
        <v>1</v>
      </c>
      <c r="R22" cm="1">
        <f t="array" ref="R22">MATCH(1,(I22=I:I)*(MIN(IF(I:I=I22,B:B))=B:B),0)</f>
        <v>22</v>
      </c>
      <c r="S22" cm="1">
        <f t="array" ref="S22">INDEX(B:I,R22,6)</f>
        <v>4344.2269999999999</v>
      </c>
      <c r="T22" cm="1">
        <f t="array" ref="T22">INDEX(B:I,R22,5)</f>
        <v>3621.74</v>
      </c>
      <c r="U22">
        <f>S22/G22</f>
        <v>1</v>
      </c>
      <c r="V22">
        <f>T22/F22</f>
        <v>1</v>
      </c>
      <c r="W22">
        <f>D22*V22</f>
        <v>1</v>
      </c>
      <c r="X22">
        <f>D22*U22</f>
        <v>1</v>
      </c>
      <c r="Y22" t="e">
        <f>(N22-D22)/(1-D22)</f>
        <v>#DIV/0!</v>
      </c>
      <c r="Z22" t="e">
        <f>(1/N22-1/D22)/(1-1/D22)</f>
        <v>#DIV/0!</v>
      </c>
    </row>
    <row r="23" spans="1:26" x14ac:dyDescent="0.2">
      <c r="A23" t="s">
        <v>29</v>
      </c>
      <c r="B23">
        <v>6144</v>
      </c>
      <c r="C23">
        <v>1</v>
      </c>
      <c r="D23">
        <v>1</v>
      </c>
      <c r="E23">
        <v>28.314</v>
      </c>
      <c r="F23">
        <v>999.79600000000005</v>
      </c>
      <c r="G23">
        <v>1197.578</v>
      </c>
      <c r="H23">
        <f>POWER(B23,2)/D23</f>
        <v>37748736</v>
      </c>
      <c r="I23">
        <f>ROUND(H23,-3)</f>
        <v>37749000</v>
      </c>
      <c r="J23" cm="1">
        <f t="array" ref="J23">MATCH(1,(B23=B:B)*(MIN(IF(B:B=B23,D:D))=D:D),0)</f>
        <v>23</v>
      </c>
      <c r="K23" cm="1">
        <f t="array" ref="K23">INDEX(B:I,J23,6)</f>
        <v>1197.578</v>
      </c>
      <c r="L23" cm="1">
        <f t="array" ref="L23">INDEX(B:I,J23,5)</f>
        <v>999.79600000000005</v>
      </c>
      <c r="M23" cm="1">
        <f t="array" ref="M23">INDEX(B:I,J23,4)</f>
        <v>28.314</v>
      </c>
      <c r="N23">
        <f>K23/G23</f>
        <v>1</v>
      </c>
      <c r="O23">
        <f>L23/F23</f>
        <v>1</v>
      </c>
      <c r="P23">
        <f>M23/E23</f>
        <v>1</v>
      </c>
      <c r="Q23">
        <f t="shared" si="0"/>
        <v>1</v>
      </c>
      <c r="R23" cm="1">
        <f t="array" ref="R23">MATCH(1,(I23=I:I)*(MIN(IF(I:I=I23,B:B))=B:B),0)</f>
        <v>23</v>
      </c>
      <c r="S23" cm="1">
        <f t="array" ref="S23">INDEX(B:I,R23,6)</f>
        <v>1197.578</v>
      </c>
      <c r="T23" cm="1">
        <f t="array" ref="T23">INDEX(B:I,R23,5)</f>
        <v>999.79600000000005</v>
      </c>
      <c r="U23">
        <f>S23/G23</f>
        <v>1</v>
      </c>
      <c r="V23">
        <f>T23/F23</f>
        <v>1</v>
      </c>
      <c r="W23">
        <f>D23*V23</f>
        <v>1</v>
      </c>
      <c r="X23">
        <f>D23*U23</f>
        <v>1</v>
      </c>
      <c r="Y23" t="e">
        <f>(N23-D23)/(1-D23)</f>
        <v>#DIV/0!</v>
      </c>
      <c r="Z23" t="e">
        <f>(1/N23-1/D23)/(1-1/D23)</f>
        <v>#DIV/0!</v>
      </c>
    </row>
    <row r="24" spans="1:26" x14ac:dyDescent="0.2">
      <c r="A24" t="s">
        <v>29</v>
      </c>
      <c r="B24">
        <v>3072</v>
      </c>
      <c r="C24">
        <v>1</v>
      </c>
      <c r="D24">
        <v>1</v>
      </c>
      <c r="E24">
        <v>5.9969999999999999</v>
      </c>
      <c r="F24">
        <v>307.96100000000001</v>
      </c>
      <c r="G24">
        <v>362.411</v>
      </c>
      <c r="H24">
        <f>POWER(B24,2)/D24</f>
        <v>9437184</v>
      </c>
      <c r="I24">
        <f>ROUND(H24,-3)</f>
        <v>9437000</v>
      </c>
      <c r="J24" cm="1">
        <f t="array" ref="J24">MATCH(1,(B24=B:B)*(MIN(IF(B:B=B24,D:D))=D:D),0)</f>
        <v>24</v>
      </c>
      <c r="K24" cm="1">
        <f t="array" ref="K24">INDEX(B:I,J24,6)</f>
        <v>362.411</v>
      </c>
      <c r="L24" cm="1">
        <f t="array" ref="L24">INDEX(B:I,J24,5)</f>
        <v>307.96100000000001</v>
      </c>
      <c r="M24" cm="1">
        <f t="array" ref="M24">INDEX(B:I,J24,4)</f>
        <v>5.9969999999999999</v>
      </c>
      <c r="N24">
        <f>K24/G24</f>
        <v>1</v>
      </c>
      <c r="O24">
        <f>L24/F24</f>
        <v>1</v>
      </c>
      <c r="P24">
        <f>M24/E24</f>
        <v>1</v>
      </c>
      <c r="Q24">
        <f t="shared" si="0"/>
        <v>1</v>
      </c>
      <c r="R24" cm="1">
        <f t="array" ref="R24">MATCH(1,(I24=I:I)*(MIN(IF(I:I=I24,B:B))=B:B),0)</f>
        <v>24</v>
      </c>
      <c r="S24" cm="1">
        <f t="array" ref="S24">INDEX(B:I,R24,6)</f>
        <v>362.411</v>
      </c>
      <c r="T24" cm="1">
        <f t="array" ref="T24">INDEX(B:I,R24,5)</f>
        <v>307.96100000000001</v>
      </c>
      <c r="U24">
        <f>S24/G24</f>
        <v>1</v>
      </c>
      <c r="V24">
        <f>T24/F24</f>
        <v>1</v>
      </c>
      <c r="W24">
        <f>D24*V24</f>
        <v>1</v>
      </c>
      <c r="X24">
        <f>D24*U24</f>
        <v>1</v>
      </c>
      <c r="Y24" t="e">
        <f>(N24-D24)/(1-D24)</f>
        <v>#DIV/0!</v>
      </c>
      <c r="Z24" t="e">
        <f>(1/N24-1/D24)/(1-1/D24)</f>
        <v>#DIV/0!</v>
      </c>
    </row>
    <row r="25" spans="1:26" x14ac:dyDescent="0.2">
      <c r="A25" t="s">
        <v>29</v>
      </c>
      <c r="B25">
        <v>1536</v>
      </c>
      <c r="C25">
        <v>1</v>
      </c>
      <c r="D25">
        <v>1</v>
      </c>
      <c r="E25">
        <v>1.982</v>
      </c>
      <c r="F25">
        <v>82.688000000000002</v>
      </c>
      <c r="G25">
        <v>98.531000000000006</v>
      </c>
      <c r="H25">
        <f>POWER(B25,2)/D25</f>
        <v>2359296</v>
      </c>
      <c r="I25">
        <f>ROUND(H25,-3)</f>
        <v>2359000</v>
      </c>
      <c r="J25" cm="1">
        <f t="array" ref="J25">MATCH(1,(B25=B:B)*(MIN(IF(B:B=B25,D:D))=D:D),0)</f>
        <v>25</v>
      </c>
      <c r="K25" cm="1">
        <f t="array" ref="K25">INDEX(B:I,J25,6)</f>
        <v>98.531000000000006</v>
      </c>
      <c r="L25" cm="1">
        <f t="array" ref="L25">INDEX(B:I,J25,5)</f>
        <v>82.688000000000002</v>
      </c>
      <c r="M25" cm="1">
        <f t="array" ref="M25">INDEX(B:I,J25,4)</f>
        <v>1.982</v>
      </c>
      <c r="N25">
        <f>K25/G25</f>
        <v>1</v>
      </c>
      <c r="O25">
        <f>L25/F25</f>
        <v>1</v>
      </c>
      <c r="P25">
        <f>M25/E25</f>
        <v>1</v>
      </c>
      <c r="Q25">
        <f t="shared" si="0"/>
        <v>1</v>
      </c>
      <c r="R25" cm="1">
        <f t="array" ref="R25">MATCH(1,(I25=I:I)*(MIN(IF(I:I=I25,B:B))=B:B),0)</f>
        <v>25</v>
      </c>
      <c r="S25" cm="1">
        <f t="array" ref="S25">INDEX(B:I,R25,6)</f>
        <v>98.531000000000006</v>
      </c>
      <c r="T25" cm="1">
        <f t="array" ref="T25">INDEX(B:I,R25,5)</f>
        <v>82.688000000000002</v>
      </c>
      <c r="U25">
        <f>S25/G25</f>
        <v>1</v>
      </c>
      <c r="V25">
        <f>T25/F25</f>
        <v>1</v>
      </c>
      <c r="W25">
        <f>D25*V25</f>
        <v>1</v>
      </c>
      <c r="X25">
        <f>D25*U25</f>
        <v>1</v>
      </c>
      <c r="Y25" t="e">
        <f>(N25-D25)/(1-D25)</f>
        <v>#DIV/0!</v>
      </c>
      <c r="Z25" t="e">
        <f>(1/N25-1/D25)/(1-1/D25)</f>
        <v>#DIV/0!</v>
      </c>
    </row>
    <row r="26" spans="1:26" x14ac:dyDescent="0.2">
      <c r="A26" t="s">
        <v>29</v>
      </c>
      <c r="B26">
        <v>768</v>
      </c>
      <c r="C26">
        <v>1</v>
      </c>
      <c r="D26">
        <v>1</v>
      </c>
      <c r="E26">
        <v>0.98</v>
      </c>
      <c r="F26">
        <v>12.94</v>
      </c>
      <c r="G26">
        <v>21.79</v>
      </c>
      <c r="H26">
        <f>POWER(B26,2)/D26</f>
        <v>589824</v>
      </c>
      <c r="I26">
        <f>ROUND(H26,-3)</f>
        <v>590000</v>
      </c>
      <c r="J26" cm="1">
        <f t="array" ref="J26">MATCH(1,(B26=B:B)*(MIN(IF(B:B=B26,D:D))=D:D),0)</f>
        <v>26</v>
      </c>
      <c r="K26" cm="1">
        <f t="array" ref="K26">INDEX(B:I,J26,6)</f>
        <v>21.79</v>
      </c>
      <c r="L26" cm="1">
        <f t="array" ref="L26">INDEX(B:I,J26,5)</f>
        <v>12.94</v>
      </c>
      <c r="M26" cm="1">
        <f t="array" ref="M26">INDEX(B:I,J26,4)</f>
        <v>0.98</v>
      </c>
      <c r="N26">
        <f>K26/G26</f>
        <v>1</v>
      </c>
      <c r="O26">
        <f>L26/F26</f>
        <v>1</v>
      </c>
      <c r="P26">
        <f>M26/E26</f>
        <v>1</v>
      </c>
      <c r="Q26">
        <f t="shared" si="0"/>
        <v>1</v>
      </c>
      <c r="R26" cm="1">
        <f t="array" ref="R26">MATCH(1,(I26=I:I)*(MIN(IF(I:I=I26,B:B))=B:B),0)</f>
        <v>26</v>
      </c>
      <c r="S26" cm="1">
        <f t="array" ref="S26">INDEX(B:I,R26,6)</f>
        <v>21.79</v>
      </c>
      <c r="T26" cm="1">
        <f t="array" ref="T26">INDEX(B:I,R26,5)</f>
        <v>12.94</v>
      </c>
      <c r="U26">
        <f>S26/G26</f>
        <v>1</v>
      </c>
      <c r="V26">
        <f>T26/F26</f>
        <v>1</v>
      </c>
      <c r="W26">
        <f>D26*V26</f>
        <v>1</v>
      </c>
      <c r="X26">
        <f>D26*U26</f>
        <v>1</v>
      </c>
      <c r="Y26" t="e">
        <f>(N26-D26)/(1-D26)</f>
        <v>#DIV/0!</v>
      </c>
      <c r="Z26" t="e">
        <f>(1/N26-1/D26)/(1-1/D26)</f>
        <v>#DIV/0!</v>
      </c>
    </row>
  </sheetData>
  <autoFilter ref="I1:I21" xr:uid="{1BA64DAB-BAAA-274B-9FF0-5A9A884CB6AD}">
    <sortState xmlns:xlrd2="http://schemas.microsoft.com/office/spreadsheetml/2017/richdata2" ref="B2:Y21">
      <sortCondition descending="1" ref="I1:I21"/>
    </sortState>
  </autoFilter>
  <sortState xmlns:xlrd2="http://schemas.microsoft.com/office/spreadsheetml/2017/richdata2" ref="B2:Y21">
    <sortCondition descending="1" ref="D1"/>
  </sortState>
  <phoneticPr fontId="18" type="noConversion"/>
  <conditionalFormatting sqref="Y1:Y1048576 Z1">
    <cfRule type="colorScale" priority="5">
      <colorScale>
        <cfvo type="min"/>
        <cfvo type="percentile" val="50"/>
        <cfvo type="max"/>
        <color rgb="FF63BE7B"/>
        <color rgb="FFFFEB84"/>
        <color rgb="FFF8696B"/>
      </colorScale>
    </cfRule>
  </conditionalFormatting>
  <conditionalFormatting sqref="V1:V1048576">
    <cfRule type="colorScale" priority="3">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3:G10"/>
  <sheetViews>
    <sheetView topLeftCell="A2" workbookViewId="0">
      <selection activeCell="A3" sqref="A3"/>
    </sheetView>
  </sheetViews>
  <sheetFormatPr baseColWidth="10" defaultRowHeight="16" x14ac:dyDescent="0.2"/>
  <cols>
    <col min="1" max="1" width="22" bestFit="1" customWidth="1"/>
    <col min="2" max="2" width="15.5" bestFit="1" customWidth="1"/>
    <col min="3" max="7" width="12.1640625" bestFit="1" customWidth="1"/>
    <col min="8" max="8" width="14.83203125" bestFit="1" customWidth="1"/>
    <col min="9" max="9" width="22.5" bestFit="1" customWidth="1"/>
    <col min="10" max="10" width="14.83203125" bestFit="1" customWidth="1"/>
    <col min="11" max="11" width="22.5" bestFit="1" customWidth="1"/>
    <col min="12" max="12" width="14.83203125" bestFit="1" customWidth="1"/>
    <col min="13" max="13" width="2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3" spans="1:7" x14ac:dyDescent="0.2">
      <c r="A3" s="1" t="s">
        <v>30</v>
      </c>
      <c r="B3" s="1" t="s">
        <v>7</v>
      </c>
    </row>
    <row r="4" spans="1:7" x14ac:dyDescent="0.2">
      <c r="A4" s="1" t="s">
        <v>6</v>
      </c>
      <c r="B4">
        <v>1</v>
      </c>
      <c r="C4">
        <v>4</v>
      </c>
      <c r="D4">
        <v>16</v>
      </c>
      <c r="E4">
        <v>64</v>
      </c>
      <c r="F4">
        <v>128</v>
      </c>
      <c r="G4">
        <v>256</v>
      </c>
    </row>
    <row r="5" spans="1:7" x14ac:dyDescent="0.2">
      <c r="A5" s="2">
        <v>768</v>
      </c>
      <c r="B5" s="4" t="e">
        <v>#DIV/0!</v>
      </c>
      <c r="C5" s="4">
        <v>0.28113813675998162</v>
      </c>
      <c r="D5" s="4">
        <v>0.37444087501912193</v>
      </c>
      <c r="E5" s="4">
        <v>0.43933506705420428</v>
      </c>
      <c r="F5" s="4">
        <v>0.51585969147156285</v>
      </c>
      <c r="G5" s="4">
        <v>0.69896174715870751</v>
      </c>
    </row>
    <row r="6" spans="1:7" x14ac:dyDescent="0.2">
      <c r="A6" s="2">
        <v>1536</v>
      </c>
      <c r="B6" s="4" t="e">
        <v>#DIV/0!</v>
      </c>
      <c r="C6" s="4">
        <v>0.19900674237887905</v>
      </c>
      <c r="D6" s="4">
        <v>0.22609263412868366</v>
      </c>
      <c r="E6" s="4">
        <v>0.11144748095555457</v>
      </c>
      <c r="F6" s="4">
        <v>0.12846838162848465</v>
      </c>
      <c r="G6" s="4">
        <v>0.22254690023902102</v>
      </c>
    </row>
    <row r="7" spans="1:7" x14ac:dyDescent="0.2">
      <c r="A7" s="2">
        <v>3072</v>
      </c>
      <c r="B7" s="4" t="e">
        <v>#DIV/0!</v>
      </c>
      <c r="C7" s="4"/>
      <c r="D7" s="4">
        <v>0.10844501592574911</v>
      </c>
      <c r="E7" s="4">
        <v>4.1192423247603693E-2</v>
      </c>
      <c r="F7" s="4">
        <v>5.3492079738849591E-2</v>
      </c>
      <c r="G7" s="4">
        <v>7.4434015199188061E-2</v>
      </c>
    </row>
    <row r="8" spans="1:7" x14ac:dyDescent="0.2">
      <c r="A8" s="2">
        <v>6144</v>
      </c>
      <c r="B8" s="4" t="e">
        <v>#DIV/0!</v>
      </c>
      <c r="C8" s="4"/>
      <c r="D8" s="4"/>
      <c r="E8" s="4">
        <v>2.1233835794557523E-2</v>
      </c>
      <c r="F8" s="4">
        <v>2.3024252769069883E-2</v>
      </c>
      <c r="G8" s="4">
        <v>3.5742277084150134E-2</v>
      </c>
    </row>
    <row r="9" spans="1:7" x14ac:dyDescent="0.2">
      <c r="A9" s="2">
        <v>12288</v>
      </c>
      <c r="B9" s="4" t="e">
        <v>#DIV/0!</v>
      </c>
      <c r="C9" s="4"/>
      <c r="D9" s="4"/>
      <c r="E9" s="4"/>
      <c r="F9" s="4">
        <v>1.3406930169969496E-2</v>
      </c>
      <c r="G9" s="4">
        <v>1.6260267734086422E-2</v>
      </c>
    </row>
    <row r="10" spans="1:7" x14ac:dyDescent="0.2">
      <c r="A10" s="2">
        <v>24576</v>
      </c>
      <c r="B10" s="4"/>
      <c r="C10" s="4"/>
      <c r="D10" s="4"/>
      <c r="E10" s="4"/>
      <c r="F10" s="4"/>
      <c r="G10" s="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2020-03-03T20:22:50Z</dcterms:modified>
</cp:coreProperties>
</file>