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ss42\Documents\GitHub\stonks\"/>
    </mc:Choice>
  </mc:AlternateContent>
  <xr:revisionPtr revIDLastSave="0" documentId="13_ncr:1_{6BCBAF5B-AE5C-4548-B456-6FA90CCF0E21}" xr6:coauthVersionLast="47" xr6:coauthVersionMax="47" xr10:uidLastSave="{00000000-0000-0000-0000-000000000000}"/>
  <bookViews>
    <workbookView xWindow="-23148" yWindow="-108" windowWidth="23256" windowHeight="12576" xr2:uid="{00000000-000D-0000-FFFF-FFFF00000000}"/>
  </bookViews>
  <sheets>
    <sheet name="base" sheetId="8" r:id="rId1"/>
    <sheet name="Stock Portfolio BKUP" sheetId="7"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8" l="1"/>
  <c r="E24" i="7"/>
  <c r="H24" i="7" s="1"/>
  <c r="C24" i="7"/>
  <c r="D24" i="7" s="1"/>
  <c r="G24" i="7" s="1"/>
  <c r="E23" i="7"/>
  <c r="C23" i="7"/>
  <c r="D23" i="7" s="1"/>
  <c r="G23" i="7" s="1"/>
  <c r="E22" i="7"/>
  <c r="H22" i="7" s="1"/>
  <c r="C22" i="7"/>
  <c r="D22" i="7" s="1"/>
  <c r="G22" i="7" s="1"/>
  <c r="E21" i="7"/>
  <c r="H21" i="7" s="1"/>
  <c r="C21" i="7"/>
  <c r="D21" i="7" s="1"/>
  <c r="G21" i="7" s="1"/>
  <c r="E20" i="7"/>
  <c r="H20" i="7" s="1"/>
  <c r="C20" i="7"/>
  <c r="D20" i="7" s="1"/>
  <c r="G20" i="7" s="1"/>
  <c r="E19" i="7"/>
  <c r="C19" i="7"/>
  <c r="D19" i="7" s="1"/>
  <c r="G19" i="7" s="1"/>
  <c r="E18" i="7"/>
  <c r="H18" i="7" s="1"/>
  <c r="C18" i="7"/>
  <c r="D18" i="7" s="1"/>
  <c r="G18" i="7" s="1"/>
  <c r="E17" i="7"/>
  <c r="H17" i="7" s="1"/>
  <c r="C17" i="7"/>
  <c r="D17" i="7" s="1"/>
  <c r="G17" i="7" s="1"/>
  <c r="E16" i="7"/>
  <c r="H16" i="7" s="1"/>
  <c r="C16" i="7"/>
  <c r="D16" i="7" s="1"/>
  <c r="G16" i="7" s="1"/>
  <c r="E15" i="7"/>
  <c r="C15" i="7"/>
  <c r="D15" i="7" s="1"/>
  <c r="G15" i="7" s="1"/>
  <c r="E14" i="7"/>
  <c r="H14" i="7" s="1"/>
  <c r="C14" i="7"/>
  <c r="D14" i="7" s="1"/>
  <c r="G14" i="7" s="1"/>
  <c r="E13" i="7"/>
  <c r="H13" i="7" s="1"/>
  <c r="C13" i="7"/>
  <c r="D13" i="7" s="1"/>
  <c r="G13" i="7" s="1"/>
  <c r="E12" i="7"/>
  <c r="H12" i="7" s="1"/>
  <c r="C12" i="7"/>
  <c r="D12" i="7" s="1"/>
  <c r="G12" i="7" s="1"/>
  <c r="E11" i="7"/>
  <c r="C11" i="7"/>
  <c r="D11" i="7" s="1"/>
  <c r="G11" i="7" s="1"/>
  <c r="E10" i="7"/>
  <c r="H10" i="7" s="1"/>
  <c r="C10" i="7"/>
  <c r="D10" i="7" s="1"/>
  <c r="G10" i="7" s="1"/>
  <c r="E9" i="7"/>
  <c r="H9" i="7" s="1"/>
  <c r="C9" i="7"/>
  <c r="D9" i="7" s="1"/>
  <c r="G9" i="7" s="1"/>
  <c r="E8" i="7"/>
  <c r="H8" i="7" s="1"/>
  <c r="C8" i="7"/>
  <c r="D8" i="7" s="1"/>
  <c r="G8" i="7" s="1"/>
  <c r="E7" i="7"/>
  <c r="C7" i="7"/>
  <c r="D7" i="7" s="1"/>
  <c r="G7" i="7" s="1"/>
  <c r="E6" i="7"/>
  <c r="H6" i="7" s="1"/>
  <c r="C6" i="7"/>
  <c r="D6" i="7" s="1"/>
  <c r="G6" i="7" s="1"/>
  <c r="E5" i="7"/>
  <c r="H5" i="7" s="1"/>
  <c r="C5" i="7"/>
  <c r="D5" i="7" s="1"/>
  <c r="G5" i="7" s="1"/>
  <c r="H4" i="7"/>
  <c r="G4" i="7"/>
  <c r="D4" i="7"/>
  <c r="F7" i="7" l="1"/>
  <c r="F11" i="7"/>
  <c r="F15" i="7"/>
  <c r="F19" i="7"/>
  <c r="F23" i="7"/>
  <c r="F6" i="7"/>
  <c r="H7" i="7"/>
  <c r="F10" i="7"/>
  <c r="H11" i="7"/>
  <c r="F14" i="7"/>
  <c r="H15" i="7"/>
  <c r="F18" i="7"/>
  <c r="H19" i="7"/>
  <c r="F22" i="7"/>
  <c r="H23" i="7"/>
  <c r="F5" i="7"/>
  <c r="F9" i="7"/>
  <c r="F13" i="7"/>
  <c r="F17" i="7"/>
  <c r="F21" i="7"/>
  <c r="F8" i="7"/>
  <c r="F12" i="7"/>
  <c r="F16" i="7"/>
  <c r="F20" i="7"/>
  <c r="F2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0"/>
            <color rgb="FF000000"/>
            <rFont val="Arial"/>
          </rPr>
          <t xml:space="preserve">Number of shares you currently own. Pretty straight forward
</t>
        </r>
      </text>
    </comment>
    <comment ref="E3" authorId="0" shapeId="0" xr:uid="{00000000-0006-0000-0600-000002000000}">
      <text>
        <r>
          <rPr>
            <sz val="10"/>
            <color rgb="FF000000"/>
            <rFont val="Arial"/>
          </rPr>
          <t>While this call works for stocks and ETFs, unfortunately I could not find a reliable way to track mutual funds. You will have to manually add them if you want their dividends tracked in this spreadsheet.
If you see #NA, just replace it by adding together all the dividend payouts from the last year for each fund (see FXAIX or FXNAX)
Something like: "=0.5+0.42+0.48+0.52"</t>
        </r>
      </text>
    </comment>
    <comment ref="G3" authorId="0" shapeId="0" xr:uid="{00000000-0006-0000-0600-000003000000}">
      <text>
        <r>
          <rPr>
            <sz val="10"/>
            <color rgb="FF000000"/>
            <rFont val="Arial"/>
          </rPr>
          <t>If you add or subtract rows, you may need to fix the divisor to wherever your total market value is.
You should only need to change the number. For example if you add a row, it would go from $D$19 to $D$20</t>
        </r>
      </text>
    </comment>
    <comment ref="G4" authorId="0" shapeId="0" xr:uid="{00000000-0006-0000-0600-000004000000}">
      <text>
        <r>
          <rPr>
            <sz val="10"/>
            <color rgb="FF000000"/>
            <rFont val="Arial"/>
          </rPr>
          <t>This should be 100%. If it's not, it may have been overwritten at some point and you might need to copy the formula from another cell</t>
        </r>
      </text>
    </comment>
  </commentList>
</comments>
</file>

<file path=xl/sharedStrings.xml><?xml version="1.0" encoding="utf-8"?>
<sst xmlns="http://schemas.openxmlformats.org/spreadsheetml/2006/main" count="37" uniqueCount="36">
  <si>
    <t>AMZN</t>
  </si>
  <si>
    <t>AAPL</t>
  </si>
  <si>
    <t>TSLA</t>
  </si>
  <si>
    <t>MSFT</t>
  </si>
  <si>
    <t>BK</t>
  </si>
  <si>
    <t>DIS</t>
  </si>
  <si>
    <t>WFC</t>
  </si>
  <si>
    <t>Symbol</t>
  </si>
  <si>
    <t>Total Shares</t>
  </si>
  <si>
    <t>Current Price</t>
  </si>
  <si>
    <t>Market Value</t>
  </si>
  <si>
    <t>Yearly Dividend</t>
  </si>
  <si>
    <t>Current Yield (Payout / Cost)</t>
  </si>
  <si>
    <t>Portfolio Weighting</t>
  </si>
  <si>
    <t>Estimated Annual Income</t>
  </si>
  <si>
    <t>Total</t>
  </si>
  <si>
    <t>BAX</t>
  </si>
  <si>
    <t>DGRO</t>
  </si>
  <si>
    <t>FSKAX</t>
  </si>
  <si>
    <t>FSPSX</t>
  </si>
  <si>
    <t>FTEC</t>
  </si>
  <si>
    <t>FXAIX</t>
  </si>
  <si>
    <t>FXNAX</t>
  </si>
  <si>
    <t>IJR</t>
  </si>
  <si>
    <t>ITOT</t>
  </si>
  <si>
    <t>JBLU</t>
  </si>
  <si>
    <t>LUV</t>
  </si>
  <si>
    <t>VYM</t>
  </si>
  <si>
    <t>Ticker</t>
  </si>
  <si>
    <t>Date</t>
  </si>
  <si>
    <t>Value</t>
  </si>
  <si>
    <t>Transaction</t>
  </si>
  <si>
    <t>Quantity</t>
  </si>
  <si>
    <t>aapl</t>
  </si>
  <si>
    <t>buy</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</si>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</sst>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0"/>
      <color rgb="FF000000"/>
      <name val="Arial"/>
    </font>
    <font>
      <b/>
      <sz val="10"/>
      <color rgb="FF000000"/>
      <name val="Arial"/>
    </font>
    <font>
      <b/>
      <sz val="10"/>
      <color rgb="FF000000"/>
      <name val="Arial"/>
    </font>
    <font>
      <sz val="10"/>
      <name val="Arial"/>
    </font>
    <font>
      <b/>
      <sz val="10"/>
      <name val="Arial"/>
    </font>
    <font>
      <b/>
      <sz val="10"/>
      <color rgb="FFFFFFFF"/>
      <name val="Arial"/>
    </font>
    <font>
      <sz val="10"/>
      <color rgb="FFFFFFFF"/>
      <name val="Arial"/>
    </font>
    <font>
      <sz val="10"/>
      <name val="Arial"/>
    </font>
    <font>
      <sz val="10"/>
      <color rgb="FFFFFFFF"/>
      <name val="Arial"/>
    </font>
    <font>
      <b/>
      <u/>
      <sz val="18"/>
      <color rgb="FFFFFFFF"/>
      <name val="Arial"/>
    </font>
  </fonts>
  <fills count="5">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0B8043"/>
        <bgColor rgb="FF0B8043"/>
      </patternFill>
    </fill>
  </fills>
  <borders count="5">
    <border>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39">
    <xf numFmtId="0" fontId="0" fillId="0" borderId="0" xfId="0"/>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164" fontId="4"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vertical="center"/>
    </xf>
    <xf numFmtId="0" fontId="4" fillId="2" borderId="2" xfId="0" applyFont="1" applyFill="1" applyBorder="1" applyAlignment="1">
      <alignment horizontal="left" vertical="center" wrapText="1"/>
    </xf>
    <xf numFmtId="0" fontId="4" fillId="2"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4" borderId="2" xfId="0" applyFont="1" applyFill="1" applyBorder="1" applyAlignment="1">
      <alignment horizontal="center" vertical="center"/>
    </xf>
    <xf numFmtId="0" fontId="6" fillId="4" borderId="1" xfId="0" applyFont="1" applyFill="1" applyBorder="1" applyAlignment="1">
      <alignment horizontal="center" vertical="center"/>
    </xf>
    <xf numFmtId="164" fontId="6"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7" fillId="4" borderId="1" xfId="0" applyFont="1" applyFill="1" applyBorder="1" applyAlignment="1">
      <alignment horizontal="center" vertical="center"/>
    </xf>
    <xf numFmtId="10" fontId="8" fillId="4" borderId="2" xfId="0" applyNumberFormat="1" applyFont="1" applyFill="1" applyBorder="1" applyAlignment="1">
      <alignment horizontal="center" vertical="center"/>
    </xf>
    <xf numFmtId="164" fontId="9" fillId="4" borderId="2" xfId="0" applyNumberFormat="1" applyFont="1" applyFill="1" applyBorder="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left"/>
    </xf>
    <xf numFmtId="0" fontId="3" fillId="0" borderId="3" xfId="0" applyFont="1" applyBorder="1" applyAlignment="1">
      <alignment horizontal="center"/>
    </xf>
    <xf numFmtId="164" fontId="3" fillId="0" borderId="3" xfId="0" applyNumberFormat="1" applyFont="1" applyBorder="1" applyAlignment="1">
      <alignment horizontal="center"/>
    </xf>
    <xf numFmtId="164" fontId="3" fillId="0" borderId="3" xfId="0" applyNumberFormat="1" applyFont="1" applyBorder="1"/>
    <xf numFmtId="10" fontId="7" fillId="0" borderId="3" xfId="0" applyNumberFormat="1" applyFont="1" applyBorder="1" applyAlignment="1">
      <alignment horizontal="center"/>
    </xf>
    <xf numFmtId="10" fontId="7" fillId="0" borderId="3" xfId="0" applyNumberFormat="1" applyFont="1" applyBorder="1" applyAlignment="1">
      <alignment horizontal="right"/>
    </xf>
    <xf numFmtId="164" fontId="7" fillId="0" borderId="3" xfId="0" applyNumberFormat="1" applyFont="1" applyBorder="1" applyAlignment="1">
      <alignment horizontal="center"/>
    </xf>
    <xf numFmtId="0" fontId="1" fillId="0" borderId="3" xfId="0" applyFont="1" applyBorder="1"/>
    <xf numFmtId="164" fontId="7" fillId="0" borderId="4" xfId="0" applyNumberFormat="1" applyFont="1" applyBorder="1" applyAlignment="1">
      <alignment horizontal="center"/>
    </xf>
    <xf numFmtId="164" fontId="7" fillId="0" borderId="4" xfId="0" applyNumberFormat="1" applyFont="1" applyBorder="1" applyAlignment="1">
      <alignment horizontal="right"/>
    </xf>
    <xf numFmtId="10" fontId="7" fillId="0" borderId="4" xfId="0" applyNumberFormat="1" applyFont="1" applyBorder="1" applyAlignment="1">
      <alignment horizontal="center"/>
    </xf>
    <xf numFmtId="10" fontId="7" fillId="0" borderId="4" xfId="0" applyNumberFormat="1" applyFont="1" applyBorder="1" applyAlignment="1">
      <alignment horizontal="right"/>
    </xf>
    <xf numFmtId="0" fontId="7" fillId="0" borderId="0" xfId="0" applyFont="1"/>
    <xf numFmtId="0" fontId="2" fillId="0" borderId="0" xfId="0" applyFont="1" applyAlignment="1">
      <alignment horizontal="left"/>
    </xf>
    <xf numFmtId="0" fontId="3" fillId="0" borderId="0" xfId="0" applyFont="1" applyAlignment="1">
      <alignment horizontal="center"/>
    </xf>
    <xf numFmtId="164" fontId="3" fillId="0" borderId="0" xfId="0" applyNumberFormat="1" applyFont="1" applyAlignment="1">
      <alignment horizontal="center"/>
    </xf>
    <xf numFmtId="164" fontId="3" fillId="0" borderId="0" xfId="0" applyNumberFormat="1" applyFont="1"/>
    <xf numFmtId="10" fontId="7" fillId="0" borderId="0" xfId="0" applyNumberFormat="1" applyFont="1" applyAlignment="1">
      <alignment horizontal="center"/>
    </xf>
    <xf numFmtId="10" fontId="7" fillId="0" borderId="0" xfId="0" applyNumberFormat="1" applyFont="1" applyAlignment="1">
      <alignment horizontal="right"/>
    </xf>
    <xf numFmtId="164" fontId="7" fillId="0" borderId="0" xfId="0" applyNumberFormat="1" applyFont="1" applyAlignment="1">
      <alignment horizont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2AFB1-1BBD-461F-ADE0-B22CEA19125F}">
  <dimension ref="A1:F2"/>
  <sheetViews>
    <sheetView tabSelected="1" workbookViewId="0">
      <selection activeCell="F3" sqref="F3"/>
    </sheetView>
  </sheetViews>
  <sheetFormatPr defaultRowHeight="12.75" x14ac:dyDescent="0.2"/>
  <cols>
    <col min="2" max="2" width="9.140625" bestFit="1" customWidth="1"/>
  </cols>
  <sheetData>
    <row r="1" spans="1:6" x14ac:dyDescent="0.2">
      <c r="A1" t="s">
        <v>28</v>
      </c>
      <c r="B1" t="s">
        <v>29</v>
      </c>
      <c r="C1" t="s">
        <v>31</v>
      </c>
      <c r="D1" t="s">
        <v>35</v>
      </c>
      <c r="E1" t="s">
        <v>32</v>
      </c>
      <c r="F1" t="s">
        <v>30</v>
      </c>
    </row>
    <row r="2" spans="1:6" x14ac:dyDescent="0.2">
      <c r="A2" t="s">
        <v>33</v>
      </c>
      <c r="B2" s="38">
        <v>43910</v>
      </c>
      <c r="C2" t="s">
        <v>34</v>
      </c>
      <c r="D2">
        <v>57.31</v>
      </c>
      <c r="E2">
        <v>100</v>
      </c>
      <c r="F2">
        <f>D2*E2</f>
        <v>5731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2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2.5703125" defaultRowHeight="15.75" customHeight="1" x14ac:dyDescent="0.2"/>
  <cols>
    <col min="1" max="1" width="7.28515625" customWidth="1"/>
    <col min="2" max="2" width="10.5703125" customWidth="1"/>
    <col min="3" max="3" width="11.28515625" customWidth="1"/>
    <col min="4" max="4" width="10.85546875" customWidth="1"/>
    <col min="8" max="8" width="15.85546875" customWidth="1"/>
  </cols>
  <sheetData>
    <row r="1" spans="1:17" ht="15.75" customHeight="1" x14ac:dyDescent="0.2">
      <c r="A1" s="1"/>
      <c r="B1" s="2"/>
      <c r="C1" s="3"/>
      <c r="D1" s="3"/>
      <c r="E1" s="2"/>
      <c r="F1" s="4"/>
      <c r="G1" s="4"/>
      <c r="H1" s="4"/>
      <c r="I1" s="5"/>
      <c r="J1" s="5"/>
      <c r="K1" s="5"/>
      <c r="L1" s="5"/>
      <c r="M1" s="5"/>
      <c r="N1" s="5"/>
      <c r="O1" s="5"/>
      <c r="P1" s="5"/>
      <c r="Q1" s="5"/>
    </row>
    <row r="2" spans="1:17" ht="15.75" customHeight="1" x14ac:dyDescent="0.2">
      <c r="A2" s="1"/>
      <c r="B2" s="2"/>
      <c r="C2" s="3"/>
      <c r="D2" s="3"/>
      <c r="E2" s="2"/>
      <c r="F2" s="4"/>
      <c r="G2" s="4"/>
      <c r="H2" s="4"/>
      <c r="I2" s="5"/>
      <c r="J2" s="5"/>
      <c r="K2" s="5"/>
      <c r="L2" s="5"/>
      <c r="M2" s="5"/>
      <c r="N2" s="5"/>
      <c r="O2" s="5"/>
      <c r="P2" s="5"/>
      <c r="Q2" s="5"/>
    </row>
    <row r="3" spans="1:17" ht="15.75" customHeight="1" x14ac:dyDescent="0.2">
      <c r="A3" s="6" t="s">
        <v>7</v>
      </c>
      <c r="B3" s="7" t="s">
        <v>8</v>
      </c>
      <c r="C3" s="8" t="s">
        <v>9</v>
      </c>
      <c r="D3" s="8" t="s">
        <v>10</v>
      </c>
      <c r="E3" s="7" t="s">
        <v>11</v>
      </c>
      <c r="F3" s="9" t="s">
        <v>12</v>
      </c>
      <c r="G3" s="9" t="s">
        <v>13</v>
      </c>
      <c r="H3" s="9" t="s">
        <v>14</v>
      </c>
      <c r="I3" s="5"/>
      <c r="J3" s="5"/>
      <c r="K3" s="5"/>
      <c r="L3" s="5"/>
      <c r="M3" s="5"/>
      <c r="N3" s="5"/>
      <c r="O3" s="5"/>
      <c r="P3" s="5"/>
      <c r="Q3" s="5"/>
    </row>
    <row r="4" spans="1:17" ht="15.75" customHeight="1" x14ac:dyDescent="0.2">
      <c r="A4" s="10" t="s">
        <v>15</v>
      </c>
      <c r="B4" s="11"/>
      <c r="C4" s="12"/>
      <c r="D4" s="12" t="e">
        <f>SUM(#REF!)</f>
        <v>#REF!</v>
      </c>
      <c r="E4" s="13"/>
      <c r="F4" s="14"/>
      <c r="G4" s="15" t="e">
        <f t="shared" ref="G4:H4" si="0">SUM(#REF!)</f>
        <v>#REF!</v>
      </c>
      <c r="H4" s="16" t="e">
        <f t="shared" si="0"/>
        <v>#REF!</v>
      </c>
      <c r="I4" s="17"/>
      <c r="J4" s="17"/>
      <c r="K4" s="17"/>
      <c r="L4" s="17"/>
      <c r="M4" s="17"/>
      <c r="N4" s="17"/>
      <c r="O4" s="17"/>
      <c r="P4" s="17"/>
      <c r="Q4" s="17"/>
    </row>
    <row r="5" spans="1:17" ht="15.75" customHeight="1" x14ac:dyDescent="0.2">
      <c r="A5" s="18" t="s">
        <v>1</v>
      </c>
      <c r="B5" s="19">
        <v>1</v>
      </c>
      <c r="C5" s="20">
        <f ca="1">IFERROR(__xludf.DUMMYFUNCTION("GOOGLEFINANCE(A5,""PRICE"")"),124.63)</f>
        <v>124.63</v>
      </c>
      <c r="D5" s="21">
        <f t="shared" ref="D5:D24" ca="1" si="1">C5*B5</f>
        <v>124.63</v>
      </c>
      <c r="E5" s="19" t="str">
        <f ca="1">IFERROR(__xludf.DUMMYFUNCTION("IF(SUBSTITUTE(index(IMPORTHTML(""http://finviz.com/quote.ashx?t=""&amp;A5,""table"", 11),7,2),""*"","""") = ""-"", 0, SUBSTITUTE(index(IMPORTHTML(""http://finviz.com/quote.ashx?t=""&amp;A5,""table"", 11),7,2),""*"",""""))"),"#N/A")</f>
        <v>#N/A</v>
      </c>
      <c r="F5" s="22" t="e">
        <f t="shared" ref="F5:F24" ca="1" si="2">(E5)/C5</f>
        <v>#VALUE!</v>
      </c>
      <c r="G5" s="23" t="e">
        <f t="shared" ref="G5:G24" ca="1" si="3">D5/#REF!</f>
        <v>#REF!</v>
      </c>
      <c r="H5" s="24" t="e">
        <f t="shared" ref="H5:H24" ca="1" si="4">(E5)*B5</f>
        <v>#VALUE!</v>
      </c>
    </row>
    <row r="6" spans="1:17" ht="15.75" customHeight="1" x14ac:dyDescent="0.2">
      <c r="A6" s="25" t="s">
        <v>0</v>
      </c>
      <c r="B6" s="19">
        <v>1</v>
      </c>
      <c r="C6" s="26">
        <f ca="1">IFERROR(__xludf.DUMMYFUNCTION("GOOGLEFINANCE(A6,""PRICE"")"),84.95)</f>
        <v>84.95</v>
      </c>
      <c r="D6" s="27">
        <f t="shared" ca="1" si="1"/>
        <v>84.95</v>
      </c>
      <c r="E6" s="19" t="str">
        <f ca="1">IFERROR(__xludf.DUMMYFUNCTION("IF(SUBSTITUTE(index(IMPORTHTML(""http://finviz.com/quote.ashx?t=""&amp;A6,""table"", 11),7,2),""*"","""") = ""-"", 0, SUBSTITUTE(index(IMPORTHTML(""http://finviz.com/quote.ashx?t=""&amp;A6,""table"", 11),7,2),""*"",""""))"),"#N/A")</f>
        <v>#N/A</v>
      </c>
      <c r="F6" s="28" t="e">
        <f t="shared" ca="1" si="2"/>
        <v>#VALUE!</v>
      </c>
      <c r="G6" s="29" t="e">
        <f t="shared" ca="1" si="3"/>
        <v>#REF!</v>
      </c>
      <c r="H6" s="26" t="e">
        <f t="shared" ca="1" si="4"/>
        <v>#VALUE!</v>
      </c>
      <c r="I6" s="30"/>
      <c r="J6" s="30"/>
      <c r="K6" s="30"/>
      <c r="L6" s="30"/>
      <c r="M6" s="30"/>
      <c r="N6" s="30"/>
      <c r="O6" s="30"/>
      <c r="P6" s="30"/>
      <c r="Q6" s="30"/>
    </row>
    <row r="7" spans="1:17" ht="15.75" customHeight="1" x14ac:dyDescent="0.2">
      <c r="A7" s="18" t="s">
        <v>16</v>
      </c>
      <c r="B7" s="19">
        <v>1</v>
      </c>
      <c r="C7" s="20">
        <f ca="1">IFERROR(__xludf.DUMMYFUNCTION("GOOGLEFINANCE(A7,""PRICE"")"),50.25)</f>
        <v>50.25</v>
      </c>
      <c r="D7" s="21">
        <f t="shared" ca="1" si="1"/>
        <v>50.25</v>
      </c>
      <c r="E7" s="19" t="str">
        <f ca="1">IFERROR(__xludf.DUMMYFUNCTION("IF(SUBSTITUTE(index(IMPORTHTML(""http://finviz.com/quote.ashx?t=""&amp;A7,""table"", 11),7,2),""*"","""") = ""-"", 0, SUBSTITUTE(index(IMPORTHTML(""http://finviz.com/quote.ashx?t=""&amp;A7,""table"", 11),7,2),""*"",""""))"),"#N/A")</f>
        <v>#N/A</v>
      </c>
      <c r="F7" s="22" t="e">
        <f t="shared" ca="1" si="2"/>
        <v>#VALUE!</v>
      </c>
      <c r="G7" s="23" t="e">
        <f t="shared" ca="1" si="3"/>
        <v>#REF!</v>
      </c>
      <c r="H7" s="24" t="e">
        <f t="shared" ca="1" si="4"/>
        <v>#VALUE!</v>
      </c>
    </row>
    <row r="8" spans="1:17" ht="15.75" customHeight="1" x14ac:dyDescent="0.2">
      <c r="A8" s="18" t="s">
        <v>4</v>
      </c>
      <c r="B8" s="19">
        <v>1</v>
      </c>
      <c r="C8" s="20">
        <f ca="1">IFERROR(__xludf.DUMMYFUNCTION("GOOGLEFINANCE(A8,""PRICE"")"),46.22)</f>
        <v>46.22</v>
      </c>
      <c r="D8" s="21">
        <f t="shared" ca="1" si="1"/>
        <v>46.22</v>
      </c>
      <c r="E8" s="19" t="str">
        <f ca="1">IFERROR(__xludf.DUMMYFUNCTION("IF(SUBSTITUTE(index(IMPORTHTML(""http://finviz.com/quote.ashx?t=""&amp;A8,""table"", 11),7,2),""*"","""") = ""-"", 0, SUBSTITUTE(index(IMPORTHTML(""http://finviz.com/quote.ashx?t=""&amp;A8,""table"", 11),7,2),""*"",""""))"),"#N/A")</f>
        <v>#N/A</v>
      </c>
      <c r="F8" s="22" t="e">
        <f t="shared" ca="1" si="2"/>
        <v>#VALUE!</v>
      </c>
      <c r="G8" s="23" t="e">
        <f t="shared" ca="1" si="3"/>
        <v>#REF!</v>
      </c>
      <c r="H8" s="24" t="e">
        <f t="shared" ca="1" si="4"/>
        <v>#VALUE!</v>
      </c>
    </row>
    <row r="9" spans="1:17" ht="15.75" customHeight="1" x14ac:dyDescent="0.2">
      <c r="A9" s="18" t="s">
        <v>5</v>
      </c>
      <c r="B9" s="19">
        <v>1</v>
      </c>
      <c r="C9" s="20">
        <f ca="1">IFERROR(__xludf.DUMMYFUNCTION("GOOGLEFINANCE(A9,""PRICE"")"),88.13)</f>
        <v>88.13</v>
      </c>
      <c r="D9" s="21">
        <f t="shared" ca="1" si="1"/>
        <v>88.13</v>
      </c>
      <c r="E9" s="19" t="str">
        <f ca="1">IFERROR(__xludf.DUMMYFUNCTION("IF(SUBSTITUTE(index(IMPORTHTML(""http://finviz.com/quote.ashx?t=""&amp;A9,""table"", 11),7,2),""*"","""") = ""-"", 0, SUBSTITUTE(index(IMPORTHTML(""http://finviz.com/quote.ashx?t=""&amp;A9,""table"", 11),7,2),""*"",""""))"),"#N/A")</f>
        <v>#N/A</v>
      </c>
      <c r="F9" s="22" t="e">
        <f t="shared" ca="1" si="2"/>
        <v>#VALUE!</v>
      </c>
      <c r="G9" s="23" t="e">
        <f t="shared" ca="1" si="3"/>
        <v>#REF!</v>
      </c>
      <c r="H9" s="24" t="e">
        <f t="shared" ca="1" si="4"/>
        <v>#VALUE!</v>
      </c>
    </row>
    <row r="10" spans="1:17" ht="15.75" customHeight="1" x14ac:dyDescent="0.2">
      <c r="A10" s="18" t="s">
        <v>5</v>
      </c>
      <c r="B10" s="19">
        <v>1</v>
      </c>
      <c r="C10" s="20">
        <f ca="1">IFERROR(__xludf.DUMMYFUNCTION("GOOGLEFINANCE(A10,""PRICE"")"),88.13)</f>
        <v>88.13</v>
      </c>
      <c r="D10" s="21">
        <f t="shared" ca="1" si="1"/>
        <v>88.13</v>
      </c>
      <c r="E10" s="19" t="str">
        <f ca="1">IFERROR(__xludf.DUMMYFUNCTION("IF(SUBSTITUTE(index(IMPORTHTML(""http://finviz.com/quote.ashx?t=""&amp;A10,""table"", 11),7,2),""*"","""") = ""-"", 0, SUBSTITUTE(index(IMPORTHTML(""http://finviz.com/quote.ashx?t=""&amp;A10,""table"", 11),7,2),""*"",""""))"),"#N/A")</f>
        <v>#N/A</v>
      </c>
      <c r="F10" s="22" t="e">
        <f t="shared" ca="1" si="2"/>
        <v>#VALUE!</v>
      </c>
      <c r="G10" s="23" t="e">
        <f t="shared" ca="1" si="3"/>
        <v>#REF!</v>
      </c>
      <c r="H10" s="24" t="e">
        <f t="shared" ca="1" si="4"/>
        <v>#VALUE!</v>
      </c>
    </row>
    <row r="11" spans="1:17" ht="15.75" customHeight="1" x14ac:dyDescent="0.2">
      <c r="A11" s="18" t="s">
        <v>17</v>
      </c>
      <c r="B11" s="19">
        <v>1</v>
      </c>
      <c r="C11" s="20">
        <f ca="1">IFERROR(__xludf.DUMMYFUNCTION("GOOGLEFINANCE(A11,""PRICE"")"),49.7)</f>
        <v>49.7</v>
      </c>
      <c r="D11" s="21">
        <f t="shared" ca="1" si="1"/>
        <v>49.7</v>
      </c>
      <c r="E11" s="19" t="str">
        <f ca="1">IFERROR(__xludf.DUMMYFUNCTION("IF(SUBSTITUTE(index(IMPORTHTML(""http://finviz.com/quote.ashx?t=""&amp;A11,""table"", 11),7,2),""*"","""") = ""-"", 0, SUBSTITUTE(index(IMPORTHTML(""http://finviz.com/quote.ashx?t=""&amp;A11,""table"", 11),7,2),""*"",""""))"),"#N/A")</f>
        <v>#N/A</v>
      </c>
      <c r="F11" s="22" t="e">
        <f t="shared" ca="1" si="2"/>
        <v>#VALUE!</v>
      </c>
      <c r="G11" s="23" t="e">
        <f t="shared" ca="1" si="3"/>
        <v>#REF!</v>
      </c>
      <c r="H11" s="24" t="e">
        <f t="shared" ca="1" si="4"/>
        <v>#VALUE!</v>
      </c>
    </row>
    <row r="12" spans="1:17" ht="15.75" customHeight="1" x14ac:dyDescent="0.2">
      <c r="A12" s="18" t="s">
        <v>18</v>
      </c>
      <c r="B12" s="19">
        <v>1</v>
      </c>
      <c r="C12" s="20">
        <f ca="1">IFERROR(__xludf.DUMMYFUNCTION("GOOGLEFINANCE(A12,""PRICE"")"),105.98)</f>
        <v>105.98</v>
      </c>
      <c r="D12" s="21">
        <f t="shared" ca="1" si="1"/>
        <v>105.98</v>
      </c>
      <c r="E12" s="19" t="str">
        <f ca="1">IFERROR(__xludf.DUMMYFUNCTION("IF(SUBSTITUTE(index(IMPORTHTML(""http://finviz.com/quote.ashx?t=""&amp;A12,""table"", 11),7,2),""*"","""") = ""-"", 0, SUBSTITUTE(index(IMPORTHTML(""http://finviz.com/quote.ashx?t=""&amp;A12,""table"", 11),7,2),""*"",""""))"),"#N/A")</f>
        <v>#N/A</v>
      </c>
      <c r="F12" s="22" t="e">
        <f t="shared" ca="1" si="2"/>
        <v>#VALUE!</v>
      </c>
      <c r="G12" s="23" t="e">
        <f t="shared" ca="1" si="3"/>
        <v>#REF!</v>
      </c>
      <c r="H12" s="24" t="e">
        <f t="shared" ca="1" si="4"/>
        <v>#VALUE!</v>
      </c>
    </row>
    <row r="13" spans="1:17" ht="15.75" customHeight="1" x14ac:dyDescent="0.2">
      <c r="A13" s="18" t="s">
        <v>19</v>
      </c>
      <c r="B13" s="19">
        <v>1</v>
      </c>
      <c r="C13" s="20">
        <f ca="1">IFERROR(__xludf.DUMMYFUNCTION("GOOGLEFINANCE(A13,""PRICE"")"),41.19)</f>
        <v>41.19</v>
      </c>
      <c r="D13" s="21">
        <f t="shared" ca="1" si="1"/>
        <v>41.19</v>
      </c>
      <c r="E13" s="19" t="str">
        <f ca="1">IFERROR(__xludf.DUMMYFUNCTION("IF(SUBSTITUTE(index(IMPORTHTML(""http://finviz.com/quote.ashx?t=""&amp;A13,""table"", 11),7,2),""*"","""") = ""-"", 0, SUBSTITUTE(index(IMPORTHTML(""http://finviz.com/quote.ashx?t=""&amp;A13,""table"", 11),7,2),""*"",""""))"),"#N/A")</f>
        <v>#N/A</v>
      </c>
      <c r="F13" s="22" t="e">
        <f t="shared" ca="1" si="2"/>
        <v>#VALUE!</v>
      </c>
      <c r="G13" s="23" t="e">
        <f t="shared" ca="1" si="3"/>
        <v>#REF!</v>
      </c>
      <c r="H13" s="24" t="e">
        <f t="shared" ca="1" si="4"/>
        <v>#VALUE!</v>
      </c>
    </row>
    <row r="14" spans="1:17" ht="15.75" customHeight="1" x14ac:dyDescent="0.2">
      <c r="A14" s="18" t="s">
        <v>20</v>
      </c>
      <c r="B14" s="19">
        <v>1</v>
      </c>
      <c r="C14" s="20">
        <f ca="1">IFERROR(__xludf.DUMMYFUNCTION("GOOGLEFINANCE(A14,""PRICE"")"),93.32)</f>
        <v>93.32</v>
      </c>
      <c r="D14" s="21">
        <f t="shared" ca="1" si="1"/>
        <v>93.32</v>
      </c>
      <c r="E14" s="19" t="str">
        <f ca="1">IFERROR(__xludf.DUMMYFUNCTION("IF(SUBSTITUTE(index(IMPORTHTML(""http://finviz.com/quote.ashx?t=""&amp;A14,""table"", 11),7,2),""*"","""") = ""-"", 0, SUBSTITUTE(index(IMPORTHTML(""http://finviz.com/quote.ashx?t=""&amp;A14,""table"", 11),7,2),""*"",""""))"),"#N/A")</f>
        <v>#N/A</v>
      </c>
      <c r="F14" s="22" t="e">
        <f t="shared" ca="1" si="2"/>
        <v>#VALUE!</v>
      </c>
      <c r="G14" s="23" t="e">
        <f t="shared" ca="1" si="3"/>
        <v>#REF!</v>
      </c>
      <c r="H14" s="24" t="e">
        <f t="shared" ca="1" si="4"/>
        <v>#VALUE!</v>
      </c>
    </row>
    <row r="15" spans="1:17" ht="15.75" customHeight="1" x14ac:dyDescent="0.2">
      <c r="A15" s="18" t="s">
        <v>21</v>
      </c>
      <c r="B15" s="19">
        <v>1</v>
      </c>
      <c r="C15" s="20">
        <f ca="1">IFERROR(__xludf.DUMMYFUNCTION("GOOGLEFINANCE(A15,""PRICE"")"),133.12)</f>
        <v>133.12</v>
      </c>
      <c r="D15" s="21">
        <f t="shared" ca="1" si="1"/>
        <v>133.12</v>
      </c>
      <c r="E15" s="19" t="str">
        <f ca="1">IFERROR(__xludf.DUMMYFUNCTION("IF(SUBSTITUTE(index(IMPORTHTML(""http://finviz.com/quote.ashx?t=""&amp;A15,""table"", 11),7,2),""*"","""") = ""-"", 0, SUBSTITUTE(index(IMPORTHTML(""http://finviz.com/quote.ashx?t=""&amp;A15,""table"", 11),7,2),""*"",""""))"),"#N/A")</f>
        <v>#N/A</v>
      </c>
      <c r="F15" s="22" t="e">
        <f t="shared" ca="1" si="2"/>
        <v>#VALUE!</v>
      </c>
      <c r="G15" s="23" t="e">
        <f t="shared" ca="1" si="3"/>
        <v>#REF!</v>
      </c>
      <c r="H15" s="24" t="e">
        <f t="shared" ca="1" si="4"/>
        <v>#VALUE!</v>
      </c>
    </row>
    <row r="16" spans="1:17" ht="15.75" customHeight="1" x14ac:dyDescent="0.2">
      <c r="A16" s="18" t="s">
        <v>22</v>
      </c>
      <c r="B16" s="19">
        <v>1</v>
      </c>
      <c r="C16" s="20">
        <f ca="1">IFERROR(__xludf.DUMMYFUNCTION("GOOGLEFINANCE(A16,""PRICE"")"),10.18)</f>
        <v>10.18</v>
      </c>
      <c r="D16" s="21">
        <f t="shared" ca="1" si="1"/>
        <v>10.18</v>
      </c>
      <c r="E16" s="19" t="str">
        <f ca="1">IFERROR(__xludf.DUMMYFUNCTION("IF(SUBSTITUTE(index(IMPORTHTML(""http://finviz.com/quote.ashx?t=""&amp;A16,""table"", 11),7,2),""*"","""") = ""-"", 0, SUBSTITUTE(index(IMPORTHTML(""http://finviz.com/quote.ashx?t=""&amp;A16,""table"", 11),7,2),""*"",""""))"),"#N/A")</f>
        <v>#N/A</v>
      </c>
      <c r="F16" s="22" t="e">
        <f t="shared" ca="1" si="2"/>
        <v>#VALUE!</v>
      </c>
      <c r="G16" s="23" t="e">
        <f t="shared" ca="1" si="3"/>
        <v>#REF!</v>
      </c>
      <c r="H16" s="24" t="e">
        <f t="shared" ca="1" si="4"/>
        <v>#VALUE!</v>
      </c>
    </row>
    <row r="17" spans="1:8" ht="15.75" customHeight="1" x14ac:dyDescent="0.2">
      <c r="A17" s="18" t="s">
        <v>23</v>
      </c>
      <c r="B17" s="19">
        <v>1</v>
      </c>
      <c r="C17" s="20">
        <f ca="1">IFERROR(__xludf.DUMMYFUNCTION("GOOGLEFINANCE(A17,""PRICE"")"),94.42)</f>
        <v>94.42</v>
      </c>
      <c r="D17" s="21">
        <f t="shared" ca="1" si="1"/>
        <v>94.42</v>
      </c>
      <c r="E17" s="19" t="str">
        <f ca="1">IFERROR(__xludf.DUMMYFUNCTION("IF(SUBSTITUTE(index(IMPORTHTML(""http://finviz.com/quote.ashx?t=""&amp;A17,""table"", 11),7,2),""*"","""") = ""-"", 0, SUBSTITUTE(index(IMPORTHTML(""http://finviz.com/quote.ashx?t=""&amp;A17,""table"", 11),7,2),""*"",""""))"),"#N/A")</f>
        <v>#N/A</v>
      </c>
      <c r="F17" s="22" t="e">
        <f t="shared" ca="1" si="2"/>
        <v>#VALUE!</v>
      </c>
      <c r="G17" s="23" t="e">
        <f t="shared" ca="1" si="3"/>
        <v>#REF!</v>
      </c>
      <c r="H17" s="24" t="e">
        <f t="shared" ca="1" si="4"/>
        <v>#VALUE!</v>
      </c>
    </row>
    <row r="18" spans="1:8" ht="15.75" customHeight="1" x14ac:dyDescent="0.2">
      <c r="A18" s="18" t="s">
        <v>24</v>
      </c>
      <c r="B18" s="19">
        <v>1</v>
      </c>
      <c r="C18" s="20">
        <f ca="1">IFERROR(__xludf.DUMMYFUNCTION("GOOGLEFINANCE(A18,""PRICE"")"),84.08)</f>
        <v>84.08</v>
      </c>
      <c r="D18" s="21">
        <f t="shared" ca="1" si="1"/>
        <v>84.08</v>
      </c>
      <c r="E18" s="19" t="str">
        <f ca="1">IFERROR(__xludf.DUMMYFUNCTION("IF(SUBSTITUTE(index(IMPORTHTML(""http://finviz.com/quote.ashx?t=""&amp;A18,""table"", 11),7,2),""*"","""") = ""-"", 0, SUBSTITUTE(index(IMPORTHTML(""http://finviz.com/quote.ashx?t=""&amp;A18,""table"", 11),7,2),""*"",""""))"),"#N/A")</f>
        <v>#N/A</v>
      </c>
      <c r="F18" s="22" t="e">
        <f t="shared" ca="1" si="2"/>
        <v>#VALUE!</v>
      </c>
      <c r="G18" s="23" t="e">
        <f t="shared" ca="1" si="3"/>
        <v>#REF!</v>
      </c>
      <c r="H18" s="24" t="e">
        <f t="shared" ca="1" si="4"/>
        <v>#VALUE!</v>
      </c>
    </row>
    <row r="19" spans="1:8" ht="15.75" customHeight="1" x14ac:dyDescent="0.2">
      <c r="A19" s="18" t="s">
        <v>25</v>
      </c>
      <c r="B19" s="19">
        <v>1</v>
      </c>
      <c r="C19" s="20">
        <f ca="1">IFERROR(__xludf.DUMMYFUNCTION("GOOGLEFINANCE(A19,""PRICE"")"),6.44)</f>
        <v>6.44</v>
      </c>
      <c r="D19" s="21">
        <f t="shared" ca="1" si="1"/>
        <v>6.44</v>
      </c>
      <c r="E19" s="19" t="str">
        <f ca="1">IFERROR(__xludf.DUMMYFUNCTION("IF(SUBSTITUTE(index(IMPORTHTML(""http://finviz.com/quote.ashx?t=""&amp;A19,""table"", 11),7,2),""*"","""") = ""-"", 0, SUBSTITUTE(index(IMPORTHTML(""http://finviz.com/quote.ashx?t=""&amp;A19,""table"", 11),7,2),""*"",""""))"),"#N/A")</f>
        <v>#N/A</v>
      </c>
      <c r="F19" s="22" t="e">
        <f t="shared" ca="1" si="2"/>
        <v>#VALUE!</v>
      </c>
      <c r="G19" s="23" t="e">
        <f t="shared" ca="1" si="3"/>
        <v>#REF!</v>
      </c>
      <c r="H19" s="24" t="e">
        <f t="shared" ca="1" si="4"/>
        <v>#VALUE!</v>
      </c>
    </row>
    <row r="20" spans="1:8" ht="15.75" customHeight="1" x14ac:dyDescent="0.2">
      <c r="A20" s="18" t="s">
        <v>26</v>
      </c>
      <c r="B20" s="19">
        <v>1</v>
      </c>
      <c r="C20" s="20">
        <f ca="1">IFERROR(__xludf.DUMMYFUNCTION("GOOGLEFINANCE(A20,""PRICE"")"),32.24)</f>
        <v>32.24</v>
      </c>
      <c r="D20" s="21">
        <f t="shared" ca="1" si="1"/>
        <v>32.24</v>
      </c>
      <c r="E20" s="19" t="str">
        <f ca="1">IFERROR(__xludf.DUMMYFUNCTION("IF(SUBSTITUTE(index(IMPORTHTML(""http://finviz.com/quote.ashx?t=""&amp;A20,""table"", 11),7,2),""*"","""") = ""-"", 0, SUBSTITUTE(index(IMPORTHTML(""http://finviz.com/quote.ashx?t=""&amp;A20,""table"", 11),7,2),""*"",""""))"),"#N/A")</f>
        <v>#N/A</v>
      </c>
      <c r="F20" s="22" t="e">
        <f t="shared" ca="1" si="2"/>
        <v>#VALUE!</v>
      </c>
      <c r="G20" s="23" t="e">
        <f t="shared" ca="1" si="3"/>
        <v>#REF!</v>
      </c>
      <c r="H20" s="24" t="e">
        <f t="shared" ca="1" si="4"/>
        <v>#VALUE!</v>
      </c>
    </row>
    <row r="21" spans="1:8" ht="15.75" customHeight="1" x14ac:dyDescent="0.2">
      <c r="A21" s="18" t="s">
        <v>3</v>
      </c>
      <c r="B21" s="19">
        <v>1</v>
      </c>
      <c r="C21" s="20">
        <f ca="1">IFERROR(__xludf.DUMMYFUNCTION("GOOGLEFINANCE(A21,""PRICE"")"),238.24)</f>
        <v>238.24</v>
      </c>
      <c r="D21" s="21">
        <f t="shared" ca="1" si="1"/>
        <v>238.24</v>
      </c>
      <c r="E21" s="19" t="str">
        <f ca="1">IFERROR(__xludf.DUMMYFUNCTION("IF(SUBSTITUTE(index(IMPORTHTML(""http://finviz.com/quote.ashx?t=""&amp;A21,""table"", 11),7,2),""*"","""") = ""-"", 0, SUBSTITUTE(index(IMPORTHTML(""http://finviz.com/quote.ashx?t=""&amp;A21,""table"", 11),7,2),""*"",""""))"),"#N/A")</f>
        <v>#N/A</v>
      </c>
      <c r="F21" s="22" t="e">
        <f t="shared" ca="1" si="2"/>
        <v>#VALUE!</v>
      </c>
      <c r="G21" s="23" t="e">
        <f t="shared" ca="1" si="3"/>
        <v>#REF!</v>
      </c>
      <c r="H21" s="24" t="e">
        <f t="shared" ca="1" si="4"/>
        <v>#VALUE!</v>
      </c>
    </row>
    <row r="22" spans="1:8" ht="15.75" customHeight="1" x14ac:dyDescent="0.2">
      <c r="A22" s="18" t="s">
        <v>2</v>
      </c>
      <c r="B22" s="19">
        <v>1</v>
      </c>
      <c r="C22" s="20">
        <f ca="1">IFERROR(__xludf.DUMMYFUNCTION("GOOGLEFINANCE(A22,""PRICE"")"),105.51)</f>
        <v>105.51</v>
      </c>
      <c r="D22" s="21">
        <f t="shared" ca="1" si="1"/>
        <v>105.51</v>
      </c>
      <c r="E22" s="19" t="str">
        <f ca="1">IFERROR(__xludf.DUMMYFUNCTION("IF(SUBSTITUTE(index(IMPORTHTML(""http://finviz.com/quote.ashx?t=""&amp;A22,""table"", 11),7,2),""*"","""") = ""-"", 0, SUBSTITUTE(index(IMPORTHTML(""http://finviz.com/quote.ashx?t=""&amp;A22,""table"", 11),7,2),""*"",""""))"),"#N/A")</f>
        <v>#N/A</v>
      </c>
      <c r="F22" s="22" t="e">
        <f t="shared" ca="1" si="2"/>
        <v>#VALUE!</v>
      </c>
      <c r="G22" s="23" t="e">
        <f t="shared" ca="1" si="3"/>
        <v>#REF!</v>
      </c>
      <c r="H22" s="24" t="e">
        <f t="shared" ca="1" si="4"/>
        <v>#VALUE!</v>
      </c>
    </row>
    <row r="23" spans="1:8" ht="15.75" customHeight="1" x14ac:dyDescent="0.2">
      <c r="A23" s="18" t="s">
        <v>27</v>
      </c>
      <c r="B23" s="19">
        <v>1</v>
      </c>
      <c r="C23" s="20">
        <f ca="1">IFERROR(__xludf.DUMMYFUNCTION("GOOGLEFINANCE(A23,""PRICE"")"),107.63)</f>
        <v>107.63</v>
      </c>
      <c r="D23" s="21">
        <f t="shared" ca="1" si="1"/>
        <v>107.63</v>
      </c>
      <c r="E23" s="19" t="str">
        <f ca="1">IFERROR(__xludf.DUMMYFUNCTION("IF(SUBSTITUTE(index(IMPORTHTML(""http://finviz.com/quote.ashx?t=""&amp;A23,""table"", 11),7,2),""*"","""") = ""-"", 0, SUBSTITUTE(index(IMPORTHTML(""http://finviz.com/quote.ashx?t=""&amp;A23,""table"", 11),7,2),""*"",""""))"),"#N/A")</f>
        <v>#N/A</v>
      </c>
      <c r="F23" s="22" t="e">
        <f t="shared" ca="1" si="2"/>
        <v>#VALUE!</v>
      </c>
      <c r="G23" s="23" t="e">
        <f t="shared" ca="1" si="3"/>
        <v>#REF!</v>
      </c>
      <c r="H23" s="24" t="e">
        <f t="shared" ca="1" si="4"/>
        <v>#VALUE!</v>
      </c>
    </row>
    <row r="24" spans="1:8" ht="15.75" customHeight="1" x14ac:dyDescent="0.2">
      <c r="A24" s="18" t="s">
        <v>6</v>
      </c>
      <c r="B24" s="19">
        <v>1</v>
      </c>
      <c r="C24" s="20">
        <f ca="1">IFERROR(__xludf.DUMMYFUNCTION("GOOGLEFINANCE(A24,""PRICE"")"),41.59)</f>
        <v>41.59</v>
      </c>
      <c r="D24" s="21">
        <f t="shared" ca="1" si="1"/>
        <v>41.59</v>
      </c>
      <c r="E24" s="19" t="str">
        <f ca="1">IFERROR(__xludf.DUMMYFUNCTION("IF(SUBSTITUTE(index(IMPORTHTML(""http://finviz.com/quote.ashx?t=""&amp;A24,""table"", 11),7,2),""*"","""") = ""-"", 0, SUBSTITUTE(index(IMPORTHTML(""http://finviz.com/quote.ashx?t=""&amp;A24,""table"", 11),7,2),""*"",""""))"),"#REF!")</f>
        <v>#REF!</v>
      </c>
      <c r="F24" s="22" t="e">
        <f t="shared" ca="1" si="2"/>
        <v>#VALUE!</v>
      </c>
      <c r="G24" s="23" t="e">
        <f t="shared" ca="1" si="3"/>
        <v>#REF!</v>
      </c>
      <c r="H24" s="24" t="e">
        <f t="shared" ca="1" si="4"/>
        <v>#VALUE!</v>
      </c>
    </row>
    <row r="25" spans="1:8" ht="15.75" customHeight="1" x14ac:dyDescent="0.2">
      <c r="A25" s="31"/>
      <c r="B25" s="32"/>
      <c r="C25" s="33"/>
      <c r="D25" s="34"/>
      <c r="E25" s="32"/>
      <c r="F25" s="35"/>
      <c r="G25" s="36"/>
      <c r="H25" s="3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vt:lpstr>
      <vt:lpstr>Stock Portfolio BKUP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kss42</cp:lastModifiedBy>
  <dcterms:modified xsi:type="dcterms:W3CDTF">2023-01-14T02:39:36Z</dcterms:modified>
</cp:coreProperties>
</file>