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 showInkAnnotation="0" defaultThemeVersion="166925"/>
  <xr:revisionPtr revIDLastSave="5154" documentId="7_{7F2EE577-6552-4DB7-94F7-C16FD42A681E}" xr6:coauthVersionLast="47" xr6:coauthVersionMax="47" xr10:uidLastSave="{A2CDB9C9-A29B-435E-834B-23E1D4EBAE28}"/>
  <bookViews>
    <workbookView xWindow="0" yWindow="0" windowWidth="0" windowHeight="0" firstSheet="5" activeTab="4" xr2:uid="{00000000-000D-0000-FFFF-FFFF00000000}"/>
  </bookViews>
  <sheets>
    <sheet name="Length of measurements" sheetId="1" r:id="rId1"/>
    <sheet name="Interpolation DM" sheetId="7" r:id="rId2"/>
    <sheet name="Graphoelements" sheetId="5" r:id="rId3"/>
    <sheet name="Outliers" sheetId="13" r:id="rId4"/>
    <sheet name="Correlations" sheetId="14" r:id="rId5"/>
    <sheet name="Slopes" sheetId="1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4" l="1"/>
  <c r="D8" i="14"/>
  <c r="C8" i="14"/>
  <c r="B8" i="14"/>
  <c r="F7" i="14"/>
  <c r="F6" i="14"/>
  <c r="F5" i="14"/>
  <c r="F4" i="14"/>
  <c r="F3" i="14"/>
  <c r="F2" i="14"/>
  <c r="B2" i="15"/>
  <c r="E6" i="15"/>
  <c r="E4" i="15"/>
  <c r="C6" i="15"/>
  <c r="B5" i="15"/>
  <c r="B8" i="15"/>
  <c r="B4" i="15"/>
  <c r="J7" i="14"/>
  <c r="K7" i="14"/>
  <c r="L7" i="14"/>
  <c r="L6" i="14"/>
  <c r="K6" i="14"/>
  <c r="J6" i="14"/>
  <c r="J5" i="14"/>
  <c r="K5" i="14"/>
  <c r="L5" i="14"/>
  <c r="L4" i="14"/>
  <c r="K4" i="14"/>
  <c r="J4" i="14"/>
  <c r="J3" i="14"/>
  <c r="K3" i="14"/>
  <c r="L3" i="14"/>
  <c r="L2" i="14"/>
  <c r="K2" i="14"/>
  <c r="J2" i="14"/>
  <c r="I6" i="14"/>
  <c r="I7" i="14"/>
  <c r="I8" i="14"/>
  <c r="I5" i="14"/>
  <c r="I4" i="14"/>
  <c r="I3" i="14"/>
  <c r="I2" i="14"/>
  <c r="E13" i="7"/>
  <c r="E14" i="7"/>
  <c r="E7" i="15"/>
  <c r="D7" i="15"/>
  <c r="C7" i="15"/>
  <c r="B7" i="15"/>
  <c r="F7" i="15" s="1"/>
  <c r="D6" i="15"/>
  <c r="B6" i="15"/>
  <c r="F6" i="15" s="1"/>
  <c r="E5" i="15"/>
  <c r="D5" i="15"/>
  <c r="C5" i="15"/>
  <c r="F5" i="15"/>
  <c r="D4" i="15"/>
  <c r="C4" i="15"/>
  <c r="F4" i="15"/>
  <c r="E3" i="15"/>
  <c r="D3" i="15"/>
  <c r="C3" i="15"/>
  <c r="B3" i="15"/>
  <c r="F3" i="15" s="1"/>
  <c r="E2" i="15"/>
  <c r="E8" i="15" s="1"/>
  <c r="D2" i="15"/>
  <c r="D8" i="15" s="1"/>
  <c r="C2" i="15"/>
  <c r="C8" i="15" s="1"/>
  <c r="M7" i="14"/>
  <c r="E7" i="14"/>
  <c r="D7" i="14"/>
  <c r="C7" i="14"/>
  <c r="B7" i="14"/>
  <c r="M6" i="14"/>
  <c r="E6" i="14"/>
  <c r="D6" i="14"/>
  <c r="C6" i="14"/>
  <c r="B6" i="14"/>
  <c r="M5" i="14"/>
  <c r="E5" i="14"/>
  <c r="D5" i="14"/>
  <c r="C5" i="14"/>
  <c r="B5" i="14"/>
  <c r="M4" i="14"/>
  <c r="E4" i="14"/>
  <c r="D4" i="14"/>
  <c r="C4" i="14"/>
  <c r="B4" i="14"/>
  <c r="M3" i="14"/>
  <c r="E3" i="14"/>
  <c r="D3" i="14"/>
  <c r="C3" i="14"/>
  <c r="B3" i="14"/>
  <c r="P2" i="14"/>
  <c r="L8" i="14"/>
  <c r="K8" i="14"/>
  <c r="J8" i="14"/>
  <c r="E2" i="14"/>
  <c r="D2" i="14"/>
  <c r="C2" i="14"/>
  <c r="B2" i="14"/>
  <c r="P1" i="14"/>
  <c r="E2" i="7"/>
  <c r="E5" i="7"/>
  <c r="E7" i="7"/>
  <c r="E11" i="7"/>
  <c r="E10" i="7"/>
  <c r="J5" i="1"/>
  <c r="H12" i="1"/>
  <c r="H11" i="1"/>
  <c r="H10" i="1"/>
  <c r="H9" i="1"/>
  <c r="H8" i="1"/>
  <c r="H7" i="1"/>
  <c r="H6" i="1"/>
  <c r="H4" i="1"/>
  <c r="G12" i="1"/>
  <c r="G11" i="1"/>
  <c r="G10" i="1"/>
  <c r="G9" i="1"/>
  <c r="G8" i="1"/>
  <c r="G7" i="1"/>
  <c r="G6" i="1"/>
  <c r="H5" i="1"/>
  <c r="G5" i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8" i="1"/>
  <c r="K8" i="1" s="1"/>
  <c r="L8" i="1" s="1"/>
  <c r="J7" i="1"/>
  <c r="K7" i="1" s="1"/>
  <c r="L7" i="1" s="1"/>
  <c r="J6" i="1"/>
  <c r="K6" i="1" s="1"/>
  <c r="L6" i="1" s="1"/>
  <c r="K5" i="1"/>
  <c r="L5" i="1" s="1"/>
  <c r="J4" i="1"/>
  <c r="K4" i="1" s="1"/>
  <c r="L4" i="1" s="1"/>
  <c r="J3" i="1"/>
  <c r="K3" i="1" s="1"/>
  <c r="L3" i="1" s="1"/>
  <c r="G3" i="1"/>
  <c r="H3" i="1"/>
  <c r="G4" i="1"/>
  <c r="C5" i="7"/>
  <c r="C6" i="7"/>
  <c r="E6" i="7" s="1"/>
  <c r="C7" i="7"/>
  <c r="C8" i="7"/>
  <c r="E8" i="7" s="1"/>
  <c r="C9" i="7"/>
  <c r="E9" i="7" s="1"/>
  <c r="C10" i="7"/>
  <c r="C11" i="7"/>
  <c r="C4" i="7"/>
  <c r="E4" i="7" s="1"/>
  <c r="C3" i="7"/>
  <c r="E3" i="7" s="1"/>
  <c r="C2" i="7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F2" i="15" l="1"/>
  <c r="M2" i="14"/>
</calcChain>
</file>

<file path=xl/sharedStrings.xml><?xml version="1.0" encoding="utf-8"?>
<sst xmlns="http://schemas.openxmlformats.org/spreadsheetml/2006/main" count="578" uniqueCount="185">
  <si>
    <t>DreamMachine (DM)</t>
  </si>
  <si>
    <t>SOMNO HD eco (SHe)</t>
  </si>
  <si>
    <t>Adjusting DM data length to match SHe when segmenting into 200 trials</t>
  </si>
  <si>
    <t>Dataset</t>
  </si>
  <si>
    <t>data points</t>
  </si>
  <si>
    <t>seconds</t>
  </si>
  <si>
    <t>minutes</t>
  </si>
  <si>
    <t>LRLRLR sec</t>
  </si>
  <si>
    <t>offset sec</t>
  </si>
  <si>
    <t>start</t>
  </si>
  <si>
    <t>end</t>
  </si>
  <si>
    <t>StartToEnd</t>
  </si>
  <si>
    <t>hsoa</t>
  </si>
  <si>
    <t>1725:1501724</t>
  </si>
  <si>
    <t>lbod</t>
  </si>
  <si>
    <t>1100:1501099</t>
  </si>
  <si>
    <t>gdoo</t>
  </si>
  <si>
    <t>1400:1501399</t>
  </si>
  <si>
    <t>gkhs</t>
  </si>
  <si>
    <t>1500:1501499</t>
  </si>
  <si>
    <t>glws</t>
  </si>
  <si>
    <t>1450:1501449</t>
  </si>
  <si>
    <t>ghnf</t>
  </si>
  <si>
    <t>1325:1501324</t>
  </si>
  <si>
    <t>bmn1</t>
  </si>
  <si>
    <t>gasa</t>
  </si>
  <si>
    <t>1650:1501649</t>
  </si>
  <si>
    <t>gcss</t>
  </si>
  <si>
    <t>1525:1501524</t>
  </si>
  <si>
    <t>rhbd</t>
  </si>
  <si>
    <t>1775:1501774</t>
  </si>
  <si>
    <t>length(nan_indices)</t>
  </si>
  <si>
    <t>Missing samples</t>
  </si>
  <si>
    <t>Samples in total</t>
  </si>
  <si>
    <t>Missing samples [in %]</t>
  </si>
  <si>
    <t>Mean</t>
  </si>
  <si>
    <t>Standard deviation</t>
  </si>
  <si>
    <t>Graphoelements (visible in both devices)</t>
  </si>
  <si>
    <t>Occipital alpha</t>
  </si>
  <si>
    <t>Sleep spindle</t>
  </si>
  <si>
    <t>K-complex</t>
  </si>
  <si>
    <t>Slow waves</t>
  </si>
  <si>
    <t>REMs</t>
  </si>
  <si>
    <t>SEMs</t>
  </si>
  <si>
    <t>22, 36</t>
  </si>
  <si>
    <t>-</t>
  </si>
  <si>
    <t>3, 10, 12</t>
  </si>
  <si>
    <t>58, 68, 184</t>
  </si>
  <si>
    <t>164, 165, 168</t>
  </si>
  <si>
    <t>1, 2</t>
  </si>
  <si>
    <t>139, 140</t>
  </si>
  <si>
    <t>40, 117</t>
  </si>
  <si>
    <t>163, 167</t>
  </si>
  <si>
    <t>6, 7</t>
  </si>
  <si>
    <t>Freqency band</t>
  </si>
  <si>
    <t>Electrode</t>
  </si>
  <si>
    <t>Delta</t>
  </si>
  <si>
    <t>C3</t>
  </si>
  <si>
    <t>[7;9;100;147]</t>
  </si>
  <si>
    <t>[29;130]</t>
  </si>
  <si>
    <t>[35;122]</t>
  </si>
  <si>
    <t>[]</t>
  </si>
  <si>
    <t>[4;70;93]</t>
  </si>
  <si>
    <t>[151;170]</t>
  </si>
  <si>
    <t>[7;106]</t>
  </si>
  <si>
    <t>[108;147;170;183]</t>
  </si>
  <si>
    <t>C4</t>
  </si>
  <si>
    <t>[7;197]</t>
  </si>
  <si>
    <t>[6;156]</t>
  </si>
  <si>
    <t>[8;9]</t>
  </si>
  <si>
    <t>[5;35;122]</t>
  </si>
  <si>
    <t>[39;44;53]</t>
  </si>
  <si>
    <t>[6;151]</t>
  </si>
  <si>
    <t>[8;10;45;195]</t>
  </si>
  <si>
    <t>[7;8;106]</t>
  </si>
  <si>
    <t>[165;170;183]</t>
  </si>
  <si>
    <t>O1</t>
  </si>
  <si>
    <t>[6;7;156;182]</t>
  </si>
  <si>
    <t>[119;150]</t>
  </si>
  <si>
    <t>[70;94;116]</t>
  </si>
  <si>
    <t>[3;108;183;186]</t>
  </si>
  <si>
    <t>O2</t>
  </si>
  <si>
    <t>[156;196]</t>
  </si>
  <si>
    <t>[5;6;192]</t>
  </si>
  <si>
    <t>[70;94]</t>
  </si>
  <si>
    <t>[10;124]</t>
  </si>
  <si>
    <t>F3</t>
  </si>
  <si>
    <t>[9;91;119;130;151]</t>
  </si>
  <si>
    <t>[50;93;94;117]</t>
  </si>
  <si>
    <t>[10;54;55]</t>
  </si>
  <si>
    <t>F4</t>
  </si>
  <si>
    <t>[6;156;196]</t>
  </si>
  <si>
    <t>[9;91;119;151]</t>
  </si>
  <si>
    <t>[9;35;122]</t>
  </si>
  <si>
    <t>[5;6]</t>
  </si>
  <si>
    <t>[8;10;45;172]</t>
  </si>
  <si>
    <t>Theta</t>
  </si>
  <si>
    <t>[5;6;7]</t>
  </si>
  <si>
    <t>[7;8;156;192]</t>
  </si>
  <si>
    <t>[29;130;131]</t>
  </si>
  <si>
    <t>[77;79]</t>
  </si>
  <si>
    <t>[4;163]</t>
  </si>
  <si>
    <t>[94;95;112]</t>
  </si>
  <si>
    <t>[4;7;8]</t>
  </si>
  <si>
    <t>[3;107;183]</t>
  </si>
  <si>
    <t>[5;6;100;138]</t>
  </si>
  <si>
    <t>[78;83]</t>
  </si>
  <si>
    <t>[1;112]</t>
  </si>
  <si>
    <t>[119;150;151]</t>
  </si>
  <si>
    <t>[79;80;82]</t>
  </si>
  <si>
    <t>[2;7]</t>
  </si>
  <si>
    <t>[87;88]</t>
  </si>
  <si>
    <t>[5;6;7;90;192]</t>
  </si>
  <si>
    <t>[156;192]</t>
  </si>
  <si>
    <t>[3;128;191]</t>
  </si>
  <si>
    <t>[77;78;80;83]</t>
  </si>
  <si>
    <t>[4;140]</t>
  </si>
  <si>
    <t>[94;95]</t>
  </si>
  <si>
    <t>[3;5]</t>
  </si>
  <si>
    <t>[5;138]</t>
  </si>
  <si>
    <t>[5;192]</t>
  </si>
  <si>
    <t>[4;140;141;163]</t>
  </si>
  <si>
    <t>Alpha</t>
  </si>
  <si>
    <t>[5;6;197]</t>
  </si>
  <si>
    <t>[3;156]</t>
  </si>
  <si>
    <t>[130;131;191]</t>
  </si>
  <si>
    <t>[79;83]</t>
  </si>
  <si>
    <t>[94;112]</t>
  </si>
  <si>
    <t>[6;46]</t>
  </si>
  <si>
    <t>[3;107;170;183]</t>
  </si>
  <si>
    <t>[5;6;138;197]</t>
  </si>
  <si>
    <t>[4;8]</t>
  </si>
  <si>
    <t>[4;7]</t>
  </si>
  <si>
    <t>[7;119;150;151]</t>
  </si>
  <si>
    <t>[8;9;10]</t>
  </si>
  <si>
    <t>[7;90;192]</t>
  </si>
  <si>
    <t>[1;83]</t>
  </si>
  <si>
    <t>[45;46]</t>
  </si>
  <si>
    <t>[25;33]</t>
  </si>
  <si>
    <t>[5;6;138;147]</t>
  </si>
  <si>
    <t>[3;191]</t>
  </si>
  <si>
    <t>Sigma</t>
  </si>
  <si>
    <t>[156;161;182]</t>
  </si>
  <si>
    <t>[78;80;83]</t>
  </si>
  <si>
    <t>[4;5]</t>
  </si>
  <si>
    <t>[76;78;79;80;83]</t>
  </si>
  <si>
    <t>[107;183]</t>
  </si>
  <si>
    <t>[7;150]</t>
  </si>
  <si>
    <t>[76;77;78;80;82]</t>
  </si>
  <si>
    <t>[2;9;10;45;46]</t>
  </si>
  <si>
    <t>[6;14]</t>
  </si>
  <si>
    <t>[76;78;80;82;83]</t>
  </si>
  <si>
    <t>[2;45;46]</t>
  </si>
  <si>
    <t>[76;78;79;80;82;83]</t>
  </si>
  <si>
    <t>[77;78;80]</t>
  </si>
  <si>
    <t>Outlier trials (prior to inspection)</t>
  </si>
  <si>
    <t>[5; 6; 7; 9; 100; 138; 147; 197]</t>
  </si>
  <si>
    <t>[3; 5; 6; 7; 8; 14; 156; 161; 182; 192; 196]</t>
  </si>
  <si>
    <t>[3; 5; 6; 7; 8; 9; 29; 90; 91; 119; 128; 130; 131; 150; 151; 191; 192]</t>
  </si>
  <si>
    <t>[1; 5; 9; 35; 76; 77; 78; 79; 80; 82; 83; 122]</t>
  </si>
  <si>
    <t>[4; 5; 8; 39; 44; 53; 140; 141; 163]</t>
  </si>
  <si>
    <t>[1; 4; 50; 70; 93; 94; 95; 112; 116; 117]</t>
  </si>
  <si>
    <t>[3; 5; 6; 151]</t>
  </si>
  <si>
    <t>[2; 6; 7; 8; 9; 10; 45; 46; 54; 55; 124; 151; 170; 172; 195]</t>
  </si>
  <si>
    <t>[4; 7; 8; 87; 88; 106]</t>
  </si>
  <si>
    <t>[3; 25; 33; 107; 108; 147; 165; 170; 183; 186]</t>
  </si>
  <si>
    <t>Inspection: non artifacted trials</t>
  </si>
  <si>
    <t>[1; 76; 77; 78; 79; 80; 82; 83]</t>
  </si>
  <si>
    <t>[140; 141; 163]</t>
  </si>
  <si>
    <t>[1; 112]</t>
  </si>
  <si>
    <t>[2; 6; 124]</t>
  </si>
  <si>
    <t>[4; 87; 88]</t>
  </si>
  <si>
    <t>[25; 33]</t>
  </si>
  <si>
    <t>Outlier trials (showing artifacts)</t>
  </si>
  <si>
    <t>[3; 5; 6; 7; 8; 14; 156; 182; 192; 196]</t>
  </si>
  <si>
    <t>[5; 9; 35; 122]</t>
  </si>
  <si>
    <t>[4; 5; 8; 39; 44; 53]</t>
  </si>
  <si>
    <t>[4; 50; 70; 93; 94; 95; 116; 117]</t>
  </si>
  <si>
    <t>[3; 5; 6]</t>
  </si>
  <si>
    <t>[7; 8; 9; 10; 45; 46; 54; 55; 151; 170; 172; 195]</t>
  </si>
  <si>
    <t>[7; 8; 106]</t>
  </si>
  <si>
    <t>[3; 107; 108; 147; 165; 170; 183; 186]</t>
  </si>
  <si>
    <t xml:space="preserve">Standard dev
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</si>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</sst>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AD47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16" fontId="0" fillId="0" borderId="0" xfId="0" applyNumberFormat="1"/>
    <xf numFmtId="164" fontId="0" fillId="0" borderId="0" xfId="0" applyNumberFormat="1"/>
    <xf numFmtId="17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0" xfId="0" quotePrefix="1"/>
    <xf numFmtId="0" fontId="1" fillId="4" borderId="9" xfId="0" applyFont="1" applyFill="1" applyBorder="1"/>
    <xf numFmtId="0" fontId="1" fillId="5" borderId="9" xfId="0" applyFont="1" applyFill="1" applyBorder="1"/>
    <xf numFmtId="0" fontId="0" fillId="0" borderId="9" xfId="0" applyBorder="1"/>
    <xf numFmtId="46" fontId="0" fillId="0" borderId="0" xfId="0" applyNumberFormat="1"/>
    <xf numFmtId="0" fontId="0" fillId="0" borderId="0" xfId="0" applyAlignment="1">
      <alignment horizontal="right"/>
    </xf>
    <xf numFmtId="0" fontId="2" fillId="0" borderId="8" xfId="0" applyFont="1" applyBorder="1"/>
    <xf numFmtId="0" fontId="3" fillId="4" borderId="9" xfId="0" applyFont="1" applyFill="1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15" xfId="0" applyFill="1" applyBorder="1"/>
    <xf numFmtId="0" fontId="0" fillId="5" borderId="17" xfId="0" applyFill="1" applyBorder="1"/>
    <xf numFmtId="0" fontId="1" fillId="5" borderId="14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0" fillId="0" borderId="8" xfId="0" quotePrefix="1" applyBorder="1"/>
    <xf numFmtId="0" fontId="0" fillId="0" borderId="1" xfId="0" quotePrefix="1" applyBorder="1"/>
    <xf numFmtId="0" fontId="0" fillId="0" borderId="9" xfId="0" quotePrefix="1" applyBorder="1"/>
    <xf numFmtId="0" fontId="1" fillId="6" borderId="9" xfId="0" applyFont="1" applyFill="1" applyBorder="1"/>
    <xf numFmtId="0" fontId="5" fillId="0" borderId="1" xfId="0" applyFont="1" applyBorder="1"/>
    <xf numFmtId="0" fontId="1" fillId="6" borderId="8" xfId="0" applyFont="1" applyFill="1" applyBorder="1"/>
    <xf numFmtId="0" fontId="6" fillId="0" borderId="1" xfId="0" applyFont="1" applyBorder="1"/>
    <xf numFmtId="0" fontId="5" fillId="0" borderId="0" xfId="0" applyFont="1"/>
    <xf numFmtId="0" fontId="7" fillId="0" borderId="0" xfId="0" applyFont="1"/>
    <xf numFmtId="0" fontId="0" fillId="0" borderId="13" xfId="0" applyBorder="1" applyAlignment="1">
      <alignment horizontal="center"/>
    </xf>
    <xf numFmtId="0" fontId="0" fillId="0" borderId="3" xfId="0" applyBorder="1"/>
    <xf numFmtId="46" fontId="0" fillId="0" borderId="0" xfId="0" applyNumberFormat="1" applyAlignment="1">
      <alignment horizontal="right"/>
    </xf>
    <xf numFmtId="0" fontId="0" fillId="0" borderId="8" xfId="0" applyBorder="1" applyAlignment="1">
      <alignment wrapText="1"/>
    </xf>
    <xf numFmtId="0" fontId="0" fillId="7" borderId="8" xfId="0" applyFill="1" applyBorder="1" applyAlignment="1">
      <alignment horizontal="center"/>
    </xf>
    <xf numFmtId="0" fontId="1" fillId="0" borderId="0" xfId="0" quotePrefix="1" applyFont="1"/>
    <xf numFmtId="0" fontId="0" fillId="8" borderId="8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7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8" borderId="12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8" fillId="0" borderId="0" xfId="0" applyFont="1"/>
    <xf numFmtId="0" fontId="0" fillId="0" borderId="19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vertical="top"/>
    </xf>
    <xf numFmtId="0" fontId="0" fillId="2" borderId="18" xfId="0" applyFill="1" applyBorder="1" applyAlignment="1">
      <alignment vertical="top" wrapText="1"/>
    </xf>
    <xf numFmtId="0" fontId="0" fillId="8" borderId="18" xfId="0" applyFill="1" applyBorder="1" applyAlignment="1">
      <alignment vertical="top" wrapText="1"/>
    </xf>
    <xf numFmtId="0" fontId="0" fillId="9" borderId="18" xfId="0" applyFill="1" applyBorder="1" applyAlignment="1">
      <alignment horizontal="left" wrapText="1"/>
    </xf>
    <xf numFmtId="0" fontId="0" fillId="8" borderId="18" xfId="0" applyFill="1" applyBorder="1" applyAlignment="1">
      <alignment horizontal="left" wrapText="1"/>
    </xf>
    <xf numFmtId="0" fontId="0" fillId="8" borderId="18" xfId="0" applyFill="1" applyBorder="1" applyAlignment="1">
      <alignment horizontal="left" vertical="top" wrapText="1"/>
    </xf>
    <xf numFmtId="0" fontId="0" fillId="10" borderId="18" xfId="0" applyFill="1" applyBorder="1"/>
    <xf numFmtId="0" fontId="0" fillId="0" borderId="18" xfId="0" applyBorder="1" applyAlignment="1">
      <alignment horizontal="left" wrapText="1"/>
    </xf>
    <xf numFmtId="0" fontId="0" fillId="3" borderId="18" xfId="0" applyFill="1" applyBorder="1" applyAlignment="1">
      <alignment wrapText="1"/>
    </xf>
    <xf numFmtId="0" fontId="0" fillId="8" borderId="18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9" borderId="18" xfId="0" applyFill="1" applyBorder="1" applyAlignment="1">
      <alignment horizontal="left" vertical="top" wrapText="1"/>
    </xf>
    <xf numFmtId="0" fontId="0" fillId="9" borderId="18" xfId="0" applyFill="1" applyBorder="1" applyAlignment="1">
      <alignment vertical="top" wrapText="1"/>
    </xf>
    <xf numFmtId="0" fontId="4" fillId="0" borderId="0" xfId="0" applyFont="1"/>
    <xf numFmtId="0" fontId="0" fillId="0" borderId="8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283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85E4-50A8-485F-B85D-D0773E2A4B56}">
  <dimension ref="A1:O42"/>
  <sheetViews>
    <sheetView zoomScaleNormal="125" zoomScaleSheetLayoutView="100" workbookViewId="0">
      <selection activeCell="M12" sqref="M12"/>
    </sheetView>
  </sheetViews>
  <sheetFormatPr defaultRowHeight="15"/>
  <cols>
    <col min="1" max="1" width="10.7109375" customWidth="1"/>
    <col min="2" max="2" width="14.28515625" customWidth="1"/>
    <col min="3" max="3" width="13.140625" customWidth="1"/>
    <col min="4" max="4" width="16.140625" customWidth="1"/>
    <col min="5" max="5" width="13.85546875" customWidth="1"/>
    <col min="6" max="6" width="14.28515625" customWidth="1"/>
    <col min="7" max="7" width="13.140625" customWidth="1"/>
    <col min="8" max="8" width="16.140625" customWidth="1"/>
    <col min="9" max="9" width="13.7109375" customWidth="1"/>
    <col min="10" max="10" width="12.85546875" customWidth="1"/>
    <col min="11" max="11" width="12.28515625" customWidth="1"/>
    <col min="12" max="12" width="12.85546875" customWidth="1"/>
    <col min="13" max="13" width="26.85546875" customWidth="1"/>
    <col min="15" max="15" width="15.7109375" customWidth="1"/>
  </cols>
  <sheetData>
    <row r="1" spans="1:15">
      <c r="A1" s="26"/>
      <c r="B1" s="78" t="s">
        <v>0</v>
      </c>
      <c r="C1" s="78"/>
      <c r="D1" s="78"/>
      <c r="E1" s="79"/>
      <c r="F1" s="78" t="s">
        <v>1</v>
      </c>
      <c r="G1" s="78"/>
      <c r="H1" s="78"/>
      <c r="I1" s="78"/>
      <c r="J1" s="80" t="s">
        <v>2</v>
      </c>
      <c r="K1" s="78"/>
      <c r="L1" s="78"/>
      <c r="M1" s="78"/>
    </row>
    <row r="2" spans="1:15">
      <c r="A2" s="26" t="s">
        <v>3</v>
      </c>
      <c r="B2" s="22" t="s">
        <v>4</v>
      </c>
      <c r="C2" s="22" t="s">
        <v>5</v>
      </c>
      <c r="D2" s="22" t="s">
        <v>6</v>
      </c>
      <c r="E2" s="17" t="s">
        <v>7</v>
      </c>
      <c r="F2" s="22" t="s">
        <v>4</v>
      </c>
      <c r="G2" s="22" t="s">
        <v>5</v>
      </c>
      <c r="H2" s="22" t="s">
        <v>6</v>
      </c>
      <c r="I2" s="17" t="s">
        <v>7</v>
      </c>
      <c r="J2" s="46" t="s">
        <v>8</v>
      </c>
      <c r="K2" s="22" t="s">
        <v>9</v>
      </c>
      <c r="L2" s="22" t="s">
        <v>10</v>
      </c>
      <c r="M2" s="22" t="s">
        <v>11</v>
      </c>
    </row>
    <row r="3" spans="1:15">
      <c r="A3" s="16" t="s">
        <v>12</v>
      </c>
      <c r="B3">
        <v>1861548</v>
      </c>
      <c r="C3">
        <f>B3/250</f>
        <v>7446.192</v>
      </c>
      <c r="D3">
        <f>C3/60</f>
        <v>124.1032</v>
      </c>
      <c r="E3" s="16">
        <v>168.2</v>
      </c>
      <c r="F3">
        <v>980224</v>
      </c>
      <c r="G3">
        <f>F3/128</f>
        <v>7658</v>
      </c>
      <c r="H3">
        <f>G3/60</f>
        <v>127.63333333333334</v>
      </c>
      <c r="I3">
        <v>161.30000000000001</v>
      </c>
      <c r="J3" s="47">
        <f>E3-I3</f>
        <v>6.8999999999999773</v>
      </c>
      <c r="K3">
        <f>J3*250</f>
        <v>1724.9999999999943</v>
      </c>
      <c r="L3">
        <f>K3+1499999</f>
        <v>1501724</v>
      </c>
      <c r="M3" s="48" t="s">
        <v>13</v>
      </c>
    </row>
    <row r="4" spans="1:15">
      <c r="A4" s="16" t="s">
        <v>14</v>
      </c>
      <c r="B4">
        <v>1528291</v>
      </c>
      <c r="C4">
        <f>B4/250</f>
        <v>6113.1639999999998</v>
      </c>
      <c r="D4">
        <f t="shared" ref="D4:D14" si="0">C4/60</f>
        <v>101.88606666666666</v>
      </c>
      <c r="E4" s="16">
        <v>105.5</v>
      </c>
      <c r="F4">
        <v>770688</v>
      </c>
      <c r="G4">
        <f>F4/128</f>
        <v>6021</v>
      </c>
      <c r="H4">
        <f t="shared" ref="H4" si="1">G4/60</f>
        <v>100.35</v>
      </c>
      <c r="I4">
        <v>101.1</v>
      </c>
      <c r="J4" s="47">
        <f>E4-I4</f>
        <v>4.4000000000000057</v>
      </c>
      <c r="K4">
        <f t="shared" ref="K4:K8" si="2">J4*250</f>
        <v>1100.0000000000014</v>
      </c>
      <c r="L4">
        <f t="shared" ref="L4:L8" si="3">K4+1499999</f>
        <v>1501099</v>
      </c>
      <c r="M4" s="28" t="s">
        <v>15</v>
      </c>
    </row>
    <row r="5" spans="1:15">
      <c r="A5" s="16" t="s">
        <v>16</v>
      </c>
      <c r="B5">
        <v>1815228</v>
      </c>
      <c r="C5">
        <f>B5/250</f>
        <v>7260.9120000000003</v>
      </c>
      <c r="D5">
        <f>C5/60</f>
        <v>121.01520000000001</v>
      </c>
      <c r="E5" s="16">
        <v>52.4</v>
      </c>
      <c r="F5">
        <v>924800</v>
      </c>
      <c r="G5">
        <f>F5/128</f>
        <v>7225</v>
      </c>
      <c r="H5">
        <f>G5/60</f>
        <v>120.41666666666667</v>
      </c>
      <c r="I5">
        <v>46.8</v>
      </c>
      <c r="J5" s="47">
        <f>E5-I5</f>
        <v>5.6000000000000014</v>
      </c>
      <c r="K5">
        <f t="shared" si="2"/>
        <v>1400.0000000000005</v>
      </c>
      <c r="L5">
        <f t="shared" si="3"/>
        <v>1501399</v>
      </c>
      <c r="M5" s="28" t="s">
        <v>17</v>
      </c>
    </row>
    <row r="6" spans="1:15">
      <c r="A6" s="16" t="s">
        <v>18</v>
      </c>
      <c r="B6">
        <v>1773655</v>
      </c>
      <c r="C6">
        <f>B6/250</f>
        <v>7094.62</v>
      </c>
      <c r="D6">
        <f t="shared" ref="D6:D18" si="4">C6/60</f>
        <v>118.24366666666667</v>
      </c>
      <c r="E6" s="16">
        <v>76</v>
      </c>
      <c r="F6">
        <v>903552</v>
      </c>
      <c r="G6">
        <f>F6/128</f>
        <v>7059</v>
      </c>
      <c r="H6">
        <f t="shared" ref="H6:H12" si="5">G6/60</f>
        <v>117.65</v>
      </c>
      <c r="I6">
        <v>70</v>
      </c>
      <c r="J6" s="47">
        <f>E6-I6</f>
        <v>6</v>
      </c>
      <c r="K6">
        <f t="shared" si="2"/>
        <v>1500</v>
      </c>
      <c r="L6">
        <f t="shared" si="3"/>
        <v>1501499</v>
      </c>
      <c r="M6" s="28" t="s">
        <v>19</v>
      </c>
    </row>
    <row r="7" spans="1:15">
      <c r="A7" s="16" t="s">
        <v>20</v>
      </c>
      <c r="B7">
        <v>1819149</v>
      </c>
      <c r="C7">
        <f>B7/250</f>
        <v>7276.5959999999995</v>
      </c>
      <c r="D7">
        <f t="shared" si="4"/>
        <v>121.27659999999999</v>
      </c>
      <c r="E7" s="16">
        <v>75.3</v>
      </c>
      <c r="F7">
        <v>928128</v>
      </c>
      <c r="G7">
        <f>F7/128</f>
        <v>7251</v>
      </c>
      <c r="H7">
        <f t="shared" si="5"/>
        <v>120.85</v>
      </c>
      <c r="I7">
        <v>69.5</v>
      </c>
      <c r="J7" s="47">
        <f>E7-I7</f>
        <v>5.7999999999999972</v>
      </c>
      <c r="K7">
        <f>J7*250</f>
        <v>1449.9999999999993</v>
      </c>
      <c r="L7">
        <f>K7+1499999</f>
        <v>1501449</v>
      </c>
      <c r="M7" s="28" t="s">
        <v>21</v>
      </c>
    </row>
    <row r="8" spans="1:15">
      <c r="A8" s="16" t="s">
        <v>22</v>
      </c>
      <c r="B8">
        <v>1858969</v>
      </c>
      <c r="C8">
        <f>B8/250</f>
        <v>7435.8760000000002</v>
      </c>
      <c r="D8">
        <f t="shared" si="4"/>
        <v>123.93126666666667</v>
      </c>
      <c r="E8" s="16">
        <v>74.599999999999994</v>
      </c>
      <c r="F8">
        <v>950784</v>
      </c>
      <c r="G8">
        <f>F8/128</f>
        <v>7428</v>
      </c>
      <c r="H8">
        <f t="shared" si="5"/>
        <v>123.8</v>
      </c>
      <c r="I8">
        <v>69.3</v>
      </c>
      <c r="J8" s="47">
        <f>E8-I8</f>
        <v>5.2999999999999972</v>
      </c>
      <c r="K8">
        <f t="shared" ref="K8:K12" si="6">J8*250</f>
        <v>1324.9999999999993</v>
      </c>
      <c r="L8">
        <f t="shared" ref="L8:L12" si="7">K8+1499999</f>
        <v>1501324</v>
      </c>
      <c r="M8" s="28" t="s">
        <v>23</v>
      </c>
    </row>
    <row r="9" spans="1:15">
      <c r="A9" s="16" t="s">
        <v>24</v>
      </c>
      <c r="B9">
        <v>2311363</v>
      </c>
      <c r="C9">
        <f>B9/250</f>
        <v>9245.4519999999993</v>
      </c>
      <c r="D9">
        <f>C9/60</f>
        <v>154.09086666666664</v>
      </c>
      <c r="E9" s="16">
        <v>64</v>
      </c>
      <c r="F9">
        <v>1179392</v>
      </c>
      <c r="G9">
        <f>F9/128</f>
        <v>9214</v>
      </c>
      <c r="H9">
        <f t="shared" si="5"/>
        <v>153.56666666666666</v>
      </c>
      <c r="I9">
        <v>58</v>
      </c>
      <c r="J9" s="47">
        <f>E9-I9</f>
        <v>6</v>
      </c>
      <c r="K9">
        <f t="shared" si="6"/>
        <v>1500</v>
      </c>
      <c r="L9">
        <f t="shared" si="7"/>
        <v>1501499</v>
      </c>
      <c r="M9" s="28" t="s">
        <v>19</v>
      </c>
      <c r="O9" s="28"/>
    </row>
    <row r="10" spans="1:15">
      <c r="A10" s="49" t="s">
        <v>25</v>
      </c>
      <c r="B10">
        <v>1816069</v>
      </c>
      <c r="C10">
        <f>B10/250</f>
        <v>7264.2759999999998</v>
      </c>
      <c r="D10">
        <f t="shared" ref="D10:D22" si="8">C10/60</f>
        <v>121.07126666666666</v>
      </c>
      <c r="E10" s="16">
        <v>132</v>
      </c>
      <c r="F10">
        <v>927488</v>
      </c>
      <c r="G10">
        <f>F10/128</f>
        <v>7246</v>
      </c>
      <c r="H10">
        <f t="shared" si="5"/>
        <v>120.76666666666667</v>
      </c>
      <c r="I10">
        <v>125.4</v>
      </c>
      <c r="J10" s="47">
        <f>E10-I10</f>
        <v>6.5999999999999943</v>
      </c>
      <c r="K10">
        <f t="shared" si="6"/>
        <v>1649.9999999999986</v>
      </c>
      <c r="L10">
        <f t="shared" si="7"/>
        <v>1501649</v>
      </c>
      <c r="M10" s="28" t="s">
        <v>26</v>
      </c>
      <c r="O10" s="28"/>
    </row>
    <row r="11" spans="1:15">
      <c r="A11" s="16" t="s">
        <v>27</v>
      </c>
      <c r="B11">
        <v>1852523</v>
      </c>
      <c r="C11">
        <f>B11/250</f>
        <v>7410.0919999999996</v>
      </c>
      <c r="D11">
        <f t="shared" si="8"/>
        <v>123.50153333333333</v>
      </c>
      <c r="E11" s="16">
        <v>79.099999999999994</v>
      </c>
      <c r="F11">
        <v>946304</v>
      </c>
      <c r="G11">
        <f>F11/128</f>
        <v>7393</v>
      </c>
      <c r="H11">
        <f t="shared" si="5"/>
        <v>123.21666666666667</v>
      </c>
      <c r="I11">
        <v>73</v>
      </c>
      <c r="J11" s="47">
        <f>E11-I11</f>
        <v>6.0999999999999943</v>
      </c>
      <c r="K11">
        <f t="shared" si="6"/>
        <v>1524.9999999999986</v>
      </c>
      <c r="L11">
        <f t="shared" si="7"/>
        <v>1501524</v>
      </c>
      <c r="M11" s="28" t="s">
        <v>28</v>
      </c>
      <c r="O11" s="28"/>
    </row>
    <row r="12" spans="1:15">
      <c r="A12" s="16" t="s">
        <v>29</v>
      </c>
      <c r="B12">
        <v>1815232</v>
      </c>
      <c r="C12">
        <f>B12/250</f>
        <v>7260.9279999999999</v>
      </c>
      <c r="D12">
        <f t="shared" si="8"/>
        <v>121.01546666666667</v>
      </c>
      <c r="E12" s="16">
        <v>48.1</v>
      </c>
      <c r="F12">
        <v>926976</v>
      </c>
      <c r="G12">
        <f>F12/128</f>
        <v>7242</v>
      </c>
      <c r="H12">
        <f t="shared" si="5"/>
        <v>120.7</v>
      </c>
      <c r="I12">
        <v>41</v>
      </c>
      <c r="J12" s="47">
        <f>E12-I12</f>
        <v>7.1000000000000014</v>
      </c>
      <c r="K12">
        <f t="shared" si="6"/>
        <v>1775.0000000000005</v>
      </c>
      <c r="L12">
        <f t="shared" si="7"/>
        <v>1501774</v>
      </c>
      <c r="M12" s="28" t="s">
        <v>30</v>
      </c>
      <c r="O12" s="28"/>
    </row>
    <row r="18" spans="6:9">
      <c r="G18" s="27"/>
      <c r="I18" s="6"/>
    </row>
    <row r="22" spans="6:9">
      <c r="I22" s="6"/>
    </row>
    <row r="32" spans="6:9">
      <c r="F32" s="2"/>
    </row>
    <row r="33" spans="6:7">
      <c r="F33" s="3"/>
    </row>
    <row r="34" spans="6:7">
      <c r="F34" s="3"/>
    </row>
    <row r="39" spans="6:7">
      <c r="G39" s="1"/>
    </row>
    <row r="40" spans="6:7">
      <c r="F40" s="2"/>
    </row>
    <row r="41" spans="6:7">
      <c r="F41" s="3"/>
    </row>
    <row r="42" spans="6:7">
      <c r="F42" s="3"/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2497-4123-48FA-BC4F-32ABDE9D2808}">
  <dimension ref="A1:E16"/>
  <sheetViews>
    <sheetView workbookViewId="0">
      <selection activeCell="E13" sqref="D13:E14"/>
    </sheetView>
  </sheetViews>
  <sheetFormatPr defaultRowHeight="15"/>
  <cols>
    <col min="2" max="2" width="19.140625" customWidth="1"/>
    <col min="3" max="4" width="17.5703125" customWidth="1"/>
    <col min="5" max="5" width="20.42578125" customWidth="1"/>
    <col min="6" max="6" width="21.5703125" customWidth="1"/>
    <col min="7" max="7" width="24.5703125" customWidth="1"/>
  </cols>
  <sheetData>
    <row r="1" spans="1:5">
      <c r="A1" s="17" t="s">
        <v>3</v>
      </c>
      <c r="B1" s="17" t="s">
        <v>31</v>
      </c>
      <c r="C1" s="17" t="s">
        <v>32</v>
      </c>
      <c r="D1" s="17" t="s">
        <v>33</v>
      </c>
      <c r="E1" s="22" t="s">
        <v>34</v>
      </c>
    </row>
    <row r="2" spans="1:5">
      <c r="A2" s="18" t="s">
        <v>12</v>
      </c>
      <c r="B2" s="16">
        <v>24</v>
      </c>
      <c r="C2" s="29">
        <f>B2/24</f>
        <v>1</v>
      </c>
      <c r="D2" s="16">
        <v>1500000</v>
      </c>
      <c r="E2">
        <f>C2*100/D2</f>
        <v>6.666666666666667E-5</v>
      </c>
    </row>
    <row r="3" spans="1:5">
      <c r="A3" s="18" t="s">
        <v>14</v>
      </c>
      <c r="B3" s="16">
        <v>0</v>
      </c>
      <c r="C3" s="29">
        <f>B3/24</f>
        <v>0</v>
      </c>
      <c r="D3" s="16">
        <v>1500000</v>
      </c>
      <c r="E3">
        <f>C3*100/D3</f>
        <v>0</v>
      </c>
    </row>
    <row r="4" spans="1:5">
      <c r="A4" s="18" t="s">
        <v>16</v>
      </c>
      <c r="B4" s="16">
        <v>0</v>
      </c>
      <c r="C4" s="29">
        <f>B4/24</f>
        <v>0</v>
      </c>
      <c r="D4" s="16">
        <v>1500000</v>
      </c>
      <c r="E4">
        <f>C4*100/D4</f>
        <v>0</v>
      </c>
    </row>
    <row r="5" spans="1:5">
      <c r="A5" s="18" t="s">
        <v>18</v>
      </c>
      <c r="B5" s="16">
        <v>111264</v>
      </c>
      <c r="C5" s="29">
        <f>B5/24</f>
        <v>4636</v>
      </c>
      <c r="D5" s="16">
        <v>1500000</v>
      </c>
      <c r="E5">
        <f>C5*100/D5</f>
        <v>0.30906666666666666</v>
      </c>
    </row>
    <row r="6" spans="1:5">
      <c r="A6" s="18" t="s">
        <v>20</v>
      </c>
      <c r="B6" s="16">
        <v>0</v>
      </c>
      <c r="C6" s="29">
        <f>B6/24</f>
        <v>0</v>
      </c>
      <c r="D6" s="16">
        <v>1500000</v>
      </c>
      <c r="E6">
        <f>C6*100/D6</f>
        <v>0</v>
      </c>
    </row>
    <row r="7" spans="1:5">
      <c r="A7" s="18" t="s">
        <v>22</v>
      </c>
      <c r="B7" s="16">
        <v>22776</v>
      </c>
      <c r="C7" s="29">
        <f>B7/24</f>
        <v>949</v>
      </c>
      <c r="D7" s="16">
        <v>1500000</v>
      </c>
      <c r="E7">
        <f>C7*100/D7</f>
        <v>6.3266666666666665E-2</v>
      </c>
    </row>
    <row r="8" spans="1:5">
      <c r="A8" s="18" t="s">
        <v>24</v>
      </c>
      <c r="B8" s="16">
        <v>0</v>
      </c>
      <c r="C8" s="29">
        <f>B8/24</f>
        <v>0</v>
      </c>
      <c r="D8" s="16">
        <v>1500000</v>
      </c>
      <c r="E8">
        <f>C8*100/D8</f>
        <v>0</v>
      </c>
    </row>
    <row r="9" spans="1:5">
      <c r="A9" s="18" t="s">
        <v>25</v>
      </c>
      <c r="B9" s="16">
        <v>0</v>
      </c>
      <c r="C9" s="29">
        <f>B9/24</f>
        <v>0</v>
      </c>
      <c r="D9" s="16">
        <v>1500000</v>
      </c>
      <c r="E9">
        <f>C9*100/D9</f>
        <v>0</v>
      </c>
    </row>
    <row r="10" spans="1:5">
      <c r="A10" s="18" t="s">
        <v>27</v>
      </c>
      <c r="B10" s="16">
        <v>2880</v>
      </c>
      <c r="C10" s="29">
        <f>B10/24</f>
        <v>120</v>
      </c>
      <c r="D10" s="16">
        <v>1500000</v>
      </c>
      <c r="E10">
        <f>C10*100/D10</f>
        <v>8.0000000000000002E-3</v>
      </c>
    </row>
    <row r="11" spans="1:5">
      <c r="A11" s="18" t="s">
        <v>29</v>
      </c>
      <c r="B11" s="16">
        <v>20352</v>
      </c>
      <c r="C11" s="29">
        <f>B11/24</f>
        <v>848</v>
      </c>
      <c r="D11" s="16">
        <v>1500000</v>
      </c>
      <c r="E11">
        <f>C11*100/D11</f>
        <v>5.6533333333333331E-2</v>
      </c>
    </row>
    <row r="12" spans="1:5">
      <c r="C12" s="6"/>
    </row>
    <row r="13" spans="1:5">
      <c r="D13" s="35" t="s">
        <v>35</v>
      </c>
      <c r="E13" s="33">
        <f>AVERAGE(E2:E11)</f>
        <v>4.3693333333333327E-2</v>
      </c>
    </row>
    <row r="14" spans="1:5">
      <c r="D14" s="36" t="s">
        <v>36</v>
      </c>
      <c r="E14" s="34">
        <f>STDEV(E2:E11)</f>
        <v>9.6432949647813723E-2</v>
      </c>
    </row>
    <row r="15" spans="1:5">
      <c r="D15" s="59"/>
    </row>
    <row r="16" spans="1:5">
      <c r="D16" s="5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27AA-0182-44BF-AA72-0B1B6822AD17}">
  <dimension ref="A1:H16"/>
  <sheetViews>
    <sheetView workbookViewId="0">
      <selection activeCell="F19" sqref="F19"/>
    </sheetView>
  </sheetViews>
  <sheetFormatPr defaultRowHeight="15"/>
  <cols>
    <col min="1" max="1" width="11.7109375" customWidth="1"/>
    <col min="2" max="2" width="19.85546875" customWidth="1"/>
    <col min="3" max="3" width="18.140625" customWidth="1"/>
    <col min="4" max="4" width="19.7109375" customWidth="1"/>
    <col min="5" max="5" width="18.5703125" customWidth="1"/>
    <col min="6" max="7" width="19.7109375" customWidth="1"/>
  </cols>
  <sheetData>
    <row r="1" spans="1:8">
      <c r="A1" s="16"/>
      <c r="B1" s="81" t="s">
        <v>37</v>
      </c>
      <c r="C1" s="82"/>
      <c r="D1" s="82"/>
      <c r="E1" s="82"/>
      <c r="F1" s="82"/>
      <c r="G1" s="5"/>
    </row>
    <row r="2" spans="1:8">
      <c r="A2" s="17" t="s">
        <v>3</v>
      </c>
      <c r="B2" s="17" t="s">
        <v>38</v>
      </c>
      <c r="C2" s="17" t="s">
        <v>39</v>
      </c>
      <c r="D2" s="17" t="s">
        <v>40</v>
      </c>
      <c r="E2" s="17" t="s">
        <v>41</v>
      </c>
      <c r="F2" s="17" t="s">
        <v>42</v>
      </c>
      <c r="G2" s="22" t="s">
        <v>43</v>
      </c>
    </row>
    <row r="3" spans="1:8">
      <c r="A3" s="18" t="s">
        <v>12</v>
      </c>
      <c r="B3" s="18">
        <v>5</v>
      </c>
      <c r="C3" s="18" t="s">
        <v>44</v>
      </c>
      <c r="D3" s="18" t="s">
        <v>44</v>
      </c>
      <c r="E3" s="18">
        <v>84</v>
      </c>
      <c r="F3" s="50">
        <v>137</v>
      </c>
      <c r="G3" s="53">
        <v>16</v>
      </c>
      <c r="H3" s="7"/>
    </row>
    <row r="4" spans="1:8">
      <c r="A4" s="18" t="s">
        <v>14</v>
      </c>
      <c r="B4" s="18">
        <v>2</v>
      </c>
      <c r="C4" s="50">
        <v>90</v>
      </c>
      <c r="D4" s="50">
        <v>90</v>
      </c>
      <c r="E4" s="18">
        <v>138</v>
      </c>
      <c r="F4" s="18" t="s">
        <v>45</v>
      </c>
      <c r="G4" s="53">
        <v>70</v>
      </c>
      <c r="H4" s="7"/>
    </row>
    <row r="5" spans="1:8">
      <c r="A5" s="18" t="s">
        <v>16</v>
      </c>
      <c r="B5" s="50">
        <v>10</v>
      </c>
      <c r="C5" s="18">
        <v>79</v>
      </c>
      <c r="D5" s="18">
        <v>72</v>
      </c>
      <c r="E5" s="18" t="s">
        <v>45</v>
      </c>
      <c r="F5" s="18" t="s">
        <v>45</v>
      </c>
      <c r="G5" s="53">
        <v>50</v>
      </c>
      <c r="H5" s="7"/>
    </row>
    <row r="6" spans="1:8">
      <c r="A6" s="18" t="s">
        <v>18</v>
      </c>
      <c r="B6" s="18" t="s">
        <v>46</v>
      </c>
      <c r="C6" s="18" t="s">
        <v>47</v>
      </c>
      <c r="D6" s="18">
        <v>58</v>
      </c>
      <c r="E6" s="50">
        <v>112</v>
      </c>
      <c r="F6" s="18" t="s">
        <v>48</v>
      </c>
      <c r="G6" s="53">
        <v>37</v>
      </c>
      <c r="H6" s="7"/>
    </row>
    <row r="7" spans="1:8">
      <c r="A7" s="18" t="s">
        <v>20</v>
      </c>
      <c r="B7" s="18" t="s">
        <v>49</v>
      </c>
      <c r="C7" s="50">
        <v>92</v>
      </c>
      <c r="D7" s="50">
        <v>92</v>
      </c>
      <c r="E7" s="18"/>
      <c r="F7" s="18" t="s">
        <v>45</v>
      </c>
      <c r="G7" s="53">
        <v>27</v>
      </c>
      <c r="H7" s="7"/>
    </row>
    <row r="8" spans="1:8">
      <c r="A8" s="18" t="s">
        <v>22</v>
      </c>
      <c r="B8" s="18">
        <v>121</v>
      </c>
      <c r="C8" s="18">
        <v>154</v>
      </c>
      <c r="D8" s="18">
        <v>171</v>
      </c>
      <c r="E8" s="18">
        <v>180</v>
      </c>
      <c r="F8" s="18" t="s">
        <v>45</v>
      </c>
      <c r="G8" s="53" t="s">
        <v>50</v>
      </c>
      <c r="H8" s="7"/>
    </row>
    <row r="9" spans="1:8">
      <c r="A9" s="18" t="s">
        <v>24</v>
      </c>
      <c r="B9" s="18">
        <v>1</v>
      </c>
      <c r="C9" s="18">
        <v>63</v>
      </c>
      <c r="D9" s="18">
        <v>63</v>
      </c>
      <c r="E9" s="18">
        <v>143</v>
      </c>
      <c r="F9" s="18" t="s">
        <v>45</v>
      </c>
      <c r="G9" s="53">
        <v>46</v>
      </c>
      <c r="H9" s="7"/>
    </row>
    <row r="10" spans="1:8">
      <c r="A10" s="77" t="s">
        <v>25</v>
      </c>
      <c r="B10" s="18">
        <v>67</v>
      </c>
      <c r="C10" s="18">
        <v>40</v>
      </c>
      <c r="D10" s="18" t="s">
        <v>51</v>
      </c>
      <c r="E10" s="18">
        <v>124</v>
      </c>
      <c r="F10" s="18" t="s">
        <v>45</v>
      </c>
      <c r="G10" s="53">
        <v>66</v>
      </c>
      <c r="H10" s="7"/>
    </row>
    <row r="11" spans="1:8">
      <c r="A11" s="18" t="s">
        <v>27</v>
      </c>
      <c r="B11" s="18">
        <v>117</v>
      </c>
      <c r="C11" s="18" t="s">
        <v>52</v>
      </c>
      <c r="D11" s="18">
        <v>167</v>
      </c>
      <c r="E11" s="18">
        <v>200</v>
      </c>
      <c r="F11" s="18" t="s">
        <v>45</v>
      </c>
      <c r="G11" s="53">
        <v>12</v>
      </c>
      <c r="H11" s="7"/>
    </row>
    <row r="12" spans="1:8">
      <c r="A12" s="18" t="s">
        <v>29</v>
      </c>
      <c r="B12" s="18">
        <v>1</v>
      </c>
      <c r="C12" s="18">
        <v>17</v>
      </c>
      <c r="D12" s="18">
        <v>19</v>
      </c>
      <c r="E12" s="18">
        <v>105</v>
      </c>
      <c r="F12" s="18">
        <v>135</v>
      </c>
      <c r="G12" s="54" t="s">
        <v>53</v>
      </c>
      <c r="H12" s="7"/>
    </row>
    <row r="14" spans="1:8">
      <c r="A14" s="5"/>
      <c r="B14" s="5"/>
      <c r="C14" s="5"/>
      <c r="E14" s="5"/>
      <c r="F14" s="5"/>
    </row>
    <row r="15" spans="1:8">
      <c r="B15" s="5"/>
      <c r="C15" s="5"/>
      <c r="E15" s="5"/>
    </row>
    <row r="16" spans="1:8">
      <c r="B16" s="51"/>
      <c r="C16" s="51"/>
      <c r="D16" s="51"/>
      <c r="E16" s="51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EA70-7EDF-4FF9-A8D3-ED0DEC5C9E2C}">
  <dimension ref="A1:N33"/>
  <sheetViews>
    <sheetView topLeftCell="A27" workbookViewId="0">
      <selection activeCell="L26" sqref="L26"/>
    </sheetView>
  </sheetViews>
  <sheetFormatPr defaultRowHeight="15"/>
  <cols>
    <col min="1" max="1" width="14.42578125" customWidth="1"/>
    <col min="2" max="2" width="11.140625" customWidth="1"/>
    <col min="3" max="3" width="20.140625" customWidth="1"/>
    <col min="4" max="4" width="18.28515625" customWidth="1"/>
    <col min="5" max="5" width="22.28515625" customWidth="1"/>
    <col min="6" max="7" width="17.140625" customWidth="1"/>
    <col min="8" max="8" width="22" customWidth="1"/>
    <col min="9" max="10" width="18.140625" customWidth="1"/>
    <col min="11" max="11" width="13.7109375" customWidth="1"/>
    <col min="12" max="12" width="18.28515625" customWidth="1"/>
  </cols>
  <sheetData>
    <row r="1" spans="1:14">
      <c r="B1" s="12"/>
      <c r="C1" s="78" t="s">
        <v>3</v>
      </c>
      <c r="D1" s="78"/>
      <c r="E1" s="78"/>
      <c r="F1" s="78"/>
      <c r="G1" s="78"/>
      <c r="H1" s="78"/>
      <c r="I1" s="78"/>
      <c r="J1" s="78"/>
      <c r="K1" s="78"/>
      <c r="L1" s="79"/>
    </row>
    <row r="2" spans="1:14">
      <c r="A2" s="32" t="s">
        <v>54</v>
      </c>
      <c r="B2" s="31" t="s">
        <v>55</v>
      </c>
      <c r="C2" s="18" t="s">
        <v>12</v>
      </c>
      <c r="D2" s="18" t="s">
        <v>14</v>
      </c>
      <c r="E2" s="18" t="s">
        <v>16</v>
      </c>
      <c r="F2" s="18" t="s">
        <v>18</v>
      </c>
      <c r="G2" s="18" t="s">
        <v>20</v>
      </c>
      <c r="H2" s="18" t="s">
        <v>22</v>
      </c>
      <c r="I2" s="18" t="s">
        <v>24</v>
      </c>
      <c r="J2" s="18" t="s">
        <v>25</v>
      </c>
      <c r="K2" s="18" t="s">
        <v>27</v>
      </c>
      <c r="L2" s="17" t="s">
        <v>29</v>
      </c>
    </row>
    <row r="3" spans="1:14">
      <c r="A3" s="83" t="s">
        <v>56</v>
      </c>
      <c r="B3" s="13" t="s">
        <v>57</v>
      </c>
      <c r="C3" s="9" t="s">
        <v>58</v>
      </c>
      <c r="D3" s="9">
        <v>7</v>
      </c>
      <c r="E3" s="8" t="s">
        <v>59</v>
      </c>
      <c r="F3" s="19" t="s">
        <v>60</v>
      </c>
      <c r="G3" s="9" t="s">
        <v>61</v>
      </c>
      <c r="H3" s="9" t="s">
        <v>62</v>
      </c>
      <c r="I3" s="9" t="s">
        <v>61</v>
      </c>
      <c r="J3" s="9" t="s">
        <v>63</v>
      </c>
      <c r="K3" s="9" t="s">
        <v>64</v>
      </c>
      <c r="L3" s="10" t="s">
        <v>65</v>
      </c>
    </row>
    <row r="4" spans="1:14">
      <c r="A4" s="84"/>
      <c r="B4" s="14" t="s">
        <v>66</v>
      </c>
      <c r="C4" s="10" t="s">
        <v>67</v>
      </c>
      <c r="D4" s="10" t="s">
        <v>68</v>
      </c>
      <c r="E4" s="7" t="s">
        <v>69</v>
      </c>
      <c r="F4" s="20" t="s">
        <v>70</v>
      </c>
      <c r="G4" s="10" t="s">
        <v>71</v>
      </c>
      <c r="H4" s="10">
        <v>94</v>
      </c>
      <c r="I4" s="52" t="s">
        <v>72</v>
      </c>
      <c r="J4" s="10" t="s">
        <v>73</v>
      </c>
      <c r="K4" s="10" t="s">
        <v>74</v>
      </c>
      <c r="L4" s="10" t="s">
        <v>75</v>
      </c>
    </row>
    <row r="5" spans="1:14">
      <c r="A5" s="84"/>
      <c r="B5" s="14" t="s">
        <v>76</v>
      </c>
      <c r="C5" s="10">
        <v>100</v>
      </c>
      <c r="D5" s="10" t="s">
        <v>77</v>
      </c>
      <c r="E5" s="7" t="s">
        <v>78</v>
      </c>
      <c r="F5" s="20">
        <v>122</v>
      </c>
      <c r="G5" s="10" t="s">
        <v>61</v>
      </c>
      <c r="H5" s="10" t="s">
        <v>79</v>
      </c>
      <c r="I5" s="10" t="s">
        <v>61</v>
      </c>
      <c r="J5" s="10" t="s">
        <v>61</v>
      </c>
      <c r="K5" s="10" t="s">
        <v>64</v>
      </c>
      <c r="L5" s="10" t="s">
        <v>80</v>
      </c>
      <c r="N5" s="7"/>
    </row>
    <row r="6" spans="1:14">
      <c r="A6" s="84"/>
      <c r="B6" s="14" t="s">
        <v>81</v>
      </c>
      <c r="C6" s="10" t="s">
        <v>61</v>
      </c>
      <c r="D6" s="10" t="s">
        <v>82</v>
      </c>
      <c r="E6" s="7" t="s">
        <v>83</v>
      </c>
      <c r="F6" s="20" t="s">
        <v>60</v>
      </c>
      <c r="G6" s="10">
        <v>53</v>
      </c>
      <c r="H6" s="10" t="s">
        <v>84</v>
      </c>
      <c r="I6" s="10" t="s">
        <v>61</v>
      </c>
      <c r="J6" s="52" t="s">
        <v>85</v>
      </c>
      <c r="K6" s="10" t="s">
        <v>64</v>
      </c>
      <c r="L6" s="10" t="s">
        <v>65</v>
      </c>
    </row>
    <row r="7" spans="1:14">
      <c r="A7" s="84"/>
      <c r="B7" s="14" t="s">
        <v>86</v>
      </c>
      <c r="C7" s="10" t="s">
        <v>61</v>
      </c>
      <c r="D7" s="10">
        <v>196</v>
      </c>
      <c r="E7" s="7" t="s">
        <v>87</v>
      </c>
      <c r="F7" s="20" t="s">
        <v>60</v>
      </c>
      <c r="G7" s="10" t="s">
        <v>61</v>
      </c>
      <c r="H7" s="10" t="s">
        <v>88</v>
      </c>
      <c r="I7" s="10" t="s">
        <v>61</v>
      </c>
      <c r="J7" s="10" t="s">
        <v>89</v>
      </c>
      <c r="K7" s="10" t="s">
        <v>64</v>
      </c>
      <c r="L7" s="10" t="s">
        <v>65</v>
      </c>
    </row>
    <row r="8" spans="1:14">
      <c r="A8" s="84"/>
      <c r="B8" s="14" t="s">
        <v>90</v>
      </c>
      <c r="C8" s="10" t="s">
        <v>67</v>
      </c>
      <c r="D8" s="10" t="s">
        <v>91</v>
      </c>
      <c r="E8" s="7" t="s">
        <v>92</v>
      </c>
      <c r="F8" s="21" t="s">
        <v>93</v>
      </c>
      <c r="G8" s="52">
        <v>141</v>
      </c>
      <c r="H8" s="11" t="s">
        <v>84</v>
      </c>
      <c r="I8" s="10" t="s">
        <v>94</v>
      </c>
      <c r="J8" s="10" t="s">
        <v>95</v>
      </c>
      <c r="K8" s="10" t="s">
        <v>64</v>
      </c>
      <c r="L8" s="11" t="s">
        <v>65</v>
      </c>
    </row>
    <row r="9" spans="1:14">
      <c r="A9" s="83" t="s">
        <v>96</v>
      </c>
      <c r="B9" s="13" t="s">
        <v>57</v>
      </c>
      <c r="C9" s="9" t="s">
        <v>97</v>
      </c>
      <c r="D9" s="9" t="s">
        <v>98</v>
      </c>
      <c r="E9" s="8" t="s">
        <v>99</v>
      </c>
      <c r="F9" s="57" t="s">
        <v>100</v>
      </c>
      <c r="G9" s="55" t="s">
        <v>101</v>
      </c>
      <c r="H9" s="52" t="s">
        <v>102</v>
      </c>
      <c r="I9" s="9">
        <v>3</v>
      </c>
      <c r="J9" s="9">
        <v>46</v>
      </c>
      <c r="K9" s="55" t="s">
        <v>103</v>
      </c>
      <c r="L9" s="10" t="s">
        <v>104</v>
      </c>
      <c r="N9" s="7"/>
    </row>
    <row r="10" spans="1:14">
      <c r="A10" s="84"/>
      <c r="B10" s="14" t="s">
        <v>66</v>
      </c>
      <c r="C10" s="10" t="s">
        <v>105</v>
      </c>
      <c r="D10" s="10" t="s">
        <v>61</v>
      </c>
      <c r="E10" s="7" t="s">
        <v>61</v>
      </c>
      <c r="F10" s="57" t="s">
        <v>106</v>
      </c>
      <c r="G10" s="10">
        <v>4</v>
      </c>
      <c r="H10" s="52" t="s">
        <v>107</v>
      </c>
      <c r="I10" s="10">
        <v>3</v>
      </c>
      <c r="J10" s="10">
        <v>46</v>
      </c>
      <c r="K10" s="52" t="s">
        <v>103</v>
      </c>
      <c r="L10" s="10" t="s">
        <v>104</v>
      </c>
    </row>
    <row r="11" spans="1:14">
      <c r="A11" s="84"/>
      <c r="B11" s="14" t="s">
        <v>76</v>
      </c>
      <c r="C11" s="10" t="s">
        <v>61</v>
      </c>
      <c r="D11" s="10">
        <v>7</v>
      </c>
      <c r="E11" s="7" t="s">
        <v>108</v>
      </c>
      <c r="F11" s="57" t="s">
        <v>109</v>
      </c>
      <c r="G11" s="52">
        <v>163</v>
      </c>
      <c r="H11" s="52">
        <v>112</v>
      </c>
      <c r="I11" s="10" t="s">
        <v>61</v>
      </c>
      <c r="J11" s="52" t="s">
        <v>110</v>
      </c>
      <c r="K11" s="10" t="s">
        <v>111</v>
      </c>
      <c r="L11" s="10" t="s">
        <v>61</v>
      </c>
    </row>
    <row r="12" spans="1:14">
      <c r="A12" s="84"/>
      <c r="B12" s="14" t="s">
        <v>81</v>
      </c>
      <c r="C12" s="10" t="s">
        <v>61</v>
      </c>
      <c r="D12" s="10">
        <v>7</v>
      </c>
      <c r="E12" s="7" t="s">
        <v>112</v>
      </c>
      <c r="F12" s="57" t="s">
        <v>109</v>
      </c>
      <c r="G12" s="52">
        <v>163</v>
      </c>
      <c r="H12" s="52">
        <v>112</v>
      </c>
      <c r="I12" s="10" t="s">
        <v>61</v>
      </c>
      <c r="J12" s="10" t="s">
        <v>61</v>
      </c>
      <c r="K12" s="10">
        <v>87</v>
      </c>
      <c r="L12" s="52">
        <v>25</v>
      </c>
    </row>
    <row r="13" spans="1:14">
      <c r="A13" s="84"/>
      <c r="B13" s="14" t="s">
        <v>86</v>
      </c>
      <c r="C13" s="10" t="s">
        <v>94</v>
      </c>
      <c r="D13" s="10" t="s">
        <v>113</v>
      </c>
      <c r="E13" s="7" t="s">
        <v>114</v>
      </c>
      <c r="F13" s="57" t="s">
        <v>115</v>
      </c>
      <c r="G13" s="52" t="s">
        <v>116</v>
      </c>
      <c r="H13" s="10" t="s">
        <v>117</v>
      </c>
      <c r="I13" s="10" t="s">
        <v>118</v>
      </c>
      <c r="J13" s="10">
        <v>46</v>
      </c>
      <c r="K13" s="10" t="s">
        <v>111</v>
      </c>
      <c r="L13" s="10">
        <v>3</v>
      </c>
    </row>
    <row r="14" spans="1:14">
      <c r="A14" s="84"/>
      <c r="B14" s="14" t="s">
        <v>90</v>
      </c>
      <c r="C14" s="10" t="s">
        <v>119</v>
      </c>
      <c r="D14" s="10" t="s">
        <v>120</v>
      </c>
      <c r="E14" s="7">
        <v>3</v>
      </c>
      <c r="F14" s="58">
        <v>79</v>
      </c>
      <c r="G14" s="52" t="s">
        <v>121</v>
      </c>
      <c r="H14" s="11">
        <v>94</v>
      </c>
      <c r="I14" s="11">
        <v>6</v>
      </c>
      <c r="J14" s="11">
        <v>46</v>
      </c>
      <c r="K14" s="11">
        <v>88</v>
      </c>
      <c r="L14" s="11" t="s">
        <v>61</v>
      </c>
    </row>
    <row r="15" spans="1:14">
      <c r="A15" s="83" t="s">
        <v>122</v>
      </c>
      <c r="B15" s="13" t="s">
        <v>57</v>
      </c>
      <c r="C15" s="9" t="s">
        <v>123</v>
      </c>
      <c r="D15" s="9" t="s">
        <v>124</v>
      </c>
      <c r="E15" s="9" t="s">
        <v>125</v>
      </c>
      <c r="F15" s="52" t="s">
        <v>126</v>
      </c>
      <c r="G15" s="9">
        <v>4</v>
      </c>
      <c r="H15" s="52" t="s">
        <v>127</v>
      </c>
      <c r="I15" s="10">
        <v>5</v>
      </c>
      <c r="J15" s="52" t="s">
        <v>128</v>
      </c>
      <c r="K15" s="52">
        <v>4</v>
      </c>
      <c r="L15" s="10" t="s">
        <v>129</v>
      </c>
    </row>
    <row r="16" spans="1:14">
      <c r="A16" s="84"/>
      <c r="B16" s="14" t="s">
        <v>66</v>
      </c>
      <c r="C16" s="10" t="s">
        <v>130</v>
      </c>
      <c r="D16" s="10">
        <v>192</v>
      </c>
      <c r="E16" s="10">
        <v>3</v>
      </c>
      <c r="F16" s="52">
        <v>83</v>
      </c>
      <c r="G16" s="10" t="s">
        <v>131</v>
      </c>
      <c r="H16" s="52">
        <v>112</v>
      </c>
      <c r="I16" s="10" t="s">
        <v>118</v>
      </c>
      <c r="J16" s="10">
        <v>46</v>
      </c>
      <c r="K16" s="52" t="s">
        <v>132</v>
      </c>
      <c r="L16" s="10" t="s">
        <v>104</v>
      </c>
    </row>
    <row r="17" spans="1:13">
      <c r="A17" s="84"/>
      <c r="B17" s="14" t="s">
        <v>76</v>
      </c>
      <c r="C17" s="10" t="s">
        <v>61</v>
      </c>
      <c r="D17" s="10">
        <v>6</v>
      </c>
      <c r="E17" s="10" t="s">
        <v>133</v>
      </c>
      <c r="F17" s="52">
        <v>83</v>
      </c>
      <c r="G17" s="10" t="s">
        <v>61</v>
      </c>
      <c r="H17" s="52">
        <v>112</v>
      </c>
      <c r="I17" s="10" t="s">
        <v>61</v>
      </c>
      <c r="J17" s="10" t="s">
        <v>134</v>
      </c>
      <c r="K17" s="10">
        <v>7</v>
      </c>
      <c r="L17" s="10">
        <v>33</v>
      </c>
    </row>
    <row r="18" spans="1:13">
      <c r="A18" s="84"/>
      <c r="B18" s="14" t="s">
        <v>81</v>
      </c>
      <c r="C18" s="10" t="s">
        <v>61</v>
      </c>
      <c r="D18" s="10" t="s">
        <v>61</v>
      </c>
      <c r="E18" s="10" t="s">
        <v>135</v>
      </c>
      <c r="F18" s="52" t="s">
        <v>136</v>
      </c>
      <c r="G18" s="10" t="s">
        <v>61</v>
      </c>
      <c r="H18" s="52">
        <v>112</v>
      </c>
      <c r="I18" s="10" t="s">
        <v>61</v>
      </c>
      <c r="J18" s="10" t="s">
        <v>137</v>
      </c>
      <c r="K18" s="10" t="s">
        <v>61</v>
      </c>
      <c r="L18" s="52" t="s">
        <v>138</v>
      </c>
    </row>
    <row r="19" spans="1:13">
      <c r="A19" s="84"/>
      <c r="B19" s="14" t="s">
        <v>86</v>
      </c>
      <c r="C19" s="10" t="s">
        <v>94</v>
      </c>
      <c r="D19" s="10" t="s">
        <v>82</v>
      </c>
      <c r="E19" s="10" t="s">
        <v>114</v>
      </c>
      <c r="F19" s="52">
        <v>83</v>
      </c>
      <c r="G19" s="52" t="s">
        <v>101</v>
      </c>
      <c r="H19" s="10" t="s">
        <v>117</v>
      </c>
      <c r="I19" s="10" t="s">
        <v>118</v>
      </c>
      <c r="J19" s="10">
        <v>46</v>
      </c>
      <c r="K19" s="52">
        <v>4</v>
      </c>
      <c r="L19" s="10">
        <v>3</v>
      </c>
    </row>
    <row r="20" spans="1:13">
      <c r="A20" s="85"/>
      <c r="B20" s="15" t="s">
        <v>90</v>
      </c>
      <c r="C20" s="11" t="s">
        <v>139</v>
      </c>
      <c r="D20" s="11">
        <v>192</v>
      </c>
      <c r="E20" s="11" t="s">
        <v>140</v>
      </c>
      <c r="F20" s="56" t="s">
        <v>126</v>
      </c>
      <c r="G20" s="56" t="s">
        <v>116</v>
      </c>
      <c r="H20" s="11" t="s">
        <v>61</v>
      </c>
      <c r="I20" s="11">
        <v>6</v>
      </c>
      <c r="J20" s="11">
        <v>46</v>
      </c>
      <c r="K20" s="11">
        <v>88</v>
      </c>
      <c r="L20" s="11" t="s">
        <v>61</v>
      </c>
    </row>
    <row r="21" spans="1:13">
      <c r="A21" s="84" t="s">
        <v>141</v>
      </c>
      <c r="B21" s="14" t="s">
        <v>57</v>
      </c>
      <c r="C21" s="9" t="s">
        <v>94</v>
      </c>
      <c r="D21" s="52" t="s">
        <v>142</v>
      </c>
      <c r="E21" s="10">
        <v>131</v>
      </c>
      <c r="F21" s="52" t="s">
        <v>143</v>
      </c>
      <c r="G21" s="10" t="s">
        <v>144</v>
      </c>
      <c r="H21" s="52">
        <v>112</v>
      </c>
      <c r="I21" s="10" t="s">
        <v>118</v>
      </c>
      <c r="J21" s="52" t="s">
        <v>128</v>
      </c>
      <c r="K21" s="52">
        <v>4</v>
      </c>
      <c r="L21" s="10" t="s">
        <v>104</v>
      </c>
    </row>
    <row r="22" spans="1:13">
      <c r="A22" s="84"/>
      <c r="B22" s="14" t="s">
        <v>66</v>
      </c>
      <c r="C22" s="10" t="s">
        <v>130</v>
      </c>
      <c r="D22" s="10" t="s">
        <v>61</v>
      </c>
      <c r="E22" s="10">
        <v>3</v>
      </c>
      <c r="F22" s="52" t="s">
        <v>145</v>
      </c>
      <c r="G22" s="10">
        <v>4</v>
      </c>
      <c r="H22" s="52">
        <v>112</v>
      </c>
      <c r="I22" s="10">
        <v>5</v>
      </c>
      <c r="J22" s="10">
        <v>46</v>
      </c>
      <c r="K22" s="52">
        <v>4</v>
      </c>
      <c r="L22" s="10" t="s">
        <v>146</v>
      </c>
    </row>
    <row r="23" spans="1:13">
      <c r="A23" s="84"/>
      <c r="B23" s="14" t="s">
        <v>76</v>
      </c>
      <c r="C23" s="10" t="s">
        <v>61</v>
      </c>
      <c r="D23" s="10" t="s">
        <v>61</v>
      </c>
      <c r="E23" s="10" t="s">
        <v>147</v>
      </c>
      <c r="F23" s="52" t="s">
        <v>148</v>
      </c>
      <c r="G23" s="10">
        <v>4</v>
      </c>
      <c r="H23" s="52">
        <v>112</v>
      </c>
      <c r="I23" s="10" t="s">
        <v>61</v>
      </c>
      <c r="J23" s="52" t="s">
        <v>149</v>
      </c>
      <c r="K23" s="10">
        <v>8</v>
      </c>
      <c r="L23" s="10" t="s">
        <v>61</v>
      </c>
    </row>
    <row r="24" spans="1:13">
      <c r="A24" s="84"/>
      <c r="B24" s="14" t="s">
        <v>81</v>
      </c>
      <c r="C24" s="10" t="s">
        <v>61</v>
      </c>
      <c r="D24" s="10" t="s">
        <v>150</v>
      </c>
      <c r="E24" s="10">
        <v>7</v>
      </c>
      <c r="F24" s="52" t="s">
        <v>151</v>
      </c>
      <c r="G24" s="10" t="s">
        <v>61</v>
      </c>
      <c r="H24" s="52">
        <v>112</v>
      </c>
      <c r="I24" s="10">
        <v>6</v>
      </c>
      <c r="J24" s="52" t="s">
        <v>152</v>
      </c>
      <c r="K24" s="10">
        <v>8</v>
      </c>
      <c r="L24" s="10" t="s">
        <v>61</v>
      </c>
    </row>
    <row r="25" spans="1:13">
      <c r="A25" s="84"/>
      <c r="B25" s="14" t="s">
        <v>86</v>
      </c>
      <c r="C25" s="10" t="s">
        <v>94</v>
      </c>
      <c r="D25" s="10" t="s">
        <v>82</v>
      </c>
      <c r="E25" s="10">
        <v>3</v>
      </c>
      <c r="F25" s="52" t="s">
        <v>153</v>
      </c>
      <c r="G25" s="10">
        <v>4</v>
      </c>
      <c r="H25" s="10" t="s">
        <v>117</v>
      </c>
      <c r="I25" s="10" t="s">
        <v>118</v>
      </c>
      <c r="J25" s="10">
        <v>46</v>
      </c>
      <c r="K25" s="52">
        <v>4</v>
      </c>
      <c r="L25" s="10" t="s">
        <v>104</v>
      </c>
    </row>
    <row r="26" spans="1:13">
      <c r="A26" s="85"/>
      <c r="B26" s="14" t="s">
        <v>90</v>
      </c>
      <c r="C26" s="10" t="s">
        <v>139</v>
      </c>
      <c r="D26" s="10">
        <v>192</v>
      </c>
      <c r="E26" s="10">
        <v>3</v>
      </c>
      <c r="F26" s="52" t="s">
        <v>154</v>
      </c>
      <c r="G26" s="10">
        <v>4</v>
      </c>
      <c r="H26" s="10" t="s">
        <v>61</v>
      </c>
      <c r="I26" s="10">
        <v>6</v>
      </c>
      <c r="J26" s="10">
        <v>46</v>
      </c>
      <c r="K26" s="10" t="s">
        <v>111</v>
      </c>
      <c r="L26" s="10">
        <v>3</v>
      </c>
    </row>
    <row r="27" spans="1:13" ht="45.75">
      <c r="A27" s="62" t="s">
        <v>155</v>
      </c>
      <c r="B27" s="63"/>
      <c r="C27" s="64" t="s">
        <v>156</v>
      </c>
      <c r="D27" s="65" t="s">
        <v>157</v>
      </c>
      <c r="E27" s="66" t="s">
        <v>158</v>
      </c>
      <c r="F27" s="65" t="s">
        <v>159</v>
      </c>
      <c r="G27" s="65" t="s">
        <v>160</v>
      </c>
      <c r="H27" s="65" t="s">
        <v>161</v>
      </c>
      <c r="I27" s="65" t="s">
        <v>162</v>
      </c>
      <c r="J27" s="67" t="s">
        <v>163</v>
      </c>
      <c r="K27" s="68" t="s">
        <v>164</v>
      </c>
      <c r="L27" s="67" t="s">
        <v>165</v>
      </c>
      <c r="M27" s="69">
        <v>102</v>
      </c>
    </row>
    <row r="28" spans="1:13" ht="30.75">
      <c r="A28" s="61" t="s">
        <v>166</v>
      </c>
      <c r="B28" s="70"/>
      <c r="C28" s="70"/>
      <c r="D28" s="67">
        <v>161</v>
      </c>
      <c r="E28" s="70"/>
      <c r="F28" s="71" t="s">
        <v>167</v>
      </c>
      <c r="G28" s="72" t="s">
        <v>168</v>
      </c>
      <c r="H28" s="67" t="s">
        <v>169</v>
      </c>
      <c r="I28" s="73">
        <v>151</v>
      </c>
      <c r="J28" s="67" t="s">
        <v>170</v>
      </c>
      <c r="K28" s="67" t="s">
        <v>171</v>
      </c>
      <c r="L28" s="72" t="s">
        <v>172</v>
      </c>
      <c r="M28" s="69">
        <v>23</v>
      </c>
    </row>
    <row r="29" spans="1:13" ht="45.75">
      <c r="A29" s="61" t="s">
        <v>173</v>
      </c>
      <c r="B29" s="70"/>
      <c r="C29" s="74" t="s">
        <v>156</v>
      </c>
      <c r="D29" s="75" t="s">
        <v>174</v>
      </c>
      <c r="E29" s="66" t="s">
        <v>158</v>
      </c>
      <c r="F29" s="75" t="s">
        <v>175</v>
      </c>
      <c r="G29" s="74" t="s">
        <v>176</v>
      </c>
      <c r="H29" s="74" t="s">
        <v>177</v>
      </c>
      <c r="I29" s="74" t="s">
        <v>178</v>
      </c>
      <c r="J29" s="74" t="s">
        <v>179</v>
      </c>
      <c r="K29" s="74" t="s">
        <v>180</v>
      </c>
      <c r="L29" s="74" t="s">
        <v>181</v>
      </c>
      <c r="M29" s="69">
        <v>79</v>
      </c>
    </row>
    <row r="31" spans="1:13">
      <c r="A31" s="5"/>
      <c r="B31" s="5"/>
    </row>
    <row r="32" spans="1:13">
      <c r="B32" s="5"/>
      <c r="C32" s="5"/>
      <c r="D32" s="5"/>
      <c r="E32" s="5"/>
    </row>
    <row r="33" spans="2:5">
      <c r="B33" s="51"/>
      <c r="C33" s="51"/>
      <c r="D33" s="51"/>
      <c r="E33" s="51"/>
    </row>
  </sheetData>
  <mergeCells count="5">
    <mergeCell ref="C1:L1"/>
    <mergeCell ref="A3:A8"/>
    <mergeCell ref="A9:A14"/>
    <mergeCell ref="A15:A20"/>
    <mergeCell ref="A21:A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F607-4C51-4F4D-B970-F251D79F64F8}">
  <dimension ref="A1:P48"/>
  <sheetViews>
    <sheetView tabSelected="1" topLeftCell="B1" workbookViewId="0">
      <selection activeCell="N16" sqref="N16"/>
    </sheetView>
  </sheetViews>
  <sheetFormatPr defaultRowHeight="15"/>
  <cols>
    <col min="1" max="5" width="14.28515625" customWidth="1"/>
    <col min="6" max="6" width="12.5703125" customWidth="1"/>
    <col min="7" max="7" width="10.5703125" customWidth="1"/>
    <col min="8" max="11" width="14.28515625" customWidth="1"/>
    <col min="12" max="12" width="13.42578125" customWidth="1"/>
    <col min="13" max="13" width="13.28515625" customWidth="1"/>
  </cols>
  <sheetData>
    <row r="1" spans="1:16">
      <c r="A1" s="40" t="s">
        <v>35</v>
      </c>
      <c r="B1" s="4" t="s">
        <v>56</v>
      </c>
      <c r="C1" s="4" t="s">
        <v>96</v>
      </c>
      <c r="D1" s="4" t="s">
        <v>122</v>
      </c>
      <c r="E1" s="26" t="s">
        <v>141</v>
      </c>
      <c r="F1" s="4"/>
      <c r="G1" s="5"/>
      <c r="H1" s="40" t="s">
        <v>182</v>
      </c>
      <c r="I1" s="4" t="s">
        <v>56</v>
      </c>
      <c r="J1" s="4" t="s">
        <v>96</v>
      </c>
      <c r="K1" s="4" t="s">
        <v>122</v>
      </c>
      <c r="L1" s="26" t="s">
        <v>141</v>
      </c>
      <c r="M1" s="4"/>
      <c r="N1" s="5"/>
      <c r="O1" s="40" t="s">
        <v>183</v>
      </c>
      <c r="P1" s="41">
        <f>MIN(B11:E16,I11:L16,B19:E24,I19:L24,B27:E32,I27:L32,B35:E40,I35:L40,B43:E48,I43:L48)</f>
        <v>0.87570000000000003</v>
      </c>
    </row>
    <row r="2" spans="1:16">
      <c r="A2" s="16" t="s">
        <v>57</v>
      </c>
      <c r="B2" s="23">
        <f>AVERAGE(B11, B19, B27,B35,B43,H11,H19,H27,H35,H43)</f>
        <v>0.99785999999999997</v>
      </c>
      <c r="C2" s="23">
        <f>AVERAGE(C11, C19, C27,C35,C43,I11,I19,I27,I35,I43)</f>
        <v>0.99758999999999998</v>
      </c>
      <c r="D2" s="23">
        <f>AVERAGE(D11, D19, D27,D35,D43,J11,J19,J27,J35,J43)</f>
        <v>0.99864000000000019</v>
      </c>
      <c r="E2" s="37">
        <f>AVERAGE(E11, E19, E27,E35,E43,K11,K19,K27,K35,K43)</f>
        <v>0.99570000000000003</v>
      </c>
      <c r="F2">
        <f>ROUND(AVERAGE(B2:E2),4)</f>
        <v>0.99739999999999995</v>
      </c>
      <c r="H2" s="16" t="s">
        <v>57</v>
      </c>
      <c r="I2">
        <f>STDEV(B11, B19, B27,B35,B43,I11,I19,I27,I35,I43)</f>
        <v>3.3721737137276408E-3</v>
      </c>
      <c r="J2">
        <f>STDEV(C11, C19, C27,C35,C43,J11,J19,J27,J35,J43)</f>
        <v>1.7010127702179086E-3</v>
      </c>
      <c r="K2">
        <f>STDEV(D11, D19, D27,D35,D43,K11,K19,K27,K35,K43)</f>
        <v>5.3493094050644811E-3</v>
      </c>
      <c r="L2" s="16">
        <f>STDEV(E11, E19, E27,E35,E43,L11,L19,L27,L35,L43)</f>
        <v>2.0034925061557435E-2</v>
      </c>
      <c r="M2">
        <f>AVERAGE(I2:L2)</f>
        <v>7.614355237641866E-3</v>
      </c>
      <c r="N2" s="5"/>
      <c r="O2" s="42" t="s">
        <v>184</v>
      </c>
      <c r="P2" s="43">
        <f>MAX(B11:E16,I11:L16,B19:E24,I19:L24,B27:E32,I27:L32,B35:E40,I35:L40,B43:E48,I43:L48)</f>
        <v>1</v>
      </c>
    </row>
    <row r="3" spans="1:16">
      <c r="A3" s="16" t="s">
        <v>66</v>
      </c>
      <c r="B3" s="23">
        <f>AVERAGE(B12, B20, B28,B36,B44,H12,H20,H28,H36,H44)</f>
        <v>0.99795999999999996</v>
      </c>
      <c r="C3" s="23">
        <f>AVERAGE(C12, C20, C28,C36,C44,I12,I20,I28,I36,I44)</f>
        <v>0.99892999999999998</v>
      </c>
      <c r="D3" s="23">
        <f>AVERAGE(D12, D20, D28,D36,D44,J12,J20,J28,J36,J44)</f>
        <v>0.99702999999999997</v>
      </c>
      <c r="E3" s="37">
        <f>AVERAGE(E12, E20, E28,E36,E44,K12,K20,K28,K36,K44)</f>
        <v>0.99348999999999987</v>
      </c>
      <c r="F3">
        <f>ROUND(AVERAGE(B3:E3),4)</f>
        <v>0.99690000000000001</v>
      </c>
      <c r="H3" s="16" t="s">
        <v>66</v>
      </c>
      <c r="I3">
        <f>STDEV(B12, B20, B28,B36,B44,I12,I20,I28,I36,I44)</f>
        <v>1.566453886259592E-3</v>
      </c>
      <c r="J3">
        <f>STDEV(C12, C20, C28,C36,C44,J12,J20,J28,J36,J44)</f>
        <v>6.9183813135732875E-3</v>
      </c>
      <c r="K3">
        <f>STDEV(D12, D20, D28,D36,D44,K12,K20,K28,K36,K44)</f>
        <v>1.3243681931816062E-2</v>
      </c>
      <c r="L3" s="16">
        <f>STDEV(E12, E20, E28,E36,E44,L12,L20,L28,L36,L44)</f>
        <v>2.1784255272507661E-2</v>
      </c>
      <c r="M3">
        <f>AVERAGE(I3:L3)</f>
        <v>1.0878193101039151E-2</v>
      </c>
      <c r="N3" s="5"/>
    </row>
    <row r="4" spans="1:16">
      <c r="A4" s="16" t="s">
        <v>76</v>
      </c>
      <c r="B4" s="23">
        <f>AVERAGE(B13, B21, B29,B37,B45,H13,H21,H29,H37,H45)</f>
        <v>0.98963999999999996</v>
      </c>
      <c r="C4" s="23">
        <f>AVERAGE(C13, C21, C29,C37,C45,I13,I21,I29,I37,I45)</f>
        <v>0.99855999999999978</v>
      </c>
      <c r="D4" s="23">
        <f>AVERAGE(D13, D21, D29,D37,D45,J13,J21,J29,J37,J45)</f>
        <v>0.99973000000000012</v>
      </c>
      <c r="E4" s="37">
        <f>AVERAGE(E13, E21, E29,E37,E45,K13,K21,K29,K37,K45)</f>
        <v>0.99941999999999998</v>
      </c>
      <c r="F4">
        <f>ROUND(AVERAGE(B4:E4),4)</f>
        <v>0.99680000000000002</v>
      </c>
      <c r="H4" s="16" t="s">
        <v>76</v>
      </c>
      <c r="I4">
        <f>STDEV(B13, B21, B29,B37,B45,I13,I21,I29,I37,I45)</f>
        <v>1.4944921099379107E-2</v>
      </c>
      <c r="J4">
        <f>STDEV(C13, C21, C29,C37,C45,J13,J21,J29,J37,J45)</f>
        <v>2.1280142021247151E-3</v>
      </c>
      <c r="K4">
        <f>STDEV(D13, D21, D29,D37,D45,K13,K21,K29,K37,K45)</f>
        <v>5.1865209919558825E-4</v>
      </c>
      <c r="L4" s="16">
        <f>STDEV(E13, E21, E29,E37,E45,L13,L21,L29,L37,L45)</f>
        <v>1.4393285471589379E-3</v>
      </c>
      <c r="M4">
        <f>AVERAGE(I4:L4)</f>
        <v>4.7577289869645866E-3</v>
      </c>
    </row>
    <row r="5" spans="1:16">
      <c r="A5" s="16" t="s">
        <v>81</v>
      </c>
      <c r="B5" s="23">
        <f>AVERAGE(B14, B22, B30,B38,B46,H14,H22,H30,H38,H46)</f>
        <v>0.97450000000000014</v>
      </c>
      <c r="C5" s="23">
        <f>AVERAGE(C14, C22, C30,C38,C46,I14,I22,I30,I38,I46)</f>
        <v>0.9987999999999998</v>
      </c>
      <c r="D5" s="23">
        <f>AVERAGE(D14, D22, D30,D38,D46,J14,J22,J30,J38,J46)</f>
        <v>0.99964000000000008</v>
      </c>
      <c r="E5" s="37">
        <f>AVERAGE(E14, E22, E30,E38,E46,K14,K22,K30,K38,K46)</f>
        <v>0.99939999999999996</v>
      </c>
      <c r="F5">
        <f>ROUND(AVERAGE(B5:E5),4)</f>
        <v>0.99309999999999998</v>
      </c>
      <c r="H5" s="16" t="s">
        <v>81</v>
      </c>
      <c r="I5">
        <f>STDEV(B14, B22, B30,B38,B46,I14,I22,I30,I38,I46)</f>
        <v>3.8841960415108921E-2</v>
      </c>
      <c r="J5">
        <f>STDEV(C14, C22, C30,C38,C46,J14,J22,J30,J38,J46)</f>
        <v>6.5523532668296323E-4</v>
      </c>
      <c r="K5">
        <f>STDEV(D14, D22, D30,D38,D46,K14,K22,K30,K38,K46)</f>
        <v>7.530677998103119E-4</v>
      </c>
      <c r="L5" s="16">
        <f>STDEV(E14, E22, E30,E38,E46,L14,L22,L30,L38,L46)</f>
        <v>1.8098802907006474E-3</v>
      </c>
      <c r="M5">
        <f>AVERAGE(I5:L5)</f>
        <v>1.0515035958075711E-2</v>
      </c>
    </row>
    <row r="6" spans="1:16">
      <c r="A6" s="16" t="s">
        <v>86</v>
      </c>
      <c r="B6" s="23">
        <f>AVERAGE(B15, B23, B31,B39,B47,H15,H23,H31,H39,H47)</f>
        <v>0.99874000000000007</v>
      </c>
      <c r="C6" s="23">
        <f>AVERAGE(C15, C23, C31,C39,C47,I15,I23,I31,I39,I47)</f>
        <v>0.99878</v>
      </c>
      <c r="D6" s="23">
        <f>AVERAGE(D15, D23, D31,D39,D47,J15,J23,J31,J39,J47)</f>
        <v>0.99900999999999995</v>
      </c>
      <c r="E6" s="37">
        <f>AVERAGE(E15, E23, E31,E39,E47,K15,K23,K31,K39,K47)</f>
        <v>0.99740000000000006</v>
      </c>
      <c r="F6">
        <f>ROUND(AVERAGE(B6:E6),4)</f>
        <v>0.99850000000000005</v>
      </c>
      <c r="H6" s="16" t="s">
        <v>86</v>
      </c>
      <c r="I6">
        <f>STDEV(B15, B23, B31,B39,B47,I15,I23,I31,I39,I47)</f>
        <v>1.3231276078544722E-3</v>
      </c>
      <c r="J6">
        <f>STDEV(C15, C23, C31,C39,C47,J15,J23,J31,J39,J47)</f>
        <v>4.5570458267024384E-4</v>
      </c>
      <c r="K6">
        <f>STDEV(D15, D23, D31,D39,D47,K15,K23,K31,K39,K47)</f>
        <v>4.0242183506034443E-3</v>
      </c>
      <c r="L6" s="16">
        <f>STDEV(E15, E23, E31,E39,E47,L15,L23,L31,L39,L47)</f>
        <v>3.2260915465415411E-3</v>
      </c>
      <c r="M6">
        <f>AVERAGE(I6:L6)</f>
        <v>2.2572855219174254E-3</v>
      </c>
    </row>
    <row r="7" spans="1:16">
      <c r="A7" s="26" t="s">
        <v>90</v>
      </c>
      <c r="B7" s="38">
        <f>AVERAGE(B16, B24, B32,B40,B48,H16,H24,H32,H40,H48)</f>
        <v>0.99849999999999994</v>
      </c>
      <c r="C7" s="38">
        <f>AVERAGE(C16, C24, C32,C40,C48,I16,I24,I32,I40,I48)</f>
        <v>0.9970699999999999</v>
      </c>
      <c r="D7" s="38">
        <f>AVERAGE(D16, D24, D32,D40,D48,J16,J24,J32,J40,J48)</f>
        <v>0.99953000000000003</v>
      </c>
      <c r="E7" s="39">
        <f>AVERAGE(E16, E24, E32,E40,E48,K16,K24,K32,K40,K48)</f>
        <v>0.99921999999999989</v>
      </c>
      <c r="F7" s="4">
        <f>ROUND(AVERAGE(B7:E7),4)</f>
        <v>0.99860000000000004</v>
      </c>
      <c r="H7" s="26" t="s">
        <v>90</v>
      </c>
      <c r="I7" s="4">
        <f>STDEV(B16, B24, B32,B40,B48,I16,I24,I32,I40,I48)</f>
        <v>3.2703380729079429E-3</v>
      </c>
      <c r="J7" s="4">
        <f>STDEV(C16, C24, C32,C40,C48,J16,J24,J32,J40,J48)</f>
        <v>1.8055777776410386E-3</v>
      </c>
      <c r="K7" s="4">
        <f>STDEV(D16, D24, D32,D40,D48,K16,K24,K32,K40,K48)</f>
        <v>1.0317191693694869E-3</v>
      </c>
      <c r="L7" s="26">
        <f>STDEV(E16, E24, E32,E40,E48,L16,L24,L32,L40,L48)</f>
        <v>9.5945586430827752E-4</v>
      </c>
      <c r="M7" s="4">
        <f>AVERAGE(I7:L7)</f>
        <v>1.7667727210566864E-3</v>
      </c>
    </row>
    <row r="8" spans="1:16">
      <c r="A8" s="16"/>
      <c r="B8">
        <f>ROUND(AVERAGE(B2:B7),4)</f>
        <v>0.9929</v>
      </c>
      <c r="C8">
        <f>ROUND(AVERAGE(C2:C7),4)</f>
        <v>0.99829999999999997</v>
      </c>
      <c r="D8">
        <f>ROUND(AVERAGE(D2:D7),4)</f>
        <v>0.99890000000000001</v>
      </c>
      <c r="E8" s="16">
        <f>ROUND(AVERAGE(E2:E7),4)</f>
        <v>0.99739999999999995</v>
      </c>
      <c r="H8" s="16"/>
      <c r="I8">
        <f>AVERAGE(I2:I7)</f>
        <v>1.0553162465872947E-2</v>
      </c>
      <c r="J8">
        <f>AVERAGE(J2:J7)</f>
        <v>2.2773209954850258E-3</v>
      </c>
      <c r="K8">
        <f>AVERAGE(K2:K7)</f>
        <v>4.1534414593098956E-3</v>
      </c>
      <c r="L8" s="16">
        <f>AVERAGE(L2:L7)</f>
        <v>8.2089894304624173E-3</v>
      </c>
    </row>
    <row r="9" spans="1:16">
      <c r="E9" s="16"/>
    </row>
    <row r="10" spans="1:16">
      <c r="A10" s="24" t="s">
        <v>12</v>
      </c>
      <c r="B10" s="4" t="s">
        <v>56</v>
      </c>
      <c r="C10" s="4" t="s">
        <v>96</v>
      </c>
      <c r="D10" s="4" t="s">
        <v>122</v>
      </c>
      <c r="E10" s="4" t="s">
        <v>141</v>
      </c>
      <c r="F10" s="5"/>
      <c r="G10" s="44"/>
      <c r="H10" s="24" t="s">
        <v>14</v>
      </c>
      <c r="I10" s="4" t="s">
        <v>56</v>
      </c>
      <c r="J10" s="4" t="s">
        <v>96</v>
      </c>
      <c r="K10" s="4" t="s">
        <v>122</v>
      </c>
      <c r="L10" s="4" t="s">
        <v>141</v>
      </c>
      <c r="M10" s="5"/>
      <c r="N10" s="44"/>
    </row>
    <row r="11" spans="1:16">
      <c r="A11" s="16" t="s">
        <v>57</v>
      </c>
      <c r="B11">
        <v>0.99939999999999996</v>
      </c>
      <c r="C11">
        <v>0.99960000000000004</v>
      </c>
      <c r="D11">
        <v>0.99950000000000006</v>
      </c>
      <c r="E11">
        <v>0.99950000000000006</v>
      </c>
      <c r="F11" s="5"/>
      <c r="G11" s="76"/>
      <c r="H11" s="16" t="s">
        <v>57</v>
      </c>
      <c r="I11">
        <v>0.99029999999999996</v>
      </c>
      <c r="J11">
        <v>0.99450000000000005</v>
      </c>
      <c r="K11">
        <v>0.98209999999999997</v>
      </c>
      <c r="L11">
        <v>0.93420000000000003</v>
      </c>
      <c r="M11" s="5"/>
      <c r="N11" s="76"/>
    </row>
    <row r="12" spans="1:16">
      <c r="A12" s="16" t="s">
        <v>66</v>
      </c>
      <c r="B12">
        <v>0.99970000000000003</v>
      </c>
      <c r="C12">
        <v>0.99970000000000003</v>
      </c>
      <c r="D12">
        <v>0.999</v>
      </c>
      <c r="E12">
        <v>0.99960000000000004</v>
      </c>
      <c r="H12" s="16" t="s">
        <v>66</v>
      </c>
      <c r="I12">
        <v>0.99850000000000005</v>
      </c>
      <c r="J12">
        <v>0.9778</v>
      </c>
      <c r="K12">
        <v>0.95850000000000002</v>
      </c>
      <c r="L12">
        <v>0.93059999999999998</v>
      </c>
    </row>
    <row r="13" spans="1:16">
      <c r="A13" s="16" t="s">
        <v>76</v>
      </c>
      <c r="B13">
        <v>0.99960000000000004</v>
      </c>
      <c r="C13">
        <v>0.99990000000000001</v>
      </c>
      <c r="D13">
        <v>0.99990000000000001</v>
      </c>
      <c r="E13">
        <v>0.99980000000000002</v>
      </c>
      <c r="H13" s="16" t="s">
        <v>76</v>
      </c>
      <c r="I13">
        <v>0.99929999999999997</v>
      </c>
      <c r="J13">
        <v>0.99990000000000001</v>
      </c>
      <c r="K13">
        <v>0.99929999999999997</v>
      </c>
      <c r="L13">
        <v>0.99870000000000003</v>
      </c>
    </row>
    <row r="14" spans="1:16">
      <c r="A14" s="16" t="s">
        <v>81</v>
      </c>
      <c r="B14">
        <v>0.99970000000000003</v>
      </c>
      <c r="C14">
        <v>0.99990000000000001</v>
      </c>
      <c r="D14">
        <v>0.99990000000000001</v>
      </c>
      <c r="E14">
        <v>0.99980000000000002</v>
      </c>
      <c r="H14" s="16" t="s">
        <v>81</v>
      </c>
      <c r="I14">
        <v>0.99860000000000004</v>
      </c>
      <c r="J14">
        <v>0.99990000000000001</v>
      </c>
      <c r="K14">
        <v>0.99939999999999996</v>
      </c>
      <c r="L14">
        <v>0.99890000000000001</v>
      </c>
    </row>
    <row r="15" spans="1:16">
      <c r="A15" s="16" t="s">
        <v>86</v>
      </c>
      <c r="B15">
        <v>0.99960000000000004</v>
      </c>
      <c r="C15">
        <v>0.99970000000000003</v>
      </c>
      <c r="D15">
        <v>0.99870000000000003</v>
      </c>
      <c r="E15">
        <v>0.99970000000000003</v>
      </c>
      <c r="H15" s="16" t="s">
        <v>86</v>
      </c>
      <c r="I15">
        <v>0.999</v>
      </c>
      <c r="J15">
        <v>0.99929999999999997</v>
      </c>
      <c r="K15">
        <v>0.98729999999999996</v>
      </c>
      <c r="L15">
        <v>0.9929</v>
      </c>
    </row>
    <row r="16" spans="1:16">
      <c r="A16" s="16" t="s">
        <v>90</v>
      </c>
      <c r="B16">
        <v>0.99960000000000004</v>
      </c>
      <c r="C16">
        <v>0.99970000000000003</v>
      </c>
      <c r="D16">
        <v>0.99929999999999997</v>
      </c>
      <c r="E16">
        <v>0.99990000000000001</v>
      </c>
      <c r="H16" s="16" t="s">
        <v>90</v>
      </c>
      <c r="I16">
        <v>0.99960000000000004</v>
      </c>
      <c r="J16">
        <v>0.99980000000000002</v>
      </c>
      <c r="K16">
        <v>0.99629999999999996</v>
      </c>
      <c r="L16">
        <v>0.99680000000000002</v>
      </c>
    </row>
    <row r="18" spans="1:14">
      <c r="A18" s="24" t="s">
        <v>16</v>
      </c>
      <c r="B18" s="4" t="s">
        <v>56</v>
      </c>
      <c r="C18" s="4" t="s">
        <v>96</v>
      </c>
      <c r="D18" s="4" t="s">
        <v>122</v>
      </c>
      <c r="E18" s="4" t="s">
        <v>141</v>
      </c>
      <c r="F18" s="5"/>
      <c r="G18" s="44"/>
      <c r="H18" s="30" t="s">
        <v>18</v>
      </c>
      <c r="I18" s="4" t="s">
        <v>56</v>
      </c>
      <c r="J18" s="4" t="s">
        <v>96</v>
      </c>
      <c r="K18" s="4" t="s">
        <v>122</v>
      </c>
      <c r="L18" s="4" t="s">
        <v>141</v>
      </c>
      <c r="M18" s="5"/>
      <c r="N18" s="44"/>
    </row>
    <row r="19" spans="1:14">
      <c r="A19" s="16" t="s">
        <v>57</v>
      </c>
      <c r="B19">
        <v>0.99880000000000002</v>
      </c>
      <c r="C19">
        <v>0.99760000000000004</v>
      </c>
      <c r="D19">
        <v>0.99860000000000004</v>
      </c>
      <c r="E19">
        <v>0.99560000000000004</v>
      </c>
      <c r="F19" s="5"/>
      <c r="G19" s="76"/>
      <c r="H19" s="16" t="s">
        <v>57</v>
      </c>
      <c r="I19" s="45">
        <v>0.99980000000000002</v>
      </c>
      <c r="J19" s="45">
        <v>0.99919999999999998</v>
      </c>
      <c r="K19" s="45">
        <v>0.99690000000000001</v>
      </c>
      <c r="L19" s="45">
        <v>0.99760000000000004</v>
      </c>
      <c r="M19" s="5"/>
      <c r="N19" s="76"/>
    </row>
    <row r="20" spans="1:14">
      <c r="A20" s="16" t="s">
        <v>66</v>
      </c>
      <c r="B20">
        <v>0.99990000000000001</v>
      </c>
      <c r="C20">
        <v>0.99960000000000004</v>
      </c>
      <c r="D20">
        <v>0.99950000000000006</v>
      </c>
      <c r="E20">
        <v>0.99909999999999999</v>
      </c>
      <c r="H20" s="16" t="s">
        <v>66</v>
      </c>
      <c r="I20" s="45">
        <v>0.99939999999999996</v>
      </c>
      <c r="J20" s="45">
        <v>0.99939999999999996</v>
      </c>
      <c r="K20" s="45">
        <v>0.998</v>
      </c>
      <c r="L20" s="45">
        <v>0.99770000000000003</v>
      </c>
    </row>
    <row r="21" spans="1:14">
      <c r="A21" s="16" t="s">
        <v>76</v>
      </c>
      <c r="B21">
        <v>0.95169999999999999</v>
      </c>
      <c r="C21">
        <v>0.99309999999999998</v>
      </c>
      <c r="D21">
        <v>0.99980000000000002</v>
      </c>
      <c r="E21">
        <v>0.99960000000000004</v>
      </c>
      <c r="H21" s="16" t="s">
        <v>76</v>
      </c>
      <c r="I21" s="45">
        <v>0.99970000000000003</v>
      </c>
      <c r="J21" s="45">
        <v>0.99880000000000002</v>
      </c>
      <c r="K21" s="45">
        <v>0.99970000000000003</v>
      </c>
      <c r="L21" s="45">
        <v>0.99580000000000002</v>
      </c>
    </row>
    <row r="22" spans="1:14">
      <c r="A22" s="16" t="s">
        <v>81</v>
      </c>
      <c r="B22" s="44">
        <v>0.87570000000000003</v>
      </c>
      <c r="C22">
        <v>0.99960000000000004</v>
      </c>
      <c r="D22">
        <v>0.99980000000000002</v>
      </c>
      <c r="E22">
        <v>0.99939999999999996</v>
      </c>
      <c r="H22" s="16" t="s">
        <v>81</v>
      </c>
      <c r="I22" s="45">
        <v>0.99970000000000003</v>
      </c>
      <c r="J22" s="45">
        <v>0.99780000000000002</v>
      </c>
      <c r="K22" s="45">
        <v>0.99970000000000003</v>
      </c>
      <c r="L22" s="45">
        <v>0.99639999999999995</v>
      </c>
    </row>
    <row r="23" spans="1:14">
      <c r="A23" s="16" t="s">
        <v>86</v>
      </c>
      <c r="B23">
        <v>0.99760000000000004</v>
      </c>
      <c r="C23">
        <v>0.99850000000000005</v>
      </c>
      <c r="D23">
        <v>0.99390000000000001</v>
      </c>
      <c r="E23">
        <v>0.99129999999999996</v>
      </c>
      <c r="H23" s="16" t="s">
        <v>86</v>
      </c>
      <c r="I23" s="45">
        <v>0.99990000000000001</v>
      </c>
      <c r="J23" s="45">
        <v>0.99939999999999996</v>
      </c>
      <c r="K23" s="45">
        <v>0.99750000000000005</v>
      </c>
      <c r="L23" s="45">
        <v>0.99739999999999995</v>
      </c>
    </row>
    <row r="24" spans="1:14">
      <c r="A24" s="16" t="s">
        <v>90</v>
      </c>
      <c r="B24">
        <v>0.99770000000000003</v>
      </c>
      <c r="C24">
        <v>0.99990000000000001</v>
      </c>
      <c r="D24">
        <v>0.99919999999999998</v>
      </c>
      <c r="E24">
        <v>0.99970000000000003</v>
      </c>
      <c r="H24" s="16" t="s">
        <v>90</v>
      </c>
      <c r="I24" s="45">
        <v>0.99990000000000001</v>
      </c>
      <c r="J24" s="45">
        <v>0.99960000000000004</v>
      </c>
      <c r="K24" s="45">
        <v>0.99870000000000003</v>
      </c>
      <c r="L24" s="45">
        <v>0.99850000000000005</v>
      </c>
    </row>
    <row r="26" spans="1:14">
      <c r="A26" s="30" t="s">
        <v>20</v>
      </c>
      <c r="B26" s="4" t="s">
        <v>56</v>
      </c>
      <c r="C26" s="4" t="s">
        <v>96</v>
      </c>
      <c r="D26" s="4" t="s">
        <v>122</v>
      </c>
      <c r="E26" s="4" t="s">
        <v>141</v>
      </c>
      <c r="F26" s="5"/>
      <c r="G26" s="44"/>
      <c r="H26" s="30" t="s">
        <v>22</v>
      </c>
      <c r="I26" s="4" t="s">
        <v>56</v>
      </c>
      <c r="J26" s="4" t="s">
        <v>96</v>
      </c>
      <c r="K26" s="4" t="s">
        <v>122</v>
      </c>
      <c r="L26" s="4" t="s">
        <v>141</v>
      </c>
      <c r="M26" s="5"/>
      <c r="N26" s="44"/>
    </row>
    <row r="27" spans="1:14">
      <c r="A27" s="16" t="s">
        <v>57</v>
      </c>
      <c r="B27">
        <v>0.99950000000000006</v>
      </c>
      <c r="C27">
        <v>0.99980000000000002</v>
      </c>
      <c r="D27">
        <v>0.998</v>
      </c>
      <c r="E27">
        <v>0.995</v>
      </c>
      <c r="F27" s="5"/>
      <c r="G27" s="76"/>
      <c r="H27" s="16" t="s">
        <v>57</v>
      </c>
      <c r="I27">
        <v>0.99670000000000003</v>
      </c>
      <c r="J27">
        <v>0.99980000000000002</v>
      </c>
      <c r="K27">
        <v>0.99299999999999999</v>
      </c>
      <c r="L27">
        <v>0.99080000000000001</v>
      </c>
      <c r="M27" s="5"/>
      <c r="N27" s="76"/>
    </row>
    <row r="28" spans="1:14">
      <c r="A28" s="16" t="s">
        <v>66</v>
      </c>
      <c r="B28">
        <v>0.99639999999999995</v>
      </c>
      <c r="C28">
        <v>0.99990000000000001</v>
      </c>
      <c r="D28">
        <v>0.99939999999999996</v>
      </c>
      <c r="E28">
        <v>0.99839999999999995</v>
      </c>
      <c r="H28" s="16" t="s">
        <v>66</v>
      </c>
      <c r="I28">
        <v>0.998</v>
      </c>
      <c r="J28">
        <v>0.99919999999999998</v>
      </c>
      <c r="K28">
        <v>0.98309999999999997</v>
      </c>
      <c r="L28">
        <v>0.9798</v>
      </c>
    </row>
    <row r="29" spans="1:14">
      <c r="A29" s="16" t="s">
        <v>76</v>
      </c>
      <c r="B29">
        <v>0.99980000000000002</v>
      </c>
      <c r="C29">
        <v>0.99990000000000001</v>
      </c>
      <c r="D29">
        <v>0.99970000000000003</v>
      </c>
      <c r="E29">
        <v>0.99960000000000004</v>
      </c>
      <c r="H29" s="16" t="s">
        <v>76</v>
      </c>
      <c r="I29">
        <v>0.99670000000000003</v>
      </c>
      <c r="J29">
        <v>0.99980000000000002</v>
      </c>
      <c r="K29">
        <v>0.99850000000000005</v>
      </c>
      <c r="L29">
        <v>0.99650000000000005</v>
      </c>
    </row>
    <row r="30" spans="1:14">
      <c r="A30" s="16" t="s">
        <v>81</v>
      </c>
      <c r="B30">
        <v>0.99980000000000002</v>
      </c>
      <c r="C30">
        <v>1</v>
      </c>
      <c r="D30">
        <v>0.99970000000000003</v>
      </c>
      <c r="E30">
        <v>0.99960000000000004</v>
      </c>
      <c r="H30" s="16" t="s">
        <v>81</v>
      </c>
      <c r="I30">
        <v>0.99399999999999999</v>
      </c>
      <c r="J30">
        <v>0.99980000000000002</v>
      </c>
      <c r="K30">
        <v>0.99739999999999995</v>
      </c>
      <c r="L30">
        <v>0.99450000000000005</v>
      </c>
    </row>
    <row r="31" spans="1:14">
      <c r="A31" s="16" t="s">
        <v>86</v>
      </c>
      <c r="B31">
        <v>0.99970000000000003</v>
      </c>
      <c r="C31">
        <v>0.99990000000000001</v>
      </c>
      <c r="D31">
        <v>0.99980000000000002</v>
      </c>
      <c r="E31">
        <v>0.99980000000000002</v>
      </c>
      <c r="H31" s="16" t="s">
        <v>86</v>
      </c>
      <c r="I31">
        <v>0.99709999999999999</v>
      </c>
      <c r="J31">
        <v>1</v>
      </c>
      <c r="K31">
        <v>0.99960000000000004</v>
      </c>
      <c r="L31">
        <v>0.99970000000000003</v>
      </c>
    </row>
    <row r="32" spans="1:14">
      <c r="A32" s="16" t="s">
        <v>90</v>
      </c>
      <c r="B32">
        <v>0.99970000000000003</v>
      </c>
      <c r="C32">
        <v>0.99990000000000001</v>
      </c>
      <c r="D32">
        <v>0.99970000000000003</v>
      </c>
      <c r="E32">
        <v>0.99970000000000003</v>
      </c>
      <c r="H32" s="16" t="s">
        <v>90</v>
      </c>
      <c r="I32">
        <v>0.99139999999999995</v>
      </c>
      <c r="J32">
        <v>0.99990000000000001</v>
      </c>
      <c r="K32">
        <v>0.99929999999999997</v>
      </c>
      <c r="L32">
        <v>0.99929999999999997</v>
      </c>
    </row>
    <row r="34" spans="1:14">
      <c r="A34" s="30" t="s">
        <v>24</v>
      </c>
      <c r="B34" s="4" t="s">
        <v>56</v>
      </c>
      <c r="C34" s="4" t="s">
        <v>96</v>
      </c>
      <c r="D34" s="4" t="s">
        <v>122</v>
      </c>
      <c r="E34" s="4" t="s">
        <v>141</v>
      </c>
      <c r="F34" s="5"/>
      <c r="G34" s="44"/>
      <c r="H34" s="30" t="s">
        <v>25</v>
      </c>
      <c r="I34" s="4" t="s">
        <v>56</v>
      </c>
      <c r="J34" s="4" t="s">
        <v>96</v>
      </c>
      <c r="K34" s="4" t="s">
        <v>122</v>
      </c>
      <c r="L34" s="4" t="s">
        <v>141</v>
      </c>
      <c r="M34" s="5"/>
      <c r="N34" s="44"/>
    </row>
    <row r="35" spans="1:14">
      <c r="A35" s="16" t="s">
        <v>57</v>
      </c>
      <c r="B35">
        <v>0.99970000000000003</v>
      </c>
      <c r="C35">
        <v>0.99990000000000001</v>
      </c>
      <c r="D35">
        <v>0.99970000000000003</v>
      </c>
      <c r="E35">
        <v>0.99970000000000003</v>
      </c>
      <c r="F35" s="5"/>
      <c r="G35" s="76"/>
      <c r="H35" s="16" t="s">
        <v>57</v>
      </c>
      <c r="I35">
        <v>0.99609999999999999</v>
      </c>
      <c r="J35">
        <v>0.99990000000000001</v>
      </c>
      <c r="K35">
        <v>0.99980000000000002</v>
      </c>
      <c r="L35">
        <v>0.99970000000000003</v>
      </c>
      <c r="M35" s="5"/>
      <c r="N35" s="76"/>
    </row>
    <row r="36" spans="1:14">
      <c r="A36" s="16" t="s">
        <v>66</v>
      </c>
      <c r="B36">
        <v>0.99829999999999997</v>
      </c>
      <c r="C36">
        <v>0.99980000000000002</v>
      </c>
      <c r="D36">
        <v>0.99960000000000004</v>
      </c>
      <c r="E36">
        <v>0.99939999999999996</v>
      </c>
      <c r="H36" s="16" t="s">
        <v>66</v>
      </c>
      <c r="I36">
        <v>0.99870000000000003</v>
      </c>
      <c r="J36">
        <v>0.99990000000000001</v>
      </c>
      <c r="K36">
        <v>0.99990000000000001</v>
      </c>
      <c r="L36">
        <v>0.99990000000000001</v>
      </c>
    </row>
    <row r="37" spans="1:14">
      <c r="A37" s="16" t="s">
        <v>76</v>
      </c>
      <c r="B37">
        <v>0.99970000000000003</v>
      </c>
      <c r="C37">
        <v>0.99990000000000001</v>
      </c>
      <c r="D37">
        <v>0.99990000000000001</v>
      </c>
      <c r="E37">
        <v>0.99980000000000002</v>
      </c>
      <c r="H37" s="16" t="s">
        <v>76</v>
      </c>
      <c r="I37">
        <v>0.99929999999999997</v>
      </c>
      <c r="J37">
        <v>0.99990000000000001</v>
      </c>
      <c r="K37">
        <v>0.99950000000000006</v>
      </c>
      <c r="L37">
        <v>0.99880000000000002</v>
      </c>
    </row>
    <row r="38" spans="1:14">
      <c r="A38" s="16" t="s">
        <v>81</v>
      </c>
      <c r="B38">
        <v>0.99960000000000004</v>
      </c>
      <c r="C38">
        <v>0.99990000000000001</v>
      </c>
      <c r="D38">
        <v>0.99990000000000001</v>
      </c>
      <c r="E38">
        <v>0.99990000000000001</v>
      </c>
      <c r="H38" s="16" t="s">
        <v>81</v>
      </c>
      <c r="I38">
        <v>0.99919999999999998</v>
      </c>
      <c r="J38">
        <v>0.99990000000000001</v>
      </c>
      <c r="K38">
        <v>0.99960000000000004</v>
      </c>
      <c r="L38">
        <v>0.99939999999999996</v>
      </c>
    </row>
    <row r="39" spans="1:14">
      <c r="A39" s="16" t="s">
        <v>86</v>
      </c>
      <c r="B39">
        <v>0.99980000000000002</v>
      </c>
      <c r="C39">
        <v>0.99990000000000001</v>
      </c>
      <c r="D39">
        <v>0.99980000000000002</v>
      </c>
      <c r="E39">
        <v>0.99990000000000001</v>
      </c>
      <c r="H39" s="16" t="s">
        <v>86</v>
      </c>
      <c r="I39">
        <v>0.99729999999999996</v>
      </c>
      <c r="J39">
        <v>1</v>
      </c>
      <c r="K39">
        <v>0.99990000000000001</v>
      </c>
      <c r="L39">
        <v>0.99990000000000001</v>
      </c>
    </row>
    <row r="40" spans="1:14">
      <c r="A40" s="16" t="s">
        <v>90</v>
      </c>
      <c r="B40">
        <v>0.99870000000000003</v>
      </c>
      <c r="C40">
        <v>0.99409999999999998</v>
      </c>
      <c r="D40">
        <v>0.99860000000000004</v>
      </c>
      <c r="E40">
        <v>0.99939999999999996</v>
      </c>
      <c r="H40" s="16" t="s">
        <v>90</v>
      </c>
      <c r="I40">
        <v>0.99450000000000005</v>
      </c>
      <c r="J40">
        <v>0.99990000000000001</v>
      </c>
      <c r="K40">
        <v>0.99990000000000001</v>
      </c>
      <c r="L40">
        <v>0.99990000000000001</v>
      </c>
    </row>
    <row r="42" spans="1:14">
      <c r="A42" s="30" t="s">
        <v>27</v>
      </c>
      <c r="B42" s="4" t="s">
        <v>56</v>
      </c>
      <c r="C42" s="4" t="s">
        <v>96</v>
      </c>
      <c r="D42" s="4" t="s">
        <v>122</v>
      </c>
      <c r="E42" s="4" t="s">
        <v>141</v>
      </c>
      <c r="F42" s="5"/>
      <c r="G42" s="44"/>
      <c r="H42" s="30" t="s">
        <v>29</v>
      </c>
      <c r="I42" s="4" t="s">
        <v>56</v>
      </c>
      <c r="J42" s="4" t="s">
        <v>96</v>
      </c>
      <c r="K42" s="4" t="s">
        <v>122</v>
      </c>
      <c r="L42" s="4" t="s">
        <v>141</v>
      </c>
      <c r="M42" s="5"/>
      <c r="N42" s="44"/>
    </row>
    <row r="43" spans="1:14">
      <c r="A43" s="16" t="s">
        <v>57</v>
      </c>
      <c r="B43">
        <v>0.9919</v>
      </c>
      <c r="C43">
        <v>0.99970000000000003</v>
      </c>
      <c r="D43">
        <v>0.99790000000000001</v>
      </c>
      <c r="E43">
        <v>0.99909999999999999</v>
      </c>
      <c r="F43" s="5"/>
      <c r="G43" s="76"/>
      <c r="H43" s="16" t="s">
        <v>57</v>
      </c>
      <c r="I43">
        <v>0.99639999999999995</v>
      </c>
      <c r="J43">
        <v>0.99929999999999997</v>
      </c>
      <c r="K43">
        <v>0.99629999999999996</v>
      </c>
      <c r="L43">
        <v>0.99519999999999997</v>
      </c>
      <c r="M43" s="5"/>
      <c r="N43" s="76"/>
    </row>
    <row r="44" spans="1:14">
      <c r="A44" s="16" t="s">
        <v>66</v>
      </c>
      <c r="B44">
        <v>0.99550000000000005</v>
      </c>
      <c r="C44">
        <v>0.99970000000000003</v>
      </c>
      <c r="D44">
        <v>0.99670000000000003</v>
      </c>
      <c r="E44">
        <v>0.99939999999999996</v>
      </c>
      <c r="H44" s="16" t="s">
        <v>66</v>
      </c>
      <c r="I44">
        <v>0.996</v>
      </c>
      <c r="J44">
        <v>0.99980000000000002</v>
      </c>
      <c r="K44">
        <v>0.99950000000000006</v>
      </c>
      <c r="L44">
        <v>0.99770000000000003</v>
      </c>
    </row>
    <row r="45" spans="1:14">
      <c r="A45" s="16" t="s">
        <v>76</v>
      </c>
      <c r="B45">
        <v>0.99739999999999995</v>
      </c>
      <c r="C45">
        <v>0.99980000000000002</v>
      </c>
      <c r="D45">
        <v>0.99980000000000002</v>
      </c>
      <c r="E45">
        <v>0.99980000000000002</v>
      </c>
      <c r="H45" s="16" t="s">
        <v>76</v>
      </c>
      <c r="I45">
        <v>0.998</v>
      </c>
      <c r="J45">
        <v>0.99980000000000002</v>
      </c>
      <c r="K45">
        <v>0.99860000000000004</v>
      </c>
      <c r="L45">
        <v>0.99909999999999999</v>
      </c>
    </row>
    <row r="46" spans="1:14">
      <c r="A46" s="16" t="s">
        <v>81</v>
      </c>
      <c r="B46">
        <v>0.99770000000000003</v>
      </c>
      <c r="C46">
        <v>0.99980000000000002</v>
      </c>
      <c r="D46">
        <v>0.99990000000000001</v>
      </c>
      <c r="E46">
        <v>0.99990000000000001</v>
      </c>
      <c r="H46" s="16" t="s">
        <v>81</v>
      </c>
      <c r="I46">
        <v>0.99729999999999996</v>
      </c>
      <c r="J46">
        <v>0.99980000000000002</v>
      </c>
      <c r="K46">
        <v>0.99929999999999997</v>
      </c>
      <c r="L46">
        <v>0.99950000000000006</v>
      </c>
    </row>
    <row r="47" spans="1:14">
      <c r="A47" s="16" t="s">
        <v>86</v>
      </c>
      <c r="B47">
        <v>0.997</v>
      </c>
      <c r="C47">
        <v>0.99970000000000003</v>
      </c>
      <c r="D47">
        <v>0.99950000000000006</v>
      </c>
      <c r="E47">
        <v>0.99990000000000001</v>
      </c>
      <c r="H47" s="16" t="s">
        <v>86</v>
      </c>
      <c r="I47">
        <v>0.99680000000000002</v>
      </c>
      <c r="J47">
        <v>0.99970000000000003</v>
      </c>
      <c r="K47">
        <v>0.99909999999999999</v>
      </c>
      <c r="L47">
        <v>0.99960000000000004</v>
      </c>
    </row>
    <row r="48" spans="1:14">
      <c r="A48" s="16" t="s">
        <v>90</v>
      </c>
      <c r="B48">
        <v>0.99680000000000002</v>
      </c>
      <c r="C48">
        <v>0.99980000000000002</v>
      </c>
      <c r="D48">
        <v>0.99960000000000004</v>
      </c>
      <c r="E48">
        <v>0.99990000000000001</v>
      </c>
      <c r="H48" s="16" t="s">
        <v>90</v>
      </c>
      <c r="I48">
        <v>0.9919</v>
      </c>
      <c r="J48">
        <v>0.99970000000000003</v>
      </c>
      <c r="K48">
        <v>0.99939999999999996</v>
      </c>
      <c r="L48">
        <v>0.99939999999999996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36BA3-36FB-44D3-AD7F-6767E0A98A6E}">
  <dimension ref="A1:M48"/>
  <sheetViews>
    <sheetView topLeftCell="A32" workbookViewId="0">
      <selection activeCell="E6" sqref="E6"/>
    </sheetView>
  </sheetViews>
  <sheetFormatPr defaultRowHeight="15"/>
  <cols>
    <col min="1" max="11" width="14.28515625" customWidth="1"/>
    <col min="12" max="12" width="9.140625" bestFit="1" customWidth="1"/>
  </cols>
  <sheetData>
    <row r="1" spans="1:13">
      <c r="A1" s="25" t="s">
        <v>35</v>
      </c>
      <c r="B1" s="4" t="s">
        <v>56</v>
      </c>
      <c r="C1" s="4" t="s">
        <v>96</v>
      </c>
      <c r="D1" s="4" t="s">
        <v>122</v>
      </c>
      <c r="E1" s="26" t="s">
        <v>141</v>
      </c>
      <c r="F1" s="4"/>
      <c r="G1" s="5"/>
      <c r="M1" s="44"/>
    </row>
    <row r="2" spans="1:13">
      <c r="A2" s="16" t="s">
        <v>57</v>
      </c>
      <c r="B2" s="23">
        <f>AVERAGE(B11, B19, B27,B35,B43,H11,H19,H27,H35,H43)</f>
        <v>1.6706800000000002</v>
      </c>
      <c r="C2" s="23">
        <f>AVERAGE(C11, C19, C27,C35,C43,I11,I19,I27,I35,I43)</f>
        <v>1.5059</v>
      </c>
      <c r="D2" s="23">
        <f>AVERAGE(D11, D19, D27,D35,D43,J11,J19,J27,J35,J43)</f>
        <v>1.55247</v>
      </c>
      <c r="E2" s="37">
        <f>AVERAGE(E11, E19, E27,E35,E43,K11,K19,K27,K35,K43)</f>
        <v>1.5823400000000001</v>
      </c>
      <c r="F2">
        <f>AVERAGE(B2:E2)</f>
        <v>1.5778475000000003</v>
      </c>
      <c r="H2" s="23"/>
      <c r="I2" s="23"/>
      <c r="J2" s="23"/>
      <c r="K2" s="23"/>
      <c r="M2" s="60"/>
    </row>
    <row r="3" spans="1:13">
      <c r="A3" s="16" t="s">
        <v>66</v>
      </c>
      <c r="B3" s="23">
        <f>AVERAGE(B12, B20, B28,B36,B44,H12,H20,H28,H36,H44)</f>
        <v>1.6707100000000001</v>
      </c>
      <c r="C3" s="23">
        <f>AVERAGE(C12, C20, C28,C36,C44,I12,I20,I28,I36,I44)</f>
        <v>1.5008500000000002</v>
      </c>
      <c r="D3" s="23">
        <f>AVERAGE(D12, D20, D28,D36,D44,J12,J20,J28,J36,J44)</f>
        <v>1.54911</v>
      </c>
      <c r="E3" s="37">
        <f>AVERAGE(E12, E20, E28,E36,E44,K12,K20,K28,K36,K44)</f>
        <v>1.5811699999999997</v>
      </c>
      <c r="F3">
        <f>AVERAGE(B3:E3)</f>
        <v>1.5754600000000001</v>
      </c>
      <c r="H3" s="23"/>
      <c r="I3" s="23"/>
      <c r="J3" s="23"/>
      <c r="K3" s="23"/>
    </row>
    <row r="4" spans="1:13">
      <c r="A4" s="16" t="s">
        <v>76</v>
      </c>
      <c r="B4" s="23">
        <f>AVERAGE(B13, B21, B29,B37,B45,H13,H21,H29,H37,H45)</f>
        <v>1.6493499999999996</v>
      </c>
      <c r="C4" s="23">
        <f>AVERAGE(C13, C21, C29,C37,C45,I13,I21,I29,I37,I45)</f>
        <v>1.5038100000000001</v>
      </c>
      <c r="D4" s="23">
        <f>AVERAGE(D13, D21, D29,D37,D45,J13,J21,J29,J37,J45)</f>
        <v>1.5522800000000001</v>
      </c>
      <c r="E4" s="37">
        <f>AVERAGE(E13, E21, E29,E37,E45,K13,K21,K29,K37,K45)</f>
        <v>1.5732900000000001</v>
      </c>
      <c r="F4">
        <f>AVERAGE(B4:E4)</f>
        <v>1.5696824999999999</v>
      </c>
      <c r="H4" s="23"/>
      <c r="I4" s="23"/>
      <c r="J4" s="23"/>
      <c r="K4" s="23"/>
    </row>
    <row r="5" spans="1:13">
      <c r="A5" s="16" t="s">
        <v>81</v>
      </c>
      <c r="B5" s="23">
        <f>AVERAGE(B14, B22, B30,B38,B46,H14,H22,H30,H38,H46)</f>
        <v>1.6477700000000002</v>
      </c>
      <c r="C5" s="23">
        <f>AVERAGE(C14, C22, C30,C38,C46,I14,I22,I30,I38,I46)</f>
        <v>1.50274</v>
      </c>
      <c r="D5" s="23">
        <f>AVERAGE(D14, D22, D30,D38,D46,J14,J22,J30,J38,J46)</f>
        <v>1.55121</v>
      </c>
      <c r="E5" s="37">
        <f>AVERAGE(E14, E22, E30,E38,E46,K14,K22,K30,K38,K46)</f>
        <v>1.5726899999999999</v>
      </c>
      <c r="F5">
        <f>AVERAGE(B5:E5)</f>
        <v>1.5686024999999999</v>
      </c>
      <c r="H5" s="23"/>
      <c r="I5" s="23"/>
      <c r="J5" s="23"/>
      <c r="K5" s="23"/>
    </row>
    <row r="6" spans="1:13">
      <c r="A6" s="16" t="s">
        <v>86</v>
      </c>
      <c r="B6" s="23">
        <f>AVERAGE(B15, B23, B31,B39,B47,H15,H23,H31,H39,H47)</f>
        <v>1.6722300000000001</v>
      </c>
      <c r="C6" s="23">
        <f>AVERAGE(C15, C23, C31,C39,C47,I15,I23,I31,I39,I47)</f>
        <v>1.5038999999999998</v>
      </c>
      <c r="D6" s="23">
        <f>AVERAGE(D15, D23, D31,D39,D47,J15,J23,J31,J39,J47)</f>
        <v>1.5523899999999997</v>
      </c>
      <c r="E6" s="37">
        <f>AVERAGE(E15, E23, E31,E39,E47,K15,K23,K31,K39,K47)</f>
        <v>1.5790900000000003</v>
      </c>
      <c r="F6">
        <f>AVERAGE(B6:E6)</f>
        <v>1.5769025000000001</v>
      </c>
      <c r="H6" s="23"/>
      <c r="I6" s="23"/>
      <c r="J6" s="23"/>
      <c r="K6" s="23"/>
    </row>
    <row r="7" spans="1:13">
      <c r="A7" s="26" t="s">
        <v>90</v>
      </c>
      <c r="B7" s="38">
        <f>AVERAGE(B16, B24, B32,B40,B48,H16,H24,H32,H40,H48)</f>
        <v>1.6413500000000003</v>
      </c>
      <c r="C7" s="38">
        <f>AVERAGE(C16, C24, C32,C40,C48,I16,I24,I32,I40,I48)</f>
        <v>1.5006200000000001</v>
      </c>
      <c r="D7" s="38">
        <f>AVERAGE(D16, D24, D32,D40,D48,J16,J24,J32,J40,J48)</f>
        <v>1.5478600000000002</v>
      </c>
      <c r="E7" s="39">
        <f>AVERAGE(E16, E24, E32,E40,E48,K16,K24,K32,K40,K48)</f>
        <v>1.57443</v>
      </c>
      <c r="F7" s="4">
        <f>AVERAGE(B7:E7)</f>
        <v>1.566065</v>
      </c>
      <c r="H7" s="23"/>
      <c r="I7" s="23"/>
      <c r="J7" s="23"/>
      <c r="K7" s="23"/>
    </row>
    <row r="8" spans="1:13">
      <c r="A8" s="16"/>
      <c r="B8">
        <f>AVERAGE(B2:B7)</f>
        <v>1.6586816666666671</v>
      </c>
      <c r="C8">
        <f>AVERAGE(C2:C7)</f>
        <v>1.5029700000000001</v>
      </c>
      <c r="D8">
        <f>AVERAGE(D2:D7)</f>
        <v>1.5508866666666667</v>
      </c>
      <c r="E8" s="16">
        <f>AVERAGE(E2:E7)</f>
        <v>1.5771683333333331</v>
      </c>
    </row>
    <row r="10" spans="1:13">
      <c r="A10" s="24" t="s">
        <v>12</v>
      </c>
      <c r="B10" s="4" t="s">
        <v>56</v>
      </c>
      <c r="C10" s="4" t="s">
        <v>96</v>
      </c>
      <c r="D10" s="4" t="s">
        <v>122</v>
      </c>
      <c r="E10" s="4" t="s">
        <v>141</v>
      </c>
      <c r="G10" s="24" t="s">
        <v>14</v>
      </c>
      <c r="H10" s="4" t="s">
        <v>56</v>
      </c>
      <c r="I10" s="4" t="s">
        <v>96</v>
      </c>
      <c r="J10" s="4" t="s">
        <v>122</v>
      </c>
      <c r="K10" s="4" t="s">
        <v>141</v>
      </c>
    </row>
    <row r="11" spans="1:13">
      <c r="A11" s="16" t="s">
        <v>57</v>
      </c>
      <c r="B11">
        <v>1.6356999999999999</v>
      </c>
      <c r="C11">
        <v>1.5079</v>
      </c>
      <c r="D11">
        <v>1.5673999999999999</v>
      </c>
      <c r="E11">
        <v>1.5903</v>
      </c>
      <c r="G11" s="16" t="s">
        <v>57</v>
      </c>
      <c r="H11">
        <v>1.6022000000000001</v>
      </c>
      <c r="I11">
        <v>1.5022</v>
      </c>
      <c r="J11">
        <v>1.5545</v>
      </c>
      <c r="K11">
        <v>1.5972</v>
      </c>
    </row>
    <row r="12" spans="1:13">
      <c r="A12" s="16" t="s">
        <v>66</v>
      </c>
      <c r="B12">
        <v>1.6356999999999999</v>
      </c>
      <c r="C12">
        <v>1.4992000000000001</v>
      </c>
      <c r="D12">
        <v>1.5592999999999999</v>
      </c>
      <c r="E12">
        <v>1.5886</v>
      </c>
      <c r="G12" s="16" t="s">
        <v>66</v>
      </c>
      <c r="H12">
        <v>1.6016999999999999</v>
      </c>
      <c r="I12">
        <v>1.5088999999999999</v>
      </c>
      <c r="J12">
        <v>1.5434000000000001</v>
      </c>
      <c r="K12">
        <v>1.6020000000000001</v>
      </c>
    </row>
    <row r="13" spans="1:13">
      <c r="A13" s="16" t="s">
        <v>76</v>
      </c>
      <c r="B13">
        <v>1.6553</v>
      </c>
      <c r="C13">
        <v>1.5075000000000001</v>
      </c>
      <c r="D13">
        <v>1.5537000000000001</v>
      </c>
      <c r="E13">
        <v>1.5788</v>
      </c>
      <c r="G13" s="16" t="s">
        <v>76</v>
      </c>
      <c r="H13">
        <v>1.6356999999999999</v>
      </c>
      <c r="I13">
        <v>1.5019</v>
      </c>
      <c r="J13">
        <v>1.5705</v>
      </c>
      <c r="K13">
        <v>1.5811999999999999</v>
      </c>
    </row>
    <row r="14" spans="1:13">
      <c r="A14" s="16" t="s">
        <v>81</v>
      </c>
      <c r="B14">
        <v>1.6519999999999999</v>
      </c>
      <c r="C14">
        <v>1.5045999999999999</v>
      </c>
      <c r="D14">
        <v>1.5620000000000001</v>
      </c>
      <c r="E14">
        <v>1.5778000000000001</v>
      </c>
      <c r="G14" s="16" t="s">
        <v>81</v>
      </c>
      <c r="H14">
        <v>1.6322000000000001</v>
      </c>
      <c r="I14">
        <v>1.5022</v>
      </c>
      <c r="J14">
        <v>1.5666</v>
      </c>
      <c r="K14">
        <v>1.5846</v>
      </c>
    </row>
    <row r="15" spans="1:13">
      <c r="A15" s="16" t="s">
        <v>86</v>
      </c>
      <c r="B15">
        <v>1.6554</v>
      </c>
      <c r="C15">
        <v>1.508</v>
      </c>
      <c r="D15">
        <v>1.5628</v>
      </c>
      <c r="E15">
        <v>1.5873999999999999</v>
      </c>
      <c r="G15" s="16" t="s">
        <v>86</v>
      </c>
      <c r="H15">
        <v>1.6277999999999999</v>
      </c>
      <c r="I15">
        <v>1.5041</v>
      </c>
      <c r="J15">
        <v>1.544</v>
      </c>
      <c r="K15">
        <v>1.5841000000000001</v>
      </c>
    </row>
    <row r="16" spans="1:13">
      <c r="A16" s="16" t="s">
        <v>90</v>
      </c>
      <c r="B16">
        <v>1.6303000000000001</v>
      </c>
      <c r="C16">
        <v>1.502</v>
      </c>
      <c r="D16">
        <v>1.5649</v>
      </c>
      <c r="E16">
        <v>1.5838000000000001</v>
      </c>
      <c r="G16" s="16" t="s">
        <v>90</v>
      </c>
      <c r="H16">
        <v>1.6155999999999999</v>
      </c>
      <c r="I16">
        <v>1.4984</v>
      </c>
      <c r="J16">
        <v>1.5459000000000001</v>
      </c>
      <c r="K16">
        <v>1.5945</v>
      </c>
    </row>
    <row r="18" spans="1:11">
      <c r="A18" s="24" t="s">
        <v>16</v>
      </c>
      <c r="B18" s="4" t="s">
        <v>56</v>
      </c>
      <c r="C18" s="4" t="s">
        <v>96</v>
      </c>
      <c r="D18" s="4" t="s">
        <v>122</v>
      </c>
      <c r="E18" s="4" t="s">
        <v>141</v>
      </c>
      <c r="G18" s="30" t="s">
        <v>18</v>
      </c>
      <c r="H18" s="4" t="s">
        <v>56</v>
      </c>
      <c r="I18" s="4" t="s">
        <v>96</v>
      </c>
      <c r="J18" s="4" t="s">
        <v>122</v>
      </c>
      <c r="K18" s="4" t="s">
        <v>141</v>
      </c>
    </row>
    <row r="19" spans="1:11">
      <c r="A19" s="16" t="s">
        <v>57</v>
      </c>
      <c r="B19" s="60">
        <v>2.0064000000000002</v>
      </c>
      <c r="C19">
        <v>1.5344</v>
      </c>
      <c r="D19">
        <v>1.5509999999999999</v>
      </c>
      <c r="E19">
        <v>1.5931</v>
      </c>
      <c r="G19" s="16" t="s">
        <v>57</v>
      </c>
      <c r="H19">
        <v>1.6347</v>
      </c>
      <c r="I19">
        <v>1.4983</v>
      </c>
      <c r="J19">
        <v>1.5482</v>
      </c>
      <c r="K19">
        <v>1.5764</v>
      </c>
    </row>
    <row r="20" spans="1:11">
      <c r="A20" s="16" t="s">
        <v>66</v>
      </c>
      <c r="B20">
        <v>1.7433000000000001</v>
      </c>
      <c r="C20">
        <v>1.502</v>
      </c>
      <c r="D20">
        <v>1.5589999999999999</v>
      </c>
      <c r="E20">
        <v>1.599</v>
      </c>
      <c r="G20" s="16" t="s">
        <v>66</v>
      </c>
      <c r="H20">
        <v>1.6313</v>
      </c>
      <c r="I20">
        <v>1.4983</v>
      </c>
      <c r="J20">
        <v>1.5432999999999999</v>
      </c>
      <c r="K20">
        <v>1.5795999999999999</v>
      </c>
    </row>
    <row r="21" spans="1:11">
      <c r="A21" s="16" t="s">
        <v>76</v>
      </c>
      <c r="B21">
        <v>1.6107</v>
      </c>
      <c r="C21">
        <v>1.5084</v>
      </c>
      <c r="D21">
        <v>1.5672999999999999</v>
      </c>
      <c r="E21">
        <v>1.5647</v>
      </c>
      <c r="G21" s="16" t="s">
        <v>76</v>
      </c>
      <c r="H21">
        <v>1.6613</v>
      </c>
      <c r="I21">
        <v>1.5004999999999999</v>
      </c>
      <c r="J21">
        <v>1.5496000000000001</v>
      </c>
      <c r="K21">
        <v>1.5729</v>
      </c>
    </row>
    <row r="22" spans="1:11">
      <c r="A22" s="16" t="s">
        <v>81</v>
      </c>
      <c r="B22">
        <v>1.5953999999999999</v>
      </c>
      <c r="C22">
        <v>1.5071000000000001</v>
      </c>
      <c r="D22">
        <v>1.5644</v>
      </c>
      <c r="E22">
        <v>1.5629</v>
      </c>
      <c r="G22" s="16" t="s">
        <v>81</v>
      </c>
      <c r="H22">
        <v>1.6705000000000001</v>
      </c>
      <c r="I22">
        <v>1.5006999999999999</v>
      </c>
      <c r="J22">
        <v>1.5501</v>
      </c>
      <c r="K22">
        <v>1.5741000000000001</v>
      </c>
    </row>
    <row r="23" spans="1:11">
      <c r="A23" s="16" t="s">
        <v>86</v>
      </c>
      <c r="B23">
        <v>1.8238000000000001</v>
      </c>
      <c r="C23">
        <v>1.5126999999999999</v>
      </c>
      <c r="D23">
        <v>1.5471999999999999</v>
      </c>
      <c r="E23">
        <v>1.5805</v>
      </c>
      <c r="G23" s="16" t="s">
        <v>86</v>
      </c>
      <c r="H23">
        <v>1.6431</v>
      </c>
      <c r="I23">
        <v>1.4981</v>
      </c>
      <c r="J23">
        <v>1.5550999999999999</v>
      </c>
      <c r="K23">
        <v>1.5743</v>
      </c>
    </row>
    <row r="24" spans="1:11">
      <c r="A24" s="16" t="s">
        <v>90</v>
      </c>
      <c r="B24">
        <v>1.7723</v>
      </c>
      <c r="C24">
        <v>1.5052000000000001</v>
      </c>
      <c r="D24">
        <v>1.5551999999999999</v>
      </c>
      <c r="E24">
        <v>1.5722</v>
      </c>
      <c r="G24" s="16" t="s">
        <v>90</v>
      </c>
      <c r="H24">
        <v>1.6408</v>
      </c>
      <c r="I24">
        <v>1.4986999999999999</v>
      </c>
      <c r="J24">
        <v>1.5515000000000001</v>
      </c>
      <c r="K24">
        <v>1.569</v>
      </c>
    </row>
    <row r="26" spans="1:11">
      <c r="A26" s="30" t="s">
        <v>20</v>
      </c>
      <c r="B26" s="4" t="s">
        <v>56</v>
      </c>
      <c r="C26" s="4" t="s">
        <v>96</v>
      </c>
      <c r="D26" s="4" t="s">
        <v>122</v>
      </c>
      <c r="E26" s="4" t="s">
        <v>141</v>
      </c>
      <c r="G26" s="30" t="s">
        <v>22</v>
      </c>
      <c r="H26" s="4" t="s">
        <v>56</v>
      </c>
      <c r="I26" s="4" t="s">
        <v>96</v>
      </c>
      <c r="J26" s="4" t="s">
        <v>122</v>
      </c>
      <c r="K26" s="4" t="s">
        <v>141</v>
      </c>
    </row>
    <row r="27" spans="1:11">
      <c r="A27" s="16" t="s">
        <v>57</v>
      </c>
      <c r="B27">
        <v>1.6206</v>
      </c>
      <c r="C27">
        <v>1.5045999999999999</v>
      </c>
      <c r="D27">
        <v>1.5450999999999999</v>
      </c>
      <c r="E27">
        <v>1.5823</v>
      </c>
      <c r="G27" s="16" t="s">
        <v>57</v>
      </c>
      <c r="H27">
        <v>1.5974999999999999</v>
      </c>
      <c r="I27">
        <v>1.5</v>
      </c>
      <c r="J27">
        <v>1.5510999999999999</v>
      </c>
      <c r="K27">
        <v>1.5822000000000001</v>
      </c>
    </row>
    <row r="28" spans="1:11">
      <c r="A28" s="16" t="s">
        <v>66</v>
      </c>
      <c r="B28">
        <v>1.6092</v>
      </c>
      <c r="C28">
        <v>1.5017</v>
      </c>
      <c r="D28">
        <v>1.5467</v>
      </c>
      <c r="E28">
        <v>1.5749</v>
      </c>
      <c r="G28" s="16" t="s">
        <v>66</v>
      </c>
      <c r="H28">
        <v>1.9248000000000001</v>
      </c>
      <c r="I28" s="44">
        <v>1.4943</v>
      </c>
      <c r="J28">
        <v>1.5347999999999999</v>
      </c>
      <c r="K28">
        <v>1.5542</v>
      </c>
    </row>
    <row r="29" spans="1:11">
      <c r="A29" s="16" t="s">
        <v>76</v>
      </c>
      <c r="B29">
        <v>1.6375999999999999</v>
      </c>
      <c r="C29">
        <v>1.5043</v>
      </c>
      <c r="D29">
        <v>1.5365</v>
      </c>
      <c r="E29">
        <v>1.5644</v>
      </c>
      <c r="G29" s="16" t="s">
        <v>76</v>
      </c>
      <c r="H29">
        <v>1.6208</v>
      </c>
      <c r="I29">
        <v>1.5029999999999999</v>
      </c>
      <c r="J29">
        <v>1.5424</v>
      </c>
      <c r="K29">
        <v>1.5654999999999999</v>
      </c>
    </row>
    <row r="30" spans="1:11">
      <c r="A30" s="16" t="s">
        <v>81</v>
      </c>
      <c r="B30">
        <v>1.6292</v>
      </c>
      <c r="C30">
        <v>1.502</v>
      </c>
      <c r="D30">
        <v>1.5394000000000001</v>
      </c>
      <c r="E30">
        <v>1.5658000000000001</v>
      </c>
      <c r="G30" s="16" t="s">
        <v>81</v>
      </c>
      <c r="H30">
        <v>1.6160000000000001</v>
      </c>
      <c r="I30">
        <v>1.5021</v>
      </c>
      <c r="J30">
        <v>1.5373000000000001</v>
      </c>
      <c r="K30">
        <v>1.5638000000000001</v>
      </c>
    </row>
    <row r="31" spans="1:11">
      <c r="A31" s="16" t="s">
        <v>86</v>
      </c>
      <c r="B31">
        <v>1.6086</v>
      </c>
      <c r="C31">
        <v>1.5043</v>
      </c>
      <c r="D31">
        <v>1.5494000000000001</v>
      </c>
      <c r="E31">
        <v>1.5774999999999999</v>
      </c>
      <c r="G31" s="16" t="s">
        <v>86</v>
      </c>
      <c r="H31">
        <v>1.7798</v>
      </c>
      <c r="I31">
        <v>1.5002</v>
      </c>
      <c r="J31">
        <v>1.552</v>
      </c>
      <c r="K31">
        <v>1.5751999999999999</v>
      </c>
    </row>
    <row r="32" spans="1:11">
      <c r="A32" s="16" t="s">
        <v>90</v>
      </c>
      <c r="B32">
        <v>1.6111</v>
      </c>
      <c r="C32">
        <v>1.4999</v>
      </c>
      <c r="D32">
        <v>1.5407</v>
      </c>
      <c r="E32">
        <v>1.5728</v>
      </c>
      <c r="G32" s="16" t="s">
        <v>90</v>
      </c>
      <c r="H32">
        <v>1.5925</v>
      </c>
      <c r="I32">
        <v>1.4964999999999999</v>
      </c>
      <c r="J32">
        <v>1.5365</v>
      </c>
      <c r="K32">
        <v>1.5659000000000001</v>
      </c>
    </row>
    <row r="34" spans="1:11">
      <c r="A34" s="30" t="s">
        <v>24</v>
      </c>
      <c r="B34" s="4" t="s">
        <v>56</v>
      </c>
      <c r="C34" s="4" t="s">
        <v>96</v>
      </c>
      <c r="D34" s="4" t="s">
        <v>122</v>
      </c>
      <c r="E34" s="4" t="s">
        <v>141</v>
      </c>
      <c r="G34" s="30" t="s">
        <v>25</v>
      </c>
      <c r="H34" s="4" t="s">
        <v>56</v>
      </c>
      <c r="I34" s="4" t="s">
        <v>96</v>
      </c>
      <c r="J34" s="4" t="s">
        <v>122</v>
      </c>
      <c r="K34" s="4" t="s">
        <v>141</v>
      </c>
    </row>
    <row r="35" spans="1:11">
      <c r="A35" s="16" t="s">
        <v>57</v>
      </c>
      <c r="B35">
        <v>1.6728000000000001</v>
      </c>
      <c r="C35">
        <v>1.5001</v>
      </c>
      <c r="D35">
        <v>1.5448999999999999</v>
      </c>
      <c r="E35">
        <v>1.5623</v>
      </c>
      <c r="G35" s="16" t="s">
        <v>57</v>
      </c>
      <c r="H35">
        <v>1.6631</v>
      </c>
      <c r="I35">
        <v>1.5028999999999999</v>
      </c>
      <c r="J35">
        <v>1.5548</v>
      </c>
      <c r="K35">
        <v>1.5708</v>
      </c>
    </row>
    <row r="36" spans="1:11">
      <c r="A36" s="16" t="s">
        <v>66</v>
      </c>
      <c r="B36">
        <v>1.6640999999999999</v>
      </c>
      <c r="C36">
        <v>1.502</v>
      </c>
      <c r="D36">
        <v>1.5516000000000001</v>
      </c>
      <c r="E36">
        <v>1.5741000000000001</v>
      </c>
      <c r="G36" s="16" t="s">
        <v>66</v>
      </c>
      <c r="H36">
        <v>1.6372</v>
      </c>
      <c r="I36">
        <v>1.5065999999999999</v>
      </c>
      <c r="J36">
        <v>1.5506</v>
      </c>
      <c r="K36">
        <v>1.5722</v>
      </c>
    </row>
    <row r="37" spans="1:11">
      <c r="A37" s="16" t="s">
        <v>76</v>
      </c>
      <c r="B37">
        <v>1.6535</v>
      </c>
      <c r="C37">
        <v>1.5008999999999999</v>
      </c>
      <c r="D37">
        <v>1.5543</v>
      </c>
      <c r="E37">
        <v>1.5758000000000001</v>
      </c>
      <c r="G37" s="16" t="s">
        <v>76</v>
      </c>
      <c r="H37">
        <v>1.6898</v>
      </c>
      <c r="I37">
        <v>1.5034000000000001</v>
      </c>
      <c r="J37">
        <v>1.5517000000000001</v>
      </c>
      <c r="K37">
        <v>1.5723</v>
      </c>
    </row>
    <row r="38" spans="1:11">
      <c r="A38" s="16" t="s">
        <v>81</v>
      </c>
      <c r="B38">
        <v>1.6687000000000001</v>
      </c>
      <c r="C38">
        <v>1.5017</v>
      </c>
      <c r="D38">
        <v>1.5490999999999999</v>
      </c>
      <c r="E38">
        <v>1.5703</v>
      </c>
      <c r="G38" s="16" t="s">
        <v>81</v>
      </c>
      <c r="H38">
        <v>1.6803999999999999</v>
      </c>
      <c r="I38">
        <v>1.5024999999999999</v>
      </c>
      <c r="J38">
        <v>1.5507</v>
      </c>
      <c r="K38">
        <v>1.5729</v>
      </c>
    </row>
    <row r="39" spans="1:11">
      <c r="A39" s="16" t="s">
        <v>86</v>
      </c>
      <c r="B39">
        <v>1.6368</v>
      </c>
      <c r="C39">
        <v>1.5037</v>
      </c>
      <c r="D39">
        <v>1.5458000000000001</v>
      </c>
      <c r="E39">
        <v>1.5636000000000001</v>
      </c>
      <c r="G39" s="16" t="s">
        <v>86</v>
      </c>
      <c r="H39">
        <v>1.6493</v>
      </c>
      <c r="I39">
        <v>1.5038</v>
      </c>
      <c r="J39">
        <v>1.5521</v>
      </c>
      <c r="K39">
        <v>1.5782</v>
      </c>
    </row>
    <row r="40" spans="1:11">
      <c r="A40" s="16" t="s">
        <v>90</v>
      </c>
      <c r="B40">
        <v>1.6351</v>
      </c>
      <c r="C40">
        <v>1.5024999999999999</v>
      </c>
      <c r="D40">
        <v>1.5387</v>
      </c>
      <c r="E40">
        <v>1.5609</v>
      </c>
      <c r="G40" s="16" t="s">
        <v>90</v>
      </c>
      <c r="H40">
        <v>1.6393</v>
      </c>
      <c r="I40">
        <v>1.5016</v>
      </c>
      <c r="J40">
        <v>1.5496000000000001</v>
      </c>
      <c r="K40">
        <v>1.571</v>
      </c>
    </row>
    <row r="42" spans="1:11">
      <c r="A42" s="30" t="s">
        <v>27</v>
      </c>
      <c r="B42" s="4" t="s">
        <v>56</v>
      </c>
      <c r="C42" s="4" t="s">
        <v>96</v>
      </c>
      <c r="D42" s="4" t="s">
        <v>122</v>
      </c>
      <c r="E42" s="4" t="s">
        <v>141</v>
      </c>
      <c r="G42" s="30" t="s">
        <v>29</v>
      </c>
      <c r="H42" s="4" t="s">
        <v>56</v>
      </c>
      <c r="I42" s="4" t="s">
        <v>96</v>
      </c>
      <c r="J42" s="4" t="s">
        <v>122</v>
      </c>
      <c r="K42" s="4" t="s">
        <v>141</v>
      </c>
    </row>
    <row r="43" spans="1:11">
      <c r="A43" s="16" t="s">
        <v>57</v>
      </c>
      <c r="B43">
        <v>1.607</v>
      </c>
      <c r="C43">
        <v>1.5067999999999999</v>
      </c>
      <c r="D43">
        <v>1.5552999999999999</v>
      </c>
      <c r="E43">
        <v>1.5883</v>
      </c>
      <c r="G43" s="16" t="s">
        <v>57</v>
      </c>
      <c r="H43">
        <v>1.6668000000000001</v>
      </c>
      <c r="I43">
        <v>1.5018</v>
      </c>
      <c r="J43">
        <v>1.5524</v>
      </c>
      <c r="K43">
        <v>1.5805</v>
      </c>
    </row>
    <row r="44" spans="1:11">
      <c r="A44" s="16" t="s">
        <v>66</v>
      </c>
      <c r="B44">
        <v>1.6017999999999999</v>
      </c>
      <c r="C44">
        <v>1.4981</v>
      </c>
      <c r="D44">
        <v>1.5498000000000001</v>
      </c>
      <c r="E44">
        <v>1.58</v>
      </c>
      <c r="G44" s="16" t="s">
        <v>66</v>
      </c>
      <c r="H44">
        <v>1.6579999999999999</v>
      </c>
      <c r="I44">
        <v>1.4974000000000001</v>
      </c>
      <c r="J44">
        <v>1.5526</v>
      </c>
      <c r="K44">
        <v>1.5871</v>
      </c>
    </row>
    <row r="45" spans="1:11">
      <c r="A45" s="16" t="s">
        <v>76</v>
      </c>
      <c r="B45">
        <v>1.6612</v>
      </c>
      <c r="C45">
        <v>1.5045999999999999</v>
      </c>
      <c r="D45">
        <v>1.5531999999999999</v>
      </c>
      <c r="E45">
        <v>1.5762</v>
      </c>
      <c r="G45" s="16" t="s">
        <v>76</v>
      </c>
      <c r="H45">
        <v>1.6676</v>
      </c>
      <c r="I45">
        <v>1.5036</v>
      </c>
      <c r="J45">
        <v>1.5436000000000001</v>
      </c>
      <c r="K45">
        <v>1.5810999999999999</v>
      </c>
    </row>
    <row r="46" spans="1:11">
      <c r="A46" s="16" t="s">
        <v>81</v>
      </c>
      <c r="B46">
        <v>1.6620999999999999</v>
      </c>
      <c r="C46">
        <v>1.5024</v>
      </c>
      <c r="D46">
        <v>1.5481</v>
      </c>
      <c r="E46">
        <v>1.5782</v>
      </c>
      <c r="G46" s="16" t="s">
        <v>81</v>
      </c>
      <c r="H46">
        <v>1.6712</v>
      </c>
      <c r="I46">
        <v>1.5021</v>
      </c>
      <c r="J46">
        <v>1.5444</v>
      </c>
      <c r="K46">
        <v>1.5765</v>
      </c>
    </row>
    <row r="47" spans="1:11">
      <c r="A47" s="16" t="s">
        <v>86</v>
      </c>
      <c r="B47">
        <v>1.6222000000000001</v>
      </c>
      <c r="C47">
        <v>1.5032000000000001</v>
      </c>
      <c r="D47">
        <v>1.556</v>
      </c>
      <c r="E47">
        <v>1.5855999999999999</v>
      </c>
      <c r="G47" s="16" t="s">
        <v>86</v>
      </c>
      <c r="H47">
        <v>1.6755</v>
      </c>
      <c r="I47">
        <v>1.5008999999999999</v>
      </c>
      <c r="J47">
        <v>1.5595000000000001</v>
      </c>
      <c r="K47">
        <v>1.5845</v>
      </c>
    </row>
    <row r="48" spans="1:11">
      <c r="A48" s="16" t="s">
        <v>90</v>
      </c>
      <c r="B48">
        <v>1.6132</v>
      </c>
      <c r="C48">
        <v>1.5015000000000001</v>
      </c>
      <c r="D48">
        <v>1.5501</v>
      </c>
      <c r="E48">
        <v>1.5832999999999999</v>
      </c>
      <c r="G48" s="16" t="s">
        <v>90</v>
      </c>
      <c r="H48">
        <v>1.6633</v>
      </c>
      <c r="I48">
        <v>1.4999</v>
      </c>
      <c r="J48">
        <v>1.5455000000000001</v>
      </c>
      <c r="K48">
        <v>1.5709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Kyra Breidbach</dc:creator>
  <cp:keywords/>
  <dc:description/>
  <cp:lastModifiedBy>Kyra Breidbach</cp:lastModifiedBy>
  <cp:revision/>
  <dcterms:created xsi:type="dcterms:W3CDTF">2023-02-28T15:28:49Z</dcterms:created>
  <dcterms:modified xsi:type="dcterms:W3CDTF">2023-08-01T14:50:15Z</dcterms:modified>
  <cp:category/>
  <cp:contentStatus/>
</cp:coreProperties>
</file>