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sktop\DataBootCamp\DATA-PT-EAST-AUGUST-081224\02-Homework\01-Excel\Starter_Code\"/>
    </mc:Choice>
  </mc:AlternateContent>
  <xr:revisionPtr revIDLastSave="0" documentId="13_ncr:1_{B72FFC3E-FF1B-4D7E-A7B8-35B68095B58A}" xr6:coauthVersionLast="47" xr6:coauthVersionMax="47" xr10:uidLastSave="{00000000-0000-0000-0000-000000000000}"/>
  <bookViews>
    <workbookView xWindow="-96" yWindow="-96" windowWidth="23232" windowHeight="12432" activeTab="5" xr2:uid="{00000000-000D-0000-FFFF-FFFF00000000}"/>
  </bookViews>
  <sheets>
    <sheet name="Crowdfunding" sheetId="1" r:id="rId1"/>
    <sheet name="Pivot Table" sheetId="2" r:id="rId2"/>
    <sheet name="Pivot Table (2)" sheetId="3" r:id="rId3"/>
    <sheet name="Pivot Table (3)" sheetId="4" r:id="rId4"/>
    <sheet name="Goal Amount" sheetId="5" r:id="rId5"/>
    <sheet name="Backers" sheetId="6" r:id="rId6"/>
  </sheets>
  <definedNames>
    <definedName name="_xlnm._FilterDatabase" localSheetId="0" hidden="1">Crowdfunding!$A$1:$T$1001</definedName>
    <definedName name="_xlchart.v1.0" hidden="1">Backers!$E$2:$E$365</definedName>
    <definedName name="_xlchart.v1.1" hidden="1">Backers!$E$2:$E$365</definedName>
    <definedName name="_xlchart.v1.2" hidden="1">Backers!$B$2:$B$566</definedName>
    <definedName name="_xlchart.v1.3" hidden="1">Backers!$B$2:$B$566</definedName>
  </definedNames>
  <calcPr calcId="191029"/>
  <pivotCaches>
    <pivotCache cacheId="3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6" l="1"/>
  <c r="K14" i="6"/>
  <c r="K12" i="6"/>
  <c r="K11" i="6"/>
  <c r="K10" i="6"/>
  <c r="K9" i="6"/>
  <c r="J15" i="6"/>
  <c r="J14" i="6"/>
  <c r="J12" i="6"/>
  <c r="J11" i="6"/>
  <c r="J10" i="6"/>
  <c r="J9" i="6"/>
  <c r="K7" i="6" l="1"/>
  <c r="J7" i="6"/>
  <c r="K6" i="6"/>
  <c r="K5" i="6"/>
  <c r="J6" i="6"/>
  <c r="K4" i="6" l="1"/>
  <c r="K3" i="6"/>
  <c r="J5" i="6"/>
  <c r="J4" i="6"/>
  <c r="J3" i="6"/>
  <c r="K2" i="6"/>
  <c r="J2" i="6"/>
  <c r="D13" i="5"/>
  <c r="D12" i="5"/>
  <c r="D11" i="5"/>
  <c r="D10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C4" i="5"/>
  <c r="C3" i="5"/>
  <c r="B13" i="5"/>
  <c r="B12" i="5"/>
  <c r="B11" i="5"/>
  <c r="B10" i="5"/>
  <c r="B9" i="5"/>
  <c r="B8" i="5"/>
  <c r="E8" i="5" s="1"/>
  <c r="F8" i="5" s="1"/>
  <c r="B7" i="5"/>
  <c r="B6" i="5"/>
  <c r="B5" i="5"/>
  <c r="B4" i="5"/>
  <c r="B3" i="5"/>
  <c r="D2" i="5"/>
  <c r="C2" i="5"/>
  <c r="B2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2" i="1" a="1"/>
  <c r="S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5" l="1"/>
  <c r="H7" i="5" s="1"/>
  <c r="E13" i="5"/>
  <c r="F13" i="5" s="1"/>
  <c r="E6" i="5"/>
  <c r="F6" i="5" s="1"/>
  <c r="G13" i="5"/>
  <c r="H13" i="5"/>
  <c r="H8" i="5"/>
  <c r="G6" i="5"/>
  <c r="G7" i="5"/>
  <c r="F3" i="5"/>
  <c r="G8" i="5"/>
  <c r="F4" i="5"/>
  <c r="E12" i="5"/>
  <c r="G12" i="5" s="1"/>
  <c r="E11" i="5"/>
  <c r="G11" i="5" s="1"/>
  <c r="F7" i="5"/>
  <c r="E10" i="5"/>
  <c r="H10" i="5" s="1"/>
  <c r="E9" i="5"/>
  <c r="G9" i="5" s="1"/>
  <c r="E2" i="5"/>
  <c r="G2" i="5" s="1"/>
  <c r="E5" i="5"/>
  <c r="F5" i="5" s="1"/>
  <c r="E4" i="5"/>
  <c r="H4" i="5" s="1"/>
  <c r="E3" i="5"/>
  <c r="H3" i="5" s="1"/>
  <c r="H6" i="5" l="1"/>
  <c r="H2" i="5"/>
  <c r="G3" i="5"/>
  <c r="H5" i="5"/>
  <c r="G5" i="5"/>
  <c r="F9" i="5"/>
  <c r="F2" i="5"/>
  <c r="H9" i="5"/>
  <c r="G4" i="5"/>
  <c r="G10" i="5"/>
  <c r="F12" i="5"/>
  <c r="H12" i="5"/>
  <c r="F11" i="5"/>
  <c r="F10" i="5"/>
  <c r="H1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<sst xmlns="http://schemas.openxmlformats.org/spreadsheetml/2006/main" count="7069" uniqueCount="2120">
  <si>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</si>
  <si>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</si>
  <si>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</si>
  <si>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</si>
  <si>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</si>
  <si>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</si>
  <si>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</si>
  <si>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</si>
  <si>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</si>
  <si>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</si>
  <si>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</si>
  <si>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</si>
  <si>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</si>
  <si>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</si>
  <si>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</si>
  <si>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</si>
  <si>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</si>
  <si>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</si>
  <si>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</si>
  <si>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</si>
  <si>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</si>
  <si>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</si>
  <si>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</si>
  <si>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</si>
  <si>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</si>
  <si>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</si>
  <si>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</si>
  <si>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</si>
  <si>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</si>
  <si>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</si>
  <si>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</si>
  <si>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</si>
  <si>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</si>
  <si>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</si>
  <si>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</si>
  <si>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</si>
  <si>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</si>
  <si>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</si>
  <si>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</si>
  <si>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</si>
  <si>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</si>
  <si>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</si>
  <si>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</si>
  <si>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</si>
  <si>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</si>
  <si>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</si>
  <si>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</si>
  <si>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</si>
  <si>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</si>
  <si>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</si>
  <si>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</si>
  <si>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</si>
  <si>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</si>
  <si>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</si>
  <si>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</si>
  <si>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</si>
  <si>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</si>
  <si>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</si>
  <si>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</si>
  <si>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</si>
  <si>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</si>
  <si>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</si>
  <si>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</si>
  <si>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</si>
  <si>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</si>
  <si>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</si>
  <si>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</si>
  <si>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</si>
  <si>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</si>
  <si>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</si>
  <si>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</si>
  <si>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</si>
  <si>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</si>
  <si>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</si>
  <si>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</si>
  <si>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</si>
  <si>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</si>
  <si>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</si>
  <si>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</si>
  <si>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</si>
  <si>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</si>
  <si>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</si>
  <si>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</si>
  <si>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</si>
  <si>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</si>
  <si>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</si>
  <si>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</si>
  <si>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</si>
  <si>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</si>
  <si>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</si>
  <si>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</si>
  <si>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</si>
  <si>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</si>
  <si>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</si>
  <si>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</si>
  <si>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</si>
  <si>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</si>
  <si>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</si>
  <si>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</si>
  <si>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</si>
  <si>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</si>
  <si>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</si>
  <si>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</si>
  <si>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</si>
  <si>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</si>
  <si>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</si>
  <si>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</si>
  <si>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</si>
  <si>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</si>
  <si>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</si>
  <si>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</si>
  <si>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</si>
  <si>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</si>
  <si>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</si>
  <si>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</si>
  <si>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</si>
  <si>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</si>
  <si>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</si>
  <si>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</si>
  <si>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</si>
  <si>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</si>
  <si>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</si>
  <si>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</si>
  <si>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</si>
  <si>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</si>
  <si>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</si>
  <si>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</si>
  <si>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</si>
  <si>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</si>
  <si>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</si>
  <si>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</si>
  <si>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</si>
  <si>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</si>
  <si>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</si>
  <si>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</si>
  <si>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</si>
  <si>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</si>
  <si>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</si>
  <si>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</si>
  <si>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</si>
  <si>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</si>
  <si>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</si>
  <si>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</si>
  <si>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</si>
  <si>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</si>
  <si>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</si>
  <si>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</si>
  <si>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</si>
  <si>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</si>
  <si>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</si>
  <si>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</si>
  <si>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</si>
  <si>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</si>
  <si>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</si>
  <si>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</si>
  <si>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</si>
  <si>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</si>
  <si>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</si>
  <si>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</si>
  <si>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</si>
  <si>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</si>
  <si>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</si>
  <si>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</si>
  <si>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</si>
  <si>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</si>
  <si>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</si>
  <si>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</si>
  <si>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</si>
  <si>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</si>
  <si>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</si>
  <si>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</si>
  <si>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</si>
  <si>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</si>
  <si>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</si>
  <si>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</si>
  <si>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</si>
  <si>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</si>
  <si>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</si>
  <si>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</si>
  <si>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</si>
  <si>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</si>
  <si>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</si>
  <si>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</si>
  <si>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</si>
  <si>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</si>
  <si>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</si>
  <si>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</si>
  <si>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</si>
  <si>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</si>
  <si>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</si>
  <si>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</si>
  <si>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</si>
  <si>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</si>
  <si>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</si>
  <si>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</si>
  <si>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</si>
  <si>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</si>
  <si>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</si>
  <si>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</si>
  <si>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</si>
  <si>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</si>
  <si>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</si>
  <si>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</si>
  <si>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</si>
  <si>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</si>
  <si>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</si>
  <si>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</si>
  <si>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</si>
  <si>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</si>
  <si>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</si>
  <si>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</si>
  <si>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</si>
  <si>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</si>
  <si>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</si>
  <si>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</si>
  <si>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</si>
  <si>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</si>
  <si>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</si>
  <si>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</si>
  <si>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</si>
  <si>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</si>
  <si>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</si>
  <si>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</si>
  <si>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</si>
  <si>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</si>
  <si>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</si>
  <si>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</si>
  <si>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</si>
  <si>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</si>
  <si>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</si>
  <si>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</si>
  <si>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</si>
  <si>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</si>
  <si>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</si>
  <si>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</si>
  <si>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</si>
  <si>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</si>
  <si>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</si>
  <si>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</si>
  <si>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</si>
  <si>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</si>
  <si>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</si>
  <si>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</si>
  <si>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</si>
  <si>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</si>
  <si>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</si>
  <si>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</si>
  <si>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</si>
  <si>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</si>
  <si>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</si>
  <si>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</si>
  <si>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</si>
  <si>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</si>
  <si>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</si>
  <si>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</si>
  <si>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</si>
  <si>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</si>
  <si>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</si>
  <si>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</si>
  <si>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</si>
  <si>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</si>
  <si>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</si>
  <si>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</si>
  <si>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</si>
  <si>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</si>
  <si>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</si>
  <si>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</si>
  <si>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</si>
  <si>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</si>
  <si>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</si>
  <si>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</si>
  <si>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</si>
  <si>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</si>
  <si>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</si>
  <si>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</si>
  <si>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</si>
  <si>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</si>
  <si>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</si>
  <si>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</si>
  <si>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</si>
  <si>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</si>
  <si>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</si>
  <si>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</si>
  <si>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</si>
  <si>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</si>
  <si>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</si>
  <si>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</si>
  <si>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</si>
  <si>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</si>
  <si>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</si>
  <si>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</si>
  <si>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</si>
  <si>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</si>
  <si>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</si>
  <si>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</si>
  <si>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</si>
  <si>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</si>
  <si>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</si>
  <si>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</si>
  <si>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</si>
  <si>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</si>
  <si>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</si>
  <si>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</si>
  <si>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</si>
  <si>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</si>
  <si>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</si>
  <si>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</si>
  <si>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</si>
  <si>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</si>
  <si>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</si>
  <si>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</si>
  <si>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</si>
  <si>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</si>
  <si>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</si>
  <si>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</si>
  <si>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</si>
  <si>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</si>
  <si>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</si>
  <si>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</si>
  <si>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</si>
  <si>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</si>
  <si>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</si>
  <si>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</si>
  <si>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</si>
  <si>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</si>
  <si>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</si>
  <si>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</si>
  <si>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</si>
  <si>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</si>
  <si>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</si>
  <si>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</si>
  <si>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</si>
  <si>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</si>
  <si>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</si>
  <si>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</si>
  <si>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</si>
  <si>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</si>
  <si>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</si>
  <si>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</si>
  <si>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</si>
  <si>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</si>
  <si>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</si>
  <si>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</si>
  <si>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</si>
  <si>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</si>
  <si>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</si>
  <si>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</si>
  <si>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</si>
  <si>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</si>
  <si>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</si>
  <si>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</si>
  <si>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</si>
  <si>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</si>
  <si>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</si>
  <si>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</si>
  <si>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</si>
  <si>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</si>
  <si>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</si>
  <si>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</si>
  <si>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</si>
  <si>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</si>
  <si>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</si>
  <si>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</si>
  <si>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</si>
  <si>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</si>
  <si>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</si>
  <si>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</si>
  <si>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</si>
  <si>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</si>
  <si>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</si>
  <si>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</si>
  <si>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</si>
  <si>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</si>
  <si>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</si>
  <si>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</si>
  <si>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</si>
  <si>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</si>
  <si>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</si>
  <si>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</si>
  <si>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</si>
  <si>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</si>
  <si>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</si>
  <si>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</si>
  <si>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</si>
  <si>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</si>
  <si>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</si>
  <si>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</si>
  <si>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</si>
  <si>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</si>
  <si>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</si>
  <si>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</si>
  <si>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</si>
  <si>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</si>
  <si>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</si>
  <si>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</si>
  <si>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</si>
  <si>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</si>
  <si>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</si>
  <si>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</si>
  <si>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</si>
  <si>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</si>
  <si>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</si>
  <si>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</si>
  <si>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</si>
  <si>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</si>
  <si>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</si>
  <si>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</si>
  <si>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</si>
  <si>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</si>
  <si>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</si>
  <si>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</si>
  <si>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</si>
  <si>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</si>
  <si>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</si>
  <si>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</si>
  <si>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</si>
  <si>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</si>
  <si>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</si>
  <si>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</si>
  <si>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</si>
  <si>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</si>
  <si>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</si>
  <si>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</si>
  <si>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</si>
  <si>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</si>
  <si>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</si>
  <si>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</si>
  <si>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</si>
  <si>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</si>
  <si>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</si>
  <si>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</si>
  <si>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</si>
  <si>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</si>
  <si>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</si>
  <si>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</si>
  <si>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</si>
  <si>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</si>
  <si>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</si>
  <si>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</si>
  <si>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</si>
  <si>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</si>
  <si>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</si>
  <si>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</si>
  <si>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</si>
  <si>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</si>
  <si>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</si>
  <si>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</si>
  <si>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</si>
  <si>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</si>
  <si>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</si>
  <si>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</si>
  <si>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</si>
  <si>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</si>
  <si>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</si>
  <si>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</si>
  <si>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</si>
  <si>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</si>
  <si>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</si>
  <si>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</si>
  <si>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</si>
  <si>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</si>
  <si>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</si>
  <si>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</si>
  <si>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</si>
  <si>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</si>
  <si>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</si>
  <si>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</si>
  <si>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</si>
  <si>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</si>
  <si>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</si>
  <si>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</si>
  <si>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</si>
  <si>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</si>
  <si>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</si>
  <si>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</si>
  <si>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</si>
  <si>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</si>
  <si>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</si>
  <si>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</si>
  <si>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</si>
  <si>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</si>
  <si>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</si>
  <si>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</si>
  <si>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</si>
  <si>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</si>
  <si>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</si>
  <si>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</si>
  <si>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</si>
  <si>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</si>
  <si>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</si>
  <si>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</si>
  <si>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</si>
  <si>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</si>
  <si>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</si>
  <si>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</si>
  <si>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</si>
  <si>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</si>
  <si>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</si>
  <si>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</si>
  <si>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</si>
  <si>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</si>
  <si>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</si>
  <si>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</si>
  <si>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</si>
  <si>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</si>
  <si>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</si>
  <si>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</si>
  <si>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</si>
  <si>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</si>
  <si>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</si>
  <si>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</si>
  <si>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</si>
  <si>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</si>
  <si>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</si>
  <si>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</si>
  <si>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</si>
  <si>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</si>
  <si>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</si>
  <si>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</si>
  <si>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</si>
  <si>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</si>
  <si>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</si>
  <si>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</si>
  <si>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</si>
  <si>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</si>
  <si>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</si>
  <si>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</si>
  <si>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</si>
  <si>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</si>
  <si>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</si>
  <si>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</si>
  <si>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</si>
  <si>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</si>
  <si>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</si>
  <si>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</si>
  <si>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</si>
  <si>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</si>
  <si>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</si>
  <si>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</si>
  <si>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</si>
  <si>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</si>
  <si>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</si>
  <si>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</si>
  <si>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</si>
  <si>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</si>
  <si>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</si>
  <si>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</si>
  <si>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</si>
  <si>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</si>
  <si>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</si>
  <si>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</si>
  <si>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</si>
  <si>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</si>
  <si>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</si>
  <si>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</si>
  <si>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</si>
  <si>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</si>
  <si>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</si>
  <si>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</si>
  <si>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</si>
  <si>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</si>
  <si>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</si>
  <si>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</si>
  <si>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</si>
  <si>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</si>
  <si>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</si>
  <si>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</si>
  <si>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</si>
  <si>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</si>
  <si>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</si>
  <si>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</si>
  <si>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</si>
  <si>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</si>
  <si>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</si>
  <si>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</si>
  <si>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</si>
  <si>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</si>
  <si>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</si>
  <si>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</si>
  <si>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</si>
  <si>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</si>
  <si>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</si>
  <si>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</si>
  <si>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</si>
  <si>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</si>
  <si>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</si>
  <si>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</si>
  <si>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</si>
  <si>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</si>
  <si>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</si>
  <si>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</si>
  <si>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</si>
  <si>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</si>
  <si>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</si>
  <si>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</si>
  <si>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</si>
  <si>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</si>
  <si>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</si>
  <si>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</si>
  <si>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</si>
  <si>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</si>
  <si>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</si>
  <si>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</si>
  <si>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</si>
  <si>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</si>
  <si>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</si>
  <si>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</si>
  <si>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</si>
  <si>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</si>
  <si>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</si>
  <si>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</si>
  <si>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</si>
  <si>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</si>
  <si>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</si>
  <si>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</si>
  <si>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</si>
  <si>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</si>
  <si>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</si>
  <si>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</si>
  <si>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</si>
  <si>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</si>
  <si>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</si>
  <si>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</si>
  <si>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</si>
  <si>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</si>
  <si>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</si>
  <si>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</si>
  <si>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</si>
  <si>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</si>
  <si>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</si>
  <si>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</si>
  <si>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</si>
  <si>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</si>
  <si>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</si>
  <si>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</si>
  <si>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</si>
  <si>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</si>
  <si>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</si>
  <si>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</si>
  <si>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</si>
  <si>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</si>
  <si>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</si>
  <si>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</si>
  <si>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</si>
  <si>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</si>
  <si>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</si>
  <si>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</si>
  <si>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</si>
  <si>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</si>
  <si>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</si>
  <si>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</si>
  <si>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</si>
  <si>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</si>
  <si>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</si>
  <si>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</si>
  <si>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</si>
  <si>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</si>
  <si>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</si>
  <si>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</si>
  <si>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</si>
  <si>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</si>
  <si>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</si>
  <si>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</si>
  <si>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</si>
  <si>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</si>
  <si>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</si>
  <si>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</si>
  <si>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</si>
  <si>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</si>
  <si>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</si>
  <si>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</si>
  <si>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</si>
  <si>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</si>
  <si>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</si>
  <si>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</si>
  <si>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</si>
  <si>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</si>
  <si>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</si>
  <si>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</si>
  <si>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</si>
  <si>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</si>
  <si>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</si>
  <si>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</si>
  <si>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</si>
  <si>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</si>
  <si>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</si>
  <si>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</si>
  <si>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</si>
  <si>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</si>
  <si>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</si>
  <si>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</si>
  <si>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</si>
  <si>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</si>
  <si>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</si>
  <si>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</si>
  <si>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</si>
  <si>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</si>
  <si>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</si>
  <si>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</si>
  <si>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</si>
  <si>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</si>
  <si>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</si>
  <si>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</si>
  <si>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</si>
  <si>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</si>
  <si>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</si>
  <si>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</si>
  <si>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</si>
  <si>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</si>
  <si>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</si>
  <si>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</si>
  <si>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</si>
  <si>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</si>
  <si>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</si>
  <si>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</si>
  <si>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</si>
  <si>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</si>
  <si>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</si>
  <si>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</si>
  <si>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</si>
  <si>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</si>
  <si>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</si>
  <si>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</si>
  <si>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</si>
  <si>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</si>
  <si>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</si>
  <si>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</si>
  <si>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</si>
  <si>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</si>
  <si>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</si>
  <si>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</si>
  <si>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</si>
  <si>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</si>
  <si>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</si>
  <si>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</si>
  <si>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</si>
  <si>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</si>
  <si>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</si>
  <si>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</si>
  <si>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</si>
  <si>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</si>
  <si>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</si>
  <si>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</si>
  <si>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</si>
  <si>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</si>
  <si>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</si>
  <si>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</si>
  <si>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</si>
  <si>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</si>
  <si>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</si>
  <si>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</si>
  <si>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</si>
  <si>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</si>
  <si>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</si>
  <si>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</si>
  <si>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</si>
  <si>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</si>
  <si>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</si>
  <si>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</si>
  <si>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</si>
  <si>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</si>
  <si>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</si>
  <si>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</si>
  <si>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</si>
  <si>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</si>
  <si>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</si>
  <si>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</si>
  <si>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</si>
  <si>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</si>
  <si>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</si>
  <si>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</si>
  <si>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</si>
  <si>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</si>
  <si>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</si>
  <si>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</si>
  <si>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</si>
  <si>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</si>
  <si>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</si>
  <si>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</si>
  <si>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</si>
  <si>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</si>
  <si>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</si>
  <si>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</si>
  <si>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</si>
  <si>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</si>
  <si>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</si>
  <si>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</si>
  <si>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</si>
  <si>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</si>
  <si>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</si>
  <si>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</si>
  <si>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</si>
  <si>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</si>
  <si>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</si>
  <si>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</si>
  <si>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</si>
  <si>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</si>
  <si>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</si>
  <si>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</si>
  <si>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</si>
  <si>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</si>
  <si>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</si>
  <si>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</si>
  <si>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</si>
  <si>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</si>
  <si>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</si>
  <si>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</si>
  <si>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</si>
  <si>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</si>
  <si>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</si>
  <si>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</si>
  <si>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</si>
  <si>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</si>
  <si>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</si>
  <si>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</si>
  <si>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</si>
  <si>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</si>
  <si>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</si>
  <si>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</si>
  <si>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</si>
  <si>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</si>
  <si>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</si>
  <si>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</si>
  <si>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</si>
  <si>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</si>
  <si>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</si>
  <si>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</si>
  <si>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</si>
  <si>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</si>
  <si>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</si>
  <si>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</si>
  <si>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</si>
  <si>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</si>
  <si>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</si>
  <si>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</si>
  <si>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</si>
  <si>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</si>
  <si>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</si>
  <si>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</si>
  <si>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</si>
  <si>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</si>
  <si>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</si>
  <si>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</si>
  <si>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</si>
  <si>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</si>
  <si>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</si>
  <si>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</si>
  <si>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</si>
  <si>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</si>
  <si>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</si>
  <si>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</si>
  <si>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</si>
  <si>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</si>
  <si>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</si>
  <si>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</si>
  <si>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</si>
  <si>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</si>
  <si>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</si>
  <si>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</si>
  <si>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</si>
  <si>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</si>
  <si>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</si>
  <si>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</si>
  <si>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</si>
  <si>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</si>
  <si>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</si>
  <si>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</si>
  <si>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</si>
  <si>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</si>
  <si>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</si>
  <si>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</si>
  <si>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</si>
  <si>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</si>
  <si>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</si>
  <si>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</si>
  <si>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</si>
  <si>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</si>
  <si>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</si>
  <si>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</si>
  <si>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</si>
  <si>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</si>
  <si>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</si>
  <si>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</si>
  <si>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</si>
  <si>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</si>
  <si>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</si>
  <si>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</si>
  <si>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</si>
  <si>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</si>
  <si>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</si>
  <si>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</si>
  <si>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</si>
  <si>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</si>
  <si>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</si>
  <si>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</si>
  <si>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</si>
  <si>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</si>
  <si>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</si>
  <si>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</si>
  <si>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</si>
  <si>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</si>
  <si>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</si>
  <si>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</si>
  <si>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</si>
  <si>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</si>
  <si>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</si>
  <si>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</si>
  <si>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</si>
  <si>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</si>
  <si>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</si>
  <si>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</si>
  <si>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</si>
  <si>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</si>
  <si>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</si>
  <si>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</si>
  <si>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</si>
  <si>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</si>
  <si>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</si>
  <si>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</si>
  <si>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</si>
  <si>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</si>
  <si>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</si>
  <si>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</si>
  <si>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</si>
  <si>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</si>
  <si>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</si>
  <si>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</si>
  <si>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</si>
  <si>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</si>
  <si>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</si>
  <si>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</si>
  <si>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</si>
  <si>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</si>
  <si>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</si>
  <si>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</si>
  <si>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</si>
  <si>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</si>
  <si>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</si>
  <si>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</si>
  <si>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</si>
  <si>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</si>
  <si>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</si>
  <si>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</si>
  <si>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</si>
  <si>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</si>
  <si>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</si>
  <si>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</si>
  <si>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</si>
  <si>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</si>
  <si>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</si>
  <si>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</si>
  <si>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</si>
  <si>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</si>
  <si>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</si>
  <si>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</si>
  <si>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</si>
  <si>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</si>
  <si>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</si>
  <si>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</si>
  <si>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</si>
  <si>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</si>
  <si>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</si>
  <si>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</si>
  <si>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</si>
  <si>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</si>
  <si>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</si>
  <si>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</si>
  <si>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</si>
  <si>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</si>
  <si>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</si>
  <si>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</si>
  <si>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</si>
  <si>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</si>
  <si>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</si>
  <si>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</si>
  <si>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</si>
  <si>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</si>
  <si>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</si>
  <si>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</si>
  <si>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</si>
  <si>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</si>
  <si>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</si>
  <si>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</si>
  <si>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</si>
  <si>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</si>
  <si>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</si>
  <si>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</si>
  <si>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</si>
  <si>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</si>
  <si>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</si>
  <si>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</si>
  <si>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</si>
  <si>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</si>
  <si>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</si>
  <si>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</si>
  <si>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</si>
  <si>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</si>
  <si>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</si>
  <si>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</si>
  <si>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</si>
  <si>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</si>
  <si>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</si>
  <si>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</si>
  <si>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</si>
  <si>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</si>
  <si>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</si>
  <si>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</si>
  <si>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</si>
  <si>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</si>
  <si>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</si>
  <si>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</si>
  <si>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</si>
  <si>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</si>
  <si>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</si>
  <si>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</si>
  <si>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</si>
  <si>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</si>
  <si>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</si>
  <si>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</si>
  <si>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</si>
  <si>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</si>
  <si>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</si>
  <si>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</si>
  <si>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</si>
  <si>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</si>
  <si>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</si>
  <si>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</si>
  <si>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</si>
  <si>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</si>
  <si>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</si>
  <si>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</si>
  <si>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</si>
  <si>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</si>
  <si>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</si>
  <si>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</si>
  <si>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</si>
  <si>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</si>
  <si>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</si>
  <si>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</si>
  <si>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</si>
  <si>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</si>
  <si>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</si>
  <si>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</si>
  <si>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</si>
  <si>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</si>
  <si>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</si>
  <si>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</si>
  <si>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</si>
  <si>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</si>
  <si>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</si>
  <si>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</si>
  <si>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</si>
  <si>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</si>
  <si>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</si>
  <si>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</si>
  <si>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</si>
  <si>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</si>
  <si>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</si>
  <si>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</si>
  <si>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</si>
  <si>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</si>
  <si>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</si>
  <si>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</si>
  <si>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</si>
  <si>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</si>
  <si>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</si>
  <si>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</si>
  <si>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</si>
  <si>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</si>
  <si>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</si>
  <si>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</si>
  <si>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</si>
  <si>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</si>
  <si>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</si>
  <si>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</si>
  <si>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</si>
  <si>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</si>
  <si>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</si>
  <si>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</si>
  <si>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</si>
  <si>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</si>
  <si>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</si>
  <si>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</si>
  <si>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</si>
  <si>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</si>
  <si>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</si>
  <si>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</si>
  <si>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</si>
  <si>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</si>
  <si>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</si>
  <si>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</si>
  <si>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</si>
  <si>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</si>
  <si>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</si>
  <si>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</si>
  <si>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</si>
  <si>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</si>
  <si>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</si>
  <si>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</si>
  <si>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</si>
  <si>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</si>
  <si>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</si>
  <si>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</si>
  <si>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</si>
  <si>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</si>
  <si>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</si>
  <si>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</si>
  <si>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</si>
  <si>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</si>
  <si>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</si>
  <si>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</si>
  <si>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</si>
  <si>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</si>
  <si>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</si>
  <si>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</si>
  <si>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</si>
  <si>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</si>
  <si>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</si>
  <si>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</si>
  <si>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</si>
  <si>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</si>
  <si>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</si>
  <si>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</si>
  <si>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</si>
  <si>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</si>
  <si>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</si>
  <si>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</si>
  <si>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</si>
  <si>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</si>
  <si>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</si>
  <si>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</si>
  <si>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</si>
  <si>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</si>
  <si>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</si>
  <si>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</si>
  <si>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</si>
  <si>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</si>
  <si>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</si>
  <si>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</si>
  <si>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</si>
  <si>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</si>
  <si>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</si>
  <si>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</si>
  <si>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</si>
  <si>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</si>
  <si>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</si>
  <si>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</si>
  <si>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</si>
  <si>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</si>
  <si>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</si>
  <si>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</si>
  <si>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</si>
  <si>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</si>
  <si>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</si>
  <si>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</si>
  <si>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</si>
  <si>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</si>
  <si>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</si>
  <si>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</si>
  <si>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</si>
  <si>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</si>
  <si>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</si>
  <si>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</si>
  <si>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</si>
  <si>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</si>
  <si>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</si>
  <si>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</si>
  <si>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</si>
  <si>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</si>
  <si>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</si>
  <si>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</si>
  <si>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</si>
  <si>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</si>
  <si>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</si>
  <si>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</si>
  <si>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</si>
  <si>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</si>
  <si>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</si>
  <si>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</si>
  <si>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</si>
  <si>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</si>
  <si>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</si>
  <si>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</si>
  <si>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</si>
  <si>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</si>
  <si>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</si>
  <si>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</si>
  <si>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</si>
  <si>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</si>
  <si>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</si>
  <si>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</si>
  <si>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</si>
  <si>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</si>
  <si>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</si>
  <si>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</si>
  <si>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</si>
  <si>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</si>
  <si>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</si>
  <si>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</si>
  <si>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</si>
  <si>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</si>
  <si>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</si>
  <si>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</si>
  <si>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</si>
  <si>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</si>
  <si>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</si>
  <si>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</si>
  <si>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</si>
  <si>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</si>
  <si>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</si>
  <si>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</si>
  <si>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</si>
  <si>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</si>
  <si>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</si>
  <si>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</si>
  <si>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</si>
  <si>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</si>
  <si>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</si>
  <si>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</si>
  <si>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</si>
  <si>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</si>
  <si>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</si>
  <si>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</si>
  <si>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</si>
  <si>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</si>
  <si>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</si>
  <si>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</si>
  <si>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</si>
  <si>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</si>
  <si>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</si>
  <si>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</si>
  <si>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</si>
  <si>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</si>
  <si>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</si>
  <si>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</si>
  <si>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</si>
  <si>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</si>
  <si>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</si>
  <si>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</si>
  <si>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</si>
  <si>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</si>
  <si>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</si>
  <si>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</si>
  <si>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</si>
  <si>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</si>
  <si>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</si>
  <si>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</si>
  <si>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</si>
  <si>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</si>
  <si>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</si>
  <si>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</si>
  <si>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</si>
  <si>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</si>
  <si>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</si>
  <si>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</si>
  <si>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</si>
  <si>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</si>
  <si>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</si>
  <si>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</si>
  <si>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</si>
  <si>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</si>
  <si>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</si>
  <si>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</si>
  <si>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</si>
  <si>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</si>
  <si>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</si>
  <si>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</si>
  <si>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</si>
  <si>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</si>
  <si>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</si>
  <si>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</si>
  <si>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</si>
  <si>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</si>
  <si>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</si>
  <si>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</si>
  <si>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</si>
  <si>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</si>
  <si>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</si>
  <si>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</si>
  <si>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</si>
  <si>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</si>
  <si>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</si>
  <si>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</si>
  <si>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</si>
  <si>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</si>
  <si>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</si>
  <si>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</si>
  <si>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</si>
  <si>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</si>
  <si>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</si>
  <si>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</si>
  <si>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</si>
  <si>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</si>
  <si>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</si>
  <si>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</si>
  <si>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</si>
  <si>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</si>
  <si>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</si>
  <si>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</si>
  <si>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</si>
  <si>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</si>
  <si>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</si>
  <si>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</si>
  <si>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</si>
  <si>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</si>
  <si>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</si>
  <si>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</si>
  <si>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</si>
  <si>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</si>
  <si>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</si>
  <si>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</si>
  <si>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</si>
  <si>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</si>
  <si>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</si>
  <si>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</si>
  <si>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</si>
  <si>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</si>
  <si>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</si>
  <si>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</si>
  <si>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</si>
  <si>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</si>
  <si>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</si>
  <si>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</si>
  <si>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</si>
  <si>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</si>
  <si>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</si>
  <si>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</si>
  <si>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</si>
  <si>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</si>
  <si>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</si>
  <si>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</si>
  <si>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</si>
  <si>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</si>
  <si>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</si>
  <si>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</si>
  <si>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</si>
  <si>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</si>
  <si>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</si>
  <si>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</si>
  <si>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</si>
  <si>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</si>
  <si>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</si>
  <si>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</si>
  <si>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</si>
  <si>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</si>
  <si>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</si>
  <si>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</si>
  <si>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</si>
  <si>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</si>
  <si>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</si>
  <si>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</si>
  <si>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</si>
  <si>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</si>
  <si>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</si>
  <si>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</si>
  <si>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</si>
  <si>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</si>
  <si>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</si>
  <si>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</si>
  <si>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</si>
  <si>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</si>
  <si>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</si>
  <si>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</si>
  <si>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</si>
  <si>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</si>
  <si>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</si>
  <si>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</si>
  <si>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</si>
  <si>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</si>
  <si>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</si>
  <si>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</si>
  <si>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</si>
  <si>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</si>
  <si>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</si>
  <si>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</si>
  <si>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</si>
  <si>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</si>
  <si>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</si>
  <si>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</si>
  <si>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</si>
  <si>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</si>
  <si>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</si>
  <si>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</si>
  <si>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</si>
  <si>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</si>
  <si>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</si>
  <si>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</si>
  <si>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</si>
  <si>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</si>
  <si>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</si>
  <si>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</si>
  <si>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</si>
  <si>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</si>
  <si>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</si>
  <si>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</si>
  <si>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</si>
  <si>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</si>
  <si>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</si>
  <si>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</si>
  <si>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</si>
  <si>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</si>
  <si>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</si>
  <si>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</si>
  <si>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</si>
  <si>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</si>
  <si>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</si>
  <si>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</si>
  <si>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</si>
  <si>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</si>
  <si>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</si>
  <si>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</si>
  <si>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</si>
  <si>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</si>
  <si>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</si>
  <si>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</si>
  <si>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</si>
  <si>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</si>
  <si>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</si>
  <si>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</si>
  <si>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</si>
  <si>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</si>
  <si>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</si>
  <si>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</si>
  <si>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</si>
  <si>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</si>
  <si>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</si>
  <si>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</si>
  <si>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</si>
  <si>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</si>
  <si>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</si>
  <si>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</si>
  <si>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</si>
  <si>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</si>
  <si>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</si>
  <si>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</si>
  <si>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</si>
  <si>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</si>
  <si>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</si>
  <si>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</si>
  <si>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</si>
  <si>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</si>
  <si>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</si>
  <si>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</si>
  <si>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</si>
  <si>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</si>
  <si>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</si>
  <si>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</si>
  <si>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</si>
  <si>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</si>
  <si>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</si>
  <si>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</si>
  <si>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</si>
  <si>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</si>
  <si>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</si>
  <si>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</si>
  <si>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</si>
  <si>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</si>
  <si>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</si>
  <si>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</si>
  <si>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</si>
  <si>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</si>
  <si>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</si>
  <si>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</si>
  <si>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</si>
  <si>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</si>
  <si>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</si>
  <si>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</si>
  <si>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</si>
  <si>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</si>
  <si>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</si>
  <si>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</si>
  <si>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</si>
  <si>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</si>
  <si>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</si>
  <si>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</si>
  <si>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</si>
  <si>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</si>
  <si>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</si>
  <si>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</si>
  <si>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</si>
  <si>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</si>
  <si>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</si>
  <si>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</si>
  <si>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</si>
  <si>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</si>
  <si>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</si>
  <si>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</si>
  <si>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</si>
  <si>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</si>
  <si>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</si>
  <si>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</si>
  <si>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</si>
  <si>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</si>
  <si>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</si>
  <si>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</si>
  <si>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</si>
  <si>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</si>
  <si>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</si>
  <si>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</si>
  <si>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</si>
  <si>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</si>
  <si>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</si>
  <si>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</si>
  <si>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</si>
  <si>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</si>
  <si>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</si>
  <si>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</si>
  <si>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</si>
  <si>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</si>
  <si>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</si>
  <si>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</si>
  <si>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</si>
  <si>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</si>
  <si>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</si>
  <si>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</si>
  <si>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</si>
  <si>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</si>
  <si>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</si>
  <si>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</si>
  <si>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</si>
  <si>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</si>
  <si>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</si>
  <si>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</si>
  <si>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</si>
  <si>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</si>
  <si>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</si>
  <si>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</si>
  <si>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</si>
  <si>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</si>
  <si>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</si>
  <si>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</si>
  <si>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</si>
  <si>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</si>
  <si>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</si>
  <si>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</si>
  <si>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</si>
  <si>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</si>
  <si>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</si>
  <si>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</si>
  <si>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</si>
  <si>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</si>
  <si>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</si>
  <si>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</si>
  <si>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</si>
  <si>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</si>
  <si>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</si>
  <si>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</si>
  <si>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</si>
  <si>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</si>
  <si>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</si>
  <si>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</si>
  <si>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</si>
  <si>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</si>
  <si>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</si>
  <si>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</si>
  <si>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</si>
  <si>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</si>
  <si>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</si>
  <si>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</si>
  <si>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</si>
  <si>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</si>
  <si>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</si>
  <si>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</si>
  <si>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</si>
  <si>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</si>
  <si>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</si>
  <si>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</si>
  <si>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</si>
  <si>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</si>
  <si>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</si>
  <si>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</si>
  <si>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</si>
  <si>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</si>
  <si>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</si>
  <si>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</si>
  <si>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</si>
  <si>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</si>
  <si>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</si>
  <si>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</si>
  <si>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</si>
  <si>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</si>
  <si>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</si>
  <si>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</si>
  <si>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</si>
  <si>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</si>
  <si>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</si>
  <si>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</si>
  <si>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</si>
  <si>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</si>
  <si>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</si>
  <si>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</si>
  <si>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</si>
  <si>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</si>
  <si>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</si>
  <si>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</si>
  <si>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</si>
  <si>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</si>
  <si>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</si>
  <si>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</si>
  <si>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</si>
  <si>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</si>
  <si>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</si>
  <si>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</si>
  <si>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</si>
  <si>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</si>
  <si>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</si>
  <si>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</si>
  <si>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</si>
  <si>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</si>
  <si>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</si>
  <si>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</si>
  <si>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</si>
  <si>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</si>
  <si>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</si>
  <si>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</si>
  <si>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</si>
  <si>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</si>
  <si>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</si>
  <si>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</si>
  <si>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</si>
  <si>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</si>
  <si>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</si>
  <si>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</si>
  <si>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</si>
  <si>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</si>
  <si>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</si>
  <si>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</si>
  <si>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</si>
  <si>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</si>
  <si>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</si>
  <si>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</si>
  <si>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</si>
  <si>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</si>
  <si>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</si>
  <si>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</si>
  <si>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</si>
  <si>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</si>
  <si>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</si>
  <si>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</si>
  <si>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</si>
  <si>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</si>
  <si>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</si>
  <si>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</si>
  <si>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</si>
  <si>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</si>
  <si>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</si>
  <si>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</si>
  <si>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</si>
  <si>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</si>
  <si>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</si>
  <si>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</si>
  <si>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</si>
  <si>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</si>
  <si>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</si>
  <si>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</si>
  <si>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</si>
  <si>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</si>
  <si>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</si>
  <si>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</si>
  <si>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</si>
  <si>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</si>
  <si>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</si>
  <si>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</si>
  <si>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</si>
  <si>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</si>
  <si>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</si>
  <si>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</si>
  <si>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</si>
  <si>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</si>
  <si>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</si>
  <si>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</si>
  <si>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</si>
  <si>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</si>
  <si>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</si>
  <si>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</si>
  <si>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</si>
  <si>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</si>
  <si>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</si>
  <si>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</si>
  <si>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</si>
  <si>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</si>
  <si>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</si>
  <si>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</si>
  <si>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</si>
  <si>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</si>
  <si>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</si>
  <si>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</si>
  <si>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</si>
  <si>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</si>
  <si>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</si>
  <si>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</si>
  <si>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</si>
  <si>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</si>
  <si>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</si>
  <si>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</si>
  <si>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</si>
  <si>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</si>
  <si>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</si>
  <si>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</si>
  <si>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</si>
  <si>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</si>
  <si>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</si>
  <si>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</si>
  <si>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</si>
  <si>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</si>
  <si>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</si>
  <si>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</si>
  <si>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</si>
  <si>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</si>
  <si>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</si>
  <si>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</si>
  <si>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</si>
  <si>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</si>
  <si>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</si>
  <si>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</si>
  <si>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</si>
  <si>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</si>
  <si>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</si>
  <si>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</si>
  <si>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</si>
  <si>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</si>
  <si>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</si>
  <si>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</si>
  <si>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</si>
  <si>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</si>
  <si>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</si>
  <si>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</si>
  <si>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</si>
  <si>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</si>
  <si>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</si>
  <si>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</si>
  <si>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</si>
  <si>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</si>
  <si>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</si>
  <si>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</si>
  <si>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</si>
  <si>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</si>
  <si>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</si>
  <si>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</si>
  <si>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</si>
  <si>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</si>
  <si>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</si>
  <si>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</si>
  <si>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</si>
  <si>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</si>
  <si>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</si>
  <si>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</si>
  <si>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</si>
  <si>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</si>
  <si>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</si>
  <si>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</si>
  <si>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</si>
  <si>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</si>
  <si>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</si>
  <si>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</si>
  <si>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</si>
  <si>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</si>
  <si>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</si>
  <si>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</si>
  <si>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</si>
  <si>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</si>
  <si>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</si>
  <si>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</si>
  <si>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</si>
  <si>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</si>
  <si>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</si>
  <si>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</si>
  <si>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</si>
  <si>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</si>
  <si>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</si>
  <si>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</si>
  <si>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</si>
  <si>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</si>
  <si>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</si>
  <si>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</si>
  <si>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</si>
  <si>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</si>
  <si>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</si>
  <si>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</si>
  <si>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</si>
  <si>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</si>
  <si>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</si>
  <si>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</si>
  <si>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</si>
  <si>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</si>
  <si>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</si>
  <si>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</si>
  <si>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</si>
  <si>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</si>
  <si>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</si>
  <si>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</si>
  <si>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</si>
  <si>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</si>
  <si>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</si>
  <si>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</si>
  <si>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</si>
  <si>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</si>
  <si>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</si>
  <si>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</si>
  <si>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</si>
  <si>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</si>
  <si>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</si>
  <si>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</si>
  <si>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</si>
  <si>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</si>
  <si>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</si>
  <si>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</si>
  <si>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</si>
  <si>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</si>
  <si>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</si>
  <si>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</si>
  <si>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</si>
  <si>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</si>
  <si>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</si>
  <si>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</si>
  <si>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</si>
  <si>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</si>
  <si>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</si>
  <si>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</si>
  <si>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</si>
  <si>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</si>
  <si>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</si>
  <si>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</si>
  <si>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</si>
  <si>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</si>
  <si>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</si>
  <si>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</si>
  <si>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</si>
  <si>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</si>
  <si>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</si>
  <si>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</si>
  <si>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</si>
  <si>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</si>
  <si>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</si>
  <si>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</si>
  <si>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</si>
  <si>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</si>
  <si>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</si>
  <si>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</si>
  <si>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</si>
  <si>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</si>
  <si>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</si>
  <si>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</si>
  <si>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</si>
  <si>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</si>
  <si>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</si>
  <si>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</si>
  <si>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</si>
  <si>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</si>
  <si>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</si>
  <si>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</si>
  <si>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</si>
  <si>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</si>
  <si>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</si>
  <si>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</si>
  <si>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</si>
  <si>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</si>
  <si>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</si>
  <si>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</si>
  <si>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</si>
  <si>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</si>
  <si>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</si>
  <si>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</si>
  <si>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</si>
  <si>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</si>
  <si>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</si>
  <si>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</si>
  <si>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</si>
  <si>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</si>
  <si>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</si>
  <si>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</si>
  <si>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</si>
  <si>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</si>
  <si>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</si>
  <si>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</si>
  <si>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</si>
  <si>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</si>
  <si>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</si>
  <si>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</si>
  <si>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</si>
  <si>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</si>
  <si>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</si>
  <si>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</si>
  <si>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</si>
  <si>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</si>
  <si>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</si>
  <si>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</si>
  <si>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</si>
  <si>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</si>
  <si>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</si>
  <si>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</si>
  <si>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</si>
  <si>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</si>
  <si>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</si>
  <si>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</si>
  <si>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</si>
  <si>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</si>
  <si>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</si>
  <si>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</si>
  <si>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</si>
  <si>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</si>
  <si>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</si>
  <si>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</si>
  <si>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</si>
  <si>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</si>
  <si>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</si>
  <si>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</si>
  <si>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</si>
  <si>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</si>
  <si>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</si>
  <si>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</si>
  <si>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</si>
  <si>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</si>
  <si>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</si>
  <si>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</si>
  <si>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</si>
  <si>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</si>
  <si>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</si>
  <si>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</si>
  <si>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</si>
  <si>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</si>
  <si>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</si>
  <si>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</si>
  <si>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</si>
  <si>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</si>
  <si>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</si>
  <si>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</si>
  <si>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</si>
  <si>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</si>
  <si>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</si>
  <si>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</si>
  <si>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</si>
  <si>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</si>
  <si>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</si>
  <si>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</si>
  <si>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</si>
  <si>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</si>
  <si>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</si>
  <si>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</si>
  <si>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</si>
  <si>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</si>
  <si>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</si>
  <si>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</si>
  <si>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</si>
  <si>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</si>
  <si>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</si>
  <si>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</si>
  <si>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</si>
  <si>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</si>
  <si>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</si>
  <si>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</si>
  <si>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</si>
  <si>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</si>
  <si>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</si>
  <si>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</si>
  <si>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</si>
  <si>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</si>
  <si>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</si>
  <si>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</si>
  <si>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</si>
  <si>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</si>
  <si>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</si>
  <si>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</si>
  <si>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</si>
  <si>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</si>
  <si>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</si>
  <si>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</si>
  <si>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</si>
  <si>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</si>
  <si>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</si>
  <si>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</si>
  <si>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</si>
  <si>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</si>
  <si>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</si>
  <si>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</si>
  <si>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</si>
  <si>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</si>
  <si>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</si>
  <si>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</si>
  <si>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</si>
  <si>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</si>
  <si>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</si>
  <si>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</si>
  <si>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</si>
  <si>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</si>
  <si>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</si>
  <si>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</si>
  <si>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</si>
  <si>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</si>
  <si>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</si>
  <si>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</si>
  <si>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</si>
  <si>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</si>
  <si>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</si>
  <si>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</si>
  <si>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</si>
  <si>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</si>
  <si>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</si>
  <si>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</si>
  <si>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</si>
  <si>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</si>
  <si>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</si>
  <si>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</si>
  <si>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</si>
  <si>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</si>
  <si>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</si>
  <si>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</si>
  <si>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</si>
  <si>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</si>
  <si>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</si>
  <si>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</si>
  <si>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</si>
  <si>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</si>
  <si>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</si>
  <si>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</si>
  <si>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</si>
  <si>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</si>
  <si>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</si>
  <si>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</si>
  <si>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</si>
  <si>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</si>
  <si>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</si>
  <si>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</si>
  <si>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</si>
  <si>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</si>
  <si>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</si>
  <si>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</si>
  <si>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</si>
  <si>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</si>
  <si>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</si>
  <si>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</si>
  <si>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</si>
  <si>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</si>
  <si>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</si>
  <si>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</si>
  <si>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</si>
  <si>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</si>
  <si>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</si>
  <si>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</si>
  <si>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</si>
  <si>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</si>
  <si>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</si>
  <si>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</si>
  <si>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</si>
  <si>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</si>
  <si>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</si>
  <si>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</si>
  <si>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</si>
  <si>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</si>
  <si>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</si>
  <si>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</si>
  <si>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</si>
  <si>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</si>
  <si>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</si>
  <si>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</si>
  <si>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</si>
  <si>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</si>
  <si>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</si>
  <si>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</si>
  <si>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</si>
  <si>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</si>
  <si>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</si>
  <si>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</si>
  <si>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</si>
  <si>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</si>
  <si>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</si>
  <si>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</si>
  <si>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</si>
  <si>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</si>
  <si>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</si>
  <si>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</si>
  <si>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</si>
  <si>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</si>
  <si>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</si>
  <si>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</si>
  <si>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</si>
  <si>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</si>
  <si>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</si>
  <si>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</si>
  <si>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</si>
  <si>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</si>
  <si>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</si>
  <si>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</si>
  <si>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</si>
  <si>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</si>
  <si>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</si>
  <si>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</si>
  <si>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</si>
  <si>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</si>
  <si>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</si>
  <si>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</si>
  <si>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</si>
  <si>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</si>
  <si>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</si>
  <si>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</si>
  <si>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</si>
  <si>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</si>
  <si>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</si>
  <si>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</si>
  <si>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</si>
  <si>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</si>
  <si>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</si>
  <si>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</si>
  <si>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</si>
  <si>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</si>
  <si>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</si>
  <si>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</si>
  <si>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</si>
  <si>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</si>
  <si>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</si>
  <si>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</si>
  <si>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</si>
  <si>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 Backers</t>
  </si>
  <si>
    <t>Failed Backers</t>
  </si>
  <si>
    <t>First Quartile:</t>
  </si>
  <si>
    <t>Second Quartile:</t>
  </si>
  <si>
    <t>Third Quartile:</t>
  </si>
  <si>
    <t>Interquartile Range:</t>
  </si>
  <si>
    <t>Q1 - (1.5*IQR) Boundary:</t>
  </si>
  <si>
    <t>Q3 + (1.5*IQR)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</si>
</sst>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ill>
        <patternFill>
          <bgColor rgb="FFA6CD9F"/>
        </patternFill>
      </fill>
    </dxf>
    <dxf>
      <fill>
        <patternFill>
          <bgColor rgb="FFFEE4A4"/>
        </patternFill>
      </fill>
    </dxf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ill>
        <patternFill>
          <bgColor rgb="FFA6CD9F"/>
        </patternFill>
      </fill>
    </dxf>
    <dxf>
      <fill>
        <patternFill>
          <bgColor rgb="FFFEE4A4"/>
        </patternFill>
      </fill>
    </dxf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ill>
        <patternFill>
          <bgColor rgb="FFA6CD9F"/>
        </patternFill>
      </fill>
    </dxf>
    <dxf>
      <fill>
        <patternFill>
          <bgColor rgb="FFFEE4A4"/>
        </patternFill>
      </fill>
    </dxf>
  </dxfs>
  <tableStyles count="0" defaultTableStyle="TableStyleMedium2" defaultPivotStyle="PivotStyleLight16"/>
  <colors>
    <mruColors>
      <color rgb="FFFEE4A4"/>
      <color rgb="FFA6CD9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Table!PivotTable11</c:name>
    <c:fmtId val="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Table'!$D$8:$D$9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Table'!$D$10:$D$19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3-4580-8683-A5BF7F18076E}"/>
            </c:ext>
          </c:extLst>
        </c:ser>
        <c:ser>
          <c:idx val="1"/>
          <c:order val="1"/>
          <c:tx>
            <c:strRef>
              <c:f>'Pivot Table'!$E$8:$E$9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Table'!$E$10:$E$19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3-4580-8683-A5BF7F18076E}"/>
            </c:ext>
          </c:extLst>
        </c:ser>
        <c:ser>
          <c:idx val="2"/>
          <c:order val="2"/>
          <c:tx>
            <c:strRef>
              <c:f>'Pivot Table'!$F$8:$F$9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Table'!$F$10:$F$19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43-4580-8683-A5BF7F18076E}"/>
            </c:ext>
          </c:extLst>
        </c:ser>
        <c:ser>
          <c:idx val="3"/>
          <c:order val="3"/>
          <c:tx>
            <c:strRef>
              <c:f>'Pivot Table'!$G$8:$G$9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Table'!$G$10:$G$19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4580-8683-A5BF7F18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92672"/>
        <c:axId val="56593152"/>
      </c:barChart>
      <c:catAx>
        <c:axId val="565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152"/>
        <c:crosses val="autoZero"/>
        <c:auto val="1"/>
        <c:lblAlgn val="ctr"/>
        <c:lblOffset val="100"/>
        <c:noMultiLvlLbl val="0"/>
      </c:catAx>
      <c:valAx>
        <c:axId val="565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(2)!PivotTable11</c:name>
    <c:fmtId val="5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(2)'!$D$8:$D$9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(2)'!$D$10:$D$34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A-4F6E-BBF7-C4A0BDA0EA59}"/>
            </c:ext>
          </c:extLst>
        </c:ser>
        <c:ser>
          <c:idx val="1"/>
          <c:order val="1"/>
          <c:tx>
            <c:strRef>
              <c:f>'Pivot Table (2)'!$E$8:$E$9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(2)'!$E$10:$E$34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FA-4F6E-BBF7-C4A0BDA0EA59}"/>
            </c:ext>
          </c:extLst>
        </c:ser>
        <c:ser>
          <c:idx val="2"/>
          <c:order val="2"/>
          <c:tx>
            <c:strRef>
              <c:f>'Pivot Table (2)'!$F$8:$F$9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(2)'!$F$10:$F$34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FA-4F6E-BBF7-C4A0BDA0EA59}"/>
            </c:ext>
          </c:extLst>
        </c:ser>
        <c:ser>
          <c:idx val="3"/>
          <c:order val="3"/>
          <c:tx>
            <c:strRef>
              <c:f>'Pivot Table (2)'!$G$8:$G$9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(2)'!$G$10:$G$34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FA-4F6E-BBF7-C4A0BDA0E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92672"/>
        <c:axId val="56593152"/>
      </c:barChart>
      <c:catAx>
        <c:axId val="565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152"/>
        <c:crosses val="autoZero"/>
        <c:auto val="1"/>
        <c:lblAlgn val="ctr"/>
        <c:lblOffset val="100"/>
        <c:noMultiLvlLbl val="0"/>
      </c:catAx>
      <c:valAx>
        <c:axId val="565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(3)!PivotTable11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(3)'!$D$8:$D$9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(3)'!$D$10:$D$22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3-4B12-8E5D-8C55A32BDC99}"/>
            </c:ext>
          </c:extLst>
        </c:ser>
        <c:ser>
          <c:idx val="1"/>
          <c:order val="1"/>
          <c:tx>
            <c:strRef>
              <c:f>'Pivot Table (3)'!$E$8:$E$9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(3)'!$E$10:$E$22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3-4B12-8E5D-8C55A32BDC99}"/>
            </c:ext>
          </c:extLst>
        </c:ser>
        <c:ser>
          <c:idx val="2"/>
          <c:order val="2"/>
          <c:tx>
            <c:strRef>
              <c:f>'Pivot Table (3)'!$F$8:$F$9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(3)'!$F$10:$F$22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3-4B12-8E5D-8C55A32BDC99}"/>
            </c:ext>
          </c:extLst>
        </c:ser>
        <c:ser>
          <c:idx val="3"/>
          <c:order val="3"/>
          <c:tx>
            <c:strRef>
              <c:f>'Pivot Table (3)'!$G$8:$G$9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(3)'!$G$10:$G$22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A3-4B12-8E5D-8C55A32BD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2672"/>
        <c:axId val="56593152"/>
      </c:lineChart>
      <c:catAx>
        <c:axId val="565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152"/>
        <c:crosses val="autoZero"/>
        <c:auto val="1"/>
        <c:lblAlgn val="ctr"/>
        <c:lblOffset val="100"/>
        <c:noMultiLvlLbl val="0"/>
      </c:catAx>
      <c:valAx>
        <c:axId val="565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4-4C06-9C2C-BEE5846B91F7}"/>
            </c:ext>
          </c:extLst>
        </c:ser>
        <c:ser>
          <c:idx val="1"/>
          <c:order val="1"/>
          <c:tx>
            <c:strRef>
              <c:f>'Goal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4-4C06-9C2C-BEE5846B91F7}"/>
            </c:ext>
          </c:extLst>
        </c:ser>
        <c:ser>
          <c:idx val="2"/>
          <c:order val="2"/>
          <c:tx>
            <c:strRef>
              <c:f>'Goal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4-4C06-9C2C-BEE5846B9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14016"/>
        <c:axId val="100814496"/>
      </c:lineChart>
      <c:catAx>
        <c:axId val="10081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4496"/>
        <c:crosses val="autoZero"/>
        <c:auto val="1"/>
        <c:lblAlgn val="ctr"/>
        <c:lblOffset val="100"/>
        <c:noMultiLvlLbl val="0"/>
      </c:catAx>
      <c:valAx>
        <c:axId val="1008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863B3416-7EB3-41C2-B5F5-E2C3CC3E557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C3055CF8-5B79-4FA1-BAD6-8C349078DB23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522922</xdr:colOff>
      <xdr:row>2</xdr:row>
      <xdr:rowOff>135255</xdr:rowOff>
    </xdr:from>
    <xdr:to>
      <xdr:col>16</xdr:col>
      <xdr:colOff>497205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435F5-C7A6-738D-4E46-F37322D02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524827</xdr:colOff>
      <xdr:row>4</xdr:row>
      <xdr:rowOff>123824</xdr:rowOff>
    </xdr:from>
    <xdr:to>
      <xdr:col>22</xdr:col>
      <xdr:colOff>344805</xdr:colOff>
      <xdr:row>36</xdr:row>
      <xdr:rowOff>11429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86519-EB5F-4EA8-B2EB-282B38D76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583884</xdr:colOff>
      <xdr:row>2</xdr:row>
      <xdr:rowOff>173354</xdr:rowOff>
    </xdr:from>
    <xdr:to>
      <xdr:col>23</xdr:col>
      <xdr:colOff>142876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A8A42-BE4C-4831-8306-991AF7C45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190499</xdr:rowOff>
    </xdr:from>
    <xdr:to>
      <xdr:col>7</xdr:col>
      <xdr:colOff>941070</xdr:colOff>
      <xdr:row>38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7274C-FAC1-D890-107F-E1C7CAB04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17</xdr:row>
      <xdr:rowOff>140970</xdr:rowOff>
    </xdr:from>
    <xdr:to>
      <xdr:col>10</xdr:col>
      <xdr:colOff>552450</xdr:colOff>
      <xdr:row>31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E72F87-8663-FB66-F730-24D3AEB362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7770" y="35090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971550</xdr:colOff>
      <xdr:row>17</xdr:row>
      <xdr:rowOff>118110</xdr:rowOff>
    </xdr:from>
    <xdr:to>
      <xdr:col>18</xdr:col>
      <xdr:colOff>525780</xdr:colOff>
      <xdr:row>34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94DC82A-0949-A954-3B00-AB8A4E49AA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8870" y="3486150"/>
              <a:ext cx="5444490" cy="3265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ie Bumadianne" refreshedDate="45521.826150462963" createdVersion="8" refreshedVersion="8" minRefreshableVersion="3" recordCount="1000" xr:uid="{6DD25BD4-2F0B-40E8-AA28-88BDBFBA263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1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x v="0"/>
    <n v="1450159200"/>
    <d v="2015-12-15T06:00:00"/>
    <b v="0"/>
    <b v="0"/>
    <s v="food/food trucks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x v="1"/>
    <n v="1408597200"/>
    <d v="2014-08-21T05:00: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x v="2"/>
    <n v="1384840800"/>
    <d v="2013-11-19T06:00: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x v="3"/>
    <n v="1568955600"/>
    <d v="2019-09-20T05:00:00"/>
    <b v="0"/>
    <b v="0"/>
    <s v="music/rock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x v="4"/>
    <n v="1548309600"/>
    <d v="2019-01-24T06:00:00"/>
    <b v="0"/>
    <b v="0"/>
    <s v="theater/plays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x v="5"/>
    <n v="1347080400"/>
    <d v="2012-09-08T05:00: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x v="6"/>
    <n v="1505365200"/>
    <d v="2017-09-14T05:00: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x v="7"/>
    <n v="1439614800"/>
    <d v="2015-08-15T05:00:00"/>
    <b v="0"/>
    <b v="0"/>
    <s v="theater/plays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x v="8"/>
    <n v="1281502800"/>
    <d v="2010-08-11T05:00: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x v="9"/>
    <n v="1383804000"/>
    <d v="2013-11-07T06:00: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x v="10"/>
    <n v="1285909200"/>
    <d v="2010-10-01T05:00: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x v="11"/>
    <n v="1285563600"/>
    <d v="2010-09-27T05:00:00"/>
    <b v="0"/>
    <b v="1"/>
    <s v="theater/plays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x v="12"/>
    <n v="1572411600"/>
    <d v="2019-10-30T05:00: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x v="13"/>
    <n v="1466658000"/>
    <d v="2016-06-23T05:00: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x v="14"/>
    <n v="1333342800"/>
    <d v="2012-04-02T05:00: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x v="15"/>
    <n v="1576303200"/>
    <d v="2019-12-14T06:00:00"/>
    <b v="0"/>
    <b v="0"/>
    <s v="technology/wearables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x v="16"/>
    <n v="1392271200"/>
    <d v="2014-02-13T06:00:00"/>
    <b v="0"/>
    <b v="0"/>
    <s v="publishing/nonfiction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x v="17"/>
    <n v="1294898400"/>
    <d v="2011-01-13T06:00: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x v="18"/>
    <n v="1537074000"/>
    <d v="2018-09-16T05:00:00"/>
    <b v="0"/>
    <b v="0"/>
    <s v="theater/plays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x v="19"/>
    <n v="1553490000"/>
    <d v="2019-03-25T05:00: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x v="20"/>
    <n v="1406523600"/>
    <d v="2014-07-28T05:00: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x v="21"/>
    <n v="1316322000"/>
    <d v="2011-09-18T05:00:00"/>
    <b v="0"/>
    <b v="0"/>
    <s v="theater/plays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x v="22"/>
    <n v="1524027600"/>
    <d v="2018-04-18T05:00:00"/>
    <b v="0"/>
    <b v="0"/>
    <s v="theater/plays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x v="23"/>
    <n v="1554699600"/>
    <d v="2019-04-08T05:00: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x v="24"/>
    <n v="1403499600"/>
    <d v="2014-06-23T05:00: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x v="25"/>
    <n v="1307422800"/>
    <d v="2011-06-07T05:00: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x v="26"/>
    <n v="1535346000"/>
    <d v="2018-08-27T05:00: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x v="27"/>
    <n v="1444539600"/>
    <d v="2015-10-11T05:00:00"/>
    <b v="0"/>
    <b v="0"/>
    <s v="music/rock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x v="28"/>
    <n v="1267682400"/>
    <d v="2010-03-04T06:00: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x v="29"/>
    <n v="1535518800"/>
    <d v="2018-08-29T05:00: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x v="30"/>
    <n v="1559106000"/>
    <d v="2019-05-29T05:00: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x v="31"/>
    <n v="1454392800"/>
    <d v="2016-02-02T06:00:00"/>
    <b v="0"/>
    <b v="0"/>
    <s v="games/video games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x v="32"/>
    <n v="1517896800"/>
    <d v="2018-02-06T06:00: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x v="33"/>
    <n v="1415685600"/>
    <d v="2014-11-11T06:00: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x v="34"/>
    <n v="1490677200"/>
    <d v="2017-03-28T05:00: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x v="35"/>
    <n v="1551506400"/>
    <d v="2019-03-02T06:00: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x v="36"/>
    <n v="1300856400"/>
    <d v="2011-03-23T05:00: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x v="37"/>
    <n v="1573192800"/>
    <d v="2019-11-08T06:00: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x v="38"/>
    <n v="1287810000"/>
    <d v="2010-10-23T05:00: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x v="39"/>
    <n v="1362978000"/>
    <d v="2013-03-11T05:00:00"/>
    <b v="0"/>
    <b v="0"/>
    <s v="theater/plays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x v="40"/>
    <n v="1277355600"/>
    <d v="2010-06-24T05:00: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x v="41"/>
    <n v="1348981200"/>
    <d v="2012-09-30T05:00:00"/>
    <b v="0"/>
    <b v="1"/>
    <s v="music/rock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x v="42"/>
    <n v="1310533200"/>
    <d v="2011-07-13T05:00:00"/>
    <b v="0"/>
    <b v="0"/>
    <s v="food/food trucks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x v="43"/>
    <n v="1407560400"/>
    <d v="2014-08-09T05:00: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x v="44"/>
    <n v="1552885200"/>
    <d v="2019-03-18T05:00: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x v="45"/>
    <n v="1479362400"/>
    <d v="2016-11-17T06:00:00"/>
    <b v="0"/>
    <b v="1"/>
    <s v="theater/plays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x v="46"/>
    <n v="1280552400"/>
    <d v="2010-07-31T05:00:00"/>
    <b v="0"/>
    <b v="0"/>
    <s v="music/rock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x v="47"/>
    <n v="1398661200"/>
    <d v="2014-04-28T05:00:00"/>
    <b v="0"/>
    <b v="0"/>
    <s v="theater/plays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x v="48"/>
    <n v="1436245200"/>
    <d v="2015-07-07T05:00:00"/>
    <b v="0"/>
    <b v="0"/>
    <s v="theater/plays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x v="49"/>
    <n v="1575439200"/>
    <d v="2019-12-04T06:00: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x v="50"/>
    <n v="1377752400"/>
    <d v="2013-08-29T05:00:00"/>
    <b v="0"/>
    <b v="0"/>
    <s v="music/metal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x v="51"/>
    <n v="1334206800"/>
    <d v="2012-04-12T05:00: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x v="52"/>
    <n v="1284872400"/>
    <d v="2010-09-19T05:00:00"/>
    <b v="0"/>
    <b v="0"/>
    <s v="theater/plays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x v="53"/>
    <n v="1403931600"/>
    <d v="2014-06-28T05:00: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x v="54"/>
    <n v="1521262800"/>
    <d v="2018-03-17T05:00: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x v="55"/>
    <n v="1533358800"/>
    <d v="2018-08-04T05:00: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x v="56"/>
    <n v="1421474400"/>
    <d v="2015-01-17T06:00: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x v="57"/>
    <n v="1505278800"/>
    <d v="2017-09-13T05:00: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x v="58"/>
    <n v="1443934800"/>
    <d v="2015-10-04T05:00: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x v="59"/>
    <n v="1498539600"/>
    <d v="2017-06-27T05:00:00"/>
    <b v="0"/>
    <b v="1"/>
    <s v="theater/plays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x v="60"/>
    <n v="1342760400"/>
    <d v="2012-07-20T05:00: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x v="61"/>
    <n v="1301720400"/>
    <d v="2011-04-02T05:00:00"/>
    <b v="0"/>
    <b v="0"/>
    <s v="theater/plays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x v="62"/>
    <n v="1433566800"/>
    <d v="2015-06-06T05:00: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x v="63"/>
    <n v="1493874000"/>
    <d v="2017-05-04T05:00:00"/>
    <b v="0"/>
    <b v="0"/>
    <s v="theater/plays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x v="64"/>
    <n v="1531803600"/>
    <d v="2018-07-17T05:00:00"/>
    <b v="0"/>
    <b v="1"/>
    <s v="technology/web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x v="65"/>
    <n v="1296712800"/>
    <d v="2011-02-03T06:00:00"/>
    <b v="0"/>
    <b v="0"/>
    <s v="theater/plays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x v="66"/>
    <n v="1428901200"/>
    <d v="2015-04-13T05:00: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x v="67"/>
    <n v="1264831200"/>
    <d v="2010-01-30T06:00: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x v="68"/>
    <n v="1505192400"/>
    <d v="2017-09-12T05:00:00"/>
    <b v="0"/>
    <b v="1"/>
    <s v="theater/plays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x v="69"/>
    <n v="1295676000"/>
    <d v="2011-01-22T06:00:00"/>
    <b v="0"/>
    <b v="0"/>
    <s v="theater/plays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x v="70"/>
    <n v="1292911200"/>
    <d v="2010-12-21T06:00: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x v="71"/>
    <n v="1575439200"/>
    <d v="2019-12-04T06:00: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x v="72"/>
    <n v="1438837200"/>
    <d v="2015-08-06T05:00: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x v="73"/>
    <n v="1480485600"/>
    <d v="2016-11-30T06:00:00"/>
    <b v="0"/>
    <b v="0"/>
    <s v="music/jazz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x v="74"/>
    <n v="1459141200"/>
    <d v="2016-03-28T05:00: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x v="75"/>
    <n v="1532322000"/>
    <d v="2018-07-23T05:00: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x v="76"/>
    <n v="1426222800"/>
    <d v="2015-03-13T05:00:00"/>
    <b v="1"/>
    <b v="1"/>
    <s v="theater/plays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x v="77"/>
    <n v="1286773200"/>
    <d v="2010-10-11T05:00: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x v="78"/>
    <n v="1523941200"/>
    <d v="2018-04-17T05:00: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x v="79"/>
    <n v="1529557200"/>
    <d v="2018-06-21T05:00: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x v="80"/>
    <n v="1506574800"/>
    <d v="2017-09-28T05:00: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x v="81"/>
    <n v="1513576800"/>
    <d v="2017-12-18T06:00:00"/>
    <b v="0"/>
    <b v="0"/>
    <s v="music/rock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x v="82"/>
    <n v="1548309600"/>
    <d v="2019-01-24T06:00: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x v="83"/>
    <n v="1471582800"/>
    <d v="2016-08-19T05:00: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x v="84"/>
    <n v="1344315600"/>
    <d v="2012-08-07T05:00: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x v="85"/>
    <n v="1316408400"/>
    <d v="2011-09-19T05:00:00"/>
    <b v="0"/>
    <b v="0"/>
    <s v="music/indie rock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x v="86"/>
    <n v="1431838800"/>
    <d v="2015-05-17T05:00: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x v="87"/>
    <n v="1300510800"/>
    <d v="2011-03-19T05:00:00"/>
    <b v="0"/>
    <b v="1"/>
    <s v="music/rock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x v="88"/>
    <n v="1431061200"/>
    <d v="2015-05-08T05:00: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x v="89"/>
    <n v="1271480400"/>
    <d v="2010-04-17T05:00:00"/>
    <b v="0"/>
    <b v="0"/>
    <s v="theater/plays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x v="90"/>
    <n v="1456380000"/>
    <d v="2016-02-25T06:00: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x v="91"/>
    <n v="1472878800"/>
    <d v="2016-09-03T05:00: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x v="92"/>
    <n v="1277355600"/>
    <d v="2010-06-24T05:00: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x v="93"/>
    <n v="1351054800"/>
    <d v="2012-10-24T05:00:00"/>
    <b v="0"/>
    <b v="1"/>
    <s v="theater/plays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x v="94"/>
    <n v="1555563600"/>
    <d v="2019-04-18T05:00: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x v="95"/>
    <n v="1571634000"/>
    <d v="2019-10-21T05:00: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x v="96"/>
    <n v="1300856400"/>
    <d v="2011-03-23T05:00:00"/>
    <b v="0"/>
    <b v="0"/>
    <s v="theater/plays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x v="48"/>
    <n v="1439874000"/>
    <d v="2015-08-18T05:00: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x v="97"/>
    <n v="1438318800"/>
    <d v="2015-07-31T05:00: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x v="98"/>
    <n v="1419400800"/>
    <d v="2014-12-24T06:00: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x v="99"/>
    <n v="1320555600"/>
    <d v="2011-11-06T05:00:00"/>
    <b v="0"/>
    <b v="0"/>
    <s v="theater/plays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x v="100"/>
    <n v="1425103200"/>
    <d v="2015-02-28T06:00:00"/>
    <b v="0"/>
    <b v="1"/>
    <s v="music/electric music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x v="101"/>
    <n v="1526878800"/>
    <d v="2018-05-21T05:00: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x v="102"/>
    <n v="1288674000"/>
    <d v="2010-11-02T05:00: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x v="103"/>
    <n v="1495602000"/>
    <d v="2017-05-24T05:00: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x v="104"/>
    <n v="1366434000"/>
    <d v="2013-04-20T05:00: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x v="105"/>
    <n v="1568350800"/>
    <d v="2019-09-13T05:00: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x v="106"/>
    <n v="1525928400"/>
    <d v="2018-05-10T05:00:00"/>
    <b v="0"/>
    <b v="1"/>
    <s v="theater/plays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x v="107"/>
    <n v="1336885200"/>
    <d v="2012-05-13T05:00: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x v="108"/>
    <n v="1389679200"/>
    <d v="2014-01-14T06:00: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x v="109"/>
    <n v="1538283600"/>
    <d v="2018-09-30T05:00: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x v="110"/>
    <n v="1348808400"/>
    <d v="2012-09-28T05:00: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x v="111"/>
    <n v="1410152400"/>
    <d v="2014-09-08T05:00:00"/>
    <b v="0"/>
    <b v="0"/>
    <s v="technology/web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x v="112"/>
    <n v="1505797200"/>
    <d v="2017-09-19T05:00:00"/>
    <b v="0"/>
    <b v="0"/>
    <s v="food/food trucks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x v="113"/>
    <n v="1554872400"/>
    <d v="2019-04-10T05:00: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x v="114"/>
    <n v="1513922400"/>
    <d v="2017-12-22T06:00: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x v="115"/>
    <n v="1442638800"/>
    <d v="2015-09-19T05:00:00"/>
    <b v="0"/>
    <b v="0"/>
    <s v="theater/plays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x v="116"/>
    <n v="1317186000"/>
    <d v="2011-09-28T05:00: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x v="117"/>
    <n v="1391234400"/>
    <d v="2014-02-01T06:00: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x v="118"/>
    <n v="1404363600"/>
    <d v="2014-07-03T05:00: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x v="119"/>
    <n v="1429592400"/>
    <d v="2015-04-21T05:00: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x v="33"/>
    <n v="1413608400"/>
    <d v="2014-10-18T05:00:00"/>
    <b v="0"/>
    <b v="0"/>
    <s v="games/video games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x v="120"/>
    <n v="1419400800"/>
    <d v="2014-12-24T06:00:00"/>
    <b v="0"/>
    <b v="0"/>
    <s v="publishing/fiction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x v="121"/>
    <n v="1448604000"/>
    <d v="2015-11-27T06:00: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x v="122"/>
    <n v="1562302800"/>
    <d v="2019-07-05T05:00: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x v="123"/>
    <n v="1537678800"/>
    <d v="2018-09-23T05:00:00"/>
    <b v="0"/>
    <b v="0"/>
    <s v="theater/plays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x v="124"/>
    <n v="1473570000"/>
    <d v="2016-09-11T05:00: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x v="125"/>
    <n v="1273899600"/>
    <d v="2010-05-15T05:00:00"/>
    <b v="0"/>
    <b v="0"/>
    <s v="theater/plays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x v="126"/>
    <n v="1284008400"/>
    <d v="2010-09-09T05:00:00"/>
    <b v="0"/>
    <b v="0"/>
    <s v="music/rock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x v="127"/>
    <n v="1425103200"/>
    <d v="2015-02-28T06:00: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x v="128"/>
    <n v="1320991200"/>
    <d v="2011-11-11T06:00: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x v="129"/>
    <n v="1386828000"/>
    <d v="2013-12-12T06:00:00"/>
    <b v="0"/>
    <b v="0"/>
    <s v="technology/web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x v="130"/>
    <n v="1517119200"/>
    <d v="2018-01-28T06:00:00"/>
    <b v="0"/>
    <b v="1"/>
    <s v="theater/plays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x v="131"/>
    <n v="1315026000"/>
    <d v="2011-09-03T05:00:00"/>
    <b v="0"/>
    <b v="0"/>
    <s v="music/world music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x v="132"/>
    <n v="1312693200"/>
    <d v="2011-08-07T05:00: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x v="133"/>
    <n v="1363064400"/>
    <d v="2013-03-12T05:00: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x v="134"/>
    <n v="1403154000"/>
    <d v="2014-06-19T05:00: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x v="135"/>
    <n v="1286859600"/>
    <d v="2010-10-12T05:00: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x v="136"/>
    <n v="1349326800"/>
    <d v="2012-10-04T05:00: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x v="137"/>
    <n v="1430974800"/>
    <d v="2015-05-07T05:00: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x v="138"/>
    <n v="1519970400"/>
    <d v="2018-03-02T06:00: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x v="139"/>
    <n v="1434603600"/>
    <d v="2015-06-18T05:00: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x v="107"/>
    <n v="1337230800"/>
    <d v="2012-05-17T05:00:00"/>
    <b v="0"/>
    <b v="0"/>
    <s v="technology/web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x v="140"/>
    <n v="1279429200"/>
    <d v="2010-07-18T05:00: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x v="141"/>
    <n v="1561438800"/>
    <d v="2019-06-25T05:00:00"/>
    <b v="0"/>
    <b v="0"/>
    <s v="theater/plays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x v="142"/>
    <n v="1410498000"/>
    <d v="2014-09-12T05:00: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x v="143"/>
    <n v="1322460000"/>
    <d v="2011-11-28T06:00: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x v="144"/>
    <n v="1466312400"/>
    <d v="2016-06-19T05:00: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x v="145"/>
    <n v="1501736400"/>
    <d v="2017-08-03T05:00: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x v="146"/>
    <n v="1361512800"/>
    <d v="2013-02-22T06:00: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x v="147"/>
    <n v="1545026400"/>
    <d v="2018-12-17T06:00:00"/>
    <b v="0"/>
    <b v="0"/>
    <s v="music/rock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x v="148"/>
    <n v="1406696400"/>
    <d v="2014-07-30T05:00: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x v="149"/>
    <n v="1487916000"/>
    <d v="2017-02-24T06:00: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x v="150"/>
    <n v="1351141200"/>
    <d v="2012-10-25T05:00:00"/>
    <b v="0"/>
    <b v="0"/>
    <s v="theater/plays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x v="151"/>
    <n v="1465016400"/>
    <d v="2016-06-04T05:00: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x v="152"/>
    <n v="1270789200"/>
    <d v="2010-04-09T05:00:00"/>
    <b v="0"/>
    <b v="0"/>
    <s v="theater/plays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x v="153"/>
    <n v="1572325200"/>
    <d v="2019-10-29T05:00:00"/>
    <b v="0"/>
    <b v="0"/>
    <s v="music/rock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x v="154"/>
    <n v="1389420000"/>
    <d v="2014-01-11T06:00: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x v="155"/>
    <n v="1449640800"/>
    <d v="2015-12-09T06:00: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x v="156"/>
    <n v="1555218000"/>
    <d v="2019-04-14T05:00:00"/>
    <b v="0"/>
    <b v="1"/>
    <s v="theater/plays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x v="157"/>
    <n v="1557723600"/>
    <d v="2019-05-13T05:00: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x v="158"/>
    <n v="1443502800"/>
    <d v="2015-09-29T05:00: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x v="159"/>
    <n v="1546840800"/>
    <d v="2019-01-07T06:00:00"/>
    <b v="0"/>
    <b v="0"/>
    <s v="music/rock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x v="160"/>
    <n v="1512712800"/>
    <d v="2017-12-08T06:00: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x v="161"/>
    <n v="1507525200"/>
    <d v="2017-10-09T05:00:00"/>
    <b v="0"/>
    <b v="0"/>
    <s v="theater/plays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x v="162"/>
    <n v="1504328400"/>
    <d v="2017-09-02T05:00: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x v="163"/>
    <n v="1293343200"/>
    <d v="2010-12-26T06:00: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x v="164"/>
    <n v="1371704400"/>
    <d v="2013-06-20T05:00:00"/>
    <b v="0"/>
    <b v="0"/>
    <s v="theater/plays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x v="165"/>
    <n v="1552798800"/>
    <d v="2019-03-17T05:00: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x v="166"/>
    <n v="1342328400"/>
    <d v="2012-07-15T05:00: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x v="167"/>
    <n v="1502341200"/>
    <d v="2017-08-10T05:00: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x v="168"/>
    <n v="1397192400"/>
    <d v="2014-04-11T05:00:00"/>
    <b v="0"/>
    <b v="0"/>
    <s v="publishing/translations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x v="169"/>
    <n v="1407042000"/>
    <d v="2014-08-03T05:00: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x v="170"/>
    <n v="1369371600"/>
    <d v="2013-05-24T05:00: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x v="171"/>
    <n v="1444107600"/>
    <d v="2015-10-06T05:00: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x v="172"/>
    <n v="1474261200"/>
    <d v="2016-09-19T05:00: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x v="173"/>
    <n v="1473656400"/>
    <d v="2016-09-12T05:00: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x v="174"/>
    <n v="1291960800"/>
    <d v="2010-12-10T06:00: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x v="175"/>
    <n v="1506747600"/>
    <d v="2017-09-30T05:00: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x v="176"/>
    <n v="1363582800"/>
    <d v="2013-03-18T05:00: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x v="177"/>
    <n v="1269666000"/>
    <d v="2010-03-27T05:00: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x v="178"/>
    <n v="1508648400"/>
    <d v="2017-10-22T05:00: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x v="179"/>
    <n v="1561957200"/>
    <d v="2019-07-01T05:00: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x v="180"/>
    <n v="1285131600"/>
    <d v="2010-09-22T05:00: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x v="181"/>
    <n v="1556946000"/>
    <d v="2019-05-04T05:00:00"/>
    <b v="0"/>
    <b v="0"/>
    <s v="theater/plays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x v="182"/>
    <n v="1527138000"/>
    <d v="2018-05-24T05:00: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x v="183"/>
    <n v="1402117200"/>
    <d v="2014-06-07T05:00:00"/>
    <b v="0"/>
    <b v="0"/>
    <s v="theater/plays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x v="184"/>
    <n v="1364014800"/>
    <d v="2013-03-23T05:00: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x v="185"/>
    <n v="1417586400"/>
    <d v="2014-12-03T06:00:00"/>
    <b v="0"/>
    <b v="0"/>
    <s v="theater/plays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x v="186"/>
    <n v="1457071200"/>
    <d v="2016-03-04T06:00:00"/>
    <b v="0"/>
    <b v="0"/>
    <s v="theater/plays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x v="187"/>
    <n v="1370408400"/>
    <d v="2013-06-05T05:00:00"/>
    <b v="0"/>
    <b v="1"/>
    <s v="theater/plays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x v="188"/>
    <n v="1552626000"/>
    <d v="2019-03-15T05:00: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x v="189"/>
    <n v="1404190800"/>
    <d v="2014-07-01T05:00:00"/>
    <b v="0"/>
    <b v="0"/>
    <s v="music/rock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x v="190"/>
    <n v="1523509200"/>
    <d v="2018-04-12T05:00: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x v="191"/>
    <n v="1443589200"/>
    <d v="2015-09-30T05:00:00"/>
    <b v="0"/>
    <b v="0"/>
    <s v="music/metal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x v="192"/>
    <n v="1533445200"/>
    <d v="2018-08-05T05:00:00"/>
    <b v="0"/>
    <b v="0"/>
    <s v="music/electric music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x v="173"/>
    <n v="1474520400"/>
    <d v="2016-09-22T05:00: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x v="193"/>
    <n v="1499403600"/>
    <d v="2017-07-07T05:00: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x v="194"/>
    <n v="1283576400"/>
    <d v="2010-09-04T05:00: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x v="195"/>
    <n v="1436590800"/>
    <d v="2015-07-11T05:00: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x v="152"/>
    <n v="1270443600"/>
    <d v="2010-04-05T05:00: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x v="196"/>
    <n v="1407819600"/>
    <d v="2014-08-12T05:00:00"/>
    <b v="0"/>
    <b v="0"/>
    <s v="technology/web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x v="197"/>
    <n v="1317877200"/>
    <d v="2011-10-06T05:00: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x v="198"/>
    <n v="1484805600"/>
    <d v="2017-01-19T06:00:00"/>
    <b v="0"/>
    <b v="0"/>
    <s v="theater/plays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x v="199"/>
    <n v="1302670800"/>
    <d v="2011-04-13T05:00:00"/>
    <b v="0"/>
    <b v="0"/>
    <s v="music/jazz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x v="200"/>
    <n v="1540789200"/>
    <d v="2018-10-29T05:00: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x v="201"/>
    <n v="1268028000"/>
    <d v="2010-03-08T06:00: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x v="202"/>
    <n v="1537160400"/>
    <d v="2018-09-17T05:00:00"/>
    <b v="0"/>
    <b v="1"/>
    <s v="music/rock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x v="203"/>
    <n v="1512280800"/>
    <d v="2017-12-03T06:00: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x v="204"/>
    <n v="1463115600"/>
    <d v="2016-05-13T05:00: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x v="205"/>
    <n v="1490850000"/>
    <d v="2017-03-30T05:00: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x v="206"/>
    <n v="1379653200"/>
    <d v="2013-09-20T05:00: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x v="207"/>
    <n v="1580364000"/>
    <d v="2020-01-30T06:00: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x v="208"/>
    <n v="1289714400"/>
    <d v="2010-11-14T06:00: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x v="209"/>
    <n v="1282712400"/>
    <d v="2010-08-25T05:00: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x v="210"/>
    <n v="1550210400"/>
    <d v="2019-02-15T06:00: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x v="211"/>
    <n v="1322114400"/>
    <d v="2011-11-24T06:00: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x v="212"/>
    <n v="1557205200"/>
    <d v="2019-05-07T05:00: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x v="213"/>
    <n v="1323928800"/>
    <d v="2011-12-15T06:00: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x v="214"/>
    <n v="1346130000"/>
    <d v="2012-08-28T05:00:00"/>
    <b v="0"/>
    <b v="0"/>
    <s v="film &amp; video/animation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x v="215"/>
    <n v="1311051600"/>
    <d v="2011-07-19T05:00: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x v="216"/>
    <n v="1340427600"/>
    <d v="2012-06-23T05:00:00"/>
    <b v="1"/>
    <b v="0"/>
    <s v="food/food trucks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x v="217"/>
    <n v="1412312400"/>
    <d v="2014-10-03T05:00: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x v="218"/>
    <n v="1459314000"/>
    <d v="2016-03-30T05:00:00"/>
    <b v="0"/>
    <b v="0"/>
    <s v="theater/plays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x v="219"/>
    <n v="1415426400"/>
    <d v="2014-11-08T06:00: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x v="220"/>
    <n v="1399093200"/>
    <d v="2014-05-03T05:00:00"/>
    <b v="1"/>
    <b v="0"/>
    <s v="music/rock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x v="221"/>
    <n v="1273899600"/>
    <d v="2010-05-15T05:00: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x v="222"/>
    <n v="1432184400"/>
    <d v="2015-05-21T05:00: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x v="172"/>
    <n v="1474779600"/>
    <d v="2016-09-25T05:00: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x v="223"/>
    <n v="1500440400"/>
    <d v="2017-07-19T05:00: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x v="224"/>
    <n v="1575612000"/>
    <d v="2019-12-06T06:00: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x v="225"/>
    <n v="1374123600"/>
    <d v="2013-07-18T05:00:00"/>
    <b v="0"/>
    <b v="0"/>
    <s v="theater/plays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x v="226"/>
    <n v="1469509200"/>
    <d v="2016-07-26T05:00: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x v="227"/>
    <n v="1309237200"/>
    <d v="2011-06-28T05:00: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x v="228"/>
    <n v="1503982800"/>
    <d v="2017-08-29T05:00: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x v="229"/>
    <n v="1487397600"/>
    <d v="2017-02-18T06:00: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x v="230"/>
    <n v="1562043600"/>
    <d v="2019-07-02T05:00: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x v="231"/>
    <n v="1398574800"/>
    <d v="2014-04-27T05:00: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x v="232"/>
    <n v="1515391200"/>
    <d v="2018-01-08T06:00: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x v="233"/>
    <n v="1441170000"/>
    <d v="2015-09-02T05:00: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x v="194"/>
    <n v="1281157200"/>
    <d v="2010-08-07T05:00: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x v="234"/>
    <n v="1398229200"/>
    <d v="2014-04-23T05:00: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x v="235"/>
    <n v="1495256400"/>
    <d v="2017-05-20T05:00: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x v="236"/>
    <n v="1520402400"/>
    <d v="2018-03-07T06:00: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x v="237"/>
    <n v="1409806800"/>
    <d v="2014-09-04T05:00: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x v="238"/>
    <n v="1396933200"/>
    <d v="2014-04-08T05:00: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x v="239"/>
    <n v="1376024400"/>
    <d v="2013-08-09T05:00: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x v="240"/>
    <n v="1483682400"/>
    <d v="2017-01-06T06:00: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x v="241"/>
    <n v="1420437600"/>
    <d v="2015-01-05T06:00: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x v="242"/>
    <n v="1420783200"/>
    <d v="2015-01-09T06:00: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x v="67"/>
    <n v="1267423200"/>
    <d v="2010-03-01T06:00:00"/>
    <b v="0"/>
    <b v="0"/>
    <s v="music/rock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x v="243"/>
    <n v="1355205600"/>
    <d v="2012-12-11T06:00: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x v="244"/>
    <n v="1383109200"/>
    <d v="2013-10-30T05:00: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x v="245"/>
    <n v="1303275600"/>
    <d v="2011-04-20T05:00: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x v="246"/>
    <n v="1487829600"/>
    <d v="2017-02-23T06:00: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x v="247"/>
    <n v="1298268000"/>
    <d v="2011-02-21T06:00:00"/>
    <b v="0"/>
    <b v="1"/>
    <s v="music/rock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x v="248"/>
    <n v="1456812000"/>
    <d v="2016-03-01T06:00: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x v="249"/>
    <n v="1363669200"/>
    <d v="2013-03-19T05:00: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x v="250"/>
    <n v="1482904800"/>
    <d v="2016-12-28T06:00: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x v="251"/>
    <n v="1356588000"/>
    <d v="2012-12-27T06:00: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x v="136"/>
    <n v="1349845200"/>
    <d v="2012-10-10T05:00:00"/>
    <b v="0"/>
    <b v="0"/>
    <s v="music/rock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x v="252"/>
    <n v="1283058000"/>
    <d v="2010-08-29T05:00:00"/>
    <b v="0"/>
    <b v="1"/>
    <s v="music/rock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x v="253"/>
    <n v="1304226000"/>
    <d v="2011-05-01T05:00:00"/>
    <b v="0"/>
    <b v="1"/>
    <s v="music/indie rock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x v="254"/>
    <n v="1263016800"/>
    <d v="2010-01-09T06:00: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x v="255"/>
    <n v="1362031200"/>
    <d v="2013-02-28T06:00:00"/>
    <b v="0"/>
    <b v="0"/>
    <s v="theater/plays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x v="256"/>
    <n v="1455602400"/>
    <d v="2016-02-16T06:00:00"/>
    <b v="0"/>
    <b v="0"/>
    <s v="theater/plays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x v="257"/>
    <n v="1418191200"/>
    <d v="2014-12-10T06:00:00"/>
    <b v="0"/>
    <b v="1"/>
    <s v="music/jazz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x v="258"/>
    <n v="1352440800"/>
    <d v="2012-11-09T06:00:00"/>
    <b v="0"/>
    <b v="0"/>
    <s v="theater/plays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x v="259"/>
    <n v="1353304800"/>
    <d v="2012-11-19T06:00: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x v="260"/>
    <n v="1550728800"/>
    <d v="2019-02-21T06:00: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x v="261"/>
    <n v="1291442400"/>
    <d v="2010-12-04T06:00: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x v="262"/>
    <n v="1452146400"/>
    <d v="2016-01-07T06:00: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x v="263"/>
    <n v="1564894800"/>
    <d v="2019-08-04T05:00: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x v="264"/>
    <n v="1505883600"/>
    <d v="2017-09-20T05:00: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x v="265"/>
    <n v="1510380000"/>
    <d v="2017-11-11T06:00: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x v="266"/>
    <n v="1555218000"/>
    <d v="2019-04-14T05:00: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x v="267"/>
    <n v="1335243600"/>
    <d v="2012-04-24T05:00: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x v="268"/>
    <n v="1279688400"/>
    <d v="2010-07-21T05:00: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x v="269"/>
    <n v="1356069600"/>
    <d v="2012-12-21T06:00: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x v="270"/>
    <n v="1536210000"/>
    <d v="2018-09-06T05:00: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x v="271"/>
    <n v="1511762400"/>
    <d v="2017-11-27T06:00: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x v="272"/>
    <n v="1333256400"/>
    <d v="2012-04-01T05:00: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x v="73"/>
    <n v="1480744800"/>
    <d v="2016-12-03T06:00: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x v="273"/>
    <n v="1465016400"/>
    <d v="2016-06-04T05:00:00"/>
    <b v="0"/>
    <b v="0"/>
    <s v="music/rock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x v="274"/>
    <n v="1336280400"/>
    <d v="2012-05-06T05:00: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x v="275"/>
    <n v="1476766800"/>
    <d v="2016-10-18T05:00:00"/>
    <b v="0"/>
    <b v="0"/>
    <s v="theater/plays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x v="276"/>
    <n v="1480485600"/>
    <d v="2016-11-30T06:00:00"/>
    <b v="0"/>
    <b v="0"/>
    <s v="theater/plays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x v="277"/>
    <n v="1430197200"/>
    <d v="2015-04-28T05:00:00"/>
    <b v="0"/>
    <b v="0"/>
    <s v="music/electric music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x v="278"/>
    <n v="1331787600"/>
    <d v="2012-03-15T05:00: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x v="279"/>
    <n v="1438837200"/>
    <d v="2015-08-06T05:00: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x v="280"/>
    <n v="1370926800"/>
    <d v="2013-06-11T05:00: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x v="281"/>
    <n v="1319000400"/>
    <d v="2011-10-19T05:00:00"/>
    <b v="1"/>
    <b v="0"/>
    <s v="technology/web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x v="282"/>
    <n v="1333429200"/>
    <d v="2012-04-03T05:00:00"/>
    <b v="0"/>
    <b v="0"/>
    <s v="food/food trucks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x v="283"/>
    <n v="1287032400"/>
    <d v="2010-10-14T05:00:00"/>
    <b v="0"/>
    <b v="0"/>
    <s v="theater/plays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x v="284"/>
    <n v="1541570400"/>
    <d v="2018-11-07T06:00: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x v="285"/>
    <n v="1383976800"/>
    <d v="2013-11-09T06:00: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x v="286"/>
    <n v="1550556000"/>
    <d v="2019-02-19T06:00: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x v="287"/>
    <n v="1390456800"/>
    <d v="2014-01-23T06:00: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x v="288"/>
    <n v="1458018000"/>
    <d v="2016-03-15T05:00: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x v="289"/>
    <n v="1461819600"/>
    <d v="2016-04-28T05:00: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x v="290"/>
    <n v="1504155600"/>
    <d v="2017-08-31T05:00:00"/>
    <b v="0"/>
    <b v="1"/>
    <s v="publishing/nonfiction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x v="291"/>
    <n v="1426395600"/>
    <d v="2015-03-15T05:00: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x v="292"/>
    <n v="1537074000"/>
    <d v="2018-09-16T05:00: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x v="293"/>
    <n v="1452578400"/>
    <d v="2016-01-12T06:00:00"/>
    <b v="0"/>
    <b v="0"/>
    <s v="music/indie rock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x v="294"/>
    <n v="1474088400"/>
    <d v="2016-09-17T05:00: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x v="295"/>
    <n v="1461906000"/>
    <d v="2016-04-29T05:00: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x v="296"/>
    <n v="1500267600"/>
    <d v="2017-07-17T05:00: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x v="297"/>
    <n v="1340686800"/>
    <d v="2012-06-26T05:00: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x v="298"/>
    <n v="1303189200"/>
    <d v="2011-04-19T05:00:00"/>
    <b v="0"/>
    <b v="0"/>
    <s v="theater/plays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x v="299"/>
    <n v="1318309200"/>
    <d v="2011-10-11T05:00:00"/>
    <b v="0"/>
    <b v="1"/>
    <s v="music/indie rock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x v="300"/>
    <n v="1272171600"/>
    <d v="2010-04-25T05:00:00"/>
    <b v="0"/>
    <b v="0"/>
    <s v="games/video games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x v="247"/>
    <n v="1298872800"/>
    <d v="2011-02-28T06:00:00"/>
    <b v="0"/>
    <b v="0"/>
    <s v="theater/plays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x v="244"/>
    <n v="1383282000"/>
    <d v="2013-11-01T05:00:00"/>
    <b v="0"/>
    <b v="0"/>
    <s v="theater/plays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x v="301"/>
    <n v="1330495200"/>
    <d v="2012-02-29T06:00:00"/>
    <b v="0"/>
    <b v="0"/>
    <s v="music/rock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x v="188"/>
    <n v="1552798800"/>
    <d v="2019-03-17T05:00: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x v="302"/>
    <n v="1403413200"/>
    <d v="2014-06-22T05:00:00"/>
    <b v="0"/>
    <b v="0"/>
    <s v="theater/plays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x v="303"/>
    <n v="1574229600"/>
    <d v="2019-11-20T06:00:00"/>
    <b v="0"/>
    <b v="1"/>
    <s v="food/food trucks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x v="304"/>
    <n v="1495861200"/>
    <d v="2017-05-27T05:00:00"/>
    <b v="0"/>
    <b v="0"/>
    <s v="theater/plays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x v="305"/>
    <n v="1392530400"/>
    <d v="2014-02-16T06:00:00"/>
    <b v="0"/>
    <b v="0"/>
    <s v="music/rock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x v="306"/>
    <n v="1283662800"/>
    <d v="2010-09-05T05:00:00"/>
    <b v="0"/>
    <b v="0"/>
    <s v="technology/web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x v="307"/>
    <n v="1305781200"/>
    <d v="2011-05-19T05:00: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x v="308"/>
    <n v="1302325200"/>
    <d v="2011-04-09T05:00: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x v="309"/>
    <n v="1291788000"/>
    <d v="2010-12-08T06:00: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x v="310"/>
    <n v="1396069200"/>
    <d v="2014-03-29T05:00: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x v="311"/>
    <n v="1435899600"/>
    <d v="2015-07-03T05:00: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x v="79"/>
    <n v="1531112400"/>
    <d v="2018-07-09T05:00: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x v="312"/>
    <n v="1451628000"/>
    <d v="2016-01-01T06:00: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x v="313"/>
    <n v="1567314000"/>
    <d v="2019-09-01T05:00: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x v="314"/>
    <n v="1544508000"/>
    <d v="2018-12-11T06:00:00"/>
    <b v="0"/>
    <b v="0"/>
    <s v="music/rock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x v="315"/>
    <n v="1482472800"/>
    <d v="2016-12-23T06:00: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x v="316"/>
    <n v="1512799200"/>
    <d v="2017-12-09T06:00: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x v="317"/>
    <n v="1324360800"/>
    <d v="2011-12-20T06:00: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x v="318"/>
    <n v="1364533200"/>
    <d v="2013-03-29T05:00: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x v="319"/>
    <n v="1545112800"/>
    <d v="2018-12-18T06:00:00"/>
    <b v="0"/>
    <b v="0"/>
    <s v="theater/plays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x v="32"/>
    <n v="1516168800"/>
    <d v="2018-01-17T06:00:00"/>
    <b v="0"/>
    <b v="0"/>
    <s v="music/rock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x v="320"/>
    <n v="1574920800"/>
    <d v="2019-11-28T06:00:00"/>
    <b v="0"/>
    <b v="0"/>
    <s v="music/rock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x v="321"/>
    <n v="1292479200"/>
    <d v="2010-12-16T06:00:00"/>
    <b v="0"/>
    <b v="1"/>
    <s v="music/rock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x v="322"/>
    <n v="1573538400"/>
    <d v="2019-11-12T06:00: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x v="323"/>
    <n v="1320382800"/>
    <d v="2011-11-04T05:00: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x v="324"/>
    <n v="1502859600"/>
    <d v="2017-08-16T05:00: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x v="325"/>
    <n v="1323756000"/>
    <d v="2011-12-13T06:00: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x v="326"/>
    <n v="1441342800"/>
    <d v="2015-09-04T05:00: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x v="327"/>
    <n v="1375333200"/>
    <d v="2013-08-01T05:00:00"/>
    <b v="0"/>
    <b v="0"/>
    <s v="theater/plays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x v="328"/>
    <n v="1389420000"/>
    <d v="2014-01-11T06:00: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x v="329"/>
    <n v="1520056800"/>
    <d v="2018-03-03T06:00: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x v="330"/>
    <n v="1436504400"/>
    <d v="2015-07-10T05:00: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x v="331"/>
    <n v="1508302800"/>
    <d v="2017-10-18T05:00:00"/>
    <b v="0"/>
    <b v="1"/>
    <s v="music/indie rock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x v="332"/>
    <n v="1425708000"/>
    <d v="2015-03-07T06:00:00"/>
    <b v="0"/>
    <b v="0"/>
    <s v="technology/web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x v="333"/>
    <n v="1488348000"/>
    <d v="2017-03-01T06:00: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x v="296"/>
    <n v="1502600400"/>
    <d v="2017-08-13T05:00: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x v="334"/>
    <n v="1433653200"/>
    <d v="2015-06-07T05:00:00"/>
    <b v="0"/>
    <b v="1"/>
    <s v="music/jazz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x v="335"/>
    <n v="1441602000"/>
    <d v="2015-09-07T05:00:00"/>
    <b v="0"/>
    <b v="0"/>
    <s v="music/rock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x v="336"/>
    <n v="1447567200"/>
    <d v="2015-11-15T06:00:00"/>
    <b v="0"/>
    <b v="0"/>
    <s v="theater/plays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x v="337"/>
    <n v="1562389200"/>
    <d v="2019-07-06T05:00: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x v="338"/>
    <n v="1378789200"/>
    <d v="2013-09-10T05:00:00"/>
    <b v="0"/>
    <b v="0"/>
    <s v="film &amp; video/documentary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x v="339"/>
    <n v="1488520800"/>
    <d v="2017-03-03T06:00: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x v="340"/>
    <n v="1327298400"/>
    <d v="2012-01-23T06:00: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x v="341"/>
    <n v="1443416400"/>
    <d v="2015-09-28T05:00: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x v="342"/>
    <n v="1534136400"/>
    <d v="2018-08-13T05:00: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x v="343"/>
    <n v="1315026000"/>
    <d v="2011-09-03T05:00: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x v="344"/>
    <n v="1295071200"/>
    <d v="2011-01-15T06:00: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x v="345"/>
    <n v="1509426000"/>
    <d v="2017-10-31T05:00: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x v="65"/>
    <n v="1299391200"/>
    <d v="2011-03-06T06:00:00"/>
    <b v="0"/>
    <b v="0"/>
    <s v="music/rock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x v="346"/>
    <n v="1325052000"/>
    <d v="2011-12-28T06:00:00"/>
    <b v="0"/>
    <b v="0"/>
    <s v="music/rock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x v="347"/>
    <n v="1522818000"/>
    <d v="2018-04-04T05:00: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x v="348"/>
    <n v="1485324000"/>
    <d v="2017-01-25T06:00: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x v="349"/>
    <n v="1294120800"/>
    <d v="2011-01-04T06:00: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x v="350"/>
    <n v="1415685600"/>
    <d v="2014-11-11T06:00: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x v="351"/>
    <n v="1288933200"/>
    <d v="2010-11-05T05:00: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x v="352"/>
    <n v="1363237200"/>
    <d v="2013-03-14T05:00: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x v="353"/>
    <n v="1555822800"/>
    <d v="2019-04-21T05:00: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x v="354"/>
    <n v="1427778000"/>
    <d v="2015-03-31T05:00: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x v="355"/>
    <n v="1422424800"/>
    <d v="2015-01-28T06:00: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x v="356"/>
    <n v="1503637200"/>
    <d v="2017-08-25T05:00: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x v="357"/>
    <n v="1547618400"/>
    <d v="2019-01-16T06:00: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x v="358"/>
    <n v="1449900000"/>
    <d v="2015-12-12T06:00:00"/>
    <b v="0"/>
    <b v="0"/>
    <s v="music/indie rock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x v="359"/>
    <n v="1405141200"/>
    <d v="2014-07-12T05:00: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x v="12"/>
    <n v="1572933600"/>
    <d v="2019-11-05T06:00:00"/>
    <b v="0"/>
    <b v="0"/>
    <s v="theater/plays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x v="360"/>
    <n v="1530162000"/>
    <d v="2018-06-28T05:00: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x v="361"/>
    <n v="1320904800"/>
    <d v="2011-11-10T06:00: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x v="362"/>
    <n v="1372395600"/>
    <d v="2013-06-28T05:00: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x v="363"/>
    <n v="1437714000"/>
    <d v="2015-07-24T05:00:00"/>
    <b v="0"/>
    <b v="0"/>
    <s v="theater/plays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x v="364"/>
    <n v="1509771600"/>
    <d v="2017-11-04T05:00: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x v="210"/>
    <n v="1550556000"/>
    <d v="2019-02-19T06:00: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x v="365"/>
    <n v="1489039200"/>
    <d v="2017-03-09T06:00: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x v="366"/>
    <n v="1556600400"/>
    <d v="2019-04-30T05:00: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x v="367"/>
    <n v="1278565200"/>
    <d v="2010-07-08T05:00: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x v="368"/>
    <n v="1339909200"/>
    <d v="2012-06-17T05:00:00"/>
    <b v="0"/>
    <b v="0"/>
    <s v="technology/wearables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x v="369"/>
    <n v="1325829600"/>
    <d v="2012-01-06T06:00:00"/>
    <b v="0"/>
    <b v="0"/>
    <s v="music/indie rock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x v="370"/>
    <n v="1290578400"/>
    <d v="2010-11-24T06:00:00"/>
    <b v="0"/>
    <b v="0"/>
    <s v="theater/plays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x v="371"/>
    <n v="1380344400"/>
    <d v="2013-09-28T05:00:00"/>
    <b v="0"/>
    <b v="0"/>
    <s v="photography/photography books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x v="287"/>
    <n v="1389852000"/>
    <d v="2014-01-16T06:00: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x v="372"/>
    <n v="1294466400"/>
    <d v="2011-01-08T06:00: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x v="373"/>
    <n v="1500354000"/>
    <d v="2017-07-18T05:00:00"/>
    <b v="0"/>
    <b v="0"/>
    <s v="music/jazz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x v="374"/>
    <n v="1375938000"/>
    <d v="2013-08-08T05:00: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x v="375"/>
    <n v="1323410400"/>
    <d v="2011-12-09T06:00:00"/>
    <b v="1"/>
    <b v="0"/>
    <s v="theater/plays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x v="376"/>
    <n v="1539406800"/>
    <d v="2018-10-13T05:00: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x v="377"/>
    <n v="1369803600"/>
    <d v="2013-05-29T05:00:00"/>
    <b v="0"/>
    <b v="0"/>
    <s v="music/rock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x v="378"/>
    <n v="1525928400"/>
    <d v="2018-05-10T05:00: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x v="379"/>
    <n v="1297231200"/>
    <d v="2011-02-09T06:00: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x v="380"/>
    <n v="1378530000"/>
    <d v="2013-09-07T05:00:00"/>
    <b v="0"/>
    <b v="1"/>
    <s v="photography/photography books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x v="381"/>
    <n v="1572152400"/>
    <d v="2019-10-27T05:00: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x v="382"/>
    <n v="1329890400"/>
    <d v="2012-02-22T06:00: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x v="125"/>
    <n v="1276750800"/>
    <d v="2010-06-17T05:00: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x v="383"/>
    <n v="1510898400"/>
    <d v="2017-11-17T06:00:00"/>
    <b v="0"/>
    <b v="0"/>
    <s v="theater/plays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x v="384"/>
    <n v="1532408400"/>
    <d v="2018-07-24T05:00: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x v="385"/>
    <n v="1360562400"/>
    <d v="2013-02-11T06:00: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x v="386"/>
    <n v="1571547600"/>
    <d v="2019-10-20T05:00:00"/>
    <b v="0"/>
    <b v="0"/>
    <s v="theater/plays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x v="387"/>
    <n v="1468126800"/>
    <d v="2016-07-10T05:00: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x v="388"/>
    <n v="1492837200"/>
    <d v="2017-04-22T05:00: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x v="277"/>
    <n v="1430197200"/>
    <d v="2015-04-28T05:00: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x v="389"/>
    <n v="1496206800"/>
    <d v="2017-05-31T05:00: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x v="390"/>
    <n v="1389592800"/>
    <d v="2014-01-13T06:00: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x v="391"/>
    <n v="1545631200"/>
    <d v="2018-12-24T06:00: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x v="392"/>
    <n v="1272430800"/>
    <d v="2010-04-28T05:00: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x v="393"/>
    <n v="1327903200"/>
    <d v="2012-01-30T06:00: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x v="394"/>
    <n v="1296021600"/>
    <d v="2011-01-26T06:00: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x v="395"/>
    <n v="1543298400"/>
    <d v="2018-11-27T06:00:00"/>
    <b v="0"/>
    <b v="0"/>
    <s v="theater/plays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x v="396"/>
    <n v="1336366800"/>
    <d v="2012-05-07T05:00: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x v="397"/>
    <n v="1325052000"/>
    <d v="2011-12-28T06:00: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x v="398"/>
    <n v="1499576400"/>
    <d v="2017-07-09T05:00:00"/>
    <b v="0"/>
    <b v="0"/>
    <s v="theater/plays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x v="399"/>
    <n v="1501304400"/>
    <d v="2017-07-29T05:00: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x v="400"/>
    <n v="1273208400"/>
    <d v="2010-05-07T05:00:00"/>
    <b v="0"/>
    <b v="1"/>
    <s v="theater/plays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x v="116"/>
    <n v="1316840400"/>
    <d v="2011-09-24T05:00: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x v="401"/>
    <n v="1524546000"/>
    <d v="2018-04-24T05:00: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x v="402"/>
    <n v="1438578000"/>
    <d v="2015-08-03T05:00: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x v="403"/>
    <n v="1362549600"/>
    <d v="2013-03-06T06:00: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x v="404"/>
    <n v="1413349200"/>
    <d v="2014-10-15T05:00: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x v="405"/>
    <n v="1298008800"/>
    <d v="2011-02-18T06:00: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x v="406"/>
    <n v="1394427600"/>
    <d v="2014-03-10T05:00: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x v="407"/>
    <n v="1572670800"/>
    <d v="2019-11-02T05:00:00"/>
    <b v="0"/>
    <b v="0"/>
    <s v="theater/plays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x v="408"/>
    <n v="1531112400"/>
    <d v="2018-07-09T05:00:00"/>
    <b v="1"/>
    <b v="0"/>
    <s v="theater/plays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x v="409"/>
    <n v="1400734800"/>
    <d v="2014-05-22T05:00: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x v="410"/>
    <n v="1386741600"/>
    <d v="2013-12-11T06:00: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x v="411"/>
    <n v="1481781600"/>
    <d v="2016-12-15T06:00:00"/>
    <b v="1"/>
    <b v="0"/>
    <s v="theater/plays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x v="412"/>
    <n v="1419660000"/>
    <d v="2014-12-27T06:00:00"/>
    <b v="0"/>
    <b v="1"/>
    <s v="theater/plays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x v="413"/>
    <n v="1555822800"/>
    <d v="2019-04-21T05:00:00"/>
    <b v="0"/>
    <b v="0"/>
    <s v="music/jazz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x v="414"/>
    <n v="1442379600"/>
    <d v="2015-09-16T05:00: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x v="415"/>
    <n v="1364965200"/>
    <d v="2013-04-03T05:00:00"/>
    <b v="0"/>
    <b v="0"/>
    <s v="theater/plays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x v="416"/>
    <n v="1479016800"/>
    <d v="2016-11-13T06:00: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x v="417"/>
    <n v="1499662800"/>
    <d v="2017-07-10T05:00: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x v="418"/>
    <n v="1337835600"/>
    <d v="2012-05-24T05:00: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x v="419"/>
    <n v="1505710800"/>
    <d v="2017-09-18T05:00:00"/>
    <b v="0"/>
    <b v="0"/>
    <s v="theater/plays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x v="420"/>
    <n v="1287464400"/>
    <d v="2010-10-19T05:00:00"/>
    <b v="0"/>
    <b v="0"/>
    <s v="theater/plays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x v="421"/>
    <n v="1311656400"/>
    <d v="2011-07-26T05:00: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x v="422"/>
    <n v="1293170400"/>
    <d v="2010-12-24T06:00: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x v="423"/>
    <n v="1355983200"/>
    <d v="2012-12-20T06:00: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x v="424"/>
    <n v="1515045600"/>
    <d v="2018-01-04T06:00: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x v="425"/>
    <n v="1366088400"/>
    <d v="2013-04-16T05:00: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x v="426"/>
    <n v="1553317200"/>
    <d v="2019-03-23T05:00: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x v="427"/>
    <n v="1542088800"/>
    <d v="2018-11-13T06:00:00"/>
    <b v="0"/>
    <b v="0"/>
    <s v="film &amp; video/animation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x v="428"/>
    <n v="1503118800"/>
    <d v="2017-08-19T05:00: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x v="429"/>
    <n v="1278478800"/>
    <d v="2010-07-07T05:00: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x v="411"/>
    <n v="1484114400"/>
    <d v="2017-01-11T06:00: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x v="430"/>
    <n v="1385445600"/>
    <d v="2013-11-26T06:00: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x v="431"/>
    <n v="1318741200"/>
    <d v="2011-10-16T05:00: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x v="432"/>
    <n v="1518242400"/>
    <d v="2018-02-10T06:00: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x v="433"/>
    <n v="1476594000"/>
    <d v="2016-10-16T05:00: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x v="434"/>
    <n v="1273554000"/>
    <d v="2010-05-11T05:00: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x v="435"/>
    <n v="1421906400"/>
    <d v="2015-01-22T06:00: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x v="8"/>
    <n v="1281589200"/>
    <d v="2010-08-12T05:00:00"/>
    <b v="0"/>
    <b v="0"/>
    <s v="theater/plays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x v="436"/>
    <n v="1400389200"/>
    <d v="2014-05-18T05:00: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x v="385"/>
    <n v="1362808800"/>
    <d v="2013-03-09T06:00: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x v="437"/>
    <n v="1388815200"/>
    <d v="2014-01-04T06:00: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x v="438"/>
    <n v="1519538400"/>
    <d v="2018-02-25T06:00:00"/>
    <b v="0"/>
    <b v="0"/>
    <s v="theater/plays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x v="439"/>
    <n v="1517810400"/>
    <d v="2018-02-05T06:00: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x v="440"/>
    <n v="1370581200"/>
    <d v="2013-06-07T05:00: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x v="441"/>
    <n v="1448863200"/>
    <d v="2015-11-30T06:00:00"/>
    <b v="0"/>
    <b v="1"/>
    <s v="technology/web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x v="442"/>
    <n v="1556600400"/>
    <d v="2019-04-30T05:00:00"/>
    <b v="0"/>
    <b v="0"/>
    <s v="theater/plays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x v="443"/>
    <n v="1432098000"/>
    <d v="2015-05-20T05:00: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x v="315"/>
    <n v="1482127200"/>
    <d v="2016-12-19T06:00: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x v="444"/>
    <n v="1335934800"/>
    <d v="2012-05-02T05:00: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x v="445"/>
    <n v="1556946000"/>
    <d v="2019-05-04T05:00:00"/>
    <b v="0"/>
    <b v="0"/>
    <s v="music/rock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x v="446"/>
    <n v="1530075600"/>
    <d v="2018-06-27T05:00:00"/>
    <b v="0"/>
    <b v="0"/>
    <s v="music/electric music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x v="447"/>
    <n v="1418796000"/>
    <d v="2014-12-17T06:00: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x v="448"/>
    <n v="1372482000"/>
    <d v="2013-06-29T05:00: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x v="342"/>
    <n v="1534395600"/>
    <d v="2018-08-16T05:00: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x v="449"/>
    <n v="1311397200"/>
    <d v="2011-07-23T05:00: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x v="450"/>
    <n v="1426914000"/>
    <d v="2015-03-21T05:00: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x v="451"/>
    <n v="1501477200"/>
    <d v="2017-07-31T05:00:00"/>
    <b v="0"/>
    <b v="0"/>
    <s v="food/food trucks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x v="452"/>
    <n v="1269061200"/>
    <d v="2010-03-20T05:00: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x v="453"/>
    <n v="1415772000"/>
    <d v="2014-11-12T06:00: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x v="454"/>
    <n v="1331013600"/>
    <d v="2012-03-06T06:00: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x v="455"/>
    <n v="1576735200"/>
    <d v="2019-12-19T06:00:00"/>
    <b v="0"/>
    <b v="0"/>
    <s v="theater/plays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x v="456"/>
    <n v="1411362000"/>
    <d v="2014-09-22T05:00: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x v="457"/>
    <n v="1563685200"/>
    <d v="2019-07-21T05:00: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x v="458"/>
    <n v="1521867600"/>
    <d v="2018-03-24T05:00: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x v="459"/>
    <n v="1495515600"/>
    <d v="2017-05-23T05:00: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x v="460"/>
    <n v="1455948000"/>
    <d v="2016-02-20T06:00:00"/>
    <b v="0"/>
    <b v="0"/>
    <s v="theater/plays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x v="461"/>
    <n v="1282366800"/>
    <d v="2010-08-21T05:00: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x v="462"/>
    <n v="1574575200"/>
    <d v="2019-11-24T06:00: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x v="463"/>
    <n v="1374901200"/>
    <d v="2013-07-27T05:00:00"/>
    <b v="0"/>
    <b v="1"/>
    <s v="food/food trucks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x v="464"/>
    <n v="1278910800"/>
    <d v="2010-07-12T05:00: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x v="465"/>
    <n v="1562907600"/>
    <d v="2019-07-12T05:00: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x v="466"/>
    <n v="1332478800"/>
    <d v="2012-03-23T05:00: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x v="467"/>
    <n v="1402722000"/>
    <d v="2014-06-14T05:00:00"/>
    <b v="0"/>
    <b v="0"/>
    <s v="theater/plays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x v="468"/>
    <n v="1496811600"/>
    <d v="2017-06-07T05:00: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x v="469"/>
    <n v="1482213600"/>
    <d v="2016-12-20T06:00: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x v="470"/>
    <n v="1420264800"/>
    <d v="2015-01-03T06:00: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x v="471"/>
    <n v="1458450000"/>
    <d v="2016-03-20T05:00: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x v="472"/>
    <n v="1369803600"/>
    <d v="2013-05-29T05:00:00"/>
    <b v="0"/>
    <b v="1"/>
    <s v="theater/plays"/>
    <n v="0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x v="473"/>
    <n v="1363237200"/>
    <d v="2013-03-14T05:00: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x v="474"/>
    <n v="1345870800"/>
    <d v="2012-08-25T05:00: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x v="72"/>
    <n v="1437454800"/>
    <d v="2015-07-21T05:00: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x v="443"/>
    <n v="1432011600"/>
    <d v="2015-05-19T05:00:00"/>
    <b v="0"/>
    <b v="0"/>
    <s v="music/rock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x v="475"/>
    <n v="1366347600"/>
    <d v="2013-04-19T05:00: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x v="81"/>
    <n v="1512885600"/>
    <d v="2017-12-10T06:00: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x v="476"/>
    <n v="1369717200"/>
    <d v="2013-05-28T05:00: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x v="192"/>
    <n v="1534654800"/>
    <d v="2018-08-19T05:00:00"/>
    <b v="0"/>
    <b v="0"/>
    <s v="theater/plays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x v="477"/>
    <n v="1337058000"/>
    <d v="2012-05-15T05:00:00"/>
    <b v="0"/>
    <b v="0"/>
    <s v="theater/plays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x v="478"/>
    <n v="1529816400"/>
    <d v="2018-06-24T05:00: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x v="479"/>
    <n v="1564894800"/>
    <d v="2019-08-04T05:00:00"/>
    <b v="0"/>
    <b v="0"/>
    <s v="theater/plays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x v="480"/>
    <n v="1404622800"/>
    <d v="2014-07-06T05:00: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x v="180"/>
    <n v="1284181200"/>
    <d v="2010-09-11T05:00: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x v="481"/>
    <n v="1386741600"/>
    <d v="2013-12-11T06:00:00"/>
    <b v="0"/>
    <b v="1"/>
    <s v="music/rock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x v="482"/>
    <n v="1324792800"/>
    <d v="2011-12-25T06:00: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x v="194"/>
    <n v="1284354000"/>
    <d v="2010-09-13T05:00: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x v="483"/>
    <n v="1494392400"/>
    <d v="2017-05-10T05:00: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x v="484"/>
    <n v="1519538400"/>
    <d v="2018-02-25T06:00:00"/>
    <b v="0"/>
    <b v="1"/>
    <s v="film &amp; video/animation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x v="355"/>
    <n v="1421906400"/>
    <d v="2015-01-22T06:00: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x v="485"/>
    <n v="1555909200"/>
    <d v="2019-04-22T05:00:00"/>
    <b v="0"/>
    <b v="0"/>
    <s v="theater/plays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x v="486"/>
    <n v="1472446800"/>
    <d v="2016-08-29T05:00: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x v="487"/>
    <n v="1342328400"/>
    <d v="2012-07-15T05:00: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x v="488"/>
    <n v="1268114400"/>
    <d v="2010-03-09T06:00: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x v="489"/>
    <n v="1273381200"/>
    <d v="2010-05-09T05:00: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x v="490"/>
    <n v="1290837600"/>
    <d v="2010-11-27T06:00: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x v="312"/>
    <n v="1454306400"/>
    <d v="2016-02-01T06:00: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x v="491"/>
    <n v="1457762400"/>
    <d v="2016-03-12T06:00:00"/>
    <b v="0"/>
    <b v="0"/>
    <s v="film &amp; video/animation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x v="492"/>
    <n v="1389074400"/>
    <d v="2014-01-07T06:00:00"/>
    <b v="0"/>
    <b v="0"/>
    <s v="music/indie rock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x v="493"/>
    <n v="1402117200"/>
    <d v="2014-06-07T05:00: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x v="494"/>
    <n v="1284440400"/>
    <d v="2010-09-14T05:00: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x v="495"/>
    <n v="1388988000"/>
    <d v="2014-01-06T06:00: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x v="496"/>
    <n v="1516946400"/>
    <d v="2018-01-26T06:00: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x v="497"/>
    <n v="1377752400"/>
    <d v="2013-08-29T05:00: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x v="498"/>
    <n v="1534568400"/>
    <d v="2018-08-18T05:00: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x v="499"/>
    <n v="1528606800"/>
    <d v="2018-06-10T05:00:00"/>
    <b v="0"/>
    <b v="1"/>
    <s v="theater/plays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x v="500"/>
    <n v="1284872400"/>
    <d v="2010-09-19T05:00: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x v="501"/>
    <n v="1537592400"/>
    <d v="2018-09-22T05:00: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x v="502"/>
    <n v="1381208400"/>
    <d v="2013-10-08T05:00: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x v="503"/>
    <n v="1562475600"/>
    <d v="2019-07-07T05:00: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x v="504"/>
    <n v="1527397200"/>
    <d v="2018-05-27T05:00: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x v="505"/>
    <n v="1436158800"/>
    <d v="2015-07-06T05:00: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x v="506"/>
    <n v="1456034400"/>
    <d v="2016-02-21T06:00: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x v="507"/>
    <n v="1380171600"/>
    <d v="2013-09-26T05:00: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x v="508"/>
    <n v="1453356000"/>
    <d v="2016-01-21T06:00:00"/>
    <b v="0"/>
    <b v="0"/>
    <s v="music/rock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x v="509"/>
    <n v="1578981600"/>
    <d v="2020-01-14T06:00: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x v="510"/>
    <n v="1537419600"/>
    <d v="2018-09-20T05:00: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x v="511"/>
    <n v="1423202400"/>
    <d v="2015-02-06T06:00:00"/>
    <b v="0"/>
    <b v="0"/>
    <s v="film &amp; video/drama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x v="512"/>
    <n v="1460610000"/>
    <d v="2016-04-14T05:00: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x v="513"/>
    <n v="1370494800"/>
    <d v="2013-06-06T05:00: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x v="514"/>
    <n v="1332306000"/>
    <d v="2012-03-21T05:00:00"/>
    <b v="0"/>
    <b v="0"/>
    <s v="music/indie rock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x v="515"/>
    <n v="1422511200"/>
    <d v="2015-01-29T06:00: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x v="516"/>
    <n v="1480312800"/>
    <d v="2016-11-28T06:00: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x v="517"/>
    <n v="1294034400"/>
    <d v="2011-01-03T06:00: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x v="518"/>
    <n v="1482645600"/>
    <d v="2016-12-25T06:00:00"/>
    <b v="0"/>
    <b v="0"/>
    <s v="music/indie rock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x v="519"/>
    <n v="1399093200"/>
    <d v="2014-05-03T05:00:00"/>
    <b v="0"/>
    <b v="0"/>
    <s v="music/rock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x v="520"/>
    <n v="1315890000"/>
    <d v="2011-09-13T05:00: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x v="521"/>
    <n v="1444021200"/>
    <d v="2015-10-05T05:00: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x v="522"/>
    <n v="1460005200"/>
    <d v="2016-04-07T05:00: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x v="523"/>
    <n v="1470718800"/>
    <d v="2016-08-09T05:00:00"/>
    <b v="0"/>
    <b v="0"/>
    <s v="theater/plays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x v="524"/>
    <n v="1325052000"/>
    <d v="2011-12-28T06:00: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x v="525"/>
    <n v="1319000400"/>
    <d v="2011-10-19T05:00: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x v="188"/>
    <n v="1552539600"/>
    <d v="2019-03-14T05:00: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x v="526"/>
    <n v="1543816800"/>
    <d v="2018-12-03T06:00: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x v="527"/>
    <n v="1427086800"/>
    <d v="2015-03-23T05:00: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x v="528"/>
    <n v="1323064800"/>
    <d v="2011-12-05T06:00:00"/>
    <b v="0"/>
    <b v="0"/>
    <s v="theater/plays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x v="522"/>
    <n v="1458277200"/>
    <d v="2016-03-18T05:00: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x v="529"/>
    <n v="1405141200"/>
    <d v="2014-07-12T05:00:00"/>
    <b v="0"/>
    <b v="0"/>
    <s v="music/rock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x v="530"/>
    <n v="1283058000"/>
    <d v="2010-08-29T05:00: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x v="531"/>
    <n v="1295762400"/>
    <d v="2011-01-23T06:00: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x v="515"/>
    <n v="1419573600"/>
    <d v="2014-12-26T06:00:00"/>
    <b v="0"/>
    <b v="1"/>
    <s v="music/rock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x v="532"/>
    <n v="1438750800"/>
    <d v="2015-08-05T05:00: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x v="533"/>
    <n v="1444798800"/>
    <d v="2015-10-14T05:00:00"/>
    <b v="0"/>
    <b v="1"/>
    <s v="music/rock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x v="409"/>
    <n v="1399179600"/>
    <d v="2014-05-04T05:00: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x v="534"/>
    <n v="1576562400"/>
    <d v="2019-12-17T06:00:00"/>
    <b v="0"/>
    <b v="1"/>
    <s v="food/food trucks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x v="53"/>
    <n v="1400821200"/>
    <d v="2014-05-23T05:00: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x v="535"/>
    <n v="1510984800"/>
    <d v="2017-11-18T06:00:00"/>
    <b v="0"/>
    <b v="0"/>
    <s v="theater/plays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x v="536"/>
    <n v="1302066000"/>
    <d v="2011-04-06T05:00:00"/>
    <b v="0"/>
    <b v="0"/>
    <s v="music/jazz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x v="537"/>
    <n v="1322978400"/>
    <d v="2011-12-04T06:00: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x v="538"/>
    <n v="1313730000"/>
    <d v="2011-08-19T05:00:00"/>
    <b v="0"/>
    <b v="0"/>
    <s v="music/jazz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x v="539"/>
    <n v="1394085600"/>
    <d v="2014-03-06T06:00: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x v="540"/>
    <n v="1305349200"/>
    <d v="2011-05-14T05:00:00"/>
    <b v="0"/>
    <b v="0"/>
    <s v="technology/web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x v="505"/>
    <n v="1434344400"/>
    <d v="2015-06-15T05:00: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x v="541"/>
    <n v="1331186400"/>
    <d v="2012-03-08T06:00: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x v="542"/>
    <n v="1336539600"/>
    <d v="2012-05-09T05:00:00"/>
    <b v="0"/>
    <b v="0"/>
    <s v="technology/web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x v="543"/>
    <n v="1269752400"/>
    <d v="2010-03-28T05:00: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x v="544"/>
    <n v="1291615200"/>
    <d v="2010-12-06T06:00:00"/>
    <b v="0"/>
    <b v="0"/>
    <s v="music/rock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x v="35"/>
    <n v="1552366800"/>
    <d v="2019-03-12T05:00:00"/>
    <b v="0"/>
    <b v="1"/>
    <s v="food/food trucks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x v="152"/>
    <n v="1272171600"/>
    <d v="2010-04-25T05:00: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x v="545"/>
    <n v="1436677200"/>
    <d v="2015-07-12T05:00: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x v="546"/>
    <n v="1420092000"/>
    <d v="2015-01-01T06:00: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x v="547"/>
    <n v="1279947600"/>
    <d v="2010-07-24T05:00: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x v="548"/>
    <n v="1402203600"/>
    <d v="2014-06-08T05:00: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x v="549"/>
    <n v="1396933200"/>
    <d v="2014-04-08T05:00: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x v="550"/>
    <n v="1467262800"/>
    <d v="2016-06-30T05:00: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x v="551"/>
    <n v="1270530000"/>
    <d v="2010-04-06T05:00:00"/>
    <b v="0"/>
    <b v="1"/>
    <s v="theater/plays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x v="552"/>
    <n v="1457762400"/>
    <d v="2016-03-12T06:00: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x v="462"/>
    <n v="1575525600"/>
    <d v="2019-12-05T06:00: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x v="553"/>
    <n v="1279083600"/>
    <d v="2010-07-14T05:00: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x v="554"/>
    <n v="1424412000"/>
    <d v="2015-02-20T06:00: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x v="555"/>
    <n v="1376197200"/>
    <d v="2013-08-11T05:00:00"/>
    <b v="0"/>
    <b v="0"/>
    <s v="food/food trucks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x v="548"/>
    <n v="1402894800"/>
    <d v="2014-06-16T05:00: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x v="62"/>
    <n v="1434430800"/>
    <d v="2015-06-16T05:00: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x v="556"/>
    <n v="1557896400"/>
    <d v="2019-05-15T05:00: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x v="557"/>
    <n v="1297490400"/>
    <d v="2011-02-12T06:00: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x v="27"/>
    <n v="1447394400"/>
    <d v="2015-11-13T06:00: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x v="558"/>
    <n v="1458277200"/>
    <d v="2016-03-18T05:00:00"/>
    <b v="0"/>
    <b v="0"/>
    <s v="music/rock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x v="559"/>
    <n v="1395723600"/>
    <d v="2014-03-25T05:00:00"/>
    <b v="0"/>
    <b v="0"/>
    <s v="food/food trucks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x v="426"/>
    <n v="1552197600"/>
    <d v="2019-03-10T06:00:00"/>
    <b v="0"/>
    <b v="1"/>
    <s v="music/jazz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x v="560"/>
    <n v="1549087200"/>
    <d v="2019-02-02T06:00: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x v="561"/>
    <n v="1356847200"/>
    <d v="2012-12-30T06:00: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x v="562"/>
    <n v="1375765200"/>
    <d v="2013-08-06T05:00:00"/>
    <b v="0"/>
    <b v="0"/>
    <s v="theater/plays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x v="563"/>
    <n v="1289800800"/>
    <d v="2010-11-15T06:00: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x v="564"/>
    <n v="1504501200"/>
    <d v="2017-09-04T05:00: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x v="565"/>
    <n v="1485669600"/>
    <d v="2017-01-29T06:00: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x v="566"/>
    <n v="1462770000"/>
    <d v="2016-05-09T05:00:00"/>
    <b v="0"/>
    <b v="0"/>
    <s v="theater/plays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x v="567"/>
    <n v="1379739600"/>
    <d v="2013-09-21T05:00:00"/>
    <b v="0"/>
    <b v="1"/>
    <s v="music/indie rock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x v="568"/>
    <n v="1402722000"/>
    <d v="2014-06-14T05:00:00"/>
    <b v="0"/>
    <b v="0"/>
    <s v="theater/plays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x v="569"/>
    <n v="1369285200"/>
    <d v="2013-05-23T05:00: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x v="570"/>
    <n v="1304744400"/>
    <d v="2011-05-07T05:00: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x v="571"/>
    <n v="1468299600"/>
    <d v="2016-07-12T05:00: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x v="572"/>
    <n v="1474174800"/>
    <d v="2016-09-18T05:00:00"/>
    <b v="0"/>
    <b v="0"/>
    <s v="theater/plays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x v="573"/>
    <n v="1526014800"/>
    <d v="2018-05-11T05:00:00"/>
    <b v="0"/>
    <b v="0"/>
    <s v="music/indie rock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x v="574"/>
    <n v="1437454800"/>
    <d v="2015-07-21T05:00: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x v="511"/>
    <n v="1422684000"/>
    <d v="2015-01-31T06:00: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x v="575"/>
    <n v="1581314400"/>
    <d v="2020-02-10T06:00: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x v="576"/>
    <n v="1286427600"/>
    <d v="2010-10-07T05:00: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x v="577"/>
    <n v="1278738000"/>
    <d v="2010-07-10T05:00: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x v="578"/>
    <n v="1286427600"/>
    <d v="2010-10-07T05:00: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x v="579"/>
    <n v="1467954000"/>
    <d v="2016-07-08T05:00: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x v="580"/>
    <n v="1557637200"/>
    <d v="2019-05-12T05:00: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x v="581"/>
    <n v="1553922000"/>
    <d v="2019-03-30T05:00:00"/>
    <b v="0"/>
    <b v="0"/>
    <s v="theater/plays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x v="582"/>
    <n v="1416463200"/>
    <d v="2014-11-20T06:00: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x v="336"/>
    <n v="1447221600"/>
    <d v="2015-11-11T06:00: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x v="583"/>
    <n v="1491627600"/>
    <d v="2017-04-08T05:00: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x v="584"/>
    <n v="1363150800"/>
    <d v="2013-03-13T05:00: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x v="585"/>
    <n v="1330754400"/>
    <d v="2012-03-03T06:00: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x v="586"/>
    <n v="1479794400"/>
    <d v="2016-11-22T06:00:00"/>
    <b v="0"/>
    <b v="0"/>
    <s v="theater/plays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x v="587"/>
    <n v="1281243600"/>
    <d v="2010-08-08T05:00:00"/>
    <b v="0"/>
    <b v="1"/>
    <s v="theater/plays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x v="588"/>
    <n v="1532754000"/>
    <d v="2018-07-28T05:00: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x v="589"/>
    <n v="1453356000"/>
    <d v="2016-01-21T06:00: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x v="590"/>
    <n v="1489986000"/>
    <d v="2017-03-20T05:00: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x v="591"/>
    <n v="1545804000"/>
    <d v="2018-12-26T06:00: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x v="592"/>
    <n v="1489899600"/>
    <d v="2017-03-19T05:00:00"/>
    <b v="0"/>
    <b v="0"/>
    <s v="theater/plays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x v="593"/>
    <n v="1546495200"/>
    <d v="2019-01-03T06:00:00"/>
    <b v="0"/>
    <b v="0"/>
    <s v="theater/plays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x v="594"/>
    <n v="1539752400"/>
    <d v="2018-10-17T05:00:00"/>
    <b v="0"/>
    <b v="1"/>
    <s v="music/rock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x v="595"/>
    <n v="1364101200"/>
    <d v="2013-03-24T05:00: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x v="596"/>
    <n v="1525323600"/>
    <d v="2018-05-03T05:00:00"/>
    <b v="0"/>
    <b v="0"/>
    <s v="publishing/translations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x v="597"/>
    <n v="1500872400"/>
    <d v="2017-07-24T05:00:00"/>
    <b v="1"/>
    <b v="0"/>
    <s v="food/food trucks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x v="598"/>
    <n v="1288501200"/>
    <d v="2010-10-31T05:00: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x v="599"/>
    <n v="1407128400"/>
    <d v="2014-08-04T05:00:00"/>
    <b v="0"/>
    <b v="0"/>
    <s v="music/jazz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x v="600"/>
    <n v="1394344800"/>
    <d v="2014-03-09T06:00: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x v="601"/>
    <n v="1474088400"/>
    <d v="2016-09-17T05:00: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x v="602"/>
    <n v="1460264400"/>
    <d v="2016-04-10T05:00: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x v="335"/>
    <n v="1440824400"/>
    <d v="2015-08-29T05:00: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x v="603"/>
    <n v="1489554000"/>
    <d v="2017-03-15T05:00: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x v="604"/>
    <n v="1514872800"/>
    <d v="2018-01-02T06:00:00"/>
    <b v="0"/>
    <b v="0"/>
    <s v="food/food trucks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x v="605"/>
    <n v="1515736800"/>
    <d v="2018-01-12T06:00: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x v="606"/>
    <n v="1442898000"/>
    <d v="2015-09-22T05:00:00"/>
    <b v="0"/>
    <b v="0"/>
    <s v="music/rock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x v="65"/>
    <n v="1296194400"/>
    <d v="2011-01-28T06:00: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x v="607"/>
    <n v="1440910800"/>
    <d v="2015-08-30T05:00:00"/>
    <b v="1"/>
    <b v="0"/>
    <s v="theater/plays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x v="608"/>
    <n v="1335502800"/>
    <d v="2012-04-27T05:00:00"/>
    <b v="0"/>
    <b v="0"/>
    <s v="music/jazz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x v="609"/>
    <n v="1544680800"/>
    <d v="2018-12-13T06:00:00"/>
    <b v="0"/>
    <b v="0"/>
    <s v="theater/plays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x v="610"/>
    <n v="1288414800"/>
    <d v="2010-10-30T05:00:00"/>
    <b v="0"/>
    <b v="0"/>
    <s v="theater/plays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x v="541"/>
    <n v="1330581600"/>
    <d v="2012-03-01T06:00:00"/>
    <b v="0"/>
    <b v="0"/>
    <s v="music/jazz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x v="611"/>
    <n v="1311397200"/>
    <d v="2011-07-23T05:00: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x v="612"/>
    <n v="1378357200"/>
    <d v="2013-09-05T05:00: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x v="613"/>
    <n v="1411102800"/>
    <d v="2014-09-19T05:00: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x v="614"/>
    <n v="1344834000"/>
    <d v="2012-08-13T05:00: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x v="615"/>
    <n v="1499230800"/>
    <d v="2017-07-05T05:00: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x v="90"/>
    <n v="1457416800"/>
    <d v="2016-03-08T06:00: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x v="616"/>
    <n v="1280898000"/>
    <d v="2010-08-04T05:00:00"/>
    <b v="0"/>
    <b v="1"/>
    <s v="theater/plays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x v="617"/>
    <n v="1522472400"/>
    <d v="2018-03-31T05:00: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x v="618"/>
    <n v="1462510800"/>
    <d v="2016-05-06T05:00:00"/>
    <b v="0"/>
    <b v="0"/>
    <s v="music/indie rock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x v="619"/>
    <n v="1317790800"/>
    <d v="2011-10-05T05:00: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x v="620"/>
    <n v="1568782800"/>
    <d v="2019-09-18T05:00: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x v="621"/>
    <n v="1349413200"/>
    <d v="2012-10-05T05:00: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x v="622"/>
    <n v="1472446800"/>
    <d v="2016-08-29T05:00: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x v="35"/>
    <n v="1548050400"/>
    <d v="2019-01-21T06:00: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x v="623"/>
    <n v="1571806800"/>
    <d v="2019-10-23T05:00: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x v="624"/>
    <n v="1576476000"/>
    <d v="2019-12-16T06:00: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x v="625"/>
    <n v="1324965600"/>
    <d v="2011-12-27T06:00:00"/>
    <b v="0"/>
    <b v="0"/>
    <s v="theater/plays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x v="626"/>
    <n v="1387519200"/>
    <d v="2013-12-20T06:00:00"/>
    <b v="0"/>
    <b v="0"/>
    <s v="theater/plays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x v="627"/>
    <n v="1537246800"/>
    <d v="2018-09-18T05:00:00"/>
    <b v="0"/>
    <b v="0"/>
    <s v="theater/plays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x v="628"/>
    <n v="1279515600"/>
    <d v="2010-07-19T05:00: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x v="629"/>
    <n v="1442379600"/>
    <d v="2015-09-16T05:00: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x v="630"/>
    <n v="1523077200"/>
    <d v="2018-04-07T05:00: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x v="631"/>
    <n v="1489554000"/>
    <d v="2017-03-15T05:00: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x v="632"/>
    <n v="1548482400"/>
    <d v="2019-01-26T06:00: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x v="633"/>
    <n v="1384063200"/>
    <d v="2013-11-10T06:00:00"/>
    <b v="0"/>
    <b v="0"/>
    <s v="technology/web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x v="634"/>
    <n v="1322892000"/>
    <d v="2011-12-03T06:00: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x v="635"/>
    <n v="1350709200"/>
    <d v="2012-10-20T05:00: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x v="636"/>
    <n v="1564203600"/>
    <d v="2019-07-27T05:00: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x v="637"/>
    <n v="1509685200"/>
    <d v="2017-11-03T05:00:00"/>
    <b v="0"/>
    <b v="0"/>
    <s v="theater/plays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x v="638"/>
    <n v="1514959200"/>
    <d v="2018-01-03T06:00: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x v="639"/>
    <n v="1448863200"/>
    <d v="2015-11-30T06:00:00"/>
    <b v="1"/>
    <b v="0"/>
    <s v="music/rock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x v="640"/>
    <n v="1429592400"/>
    <d v="2015-04-21T05:00: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x v="641"/>
    <n v="1522645200"/>
    <d v="2018-04-02T05:00: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x v="642"/>
    <n v="1323324000"/>
    <d v="2011-12-08T06:00:00"/>
    <b v="0"/>
    <b v="0"/>
    <s v="technology/wearables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x v="230"/>
    <n v="1561525200"/>
    <d v="2019-06-26T05:00: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x v="67"/>
    <n v="1265695200"/>
    <d v="2010-02-09T06:00:00"/>
    <b v="0"/>
    <b v="0"/>
    <s v="technology/wearables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x v="643"/>
    <n v="1301806800"/>
    <d v="2011-04-03T05:00: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x v="644"/>
    <n v="1374901200"/>
    <d v="2013-07-27T05:00:00"/>
    <b v="0"/>
    <b v="0"/>
    <s v="technology/wearables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x v="645"/>
    <n v="1336453200"/>
    <d v="2012-05-08T05:00: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x v="646"/>
    <n v="1468904400"/>
    <d v="2016-07-19T05:00: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x v="626"/>
    <n v="1387087200"/>
    <d v="2013-12-15T06:00: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x v="647"/>
    <n v="1547445600"/>
    <d v="2019-01-14T06:00: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x v="159"/>
    <n v="1547359200"/>
    <d v="2019-01-13T06:00:00"/>
    <b v="0"/>
    <b v="0"/>
    <s v="film &amp; video/drama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x v="648"/>
    <n v="1496293200"/>
    <d v="2017-06-01T05:00: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x v="267"/>
    <n v="1335416400"/>
    <d v="2012-04-26T05:00: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x v="649"/>
    <n v="1532149200"/>
    <d v="2018-07-21T05:00: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x v="248"/>
    <n v="1453788000"/>
    <d v="2016-01-26T06:00:00"/>
    <b v="1"/>
    <b v="1"/>
    <s v="theater/plays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x v="571"/>
    <n v="1471496400"/>
    <d v="2016-08-18T05:00:00"/>
    <b v="0"/>
    <b v="0"/>
    <s v="theater/plays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x v="650"/>
    <n v="1472878800"/>
    <d v="2016-09-03T05:00: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x v="1"/>
    <n v="1408510800"/>
    <d v="2014-08-20T05:00: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x v="651"/>
    <n v="1281589200"/>
    <d v="2010-08-12T05:00: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x v="652"/>
    <n v="1375851600"/>
    <d v="2013-08-07T05:00: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x v="653"/>
    <n v="1315803600"/>
    <d v="2011-09-12T05:00: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x v="654"/>
    <n v="1373691600"/>
    <d v="2013-07-13T05:00: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x v="655"/>
    <n v="1339218000"/>
    <d v="2012-06-09T05:00: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x v="656"/>
    <n v="1520402400"/>
    <d v="2018-03-07T06:00: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x v="657"/>
    <n v="1523336400"/>
    <d v="2018-04-10T05:00:00"/>
    <b v="0"/>
    <b v="0"/>
    <s v="music/rock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x v="265"/>
    <n v="1512280800"/>
    <d v="2017-12-03T06:00: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x v="658"/>
    <n v="1458709200"/>
    <d v="2016-03-23T05:00: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x v="659"/>
    <n v="1414126800"/>
    <d v="2014-10-24T05:00:00"/>
    <b v="0"/>
    <b v="1"/>
    <s v="theater/plays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x v="660"/>
    <n v="1416204000"/>
    <d v="2014-11-17T06:00: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x v="661"/>
    <n v="1288501200"/>
    <d v="2010-10-31T05:00: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x v="4"/>
    <n v="1552971600"/>
    <d v="2019-03-19T05:00: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x v="662"/>
    <n v="1465102800"/>
    <d v="2016-06-05T05:00:00"/>
    <b v="0"/>
    <b v="0"/>
    <s v="theater/plays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x v="663"/>
    <n v="1360130400"/>
    <d v="2013-02-06T06:00: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x v="664"/>
    <n v="1432875600"/>
    <d v="2015-05-29T05:00: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x v="665"/>
    <n v="1500872400"/>
    <d v="2017-07-24T05:00: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x v="666"/>
    <n v="1492146000"/>
    <d v="2017-04-14T05:00:00"/>
    <b v="0"/>
    <b v="1"/>
    <s v="music/rock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x v="43"/>
    <n v="1407301200"/>
    <d v="2014-08-06T05:00:00"/>
    <b v="0"/>
    <b v="0"/>
    <s v="music/metal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x v="667"/>
    <n v="1486620000"/>
    <d v="2017-02-09T06:00: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x v="668"/>
    <n v="1459918800"/>
    <d v="2016-04-06T05:00: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x v="669"/>
    <n v="1424757600"/>
    <d v="2015-02-24T06:00: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x v="670"/>
    <n v="1479880800"/>
    <d v="2016-11-23T06:00: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x v="671"/>
    <n v="1418018400"/>
    <d v="2014-12-08T06:00: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x v="672"/>
    <n v="1341032400"/>
    <d v="2012-06-30T05:00: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x v="673"/>
    <n v="1486360800"/>
    <d v="2017-02-06T06:00:00"/>
    <b v="0"/>
    <b v="0"/>
    <s v="theater/plays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x v="674"/>
    <n v="1274677200"/>
    <d v="2010-05-24T05:00: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x v="675"/>
    <n v="1267509600"/>
    <d v="2010-03-02T06:00: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x v="676"/>
    <n v="1445922000"/>
    <d v="2015-10-27T05:00: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x v="342"/>
    <n v="1534050000"/>
    <d v="2018-08-12T05:00: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x v="677"/>
    <n v="1277528400"/>
    <d v="2010-06-26T05:00:00"/>
    <b v="0"/>
    <b v="0"/>
    <s v="technology/wearables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x v="678"/>
    <n v="1318568400"/>
    <d v="2011-10-14T05:00:00"/>
    <b v="0"/>
    <b v="0"/>
    <s v="technology/web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x v="679"/>
    <n v="1284354000"/>
    <d v="2010-09-13T05:00:00"/>
    <b v="0"/>
    <b v="0"/>
    <s v="theater/plays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x v="680"/>
    <n v="1269579600"/>
    <d v="2010-03-26T05:00: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x v="681"/>
    <n v="1413781200"/>
    <d v="2014-10-20T05:00: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x v="682"/>
    <n v="1280120400"/>
    <d v="2010-07-26T05:00:00"/>
    <b v="0"/>
    <b v="0"/>
    <s v="music/electric music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x v="683"/>
    <n v="1459486800"/>
    <d v="2016-04-01T05:00: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x v="684"/>
    <n v="1282539600"/>
    <d v="2010-08-23T05:00:00"/>
    <b v="0"/>
    <b v="1"/>
    <s v="theater/plays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x v="674"/>
    <n v="1275886800"/>
    <d v="2010-06-07T05:00: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x v="685"/>
    <n v="1355983200"/>
    <d v="2012-12-20T06:00: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x v="605"/>
    <n v="1515391200"/>
    <d v="2018-01-08T06:00: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x v="686"/>
    <n v="1422252000"/>
    <d v="2015-01-26T06:00: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x v="687"/>
    <n v="1305522000"/>
    <d v="2011-05-16T05:00: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x v="688"/>
    <n v="1414904400"/>
    <d v="2014-11-02T05:00: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x v="689"/>
    <n v="1520402400"/>
    <d v="2018-03-07T06:00:00"/>
    <b v="0"/>
    <b v="0"/>
    <s v="music/electric music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x v="690"/>
    <n v="1567141200"/>
    <d v="2019-08-30T05:00: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x v="691"/>
    <n v="1501131600"/>
    <d v="2017-07-27T05:00:00"/>
    <b v="0"/>
    <b v="0"/>
    <s v="music/rock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x v="692"/>
    <n v="1355032800"/>
    <d v="2012-12-09T06:00:00"/>
    <b v="0"/>
    <b v="0"/>
    <s v="music/jazz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x v="693"/>
    <n v="1339477200"/>
    <d v="2012-06-12T05:00: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x v="694"/>
    <n v="1305954000"/>
    <d v="2011-05-21T05:00:00"/>
    <b v="0"/>
    <b v="0"/>
    <s v="music/rock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x v="695"/>
    <n v="1494392400"/>
    <d v="2017-05-10T05:00: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x v="123"/>
    <n v="1537419600"/>
    <d v="2018-09-20T05:00: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x v="696"/>
    <n v="1447999200"/>
    <d v="2015-11-20T06:00: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x v="626"/>
    <n v="1388037600"/>
    <d v="2013-12-26T06:00:00"/>
    <b v="0"/>
    <b v="0"/>
    <s v="theater/plays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x v="697"/>
    <n v="1378789200"/>
    <d v="2013-09-10T05:00: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x v="698"/>
    <n v="1398056400"/>
    <d v="2014-04-21T05:00: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x v="699"/>
    <n v="1550815200"/>
    <d v="2019-02-22T06:00:00"/>
    <b v="0"/>
    <b v="0"/>
    <s v="theater/plays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x v="700"/>
    <n v="1550037600"/>
    <d v="2019-02-13T06:00: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x v="701"/>
    <n v="1492923600"/>
    <d v="2017-04-23T05:00:00"/>
    <b v="0"/>
    <b v="0"/>
    <s v="theater/plays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x v="702"/>
    <n v="1467522000"/>
    <d v="2016-07-03T05:00: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x v="703"/>
    <n v="1416117600"/>
    <d v="2014-11-16T06:00:00"/>
    <b v="0"/>
    <b v="0"/>
    <s v="music/rock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x v="704"/>
    <n v="1563771600"/>
    <d v="2019-07-22T05:00:00"/>
    <b v="0"/>
    <b v="0"/>
    <s v="theater/plays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x v="431"/>
    <n v="1319259600"/>
    <d v="2011-10-22T05:00:00"/>
    <b v="0"/>
    <b v="0"/>
    <s v="theater/plays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x v="705"/>
    <n v="1313643600"/>
    <d v="2011-08-18T05:00: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x v="706"/>
    <n v="1440306000"/>
    <d v="2015-08-23T05:00: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x v="707"/>
    <n v="1470805200"/>
    <d v="2016-08-10T05:00: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x v="708"/>
    <n v="1292911200"/>
    <d v="2010-12-21T06:00: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x v="709"/>
    <n v="1301374800"/>
    <d v="2011-03-29T05:00: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x v="710"/>
    <n v="1387864800"/>
    <d v="2013-12-24T06:00:00"/>
    <b v="0"/>
    <b v="0"/>
    <s v="music/rock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x v="711"/>
    <n v="1458190800"/>
    <d v="2016-03-17T05:00: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x v="157"/>
    <n v="1559278800"/>
    <d v="2019-05-31T05:00: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x v="630"/>
    <n v="1522731600"/>
    <d v="2018-04-03T05:00:00"/>
    <b v="0"/>
    <b v="1"/>
    <s v="music/jazz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x v="712"/>
    <n v="1306731600"/>
    <d v="2011-05-30T05:00:00"/>
    <b v="0"/>
    <b v="0"/>
    <s v="music/rock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x v="93"/>
    <n v="1352527200"/>
    <d v="2012-11-10T06:00: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x v="713"/>
    <n v="1404363600"/>
    <d v="2014-07-03T05:00:00"/>
    <b v="0"/>
    <b v="0"/>
    <s v="theater/plays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x v="714"/>
    <n v="1266645600"/>
    <d v="2010-02-20T06:00: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x v="715"/>
    <n v="1482818400"/>
    <d v="2016-12-27T06:00: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x v="716"/>
    <n v="1374642000"/>
    <d v="2013-07-24T05:00: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x v="448"/>
    <n v="1372482000"/>
    <d v="2013-06-29T05:00:00"/>
    <b v="0"/>
    <b v="0"/>
    <s v="publishing/nonfiction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x v="717"/>
    <n v="1514959200"/>
    <d v="2018-01-03T06:00:00"/>
    <b v="0"/>
    <b v="0"/>
    <s v="music/rock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x v="718"/>
    <n v="1478235600"/>
    <d v="2016-11-04T05:00: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x v="719"/>
    <n v="1408078800"/>
    <d v="2014-08-15T05:00: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x v="720"/>
    <n v="1548136800"/>
    <d v="2019-01-22T06:00:00"/>
    <b v="0"/>
    <b v="0"/>
    <s v="technology/web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x v="721"/>
    <n v="1340859600"/>
    <d v="2012-06-28T05:00:00"/>
    <b v="0"/>
    <b v="1"/>
    <s v="theater/plays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x v="722"/>
    <n v="1454479200"/>
    <d v="2016-02-03T06:00: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x v="139"/>
    <n v="1434430800"/>
    <d v="2015-06-16T05:00:00"/>
    <b v="0"/>
    <b v="0"/>
    <s v="music/rock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x v="723"/>
    <n v="1579672800"/>
    <d v="2020-01-22T06:00: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x v="704"/>
    <n v="1562389200"/>
    <d v="2019-07-06T05:00: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x v="724"/>
    <n v="1551506400"/>
    <d v="2019-03-02T06:00: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x v="725"/>
    <n v="1516600800"/>
    <d v="2018-01-22T06:00:00"/>
    <b v="0"/>
    <b v="0"/>
    <s v="music/rock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x v="660"/>
    <n v="1420437600"/>
    <d v="2015-01-05T06:00: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x v="726"/>
    <n v="1332997200"/>
    <d v="2012-03-29T05:00: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x v="727"/>
    <n v="1574920800"/>
    <d v="2019-11-28T06:00: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x v="728"/>
    <n v="1464930000"/>
    <d v="2016-06-03T05:00: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x v="729"/>
    <n v="1345006800"/>
    <d v="2012-08-15T05:00: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x v="730"/>
    <n v="1512712800"/>
    <d v="2017-12-08T06:00: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x v="731"/>
    <n v="1452492000"/>
    <d v="2016-01-11T06:00: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x v="78"/>
    <n v="1524286800"/>
    <d v="2018-04-21T05:00:00"/>
    <b v="0"/>
    <b v="0"/>
    <s v="publishing/nonfiction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x v="732"/>
    <n v="1346907600"/>
    <d v="2012-09-06T05:00:00"/>
    <b v="0"/>
    <b v="0"/>
    <s v="games/video games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x v="733"/>
    <n v="1464498000"/>
    <d v="2016-05-29T05:00: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x v="734"/>
    <n v="1514181600"/>
    <d v="2017-12-25T06:00: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x v="406"/>
    <n v="1392184800"/>
    <d v="2014-02-12T06:00: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x v="735"/>
    <n v="1559365200"/>
    <d v="2019-06-01T05:00:00"/>
    <b v="0"/>
    <b v="1"/>
    <s v="publishing/nonfiction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x v="736"/>
    <n v="1549173600"/>
    <d v="2019-02-03T06:00:00"/>
    <b v="0"/>
    <b v="1"/>
    <s v="theater/plays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x v="737"/>
    <n v="1355032800"/>
    <d v="2012-12-09T06:00: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x v="192"/>
    <n v="1533963600"/>
    <d v="2018-08-11T05:00:00"/>
    <b v="0"/>
    <b v="1"/>
    <s v="music/rock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x v="738"/>
    <n v="1489381200"/>
    <d v="2017-03-13T05:00: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x v="739"/>
    <n v="1395032400"/>
    <d v="2014-03-17T05:00:00"/>
    <b v="0"/>
    <b v="0"/>
    <s v="music/rock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x v="613"/>
    <n v="1412485200"/>
    <d v="2014-10-05T05:00: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x v="740"/>
    <n v="1279688400"/>
    <d v="2010-07-21T05:00: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x v="145"/>
    <n v="1501995600"/>
    <d v="2017-08-06T05:00: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x v="741"/>
    <n v="1294639200"/>
    <d v="2011-01-10T06:00: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x v="742"/>
    <n v="1305435600"/>
    <d v="2011-05-15T05:00: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x v="202"/>
    <n v="1537592400"/>
    <d v="2018-09-22T05:00:00"/>
    <b v="0"/>
    <b v="0"/>
    <s v="theater/plays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x v="743"/>
    <n v="1435122000"/>
    <d v="2015-06-24T05:00: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x v="744"/>
    <n v="1520056800"/>
    <d v="2018-03-03T06:00: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x v="745"/>
    <n v="1335675600"/>
    <d v="2012-04-29T05:00: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x v="746"/>
    <n v="1448431200"/>
    <d v="2015-11-25T06:00: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x v="747"/>
    <n v="1298613600"/>
    <d v="2011-02-25T06:00: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x v="362"/>
    <n v="1372482000"/>
    <d v="2013-06-29T05:00: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x v="748"/>
    <n v="1425621600"/>
    <d v="2015-03-06T06:00:00"/>
    <b v="0"/>
    <b v="0"/>
    <s v="technology/web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x v="749"/>
    <n v="1266300000"/>
    <d v="2010-02-16T06:00: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x v="643"/>
    <n v="1305867600"/>
    <d v="2011-05-20T05:00:00"/>
    <b v="0"/>
    <b v="0"/>
    <s v="music/jazz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x v="750"/>
    <n v="1538802000"/>
    <d v="2018-10-06T05:00:00"/>
    <b v="0"/>
    <b v="0"/>
    <s v="theater/plays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x v="751"/>
    <n v="1398920400"/>
    <d v="2014-05-01T05:00: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x v="752"/>
    <n v="1405659600"/>
    <d v="2014-07-18T05:00: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x v="753"/>
    <n v="1457244000"/>
    <d v="2016-03-06T06:00: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x v="754"/>
    <n v="1529298000"/>
    <d v="2018-06-18T05:00: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x v="755"/>
    <n v="1535778000"/>
    <d v="2018-09-01T05:00: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x v="756"/>
    <n v="1327471200"/>
    <d v="2012-01-25T06:00: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x v="757"/>
    <n v="1529557200"/>
    <d v="2018-06-21T05:00: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x v="758"/>
    <n v="1535259600"/>
    <d v="2018-08-26T05:00:00"/>
    <b v="1"/>
    <b v="1"/>
    <s v="technology/web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x v="759"/>
    <n v="1515564000"/>
    <d v="2018-01-10T06:00: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x v="760"/>
    <n v="1277096400"/>
    <d v="2010-06-21T05:00: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x v="761"/>
    <n v="1329026400"/>
    <d v="2012-02-12T06:00: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x v="762"/>
    <n v="1322978400"/>
    <d v="2011-12-04T06:00:00"/>
    <b v="1"/>
    <b v="0"/>
    <s v="music/rock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x v="444"/>
    <n v="1338786000"/>
    <d v="2012-06-04T05:00: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x v="763"/>
    <n v="1311656400"/>
    <d v="2011-07-26T05:00: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x v="764"/>
    <n v="1308978000"/>
    <d v="2011-06-25T05:00: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x v="765"/>
    <n v="1576389600"/>
    <d v="2019-12-15T06:00: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x v="766"/>
    <n v="1311051600"/>
    <d v="2011-07-19T05:00:00"/>
    <b v="0"/>
    <b v="0"/>
    <s v="theater/plays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x v="767"/>
    <n v="1336712400"/>
    <d v="2012-05-11T05:00: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x v="768"/>
    <n v="1330408800"/>
    <d v="2012-02-28T06:00: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x v="769"/>
    <n v="1524891600"/>
    <d v="2018-04-28T05:00: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x v="770"/>
    <n v="1363669200"/>
    <d v="2013-03-19T05:00:00"/>
    <b v="0"/>
    <b v="1"/>
    <s v="theater/plays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x v="771"/>
    <n v="1551420000"/>
    <d v="2019-03-01T06:00: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x v="772"/>
    <n v="1269838800"/>
    <d v="2010-03-29T05:00: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x v="773"/>
    <n v="1312520400"/>
    <d v="2011-08-05T05:00:00"/>
    <b v="0"/>
    <b v="0"/>
    <s v="theater/plays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x v="774"/>
    <n v="1436504400"/>
    <d v="2015-07-10T05:00: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x v="775"/>
    <n v="1472014800"/>
    <d v="2016-08-24T05:00: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x v="776"/>
    <n v="1411534800"/>
    <d v="2014-09-24T05:00:00"/>
    <b v="0"/>
    <b v="0"/>
    <s v="theater/plays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x v="777"/>
    <n v="1304917200"/>
    <d v="2011-05-09T05:00: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x v="778"/>
    <n v="1539579600"/>
    <d v="2018-10-15T05:00:00"/>
    <b v="0"/>
    <b v="0"/>
    <s v="food/food trucks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x v="779"/>
    <n v="1382504400"/>
    <d v="2013-10-23T05:00: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x v="780"/>
    <n v="1278306000"/>
    <d v="2010-07-05T05:00: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x v="335"/>
    <n v="1442552400"/>
    <d v="2015-09-18T05:00: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x v="535"/>
    <n v="1511071200"/>
    <d v="2017-11-19T06:00:00"/>
    <b v="0"/>
    <b v="1"/>
    <s v="theater/plays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x v="270"/>
    <n v="1536382800"/>
    <d v="2018-09-08T05:00: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x v="781"/>
    <n v="1389592800"/>
    <d v="2014-01-13T06:00: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x v="782"/>
    <n v="1275282000"/>
    <d v="2010-05-31T05:00: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x v="783"/>
    <n v="1294984800"/>
    <d v="2011-01-14T06:00: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x v="784"/>
    <n v="1562043600"/>
    <d v="2019-07-02T05:00: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x v="785"/>
    <n v="1469595600"/>
    <d v="2016-07-27T05:00:00"/>
    <b v="0"/>
    <b v="0"/>
    <s v="food/food trucks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x v="786"/>
    <n v="1581141600"/>
    <d v="2020-02-08T06:00:00"/>
    <b v="0"/>
    <b v="0"/>
    <s v="music/metal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x v="787"/>
    <n v="1488520800"/>
    <d v="2017-03-03T06:00: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x v="788"/>
    <n v="1563858000"/>
    <d v="2019-07-23T05:00: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x v="330"/>
    <n v="1438923600"/>
    <d v="2015-08-07T05:00: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x v="789"/>
    <n v="1422165600"/>
    <d v="2015-01-25T06:00:00"/>
    <b v="0"/>
    <b v="0"/>
    <s v="theater/plays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x v="790"/>
    <n v="1277874000"/>
    <d v="2010-06-30T05:00: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x v="791"/>
    <n v="1399352400"/>
    <d v="2014-05-06T05:00:00"/>
    <b v="0"/>
    <b v="1"/>
    <s v="theater/plays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x v="792"/>
    <n v="1279083600"/>
    <d v="2010-07-14T05:00:00"/>
    <b v="0"/>
    <b v="0"/>
    <s v="theater/plays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x v="793"/>
    <n v="1284354000"/>
    <d v="2010-09-13T05:00: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x v="794"/>
    <n v="1441170000"/>
    <d v="2015-09-02T05:00: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x v="795"/>
    <n v="1493528400"/>
    <d v="2017-04-30T05:00:00"/>
    <b v="0"/>
    <b v="0"/>
    <s v="theater/plays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x v="796"/>
    <n v="1395205200"/>
    <d v="2014-03-19T05:00: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x v="797"/>
    <n v="1561438800"/>
    <d v="2019-06-25T05:00: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x v="798"/>
    <n v="1326693600"/>
    <d v="2012-01-16T06:00: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x v="799"/>
    <n v="1277960400"/>
    <d v="2010-07-01T05:00: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x v="800"/>
    <n v="1434690000"/>
    <d v="2015-06-19T05:00: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x v="801"/>
    <n v="1376110800"/>
    <d v="2013-08-10T05:00: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x v="802"/>
    <n v="1518415200"/>
    <d v="2018-02-12T06:00: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x v="803"/>
    <n v="1310878800"/>
    <d v="2011-07-17T05:00:00"/>
    <b v="0"/>
    <b v="1"/>
    <s v="food/food trucks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x v="212"/>
    <n v="1556600400"/>
    <d v="2019-04-30T05:00:00"/>
    <b v="0"/>
    <b v="0"/>
    <s v="theater/plays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x v="804"/>
    <n v="1576994400"/>
    <d v="2019-12-22T06:00: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x v="805"/>
    <n v="1382677200"/>
    <d v="2013-10-25T05:00: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x v="806"/>
    <n v="1411189200"/>
    <d v="2014-09-20T05:00:00"/>
    <b v="0"/>
    <b v="1"/>
    <s v="technology/web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x v="807"/>
    <n v="1534654800"/>
    <d v="2018-08-19T05:00:00"/>
    <b v="0"/>
    <b v="1"/>
    <s v="music/rock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x v="722"/>
    <n v="1457762400"/>
    <d v="2016-03-12T06:00: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x v="477"/>
    <n v="1337490000"/>
    <d v="2012-05-20T05:00: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x v="259"/>
    <n v="1349672400"/>
    <d v="2012-10-08T05:00: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x v="9"/>
    <n v="1379826000"/>
    <d v="2013-09-22T05:00: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x v="808"/>
    <n v="1497762000"/>
    <d v="2017-06-18T05:00: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x v="809"/>
    <n v="1304485200"/>
    <d v="2011-05-04T05:00:00"/>
    <b v="0"/>
    <b v="0"/>
    <s v="theater/plays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x v="444"/>
    <n v="1336885200"/>
    <d v="2012-05-13T05:00: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x v="384"/>
    <n v="1530421200"/>
    <d v="2018-07-01T05:00:00"/>
    <b v="0"/>
    <b v="1"/>
    <s v="theater/plays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x v="810"/>
    <n v="1421992800"/>
    <d v="2015-01-23T06:00: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x v="811"/>
    <n v="1568178000"/>
    <d v="2019-09-11T05:00: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x v="812"/>
    <n v="1347944400"/>
    <d v="2012-09-18T05:00: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x v="813"/>
    <n v="1558760400"/>
    <d v="2019-05-25T05:00: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x v="814"/>
    <n v="1376629200"/>
    <d v="2013-08-16T05:00: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x v="80"/>
    <n v="1504760400"/>
    <d v="2017-09-07T05:00: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x v="815"/>
    <n v="1419660000"/>
    <d v="2014-12-27T06:00: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x v="816"/>
    <n v="1311310800"/>
    <d v="2011-07-22T05:00: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x v="474"/>
    <n v="1344315600"/>
    <d v="2012-08-07T05:00: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x v="817"/>
    <n v="1510725600"/>
    <d v="2017-11-15T06:00: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x v="818"/>
    <n v="1551247200"/>
    <d v="2019-02-27T06:00: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x v="819"/>
    <n v="1330236000"/>
    <d v="2012-02-26T06:00:00"/>
    <b v="0"/>
    <b v="0"/>
    <s v="technology/web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x v="609"/>
    <n v="1545112800"/>
    <d v="2018-12-18T06:00:00"/>
    <b v="0"/>
    <b v="1"/>
    <s v="music/world music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x v="547"/>
    <n v="1279170000"/>
    <d v="2010-07-15T05:00:00"/>
    <b v="0"/>
    <b v="0"/>
    <s v="theater/plays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x v="820"/>
    <n v="1573452000"/>
    <d v="2019-11-11T06:00: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x v="821"/>
    <n v="1507093200"/>
    <d v="2017-10-04T05:00:00"/>
    <b v="0"/>
    <b v="0"/>
    <s v="theater/plays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x v="151"/>
    <n v="1463374800"/>
    <d v="2016-05-16T05:00:00"/>
    <b v="0"/>
    <b v="0"/>
    <s v="food/food trucks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x v="822"/>
    <n v="1344574800"/>
    <d v="2012-08-10T05:00: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x v="823"/>
    <n v="1389074400"/>
    <d v="2014-01-07T06:00:00"/>
    <b v="0"/>
    <b v="0"/>
    <s v="technology/web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x v="824"/>
    <n v="1494997200"/>
    <d v="2017-05-17T05:00: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x v="825"/>
    <n v="1425448800"/>
    <d v="2015-03-04T06:00: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x v="826"/>
    <n v="1404104400"/>
    <d v="2014-06-30T05:00: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x v="827"/>
    <n v="1394773200"/>
    <d v="2014-03-14T05:00:00"/>
    <b v="0"/>
    <b v="0"/>
    <s v="music/rock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x v="828"/>
    <n v="1366520400"/>
    <d v="2013-04-21T05:00: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x v="829"/>
    <n v="1456639200"/>
    <d v="2016-02-28T06:00: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x v="830"/>
    <n v="1438318800"/>
    <d v="2015-07-31T05:00:00"/>
    <b v="0"/>
    <b v="0"/>
    <s v="theater/plays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x v="831"/>
    <n v="1564030800"/>
    <d v="2019-07-25T05:00: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x v="832"/>
    <n v="1449295200"/>
    <d v="2015-12-05T06:00: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x v="833"/>
    <n v="1531890000"/>
    <d v="2018-07-18T05:00: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x v="834"/>
    <n v="1306213200"/>
    <d v="2011-05-24T05:00:00"/>
    <b v="0"/>
    <b v="1"/>
    <s v="games/video games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x v="835"/>
    <n v="1356242400"/>
    <d v="2012-12-23T06:00:00"/>
    <b v="0"/>
    <b v="0"/>
    <s v="technology/web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x v="836"/>
    <n v="1297576800"/>
    <d v="2011-02-13T06:00:00"/>
    <b v="1"/>
    <b v="0"/>
    <s v="theater/plays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x v="837"/>
    <n v="1296194400"/>
    <d v="2011-01-28T06:00: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x v="219"/>
    <n v="1414558800"/>
    <d v="2014-10-29T05:00:00"/>
    <b v="0"/>
    <b v="0"/>
    <s v="food/food trucks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x v="365"/>
    <n v="1488348000"/>
    <d v="2017-03-01T06:00: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x v="838"/>
    <n v="1334898000"/>
    <d v="2012-04-20T05:00: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x v="839"/>
    <n v="1308373200"/>
    <d v="2011-06-18T05:00:00"/>
    <b v="0"/>
    <b v="0"/>
    <s v="theater/plays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x v="840"/>
    <n v="1412312400"/>
    <d v="2014-10-03T05:00:00"/>
    <b v="0"/>
    <b v="0"/>
    <s v="theater/plays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x v="841"/>
    <n v="1419228000"/>
    <d v="2014-12-22T06:00: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x v="842"/>
    <n v="1430974800"/>
    <d v="2015-05-07T05:00: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x v="843"/>
    <n v="1555822800"/>
    <d v="2019-04-21T05:00:00"/>
    <b v="0"/>
    <b v="1"/>
    <s v="theater/plays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x v="844"/>
    <n v="1482818400"/>
    <d v="2016-12-27T06:00:00"/>
    <b v="0"/>
    <b v="1"/>
    <s v="music/rock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x v="845"/>
    <n v="1471928400"/>
    <d v="2016-08-23T05:00: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x v="846"/>
    <n v="1453701600"/>
    <d v="2016-01-25T06:00: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x v="110"/>
    <n v="1350363600"/>
    <d v="2012-10-16T05:00: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x v="847"/>
    <n v="1353996000"/>
    <d v="2012-11-27T06:00:00"/>
    <b v="0"/>
    <b v="0"/>
    <s v="theater/plays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x v="848"/>
    <n v="1451109600"/>
    <d v="2015-12-26T06:00: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x v="849"/>
    <n v="1329631200"/>
    <d v="2012-02-19T06:00: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x v="780"/>
    <n v="1278997200"/>
    <d v="2010-07-13T05:00: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x v="140"/>
    <n v="1280120400"/>
    <d v="2010-07-26T05:00: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x v="850"/>
    <n v="1458104400"/>
    <d v="2016-03-16T05:00: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x v="851"/>
    <n v="1298268000"/>
    <d v="2011-02-21T06:00: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x v="852"/>
    <n v="1386223200"/>
    <d v="2013-12-05T06:00:00"/>
    <b v="0"/>
    <b v="0"/>
    <s v="food/food trucks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x v="853"/>
    <n v="1299823200"/>
    <d v="2011-03-11T06:00: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x v="854"/>
    <n v="1431752400"/>
    <d v="2015-05-16T05:00:00"/>
    <b v="0"/>
    <b v="0"/>
    <s v="theater/plays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x v="67"/>
    <n v="1267855200"/>
    <d v="2010-03-06T06:00:00"/>
    <b v="0"/>
    <b v="0"/>
    <s v="music/rock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x v="855"/>
    <n v="1497675600"/>
    <d v="2017-06-17T05:00: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x v="107"/>
    <n v="1336885200"/>
    <d v="2012-05-13T05:00: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x v="344"/>
    <n v="1295157600"/>
    <d v="2011-01-16T06:00:00"/>
    <b v="0"/>
    <b v="0"/>
    <s v="food/food trucks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x v="856"/>
    <n v="1577599200"/>
    <d v="2019-12-29T06:00: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x v="857"/>
    <n v="1305003600"/>
    <d v="2011-05-10T05:00:00"/>
    <b v="0"/>
    <b v="0"/>
    <s v="theater/plays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x v="858"/>
    <n v="1381726800"/>
    <d v="2013-10-14T05:00: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x v="859"/>
    <n v="1402462800"/>
    <d v="2014-06-11T05:00: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x v="860"/>
    <n v="1292133600"/>
    <d v="2010-12-12T06:00: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x v="170"/>
    <n v="1368939600"/>
    <d v="2013-05-19T05:00:00"/>
    <b v="0"/>
    <b v="0"/>
    <s v="music/indie rock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x v="861"/>
    <n v="1452146400"/>
    <d v="2016-01-07T06:00: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x v="862"/>
    <n v="1296712800"/>
    <d v="2011-02-03T06:00:00"/>
    <b v="0"/>
    <b v="1"/>
    <s v="theater/plays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x v="863"/>
    <n v="1520748000"/>
    <d v="2018-03-11T06:00: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x v="864"/>
    <n v="1480831200"/>
    <d v="2016-12-04T06:00: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x v="527"/>
    <n v="1426914000"/>
    <d v="2015-03-21T05:00: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x v="865"/>
    <n v="1446616800"/>
    <d v="2015-11-04T06:00: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x v="866"/>
    <n v="1517032800"/>
    <d v="2018-01-27T06:00:00"/>
    <b v="0"/>
    <b v="0"/>
    <s v="technology/web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x v="867"/>
    <n v="1311224400"/>
    <d v="2011-07-21T05:00: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x v="868"/>
    <n v="1566190800"/>
    <d v="2019-08-19T05:00: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x v="105"/>
    <n v="1570165200"/>
    <d v="2019-10-04T05:00:00"/>
    <b v="0"/>
    <b v="0"/>
    <s v="theater/plays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x v="481"/>
    <n v="1388556000"/>
    <d v="2014-01-01T06:00: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x v="253"/>
    <n v="1303189200"/>
    <d v="2011-04-19T05:00:00"/>
    <b v="0"/>
    <b v="0"/>
    <s v="music/rock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x v="869"/>
    <n v="1494478800"/>
    <d v="2017-05-11T05:00: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x v="864"/>
    <n v="1480744800"/>
    <d v="2016-12-03T06:00: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x v="843"/>
    <n v="1555822800"/>
    <d v="2019-04-21T05:00: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x v="289"/>
    <n v="1458882000"/>
    <d v="2016-03-25T05:00:00"/>
    <b v="0"/>
    <b v="1"/>
    <s v="film &amp; video/drama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x v="870"/>
    <n v="1411966800"/>
    <d v="2014-09-29T05:00:00"/>
    <b v="0"/>
    <b v="1"/>
    <s v="music/rock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x v="871"/>
    <n v="1526878800"/>
    <d v="2018-05-21T05:00: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x v="872"/>
    <n v="1452405600"/>
    <d v="2016-01-10T06:00: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x v="873"/>
    <n v="1414040400"/>
    <d v="2014-10-23T05:00: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x v="874"/>
    <n v="1543816800"/>
    <d v="2018-12-03T06:00: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x v="875"/>
    <n v="1359698400"/>
    <d v="2013-02-01T06:00:00"/>
    <b v="0"/>
    <b v="0"/>
    <s v="theater/plays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x v="876"/>
    <n v="1390629600"/>
    <d v="2014-01-25T06:00: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x v="877"/>
    <n v="1267077600"/>
    <d v="2010-02-25T06:00: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x v="878"/>
    <n v="1467781200"/>
    <d v="2016-07-06T05:00: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1F0C5-51DF-4985-99CE-9C2349B91565}" name="PivotTable1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8:H1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E2163-D558-4814-AD0E-BB33E8FA15D0}" name="PivotTable1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8:H34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outcome" fld="6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753A4-F167-4F94-A71A-3EE10F2536B0}" name="PivotTable1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8:H22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B4" sqref="B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3" bestFit="1" customWidth="1"/>
    <col min="11" max="11" width="11.19921875" bestFit="1" customWidth="1"/>
    <col min="12" max="12" width="22.3984375" bestFit="1" customWidth="1"/>
    <col min="13" max="13" width="11.19921875" bestFit="1" customWidth="1"/>
    <col min="14" max="14" width="21" bestFit="1" customWidth="1"/>
    <col min="17" max="17" width="28" bestFit="1" customWidth="1"/>
    <col min="18" max="18" width="16.5" style="6" bestFit="1" customWidth="1"/>
    <col min="19" max="19" width="14.8984375" style="6" bestFit="1" customWidth="1"/>
    <col min="20" max="20" width="12.3984375" style="6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2071</v>
      </c>
      <c r="M1" s="1" t="s">
        <v>9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11">
        <f>(((K2/60)/60)/24)+DATE(1970,1,1)</f>
        <v>42336.25</v>
      </c>
      <c r="M2">
        <v>1450159200</v>
      </c>
      <c r="N2" s="11">
        <f>(((M2/60)/60)/24)+DATE(1970,1,1)</f>
        <v>42353.25</v>
      </c>
      <c r="O2" t="b">
        <v>0</v>
      </c>
      <c r="P2" t="b">
        <v>0</v>
      </c>
      <c r="Q2" t="s">
        <v>17</v>
      </c>
      <c r="R2" s="7">
        <f>IFERROR(E2/H2,0)</f>
        <v>0</v>
      </c>
      <c r="S2" s="6" t="str" cm="1">
        <f t="array" ref="S2:T2">_xlfn.TEXTSPLIT(Q2,"/")</f>
        <v>food</v>
      </c>
      <c r="T2" s="6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11">
        <f t="shared" ref="L3:L66" si="1">(((K3/60)/60)/24)+DATE(1970,1,1)</f>
        <v>41870.208333333336</v>
      </c>
      <c r="M3">
        <v>1408597200</v>
      </c>
      <c r="N3" s="11">
        <f t="shared" ref="N3:N66" si="2">(((M3/60)/60)/24)+DATE(1970,1,1)</f>
        <v>41872.208333333336</v>
      </c>
      <c r="O3" t="b">
        <v>0</v>
      </c>
      <c r="P3" t="b">
        <v>1</v>
      </c>
      <c r="Q3" t="s">
        <v>23</v>
      </c>
      <c r="R3" s="7">
        <f t="shared" ref="R3:R66" si="3">IFERROR(E3/H3,0)</f>
        <v>92.151898734177209</v>
      </c>
      <c r="S3" s="6" t="str" cm="1">
        <f t="array" ref="S3:T3">_xlfn.TEXTSPLIT(Q3,"/")</f>
        <v>music</v>
      </c>
      <c r="T3" s="6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11">
        <f t="shared" si="1"/>
        <v>41595.25</v>
      </c>
      <c r="M4">
        <v>1384840800</v>
      </c>
      <c r="N4" s="11">
        <f t="shared" si="2"/>
        <v>41597.25</v>
      </c>
      <c r="O4" t="b">
        <v>0</v>
      </c>
      <c r="P4" t="b">
        <v>0</v>
      </c>
      <c r="Q4" t="s">
        <v>28</v>
      </c>
      <c r="R4" s="7">
        <f t="shared" si="3"/>
        <v>100.01614035087719</v>
      </c>
      <c r="S4" s="6" t="str" cm="1">
        <f t="array" ref="S4:T4">_xlfn.TEXTSPLIT(Q4,"/")</f>
        <v>technology</v>
      </c>
      <c r="T4" s="6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11">
        <f t="shared" si="1"/>
        <v>43688.208333333328</v>
      </c>
      <c r="M5">
        <v>1568955600</v>
      </c>
      <c r="N5" s="11">
        <f t="shared" si="2"/>
        <v>43728.208333333328</v>
      </c>
      <c r="O5" t="b">
        <v>0</v>
      </c>
      <c r="P5" t="b">
        <v>0</v>
      </c>
      <c r="Q5" t="s">
        <v>23</v>
      </c>
      <c r="R5" s="7">
        <f t="shared" si="3"/>
        <v>103.20833333333333</v>
      </c>
      <c r="S5" s="6" t="str" cm="1">
        <f t="array" ref="S5:T5">_xlfn.TEXTSPLIT(Q5,"/")</f>
        <v>music</v>
      </c>
      <c r="T5" s="6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11">
        <f t="shared" si="1"/>
        <v>43485.25</v>
      </c>
      <c r="M6">
        <v>1548309600</v>
      </c>
      <c r="N6" s="11">
        <f t="shared" si="2"/>
        <v>43489.25</v>
      </c>
      <c r="O6" t="b">
        <v>0</v>
      </c>
      <c r="P6" t="b">
        <v>0</v>
      </c>
      <c r="Q6" t="s">
        <v>33</v>
      </c>
      <c r="R6" s="7">
        <f t="shared" si="3"/>
        <v>99.339622641509436</v>
      </c>
      <c r="S6" s="6" t="str" cm="1">
        <f t="array" ref="S6:T6">_xlfn.TEXTSPLIT(Q6,"/")</f>
        <v>theater</v>
      </c>
      <c r="T6" s="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11">
        <f t="shared" si="1"/>
        <v>41149.208333333336</v>
      </c>
      <c r="M7">
        <v>1347080400</v>
      </c>
      <c r="N7" s="11">
        <f t="shared" si="2"/>
        <v>41160.208333333336</v>
      </c>
      <c r="O7" t="b">
        <v>0</v>
      </c>
      <c r="P7" t="b">
        <v>0</v>
      </c>
      <c r="Q7" t="s">
        <v>33</v>
      </c>
      <c r="R7" s="7">
        <f t="shared" si="3"/>
        <v>75.833333333333329</v>
      </c>
      <c r="S7" s="6" t="str" cm="1">
        <f t="array" ref="S7:T7">_xlfn.TEXTSPLIT(Q7,"/")</f>
        <v>theater</v>
      </c>
      <c r="T7" s="6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11">
        <f t="shared" si="1"/>
        <v>42991.208333333328</v>
      </c>
      <c r="M8">
        <v>1505365200</v>
      </c>
      <c r="N8" s="11">
        <f t="shared" si="2"/>
        <v>42992.208333333328</v>
      </c>
      <c r="O8" t="b">
        <v>0</v>
      </c>
      <c r="P8" t="b">
        <v>0</v>
      </c>
      <c r="Q8" t="s">
        <v>42</v>
      </c>
      <c r="R8" s="7">
        <f t="shared" si="3"/>
        <v>60.555555555555557</v>
      </c>
      <c r="S8" s="6" t="str" cm="1">
        <f t="array" ref="S8:T8">_xlfn.TEXTSPLIT(Q8,"/")</f>
        <v>film &amp; video</v>
      </c>
      <c r="T8" s="6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11">
        <f t="shared" si="1"/>
        <v>42229.208333333328</v>
      </c>
      <c r="M9">
        <v>1439614800</v>
      </c>
      <c r="N9" s="11">
        <f t="shared" si="2"/>
        <v>42231.208333333328</v>
      </c>
      <c r="O9" t="b">
        <v>0</v>
      </c>
      <c r="P9" t="b">
        <v>0</v>
      </c>
      <c r="Q9" t="s">
        <v>33</v>
      </c>
      <c r="R9" s="7">
        <f t="shared" si="3"/>
        <v>64.93832599118943</v>
      </c>
      <c r="S9" s="6" t="str" cm="1">
        <f t="array" ref="S9:T9">_xlfn.TEXTSPLIT(Q9,"/")</f>
        <v>theater</v>
      </c>
      <c r="T9" s="6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11">
        <f t="shared" si="1"/>
        <v>40399.208333333336</v>
      </c>
      <c r="M10">
        <v>1281502800</v>
      </c>
      <c r="N10" s="11">
        <f t="shared" si="2"/>
        <v>40401.208333333336</v>
      </c>
      <c r="O10" t="b">
        <v>0</v>
      </c>
      <c r="P10" t="b">
        <v>0</v>
      </c>
      <c r="Q10" t="s">
        <v>33</v>
      </c>
      <c r="R10" s="7">
        <f t="shared" si="3"/>
        <v>30.997175141242938</v>
      </c>
      <c r="S10" s="6" t="str" cm="1">
        <f t="array" ref="S10:T10">_xlfn.TEXTSPLIT(Q10,"/")</f>
        <v>theater</v>
      </c>
      <c r="T10" s="6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11">
        <f t="shared" si="1"/>
        <v>41536.208333333336</v>
      </c>
      <c r="M11">
        <v>1383804000</v>
      </c>
      <c r="N11" s="11">
        <f t="shared" si="2"/>
        <v>41585.25</v>
      </c>
      <c r="O11" t="b">
        <v>0</v>
      </c>
      <c r="P11" t="b">
        <v>0</v>
      </c>
      <c r="Q11" t="s">
        <v>50</v>
      </c>
      <c r="R11" s="7">
        <f t="shared" si="3"/>
        <v>72.909090909090907</v>
      </c>
      <c r="S11" s="6" t="str" cm="1">
        <f t="array" ref="S11:T11">_xlfn.TEXTSPLIT(Q11,"/")</f>
        <v>music</v>
      </c>
      <c r="T11" s="6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11">
        <f t="shared" si="1"/>
        <v>40404.208333333336</v>
      </c>
      <c r="M12">
        <v>1285909200</v>
      </c>
      <c r="N12" s="11">
        <f t="shared" si="2"/>
        <v>40452.208333333336</v>
      </c>
      <c r="O12" t="b">
        <v>0</v>
      </c>
      <c r="P12" t="b">
        <v>0</v>
      </c>
      <c r="Q12" t="s">
        <v>53</v>
      </c>
      <c r="R12" s="7">
        <f t="shared" si="3"/>
        <v>62.9</v>
      </c>
      <c r="S12" s="6" t="str" cm="1">
        <f t="array" ref="S12:T12">_xlfn.TEXTSPLIT(Q12,"/")</f>
        <v>film &amp; video</v>
      </c>
      <c r="T12" s="6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11">
        <f t="shared" si="1"/>
        <v>40442.208333333336</v>
      </c>
      <c r="M13">
        <v>1285563600</v>
      </c>
      <c r="N13" s="11">
        <f t="shared" si="2"/>
        <v>40448.208333333336</v>
      </c>
      <c r="O13" t="b">
        <v>0</v>
      </c>
      <c r="P13" t="b">
        <v>1</v>
      </c>
      <c r="Q13" t="s">
        <v>33</v>
      </c>
      <c r="R13" s="7">
        <f t="shared" si="3"/>
        <v>112.22222222222223</v>
      </c>
      <c r="S13" s="6" t="str" cm="1">
        <f t="array" ref="S13:T13">_xlfn.TEXTSPLIT(Q13,"/")</f>
        <v>theater</v>
      </c>
      <c r="T13" s="6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11">
        <f t="shared" si="1"/>
        <v>43760.208333333328</v>
      </c>
      <c r="M14">
        <v>1572411600</v>
      </c>
      <c r="N14" s="11">
        <f t="shared" si="2"/>
        <v>43768.208333333328</v>
      </c>
      <c r="O14" t="b">
        <v>0</v>
      </c>
      <c r="P14" t="b">
        <v>0</v>
      </c>
      <c r="Q14" t="s">
        <v>53</v>
      </c>
      <c r="R14" s="7">
        <f t="shared" si="3"/>
        <v>102.34545454545454</v>
      </c>
      <c r="S14" s="6" t="str" cm="1">
        <f t="array" ref="S14:T14">_xlfn.TEXTSPLIT(Q14,"/")</f>
        <v>film &amp; video</v>
      </c>
      <c r="T14" s="6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11">
        <f t="shared" si="1"/>
        <v>42532.208333333328</v>
      </c>
      <c r="M15">
        <v>1466658000</v>
      </c>
      <c r="N15" s="11">
        <f t="shared" si="2"/>
        <v>42544.208333333328</v>
      </c>
      <c r="O15" t="b">
        <v>0</v>
      </c>
      <c r="P15" t="b">
        <v>0</v>
      </c>
      <c r="Q15" t="s">
        <v>60</v>
      </c>
      <c r="R15" s="7">
        <f t="shared" si="3"/>
        <v>105.05102040816327</v>
      </c>
      <c r="S15" s="6" t="str" cm="1">
        <f t="array" ref="S15:T15">_xlfn.TEXTSPLIT(Q15,"/")</f>
        <v>music</v>
      </c>
      <c r="T15" s="6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11">
        <f t="shared" si="1"/>
        <v>40974.25</v>
      </c>
      <c r="M16">
        <v>1333342800</v>
      </c>
      <c r="N16" s="11">
        <f t="shared" si="2"/>
        <v>41001.208333333336</v>
      </c>
      <c r="O16" t="b">
        <v>0</v>
      </c>
      <c r="P16" t="b">
        <v>0</v>
      </c>
      <c r="Q16" t="s">
        <v>60</v>
      </c>
      <c r="R16" s="7">
        <f t="shared" si="3"/>
        <v>94.144999999999996</v>
      </c>
      <c r="S16" s="6" t="str" cm="1">
        <f t="array" ref="S16:T16">_xlfn.TEXTSPLIT(Q16,"/")</f>
        <v>music</v>
      </c>
      <c r="T16" s="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11">
        <f t="shared" si="1"/>
        <v>43809.25</v>
      </c>
      <c r="M17">
        <v>1576303200</v>
      </c>
      <c r="N17" s="11">
        <f t="shared" si="2"/>
        <v>43813.25</v>
      </c>
      <c r="O17" t="b">
        <v>0</v>
      </c>
      <c r="P17" t="b">
        <v>0</v>
      </c>
      <c r="Q17" t="s">
        <v>65</v>
      </c>
      <c r="R17" s="7">
        <f t="shared" si="3"/>
        <v>84.986725663716811</v>
      </c>
      <c r="S17" s="6" t="str" cm="1">
        <f t="array" ref="S17:T17">_xlfn.TEXTSPLIT(Q17,"/")</f>
        <v>technology</v>
      </c>
      <c r="T17" s="6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11">
        <f t="shared" si="1"/>
        <v>41661.25</v>
      </c>
      <c r="M18">
        <v>1392271200</v>
      </c>
      <c r="N18" s="11">
        <f t="shared" si="2"/>
        <v>41683.25</v>
      </c>
      <c r="O18" t="b">
        <v>0</v>
      </c>
      <c r="P18" t="b">
        <v>0</v>
      </c>
      <c r="Q18" t="s">
        <v>68</v>
      </c>
      <c r="R18" s="7">
        <f t="shared" si="3"/>
        <v>110.41</v>
      </c>
      <c r="S18" s="6" t="str" cm="1">
        <f t="array" ref="S18:T18">_xlfn.TEXTSPLIT(Q18,"/")</f>
        <v>publishing</v>
      </c>
      <c r="T18" s="6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11">
        <f t="shared" si="1"/>
        <v>40555.25</v>
      </c>
      <c r="M19">
        <v>1294898400</v>
      </c>
      <c r="N19" s="11">
        <f t="shared" si="2"/>
        <v>40556.25</v>
      </c>
      <c r="O19" t="b">
        <v>0</v>
      </c>
      <c r="P19" t="b">
        <v>0</v>
      </c>
      <c r="Q19" t="s">
        <v>71</v>
      </c>
      <c r="R19" s="7">
        <f t="shared" si="3"/>
        <v>107.96236989591674</v>
      </c>
      <c r="S19" s="6" t="str" cm="1">
        <f t="array" ref="S19:T19">_xlfn.TEXTSPLIT(Q19,"/")</f>
        <v>film &amp; video</v>
      </c>
      <c r="T19" s="6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11">
        <f t="shared" si="1"/>
        <v>43351.208333333328</v>
      </c>
      <c r="M20">
        <v>1537074000</v>
      </c>
      <c r="N20" s="11">
        <f t="shared" si="2"/>
        <v>43359.208333333328</v>
      </c>
      <c r="O20" t="b">
        <v>0</v>
      </c>
      <c r="P20" t="b">
        <v>0</v>
      </c>
      <c r="Q20" t="s">
        <v>33</v>
      </c>
      <c r="R20" s="7">
        <f t="shared" si="3"/>
        <v>45.103703703703701</v>
      </c>
      <c r="S20" s="6" t="str" cm="1">
        <f t="array" ref="S20:T20">_xlfn.TEXTSPLIT(Q20,"/")</f>
        <v>theater</v>
      </c>
      <c r="T20" s="6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11">
        <f t="shared" si="1"/>
        <v>43528.25</v>
      </c>
      <c r="M21">
        <v>1553490000</v>
      </c>
      <c r="N21" s="11">
        <f t="shared" si="2"/>
        <v>43549.208333333328</v>
      </c>
      <c r="O21" t="b">
        <v>0</v>
      </c>
      <c r="P21" t="b">
        <v>1</v>
      </c>
      <c r="Q21" t="s">
        <v>33</v>
      </c>
      <c r="R21" s="7">
        <f t="shared" si="3"/>
        <v>45.001483679525222</v>
      </c>
      <c r="S21" s="6" t="str" cm="1">
        <f t="array" ref="S21:T21">_xlfn.TEXTSPLIT(Q21,"/")</f>
        <v>theater</v>
      </c>
      <c r="T21" s="6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11">
        <f t="shared" si="1"/>
        <v>41848.208333333336</v>
      </c>
      <c r="M22">
        <v>1406523600</v>
      </c>
      <c r="N22" s="11">
        <f t="shared" si="2"/>
        <v>41848.208333333336</v>
      </c>
      <c r="O22" t="b">
        <v>0</v>
      </c>
      <c r="P22" t="b">
        <v>0</v>
      </c>
      <c r="Q22" t="s">
        <v>53</v>
      </c>
      <c r="R22" s="7">
        <f t="shared" si="3"/>
        <v>105.97134670487107</v>
      </c>
      <c r="S22" s="6" t="str" cm="1">
        <f t="array" ref="S22:T22">_xlfn.TEXTSPLIT(Q22,"/")</f>
        <v>film &amp; video</v>
      </c>
      <c r="T22" s="6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11">
        <f t="shared" si="1"/>
        <v>40770.208333333336</v>
      </c>
      <c r="M23">
        <v>1316322000</v>
      </c>
      <c r="N23" s="11">
        <f t="shared" si="2"/>
        <v>40804.208333333336</v>
      </c>
      <c r="O23" t="b">
        <v>0</v>
      </c>
      <c r="P23" t="b">
        <v>0</v>
      </c>
      <c r="Q23" t="s">
        <v>33</v>
      </c>
      <c r="R23" s="7">
        <f t="shared" si="3"/>
        <v>69.055555555555557</v>
      </c>
      <c r="S23" s="6" t="str" cm="1">
        <f t="array" ref="S23:T23">_xlfn.TEXTSPLIT(Q23,"/")</f>
        <v>theater</v>
      </c>
      <c r="T23" s="6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11">
        <f t="shared" si="1"/>
        <v>43193.208333333328</v>
      </c>
      <c r="M24">
        <v>1524027600</v>
      </c>
      <c r="N24" s="11">
        <f t="shared" si="2"/>
        <v>43208.208333333328</v>
      </c>
      <c r="O24" t="b">
        <v>0</v>
      </c>
      <c r="P24" t="b">
        <v>0</v>
      </c>
      <c r="Q24" t="s">
        <v>33</v>
      </c>
      <c r="R24" s="7">
        <f t="shared" si="3"/>
        <v>85.044943820224717</v>
      </c>
      <c r="S24" s="6" t="str" cm="1">
        <f t="array" ref="S24:T24">_xlfn.TEXTSPLIT(Q24,"/")</f>
        <v>theater</v>
      </c>
      <c r="T24" s="6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11">
        <f t="shared" si="1"/>
        <v>43510.25</v>
      </c>
      <c r="M25">
        <v>1554699600</v>
      </c>
      <c r="N25" s="11">
        <f t="shared" si="2"/>
        <v>43563.208333333328</v>
      </c>
      <c r="O25" t="b">
        <v>0</v>
      </c>
      <c r="P25" t="b">
        <v>0</v>
      </c>
      <c r="Q25" t="s">
        <v>42</v>
      </c>
      <c r="R25" s="7">
        <f t="shared" si="3"/>
        <v>105.22535211267606</v>
      </c>
      <c r="S25" s="6" t="str" cm="1">
        <f t="array" ref="S25:T25">_xlfn.TEXTSPLIT(Q25,"/")</f>
        <v>film &amp; video</v>
      </c>
      <c r="T25" s="6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11">
        <f t="shared" si="1"/>
        <v>41811.208333333336</v>
      </c>
      <c r="M26">
        <v>1403499600</v>
      </c>
      <c r="N26" s="11">
        <f t="shared" si="2"/>
        <v>41813.208333333336</v>
      </c>
      <c r="O26" t="b">
        <v>0</v>
      </c>
      <c r="P26" t="b">
        <v>0</v>
      </c>
      <c r="Q26" t="s">
        <v>65</v>
      </c>
      <c r="R26" s="7">
        <f t="shared" si="3"/>
        <v>39.003741114852225</v>
      </c>
      <c r="S26" s="6" t="str" cm="1">
        <f t="array" ref="S26:T26">_xlfn.TEXTSPLIT(Q26,"/")</f>
        <v>technology</v>
      </c>
      <c r="T26" s="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11">
        <f t="shared" si="1"/>
        <v>40681.208333333336</v>
      </c>
      <c r="M27">
        <v>1307422800</v>
      </c>
      <c r="N27" s="11">
        <f t="shared" si="2"/>
        <v>40701.208333333336</v>
      </c>
      <c r="O27" t="b">
        <v>0</v>
      </c>
      <c r="P27" t="b">
        <v>1</v>
      </c>
      <c r="Q27" t="s">
        <v>89</v>
      </c>
      <c r="R27" s="7">
        <f t="shared" si="3"/>
        <v>73.030674846625772</v>
      </c>
      <c r="S27" s="6" t="str" cm="1">
        <f t="array" ref="S27:T27">_xlfn.TEXTSPLIT(Q27,"/")</f>
        <v>games</v>
      </c>
      <c r="T27" s="6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11">
        <f t="shared" si="1"/>
        <v>43312.208333333328</v>
      </c>
      <c r="M28">
        <v>1535346000</v>
      </c>
      <c r="N28" s="11">
        <f t="shared" si="2"/>
        <v>43339.208333333328</v>
      </c>
      <c r="O28" t="b">
        <v>0</v>
      </c>
      <c r="P28" t="b">
        <v>0</v>
      </c>
      <c r="Q28" t="s">
        <v>33</v>
      </c>
      <c r="R28" s="7">
        <f t="shared" si="3"/>
        <v>35.009459459459457</v>
      </c>
      <c r="S28" s="6" t="str" cm="1">
        <f t="array" ref="S28:T28">_xlfn.TEXTSPLIT(Q28,"/")</f>
        <v>theater</v>
      </c>
      <c r="T28" s="6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11">
        <f t="shared" si="1"/>
        <v>42280.208333333328</v>
      </c>
      <c r="M29">
        <v>1444539600</v>
      </c>
      <c r="N29" s="11">
        <f t="shared" si="2"/>
        <v>42288.208333333328</v>
      </c>
      <c r="O29" t="b">
        <v>0</v>
      </c>
      <c r="P29" t="b">
        <v>0</v>
      </c>
      <c r="Q29" t="s">
        <v>23</v>
      </c>
      <c r="R29" s="7">
        <f t="shared" si="3"/>
        <v>106.6</v>
      </c>
      <c r="S29" s="6" t="str" cm="1">
        <f t="array" ref="S29:T29">_xlfn.TEXTSPLIT(Q29,"/")</f>
        <v>music</v>
      </c>
      <c r="T29" s="6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11">
        <f t="shared" si="1"/>
        <v>40218.25</v>
      </c>
      <c r="M30">
        <v>1267682400</v>
      </c>
      <c r="N30" s="11">
        <f t="shared" si="2"/>
        <v>40241.25</v>
      </c>
      <c r="O30" t="b">
        <v>0</v>
      </c>
      <c r="P30" t="b">
        <v>1</v>
      </c>
      <c r="Q30" t="s">
        <v>33</v>
      </c>
      <c r="R30" s="7">
        <f t="shared" si="3"/>
        <v>61.997747747747745</v>
      </c>
      <c r="S30" s="6" t="str" cm="1">
        <f t="array" ref="S30:T30">_xlfn.TEXTSPLIT(Q30,"/")</f>
        <v>theater</v>
      </c>
      <c r="T30" s="6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11">
        <f t="shared" si="1"/>
        <v>43301.208333333328</v>
      </c>
      <c r="M31">
        <v>1535518800</v>
      </c>
      <c r="N31" s="11">
        <f t="shared" si="2"/>
        <v>43341.208333333328</v>
      </c>
      <c r="O31" t="b">
        <v>0</v>
      </c>
      <c r="P31" t="b">
        <v>0</v>
      </c>
      <c r="Q31" t="s">
        <v>100</v>
      </c>
      <c r="R31" s="7">
        <f t="shared" si="3"/>
        <v>94.000622665006233</v>
      </c>
      <c r="S31" s="6" t="str" cm="1">
        <f t="array" ref="S31:T31">_xlfn.TEXTSPLIT(Q31,"/")</f>
        <v>film &amp; video</v>
      </c>
      <c r="T31" s="6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11">
        <f t="shared" si="1"/>
        <v>43609.208333333328</v>
      </c>
      <c r="M32">
        <v>1559106000</v>
      </c>
      <c r="N32" s="11">
        <f t="shared" si="2"/>
        <v>43614.208333333328</v>
      </c>
      <c r="O32" t="b">
        <v>0</v>
      </c>
      <c r="P32" t="b">
        <v>0</v>
      </c>
      <c r="Q32" t="s">
        <v>71</v>
      </c>
      <c r="R32" s="7">
        <f t="shared" si="3"/>
        <v>112.05426356589147</v>
      </c>
      <c r="S32" s="6" t="str" cm="1">
        <f t="array" ref="S32:T32">_xlfn.TEXTSPLIT(Q32,"/")</f>
        <v>film &amp; video</v>
      </c>
      <c r="T32" s="6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11">
        <f t="shared" si="1"/>
        <v>42374.25</v>
      </c>
      <c r="M33">
        <v>1454392800</v>
      </c>
      <c r="N33" s="11">
        <f t="shared" si="2"/>
        <v>42402.25</v>
      </c>
      <c r="O33" t="b">
        <v>0</v>
      </c>
      <c r="P33" t="b">
        <v>0</v>
      </c>
      <c r="Q33" t="s">
        <v>89</v>
      </c>
      <c r="R33" s="7">
        <f t="shared" si="3"/>
        <v>48.008849557522126</v>
      </c>
      <c r="S33" s="6" t="str" cm="1">
        <f t="array" ref="S33:T33">_xlfn.TEXTSPLIT(Q33,"/")</f>
        <v>games</v>
      </c>
      <c r="T33" s="6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11">
        <f t="shared" si="1"/>
        <v>43110.25</v>
      </c>
      <c r="M34">
        <v>1517896800</v>
      </c>
      <c r="N34" s="11">
        <f t="shared" si="2"/>
        <v>43137.25</v>
      </c>
      <c r="O34" t="b">
        <v>0</v>
      </c>
      <c r="P34" t="b">
        <v>0</v>
      </c>
      <c r="Q34" t="s">
        <v>42</v>
      </c>
      <c r="R34" s="7">
        <f t="shared" si="3"/>
        <v>38.004334633723452</v>
      </c>
      <c r="S34" s="6" t="str" cm="1">
        <f t="array" ref="S34:T34">_xlfn.TEXTSPLIT(Q34,"/")</f>
        <v>film &amp; video</v>
      </c>
      <c r="T34" s="6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11">
        <f t="shared" si="1"/>
        <v>41917.208333333336</v>
      </c>
      <c r="M35">
        <v>1415685600</v>
      </c>
      <c r="N35" s="11">
        <f t="shared" si="2"/>
        <v>41954.25</v>
      </c>
      <c r="O35" t="b">
        <v>0</v>
      </c>
      <c r="P35" t="b">
        <v>0</v>
      </c>
      <c r="Q35" t="s">
        <v>33</v>
      </c>
      <c r="R35" s="7">
        <f t="shared" si="3"/>
        <v>35.000184535892231</v>
      </c>
      <c r="S35" s="6" t="str" cm="1">
        <f t="array" ref="S35:T35">_xlfn.TEXTSPLIT(Q35,"/")</f>
        <v>theater</v>
      </c>
      <c r="T35" s="6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11">
        <f t="shared" si="1"/>
        <v>42817.208333333328</v>
      </c>
      <c r="M36">
        <v>1490677200</v>
      </c>
      <c r="N36" s="11">
        <f t="shared" si="2"/>
        <v>42822.208333333328</v>
      </c>
      <c r="O36" t="b">
        <v>0</v>
      </c>
      <c r="P36" t="b">
        <v>0</v>
      </c>
      <c r="Q36" t="s">
        <v>42</v>
      </c>
      <c r="R36" s="7">
        <f t="shared" si="3"/>
        <v>85</v>
      </c>
      <c r="S36" s="6" t="str" cm="1">
        <f t="array" ref="S36:T36">_xlfn.TEXTSPLIT(Q36,"/")</f>
        <v>film &amp; video</v>
      </c>
      <c r="T36" s="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11">
        <f t="shared" si="1"/>
        <v>43484.25</v>
      </c>
      <c r="M37">
        <v>1551506400</v>
      </c>
      <c r="N37" s="11">
        <f t="shared" si="2"/>
        <v>43526.25</v>
      </c>
      <c r="O37" t="b">
        <v>0</v>
      </c>
      <c r="P37" t="b">
        <v>1</v>
      </c>
      <c r="Q37" t="s">
        <v>53</v>
      </c>
      <c r="R37" s="7">
        <f t="shared" si="3"/>
        <v>95.993893129770996</v>
      </c>
      <c r="S37" s="6" t="str" cm="1">
        <f t="array" ref="S37:T37">_xlfn.TEXTSPLIT(Q37,"/")</f>
        <v>film &amp; video</v>
      </c>
      <c r="T37" s="6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11">
        <f t="shared" si="1"/>
        <v>40600.25</v>
      </c>
      <c r="M38">
        <v>1300856400</v>
      </c>
      <c r="N38" s="11">
        <f t="shared" si="2"/>
        <v>40625.208333333336</v>
      </c>
      <c r="O38" t="b">
        <v>0</v>
      </c>
      <c r="P38" t="b">
        <v>0</v>
      </c>
      <c r="Q38" t="s">
        <v>33</v>
      </c>
      <c r="R38" s="7">
        <f t="shared" si="3"/>
        <v>68.8125</v>
      </c>
      <c r="S38" s="6" t="str" cm="1">
        <f t="array" ref="S38:T38">_xlfn.TEXTSPLIT(Q38,"/")</f>
        <v>theater</v>
      </c>
      <c r="T38" s="6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11">
        <f t="shared" si="1"/>
        <v>43744.208333333328</v>
      </c>
      <c r="M39">
        <v>1573192800</v>
      </c>
      <c r="N39" s="11">
        <f t="shared" si="2"/>
        <v>43777.25</v>
      </c>
      <c r="O39" t="b">
        <v>0</v>
      </c>
      <c r="P39" t="b">
        <v>1</v>
      </c>
      <c r="Q39" t="s">
        <v>119</v>
      </c>
      <c r="R39" s="7">
        <f t="shared" si="3"/>
        <v>105.97196261682242</v>
      </c>
      <c r="S39" s="6" t="str" cm="1">
        <f t="array" ref="S39:T39">_xlfn.TEXTSPLIT(Q39,"/")</f>
        <v>publishing</v>
      </c>
      <c r="T39" s="6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11">
        <f t="shared" si="1"/>
        <v>40469.208333333336</v>
      </c>
      <c r="M40">
        <v>1287810000</v>
      </c>
      <c r="N40" s="11">
        <f t="shared" si="2"/>
        <v>40474.208333333336</v>
      </c>
      <c r="O40" t="b">
        <v>0</v>
      </c>
      <c r="P40" t="b">
        <v>0</v>
      </c>
      <c r="Q40" t="s">
        <v>122</v>
      </c>
      <c r="R40" s="7">
        <f t="shared" si="3"/>
        <v>75.261194029850742</v>
      </c>
      <c r="S40" s="6" t="str" cm="1">
        <f t="array" ref="S40:T40">_xlfn.TEXTSPLIT(Q40,"/")</f>
        <v>photography</v>
      </c>
      <c r="T40" s="6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11">
        <f t="shared" si="1"/>
        <v>41330.25</v>
      </c>
      <c r="M41">
        <v>1362978000</v>
      </c>
      <c r="N41" s="11">
        <f t="shared" si="2"/>
        <v>41344.208333333336</v>
      </c>
      <c r="O41" t="b">
        <v>0</v>
      </c>
      <c r="P41" t="b">
        <v>0</v>
      </c>
      <c r="Q41" t="s">
        <v>33</v>
      </c>
      <c r="R41" s="7">
        <f t="shared" si="3"/>
        <v>57.125</v>
      </c>
      <c r="S41" s="6" t="str" cm="1">
        <f t="array" ref="S41:T41">_xlfn.TEXTSPLIT(Q41,"/")</f>
        <v>theater</v>
      </c>
      <c r="T41" s="6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11">
        <f t="shared" si="1"/>
        <v>40334.208333333336</v>
      </c>
      <c r="M42">
        <v>1277355600</v>
      </c>
      <c r="N42" s="11">
        <f t="shared" si="2"/>
        <v>40353.208333333336</v>
      </c>
      <c r="O42" t="b">
        <v>0</v>
      </c>
      <c r="P42" t="b">
        <v>1</v>
      </c>
      <c r="Q42" t="s">
        <v>65</v>
      </c>
      <c r="R42" s="7">
        <f t="shared" si="3"/>
        <v>75.141414141414145</v>
      </c>
      <c r="S42" s="6" t="str" cm="1">
        <f t="array" ref="S42:T42">_xlfn.TEXTSPLIT(Q42,"/")</f>
        <v>technology</v>
      </c>
      <c r="T42" s="6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11">
        <f t="shared" si="1"/>
        <v>41156.208333333336</v>
      </c>
      <c r="M43">
        <v>1348981200</v>
      </c>
      <c r="N43" s="11">
        <f t="shared" si="2"/>
        <v>41182.208333333336</v>
      </c>
      <c r="O43" t="b">
        <v>0</v>
      </c>
      <c r="P43" t="b">
        <v>1</v>
      </c>
      <c r="Q43" t="s">
        <v>23</v>
      </c>
      <c r="R43" s="7">
        <f t="shared" si="3"/>
        <v>107.42342342342343</v>
      </c>
      <c r="S43" s="6" t="str" cm="1">
        <f t="array" ref="S43:T43">_xlfn.TEXTSPLIT(Q43,"/")</f>
        <v>music</v>
      </c>
      <c r="T43" s="6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11">
        <f t="shared" si="1"/>
        <v>40728.208333333336</v>
      </c>
      <c r="M44">
        <v>1310533200</v>
      </c>
      <c r="N44" s="11">
        <f t="shared" si="2"/>
        <v>40737.208333333336</v>
      </c>
      <c r="O44" t="b">
        <v>0</v>
      </c>
      <c r="P44" t="b">
        <v>0</v>
      </c>
      <c r="Q44" t="s">
        <v>17</v>
      </c>
      <c r="R44" s="7">
        <f t="shared" si="3"/>
        <v>35.995495495495497</v>
      </c>
      <c r="S44" s="6" t="str" cm="1">
        <f t="array" ref="S44:T44">_xlfn.TEXTSPLIT(Q44,"/")</f>
        <v>food</v>
      </c>
      <c r="T44" s="6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11">
        <f t="shared" si="1"/>
        <v>41844.208333333336</v>
      </c>
      <c r="M45">
        <v>1407560400</v>
      </c>
      <c r="N45" s="11">
        <f t="shared" si="2"/>
        <v>41860.208333333336</v>
      </c>
      <c r="O45" t="b">
        <v>0</v>
      </c>
      <c r="P45" t="b">
        <v>0</v>
      </c>
      <c r="Q45" t="s">
        <v>133</v>
      </c>
      <c r="R45" s="7">
        <f t="shared" si="3"/>
        <v>26.998873148744366</v>
      </c>
      <c r="S45" s="6" t="str" cm="1">
        <f t="array" ref="S45:T45">_xlfn.TEXTSPLIT(Q45,"/")</f>
        <v>publishing</v>
      </c>
      <c r="T45" s="6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11">
        <f t="shared" si="1"/>
        <v>43541.208333333328</v>
      </c>
      <c r="M46">
        <v>1552885200</v>
      </c>
      <c r="N46" s="11">
        <f t="shared" si="2"/>
        <v>43542.208333333328</v>
      </c>
      <c r="O46" t="b">
        <v>0</v>
      </c>
      <c r="P46" t="b">
        <v>0</v>
      </c>
      <c r="Q46" t="s">
        <v>119</v>
      </c>
      <c r="R46" s="7">
        <f t="shared" si="3"/>
        <v>107.56122448979592</v>
      </c>
      <c r="S46" s="6" t="str" cm="1">
        <f t="array" ref="S46:T46">_xlfn.TEXTSPLIT(Q46,"/")</f>
        <v>publishing</v>
      </c>
      <c r="T46" s="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11">
        <f t="shared" si="1"/>
        <v>42676.208333333328</v>
      </c>
      <c r="M47">
        <v>1479362400</v>
      </c>
      <c r="N47" s="11">
        <f t="shared" si="2"/>
        <v>42691.25</v>
      </c>
      <c r="O47" t="b">
        <v>0</v>
      </c>
      <c r="P47" t="b">
        <v>1</v>
      </c>
      <c r="Q47" t="s">
        <v>33</v>
      </c>
      <c r="R47" s="7">
        <f t="shared" si="3"/>
        <v>94.375</v>
      </c>
      <c r="S47" s="6" t="str" cm="1">
        <f t="array" ref="S47:T47">_xlfn.TEXTSPLIT(Q47,"/")</f>
        <v>theater</v>
      </c>
      <c r="T47" s="6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11">
        <f t="shared" si="1"/>
        <v>40367.208333333336</v>
      </c>
      <c r="M48">
        <v>1280552400</v>
      </c>
      <c r="N48" s="11">
        <f t="shared" si="2"/>
        <v>40390.208333333336</v>
      </c>
      <c r="O48" t="b">
        <v>0</v>
      </c>
      <c r="P48" t="b">
        <v>0</v>
      </c>
      <c r="Q48" t="s">
        <v>23</v>
      </c>
      <c r="R48" s="7">
        <f t="shared" si="3"/>
        <v>46.163043478260867</v>
      </c>
      <c r="S48" s="6" t="str" cm="1">
        <f t="array" ref="S48:T48">_xlfn.TEXTSPLIT(Q48,"/")</f>
        <v>music</v>
      </c>
      <c r="T48" s="6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11">
        <f t="shared" si="1"/>
        <v>41727.208333333336</v>
      </c>
      <c r="M49">
        <v>1398661200</v>
      </c>
      <c r="N49" s="11">
        <f t="shared" si="2"/>
        <v>41757.208333333336</v>
      </c>
      <c r="O49" t="b">
        <v>0</v>
      </c>
      <c r="P49" t="b">
        <v>0</v>
      </c>
      <c r="Q49" t="s">
        <v>33</v>
      </c>
      <c r="R49" s="7">
        <f t="shared" si="3"/>
        <v>47.845637583892618</v>
      </c>
      <c r="S49" s="6" t="str" cm="1">
        <f t="array" ref="S49:T49">_xlfn.TEXTSPLIT(Q49,"/")</f>
        <v>theater</v>
      </c>
      <c r="T49" s="6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11">
        <f t="shared" si="1"/>
        <v>42180.208333333328</v>
      </c>
      <c r="M50">
        <v>1436245200</v>
      </c>
      <c r="N50" s="11">
        <f t="shared" si="2"/>
        <v>42192.208333333328</v>
      </c>
      <c r="O50" t="b">
        <v>0</v>
      </c>
      <c r="P50" t="b">
        <v>0</v>
      </c>
      <c r="Q50" t="s">
        <v>33</v>
      </c>
      <c r="R50" s="7">
        <f t="shared" si="3"/>
        <v>53.007815713698065</v>
      </c>
      <c r="S50" s="6" t="str" cm="1">
        <f t="array" ref="S50:T50">_xlfn.TEXTSPLIT(Q50,"/")</f>
        <v>theater</v>
      </c>
      <c r="T50" s="6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11">
        <f t="shared" si="1"/>
        <v>43758.208333333328</v>
      </c>
      <c r="M51">
        <v>1575439200</v>
      </c>
      <c r="N51" s="11">
        <f t="shared" si="2"/>
        <v>43803.25</v>
      </c>
      <c r="O51" t="b">
        <v>0</v>
      </c>
      <c r="P51" t="b">
        <v>0</v>
      </c>
      <c r="Q51" t="s">
        <v>23</v>
      </c>
      <c r="R51" s="7">
        <f t="shared" si="3"/>
        <v>45.059405940594061</v>
      </c>
      <c r="S51" s="6" t="str" cm="1">
        <f t="array" ref="S51:T51">_xlfn.TEXTSPLIT(Q51,"/")</f>
        <v>music</v>
      </c>
      <c r="T51" s="6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11">
        <f t="shared" si="1"/>
        <v>41487.208333333336</v>
      </c>
      <c r="M52">
        <v>1377752400</v>
      </c>
      <c r="N52" s="11">
        <f t="shared" si="2"/>
        <v>41515.208333333336</v>
      </c>
      <c r="O52" t="b">
        <v>0</v>
      </c>
      <c r="P52" t="b">
        <v>0</v>
      </c>
      <c r="Q52" t="s">
        <v>148</v>
      </c>
      <c r="R52" s="7">
        <f t="shared" si="3"/>
        <v>2</v>
      </c>
      <c r="S52" s="6" t="str" cm="1">
        <f t="array" ref="S52:T52">_xlfn.TEXTSPLIT(Q52,"/")</f>
        <v>music</v>
      </c>
      <c r="T52" s="6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11">
        <f t="shared" si="1"/>
        <v>40995.208333333336</v>
      </c>
      <c r="M53">
        <v>1334206800</v>
      </c>
      <c r="N53" s="11">
        <f t="shared" si="2"/>
        <v>41011.208333333336</v>
      </c>
      <c r="O53" t="b">
        <v>0</v>
      </c>
      <c r="P53" t="b">
        <v>1</v>
      </c>
      <c r="Q53" t="s">
        <v>65</v>
      </c>
      <c r="R53" s="7">
        <f t="shared" si="3"/>
        <v>99.006816632583508</v>
      </c>
      <c r="S53" s="6" t="str" cm="1">
        <f t="array" ref="S53:T53">_xlfn.TEXTSPLIT(Q53,"/")</f>
        <v>technology</v>
      </c>
      <c r="T53" s="6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11">
        <f t="shared" si="1"/>
        <v>40436.208333333336</v>
      </c>
      <c r="M54">
        <v>1284872400</v>
      </c>
      <c r="N54" s="11">
        <f t="shared" si="2"/>
        <v>40440.208333333336</v>
      </c>
      <c r="O54" t="b">
        <v>0</v>
      </c>
      <c r="P54" t="b">
        <v>0</v>
      </c>
      <c r="Q54" t="s">
        <v>33</v>
      </c>
      <c r="R54" s="7">
        <f t="shared" si="3"/>
        <v>32.786666666666669</v>
      </c>
      <c r="S54" s="6" t="str" cm="1">
        <f t="array" ref="S54:T54">_xlfn.TEXTSPLIT(Q54,"/")</f>
        <v>theater</v>
      </c>
      <c r="T54" s="6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11">
        <f t="shared" si="1"/>
        <v>41779.208333333336</v>
      </c>
      <c r="M55">
        <v>1403931600</v>
      </c>
      <c r="N55" s="11">
        <f t="shared" si="2"/>
        <v>41818.208333333336</v>
      </c>
      <c r="O55" t="b">
        <v>0</v>
      </c>
      <c r="P55" t="b">
        <v>0</v>
      </c>
      <c r="Q55" t="s">
        <v>53</v>
      </c>
      <c r="R55" s="7">
        <f t="shared" si="3"/>
        <v>59.119617224880386</v>
      </c>
      <c r="S55" s="6" t="str" cm="1">
        <f t="array" ref="S55:T55">_xlfn.TEXTSPLIT(Q55,"/")</f>
        <v>film &amp; video</v>
      </c>
      <c r="T55" s="6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11">
        <f t="shared" si="1"/>
        <v>43170.25</v>
      </c>
      <c r="M56">
        <v>1521262800</v>
      </c>
      <c r="N56" s="11">
        <f t="shared" si="2"/>
        <v>43176.208333333328</v>
      </c>
      <c r="O56" t="b">
        <v>0</v>
      </c>
      <c r="P56" t="b">
        <v>0</v>
      </c>
      <c r="Q56" t="s">
        <v>65</v>
      </c>
      <c r="R56" s="7">
        <f t="shared" si="3"/>
        <v>44.93333333333333</v>
      </c>
      <c r="S56" s="6" t="str" cm="1">
        <f t="array" ref="S56:T56">_xlfn.TEXTSPLIT(Q56,"/")</f>
        <v>technology</v>
      </c>
      <c r="T56" s="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11">
        <f t="shared" si="1"/>
        <v>43311.208333333328</v>
      </c>
      <c r="M57">
        <v>1533358800</v>
      </c>
      <c r="N57" s="11">
        <f t="shared" si="2"/>
        <v>43316.208333333328</v>
      </c>
      <c r="O57" t="b">
        <v>0</v>
      </c>
      <c r="P57" t="b">
        <v>0</v>
      </c>
      <c r="Q57" t="s">
        <v>159</v>
      </c>
      <c r="R57" s="7">
        <f t="shared" si="3"/>
        <v>89.664122137404576</v>
      </c>
      <c r="S57" s="6" t="str" cm="1">
        <f t="array" ref="S57:T57">_xlfn.TEXTSPLIT(Q57,"/")</f>
        <v>music</v>
      </c>
      <c r="T57" s="6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11">
        <f t="shared" si="1"/>
        <v>42014.25</v>
      </c>
      <c r="M58">
        <v>1421474400</v>
      </c>
      <c r="N58" s="11">
        <f t="shared" si="2"/>
        <v>42021.25</v>
      </c>
      <c r="O58" t="b">
        <v>0</v>
      </c>
      <c r="P58" t="b">
        <v>0</v>
      </c>
      <c r="Q58" t="s">
        <v>65</v>
      </c>
      <c r="R58" s="7">
        <f t="shared" si="3"/>
        <v>70.079268292682926</v>
      </c>
      <c r="S58" s="6" t="str" cm="1">
        <f t="array" ref="S58:T58">_xlfn.TEXTSPLIT(Q58,"/")</f>
        <v>technology</v>
      </c>
      <c r="T58" s="6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11">
        <f t="shared" si="1"/>
        <v>42979.208333333328</v>
      </c>
      <c r="M59">
        <v>1505278800</v>
      </c>
      <c r="N59" s="11">
        <f t="shared" si="2"/>
        <v>42991.208333333328</v>
      </c>
      <c r="O59" t="b">
        <v>0</v>
      </c>
      <c r="P59" t="b">
        <v>0</v>
      </c>
      <c r="Q59" t="s">
        <v>89</v>
      </c>
      <c r="R59" s="7">
        <f t="shared" si="3"/>
        <v>31.059701492537314</v>
      </c>
      <c r="S59" s="6" t="str" cm="1">
        <f t="array" ref="S59:T59">_xlfn.TEXTSPLIT(Q59,"/")</f>
        <v>games</v>
      </c>
      <c r="T59" s="6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11">
        <f t="shared" si="1"/>
        <v>42268.208333333328</v>
      </c>
      <c r="M60">
        <v>1443934800</v>
      </c>
      <c r="N60" s="11">
        <f t="shared" si="2"/>
        <v>42281.208333333328</v>
      </c>
      <c r="O60" t="b">
        <v>0</v>
      </c>
      <c r="P60" t="b">
        <v>0</v>
      </c>
      <c r="Q60" t="s">
        <v>33</v>
      </c>
      <c r="R60" s="7">
        <f t="shared" si="3"/>
        <v>29.061611374407583</v>
      </c>
      <c r="S60" s="6" t="str" cm="1">
        <f t="array" ref="S60:T60">_xlfn.TEXTSPLIT(Q60,"/")</f>
        <v>theater</v>
      </c>
      <c r="T60" s="6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11">
        <f t="shared" si="1"/>
        <v>42898.208333333328</v>
      </c>
      <c r="M61">
        <v>1498539600</v>
      </c>
      <c r="N61" s="11">
        <f t="shared" si="2"/>
        <v>42913.208333333328</v>
      </c>
      <c r="O61" t="b">
        <v>0</v>
      </c>
      <c r="P61" t="b">
        <v>1</v>
      </c>
      <c r="Q61" t="s">
        <v>33</v>
      </c>
      <c r="R61" s="7">
        <f t="shared" si="3"/>
        <v>30.0859375</v>
      </c>
      <c r="S61" s="6" t="str" cm="1">
        <f t="array" ref="S61:T61">_xlfn.TEXTSPLIT(Q61,"/")</f>
        <v>theater</v>
      </c>
      <c r="T61" s="6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11">
        <f t="shared" si="1"/>
        <v>41107.208333333336</v>
      </c>
      <c r="M62">
        <v>1342760400</v>
      </c>
      <c r="N62" s="11">
        <f t="shared" si="2"/>
        <v>41110.208333333336</v>
      </c>
      <c r="O62" t="b">
        <v>0</v>
      </c>
      <c r="P62" t="b">
        <v>0</v>
      </c>
      <c r="Q62" t="s">
        <v>33</v>
      </c>
      <c r="R62" s="7">
        <f t="shared" si="3"/>
        <v>84.998125000000002</v>
      </c>
      <c r="S62" s="6" t="str" cm="1">
        <f t="array" ref="S62:T62">_xlfn.TEXTSPLIT(Q62,"/")</f>
        <v>theater</v>
      </c>
      <c r="T62" s="6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11">
        <f t="shared" si="1"/>
        <v>40595.25</v>
      </c>
      <c r="M63">
        <v>1301720400</v>
      </c>
      <c r="N63" s="11">
        <f t="shared" si="2"/>
        <v>40635.208333333336</v>
      </c>
      <c r="O63" t="b">
        <v>0</v>
      </c>
      <c r="P63" t="b">
        <v>0</v>
      </c>
      <c r="Q63" t="s">
        <v>33</v>
      </c>
      <c r="R63" s="7">
        <f t="shared" si="3"/>
        <v>82.001775410563695</v>
      </c>
      <c r="S63" s="6" t="str" cm="1">
        <f t="array" ref="S63:T63">_xlfn.TEXTSPLIT(Q63,"/")</f>
        <v>theater</v>
      </c>
      <c r="T63" s="6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11">
        <f t="shared" si="1"/>
        <v>42160.208333333328</v>
      </c>
      <c r="M64">
        <v>1433566800</v>
      </c>
      <c r="N64" s="11">
        <f t="shared" si="2"/>
        <v>42161.208333333328</v>
      </c>
      <c r="O64" t="b">
        <v>0</v>
      </c>
      <c r="P64" t="b">
        <v>0</v>
      </c>
      <c r="Q64" t="s">
        <v>28</v>
      </c>
      <c r="R64" s="7">
        <f t="shared" si="3"/>
        <v>58.040160642570278</v>
      </c>
      <c r="S64" s="6" t="str" cm="1">
        <f t="array" ref="S64:T64">_xlfn.TEXTSPLIT(Q64,"/")</f>
        <v>technology</v>
      </c>
      <c r="T64" s="6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11">
        <f t="shared" si="1"/>
        <v>42853.208333333328</v>
      </c>
      <c r="M65">
        <v>1493874000</v>
      </c>
      <c r="N65" s="11">
        <f t="shared" si="2"/>
        <v>42859.208333333328</v>
      </c>
      <c r="O65" t="b">
        <v>0</v>
      </c>
      <c r="P65" t="b">
        <v>0</v>
      </c>
      <c r="Q65" t="s">
        <v>33</v>
      </c>
      <c r="R65" s="7">
        <f t="shared" si="3"/>
        <v>111.4</v>
      </c>
      <c r="S65" s="6" t="str" cm="1">
        <f t="array" ref="S65:T65">_xlfn.TEXTSPLIT(Q65,"/")</f>
        <v>theater</v>
      </c>
      <c r="T65" s="6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11">
        <f t="shared" si="1"/>
        <v>43283.208333333328</v>
      </c>
      <c r="M66">
        <v>1531803600</v>
      </c>
      <c r="N66" s="11">
        <f t="shared" si="2"/>
        <v>43298.208333333328</v>
      </c>
      <c r="O66" t="b">
        <v>0</v>
      </c>
      <c r="P66" t="b">
        <v>1</v>
      </c>
      <c r="Q66" t="s">
        <v>28</v>
      </c>
      <c r="R66" s="7">
        <f t="shared" si="3"/>
        <v>71.94736842105263</v>
      </c>
      <c r="S66" s="6" t="str" cm="1">
        <f t="array" ref="S66:T66">_xlfn.TEXTSPLIT(Q66,"/")</f>
        <v>technology</v>
      </c>
      <c r="T66" s="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11">
        <f t="shared" ref="L67:L130" si="5">(((K67/60)/60)/24)+DATE(1970,1,1)</f>
        <v>40570.25</v>
      </c>
      <c r="M67">
        <v>1296712800</v>
      </c>
      <c r="N67" s="11">
        <f t="shared" ref="N67:N130" si="6">(((M67/60)/60)/24)+DATE(1970,1,1)</f>
        <v>40577.25</v>
      </c>
      <c r="O67" t="b">
        <v>0</v>
      </c>
      <c r="P67" t="b">
        <v>0</v>
      </c>
      <c r="Q67" t="s">
        <v>33</v>
      </c>
      <c r="R67" s="7">
        <f t="shared" ref="R67:R130" si="7">IFERROR(E67/H67,0)</f>
        <v>61.038135593220339</v>
      </c>
      <c r="S67" s="6" t="str" cm="1">
        <f t="array" ref="S67:T67">_xlfn.TEXTSPLIT(Q67,"/")</f>
        <v>theater</v>
      </c>
      <c r="T67" s="6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11">
        <f t="shared" si="5"/>
        <v>42102.208333333328</v>
      </c>
      <c r="M68">
        <v>1428901200</v>
      </c>
      <c r="N68" s="11">
        <f t="shared" si="6"/>
        <v>42107.208333333328</v>
      </c>
      <c r="O68" t="b">
        <v>0</v>
      </c>
      <c r="P68" t="b">
        <v>1</v>
      </c>
      <c r="Q68" t="s">
        <v>33</v>
      </c>
      <c r="R68" s="7">
        <f t="shared" si="7"/>
        <v>108.91666666666667</v>
      </c>
      <c r="S68" s="6" t="str" cm="1">
        <f t="array" ref="S68:T68">_xlfn.TEXTSPLIT(Q68,"/")</f>
        <v>theater</v>
      </c>
      <c r="T68" s="6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11">
        <f t="shared" si="5"/>
        <v>40203.25</v>
      </c>
      <c r="M69">
        <v>1264831200</v>
      </c>
      <c r="N69" s="11">
        <f t="shared" si="6"/>
        <v>40208.25</v>
      </c>
      <c r="O69" t="b">
        <v>0</v>
      </c>
      <c r="P69" t="b">
        <v>1</v>
      </c>
      <c r="Q69" t="s">
        <v>65</v>
      </c>
      <c r="R69" s="7">
        <f t="shared" si="7"/>
        <v>29.001722017220171</v>
      </c>
      <c r="S69" s="6" t="str" cm="1">
        <f t="array" ref="S69:T69">_xlfn.TEXTSPLIT(Q69,"/")</f>
        <v>technology</v>
      </c>
      <c r="T69" s="6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11">
        <f t="shared" si="5"/>
        <v>42943.208333333328</v>
      </c>
      <c r="M70">
        <v>1505192400</v>
      </c>
      <c r="N70" s="11">
        <f t="shared" si="6"/>
        <v>42990.208333333328</v>
      </c>
      <c r="O70" t="b">
        <v>0</v>
      </c>
      <c r="P70" t="b">
        <v>1</v>
      </c>
      <c r="Q70" t="s">
        <v>33</v>
      </c>
      <c r="R70" s="7">
        <f t="shared" si="7"/>
        <v>58.975609756097562</v>
      </c>
      <c r="S70" s="6" t="str" cm="1">
        <f t="array" ref="S70:T70">_xlfn.TEXTSPLIT(Q70,"/")</f>
        <v>theater</v>
      </c>
      <c r="T70" s="6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11">
        <f t="shared" si="5"/>
        <v>40531.25</v>
      </c>
      <c r="M71">
        <v>1295676000</v>
      </c>
      <c r="N71" s="11">
        <f t="shared" si="6"/>
        <v>40565.25</v>
      </c>
      <c r="O71" t="b">
        <v>0</v>
      </c>
      <c r="P71" t="b">
        <v>0</v>
      </c>
      <c r="Q71" t="s">
        <v>33</v>
      </c>
      <c r="R71" s="7">
        <f t="shared" si="7"/>
        <v>111.82352941176471</v>
      </c>
      <c r="S71" s="6" t="str" cm="1">
        <f t="array" ref="S71:T71">_xlfn.TEXTSPLIT(Q71,"/")</f>
        <v>theater</v>
      </c>
      <c r="T71" s="6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11">
        <f t="shared" si="5"/>
        <v>40484.208333333336</v>
      </c>
      <c r="M72">
        <v>1292911200</v>
      </c>
      <c r="N72" s="11">
        <f t="shared" si="6"/>
        <v>40533.25</v>
      </c>
      <c r="O72" t="b">
        <v>0</v>
      </c>
      <c r="P72" t="b">
        <v>1</v>
      </c>
      <c r="Q72" t="s">
        <v>33</v>
      </c>
      <c r="R72" s="7">
        <f t="shared" si="7"/>
        <v>63.995555555555555</v>
      </c>
      <c r="S72" s="6" t="str" cm="1">
        <f t="array" ref="S72:T72">_xlfn.TEXTSPLIT(Q72,"/")</f>
        <v>theater</v>
      </c>
      <c r="T72" s="6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11">
        <f t="shared" si="5"/>
        <v>43799.25</v>
      </c>
      <c r="M73">
        <v>1575439200</v>
      </c>
      <c r="N73" s="11">
        <f t="shared" si="6"/>
        <v>43803.25</v>
      </c>
      <c r="O73" t="b">
        <v>0</v>
      </c>
      <c r="P73" t="b">
        <v>0</v>
      </c>
      <c r="Q73" t="s">
        <v>33</v>
      </c>
      <c r="R73" s="7">
        <f t="shared" si="7"/>
        <v>85.315789473684205</v>
      </c>
      <c r="S73" s="6" t="str" cm="1">
        <f t="array" ref="S73:T73">_xlfn.TEXTSPLIT(Q73,"/")</f>
        <v>theater</v>
      </c>
      <c r="T73" s="6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11">
        <f t="shared" si="5"/>
        <v>42186.208333333328</v>
      </c>
      <c r="M74">
        <v>1438837200</v>
      </c>
      <c r="N74" s="11">
        <f t="shared" si="6"/>
        <v>42222.208333333328</v>
      </c>
      <c r="O74" t="b">
        <v>0</v>
      </c>
      <c r="P74" t="b">
        <v>0</v>
      </c>
      <c r="Q74" t="s">
        <v>71</v>
      </c>
      <c r="R74" s="7">
        <f t="shared" si="7"/>
        <v>74.481481481481481</v>
      </c>
      <c r="S74" s="6" t="str" cm="1">
        <f t="array" ref="S74:T74">_xlfn.TEXTSPLIT(Q74,"/")</f>
        <v>film &amp; video</v>
      </c>
      <c r="T74" s="6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11">
        <f t="shared" si="5"/>
        <v>42701.25</v>
      </c>
      <c r="M75">
        <v>1480485600</v>
      </c>
      <c r="N75" s="11">
        <f t="shared" si="6"/>
        <v>42704.25</v>
      </c>
      <c r="O75" t="b">
        <v>0</v>
      </c>
      <c r="P75" t="b">
        <v>0</v>
      </c>
      <c r="Q75" t="s">
        <v>159</v>
      </c>
      <c r="R75" s="7">
        <f t="shared" si="7"/>
        <v>105.14772727272727</v>
      </c>
      <c r="S75" s="6" t="str" cm="1">
        <f t="array" ref="S75:T75">_xlfn.TEXTSPLIT(Q75,"/")</f>
        <v>music</v>
      </c>
      <c r="T75" s="6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11">
        <f t="shared" si="5"/>
        <v>42456.208333333328</v>
      </c>
      <c r="M76">
        <v>1459141200</v>
      </c>
      <c r="N76" s="11">
        <f t="shared" si="6"/>
        <v>42457.208333333328</v>
      </c>
      <c r="O76" t="b">
        <v>0</v>
      </c>
      <c r="P76" t="b">
        <v>0</v>
      </c>
      <c r="Q76" t="s">
        <v>148</v>
      </c>
      <c r="R76" s="7">
        <f t="shared" si="7"/>
        <v>56.188235294117646</v>
      </c>
      <c r="S76" s="6" t="str" cm="1">
        <f t="array" ref="S76:T76">_xlfn.TEXTSPLIT(Q76,"/")</f>
        <v>music</v>
      </c>
      <c r="T76" s="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11">
        <f t="shared" si="5"/>
        <v>43296.208333333328</v>
      </c>
      <c r="M77">
        <v>1532322000</v>
      </c>
      <c r="N77" s="11">
        <f t="shared" si="6"/>
        <v>43304.208333333328</v>
      </c>
      <c r="O77" t="b">
        <v>0</v>
      </c>
      <c r="P77" t="b">
        <v>0</v>
      </c>
      <c r="Q77" t="s">
        <v>122</v>
      </c>
      <c r="R77" s="7">
        <f t="shared" si="7"/>
        <v>85.917647058823533</v>
      </c>
      <c r="S77" s="6" t="str" cm="1">
        <f t="array" ref="S77:T77">_xlfn.TEXTSPLIT(Q77,"/")</f>
        <v>photography</v>
      </c>
      <c r="T77" s="6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11">
        <f t="shared" si="5"/>
        <v>42027.25</v>
      </c>
      <c r="M78">
        <v>1426222800</v>
      </c>
      <c r="N78" s="11">
        <f t="shared" si="6"/>
        <v>42076.208333333328</v>
      </c>
      <c r="O78" t="b">
        <v>1</v>
      </c>
      <c r="P78" t="b">
        <v>1</v>
      </c>
      <c r="Q78" t="s">
        <v>33</v>
      </c>
      <c r="R78" s="7">
        <f t="shared" si="7"/>
        <v>57.00296912114014</v>
      </c>
      <c r="S78" s="6" t="str" cm="1">
        <f t="array" ref="S78:T78">_xlfn.TEXTSPLIT(Q78,"/")</f>
        <v>theater</v>
      </c>
      <c r="T78" s="6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11">
        <f t="shared" si="5"/>
        <v>40448.208333333336</v>
      </c>
      <c r="M79">
        <v>1286773200</v>
      </c>
      <c r="N79" s="11">
        <f t="shared" si="6"/>
        <v>40462.208333333336</v>
      </c>
      <c r="O79" t="b">
        <v>0</v>
      </c>
      <c r="P79" t="b">
        <v>1</v>
      </c>
      <c r="Q79" t="s">
        <v>71</v>
      </c>
      <c r="R79" s="7">
        <f t="shared" si="7"/>
        <v>79.642857142857139</v>
      </c>
      <c r="S79" s="6" t="str" cm="1">
        <f t="array" ref="S79:T79">_xlfn.TEXTSPLIT(Q79,"/")</f>
        <v>film &amp; video</v>
      </c>
      <c r="T79" s="6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11">
        <f t="shared" si="5"/>
        <v>43206.208333333328</v>
      </c>
      <c r="M80">
        <v>1523941200</v>
      </c>
      <c r="N80" s="11">
        <f t="shared" si="6"/>
        <v>43207.208333333328</v>
      </c>
      <c r="O80" t="b">
        <v>0</v>
      </c>
      <c r="P80" t="b">
        <v>0</v>
      </c>
      <c r="Q80" t="s">
        <v>206</v>
      </c>
      <c r="R80" s="7">
        <f t="shared" si="7"/>
        <v>41.018181818181816</v>
      </c>
      <c r="S80" s="6" t="str" cm="1">
        <f t="array" ref="S80:T80">_xlfn.TEXTSPLIT(Q80,"/")</f>
        <v>publishing</v>
      </c>
      <c r="T80" s="6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11">
        <f t="shared" si="5"/>
        <v>43267.208333333328</v>
      </c>
      <c r="M81">
        <v>1529557200</v>
      </c>
      <c r="N81" s="11">
        <f t="shared" si="6"/>
        <v>43272.208333333328</v>
      </c>
      <c r="O81" t="b">
        <v>0</v>
      </c>
      <c r="P81" t="b">
        <v>0</v>
      </c>
      <c r="Q81" t="s">
        <v>33</v>
      </c>
      <c r="R81" s="7">
        <f t="shared" si="7"/>
        <v>48.004773269689736</v>
      </c>
      <c r="S81" s="6" t="str" cm="1">
        <f t="array" ref="S81:T81">_xlfn.TEXTSPLIT(Q81,"/")</f>
        <v>theater</v>
      </c>
      <c r="T81" s="6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11">
        <f t="shared" si="5"/>
        <v>42976.208333333328</v>
      </c>
      <c r="M82">
        <v>1506574800</v>
      </c>
      <c r="N82" s="11">
        <f t="shared" si="6"/>
        <v>43006.208333333328</v>
      </c>
      <c r="O82" t="b">
        <v>0</v>
      </c>
      <c r="P82" t="b">
        <v>0</v>
      </c>
      <c r="Q82" t="s">
        <v>89</v>
      </c>
      <c r="R82" s="7">
        <f t="shared" si="7"/>
        <v>55.212598425196852</v>
      </c>
      <c r="S82" s="6" t="str" cm="1">
        <f t="array" ref="S82:T82">_xlfn.TEXTSPLIT(Q82,"/")</f>
        <v>games</v>
      </c>
      <c r="T82" s="6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11">
        <f t="shared" si="5"/>
        <v>43062.25</v>
      </c>
      <c r="M83">
        <v>1513576800</v>
      </c>
      <c r="N83" s="11">
        <f t="shared" si="6"/>
        <v>43087.25</v>
      </c>
      <c r="O83" t="b">
        <v>0</v>
      </c>
      <c r="P83" t="b">
        <v>0</v>
      </c>
      <c r="Q83" t="s">
        <v>23</v>
      </c>
      <c r="R83" s="7">
        <f t="shared" si="7"/>
        <v>92.109489051094897</v>
      </c>
      <c r="S83" s="6" t="str" cm="1">
        <f t="array" ref="S83:T83">_xlfn.TEXTSPLIT(Q83,"/")</f>
        <v>music</v>
      </c>
      <c r="T83" s="6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11">
        <f t="shared" si="5"/>
        <v>43482.25</v>
      </c>
      <c r="M84">
        <v>1548309600</v>
      </c>
      <c r="N84" s="11">
        <f t="shared" si="6"/>
        <v>43489.25</v>
      </c>
      <c r="O84" t="b">
        <v>0</v>
      </c>
      <c r="P84" t="b">
        <v>1</v>
      </c>
      <c r="Q84" t="s">
        <v>89</v>
      </c>
      <c r="R84" s="7">
        <f t="shared" si="7"/>
        <v>83.183333333333337</v>
      </c>
      <c r="S84" s="6" t="str" cm="1">
        <f t="array" ref="S84:T84">_xlfn.TEXTSPLIT(Q84,"/")</f>
        <v>games</v>
      </c>
      <c r="T84" s="6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11">
        <f t="shared" si="5"/>
        <v>42579.208333333328</v>
      </c>
      <c r="M85">
        <v>1471582800</v>
      </c>
      <c r="N85" s="11">
        <f t="shared" si="6"/>
        <v>42601.208333333328</v>
      </c>
      <c r="O85" t="b">
        <v>0</v>
      </c>
      <c r="P85" t="b">
        <v>0</v>
      </c>
      <c r="Q85" t="s">
        <v>50</v>
      </c>
      <c r="R85" s="7">
        <f t="shared" si="7"/>
        <v>39.996000000000002</v>
      </c>
      <c r="S85" s="6" t="str" cm="1">
        <f t="array" ref="S85:T85">_xlfn.TEXTSPLIT(Q85,"/")</f>
        <v>music</v>
      </c>
      <c r="T85" s="6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11">
        <f t="shared" si="5"/>
        <v>41118.208333333336</v>
      </c>
      <c r="M86">
        <v>1344315600</v>
      </c>
      <c r="N86" s="11">
        <f t="shared" si="6"/>
        <v>41128.208333333336</v>
      </c>
      <c r="O86" t="b">
        <v>0</v>
      </c>
      <c r="P86" t="b">
        <v>0</v>
      </c>
      <c r="Q86" t="s">
        <v>65</v>
      </c>
      <c r="R86" s="7">
        <f t="shared" si="7"/>
        <v>111.1336898395722</v>
      </c>
      <c r="S86" s="6" t="str" cm="1">
        <f t="array" ref="S86:T86">_xlfn.TEXTSPLIT(Q86,"/")</f>
        <v>technology</v>
      </c>
      <c r="T86" s="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11">
        <f t="shared" si="5"/>
        <v>40797.208333333336</v>
      </c>
      <c r="M87">
        <v>1316408400</v>
      </c>
      <c r="N87" s="11">
        <f t="shared" si="6"/>
        <v>40805.208333333336</v>
      </c>
      <c r="O87" t="b">
        <v>0</v>
      </c>
      <c r="P87" t="b">
        <v>0</v>
      </c>
      <c r="Q87" t="s">
        <v>60</v>
      </c>
      <c r="R87" s="7">
        <f t="shared" si="7"/>
        <v>90.563380281690144</v>
      </c>
      <c r="S87" s="6" t="str" cm="1">
        <f t="array" ref="S87:T87">_xlfn.TEXTSPLIT(Q87,"/")</f>
        <v>music</v>
      </c>
      <c r="T87" s="6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11">
        <f t="shared" si="5"/>
        <v>42128.208333333328</v>
      </c>
      <c r="M88">
        <v>1431838800</v>
      </c>
      <c r="N88" s="11">
        <f t="shared" si="6"/>
        <v>42141.208333333328</v>
      </c>
      <c r="O88" t="b">
        <v>1</v>
      </c>
      <c r="P88" t="b">
        <v>0</v>
      </c>
      <c r="Q88" t="s">
        <v>33</v>
      </c>
      <c r="R88" s="7">
        <f t="shared" si="7"/>
        <v>61.108374384236456</v>
      </c>
      <c r="S88" s="6" t="str" cm="1">
        <f t="array" ref="S88:T88">_xlfn.TEXTSPLIT(Q88,"/")</f>
        <v>theater</v>
      </c>
      <c r="T88" s="6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11">
        <f t="shared" si="5"/>
        <v>40610.25</v>
      </c>
      <c r="M89">
        <v>1300510800</v>
      </c>
      <c r="N89" s="11">
        <f t="shared" si="6"/>
        <v>40621.208333333336</v>
      </c>
      <c r="O89" t="b">
        <v>0</v>
      </c>
      <c r="P89" t="b">
        <v>1</v>
      </c>
      <c r="Q89" t="s">
        <v>23</v>
      </c>
      <c r="R89" s="7">
        <f t="shared" si="7"/>
        <v>83.022941970310384</v>
      </c>
      <c r="S89" s="6" t="str" cm="1">
        <f t="array" ref="S89:T89">_xlfn.TEXTSPLIT(Q89,"/")</f>
        <v>music</v>
      </c>
      <c r="T89" s="6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11">
        <f t="shared" si="5"/>
        <v>42110.208333333328</v>
      </c>
      <c r="M90">
        <v>1431061200</v>
      </c>
      <c r="N90" s="11">
        <f t="shared" si="6"/>
        <v>42132.208333333328</v>
      </c>
      <c r="O90" t="b">
        <v>0</v>
      </c>
      <c r="P90" t="b">
        <v>0</v>
      </c>
      <c r="Q90" t="s">
        <v>206</v>
      </c>
      <c r="R90" s="7">
        <f t="shared" si="7"/>
        <v>110.76106194690266</v>
      </c>
      <c r="S90" s="6" t="str" cm="1">
        <f t="array" ref="S90:T90">_xlfn.TEXTSPLIT(Q90,"/")</f>
        <v>publishing</v>
      </c>
      <c r="T90" s="6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11">
        <f t="shared" si="5"/>
        <v>40283.208333333336</v>
      </c>
      <c r="M91">
        <v>1271480400</v>
      </c>
      <c r="N91" s="11">
        <f t="shared" si="6"/>
        <v>40285.208333333336</v>
      </c>
      <c r="O91" t="b">
        <v>0</v>
      </c>
      <c r="P91" t="b">
        <v>0</v>
      </c>
      <c r="Q91" t="s">
        <v>33</v>
      </c>
      <c r="R91" s="7">
        <f t="shared" si="7"/>
        <v>89.458333333333329</v>
      </c>
      <c r="S91" s="6" t="str" cm="1">
        <f t="array" ref="S91:T91">_xlfn.TEXTSPLIT(Q91,"/")</f>
        <v>theater</v>
      </c>
      <c r="T91" s="6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11">
        <f t="shared" si="5"/>
        <v>42425.25</v>
      </c>
      <c r="M92">
        <v>1456380000</v>
      </c>
      <c r="N92" s="11">
        <f t="shared" si="6"/>
        <v>42425.25</v>
      </c>
      <c r="O92" t="b">
        <v>0</v>
      </c>
      <c r="P92" t="b">
        <v>1</v>
      </c>
      <c r="Q92" t="s">
        <v>33</v>
      </c>
      <c r="R92" s="7">
        <f t="shared" si="7"/>
        <v>57.849056603773583</v>
      </c>
      <c r="S92" s="6" t="str" cm="1">
        <f t="array" ref="S92:T92">_xlfn.TEXTSPLIT(Q92,"/")</f>
        <v>theater</v>
      </c>
      <c r="T92" s="6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11">
        <f t="shared" si="5"/>
        <v>42588.208333333328</v>
      </c>
      <c r="M93">
        <v>1472878800</v>
      </c>
      <c r="N93" s="11">
        <f t="shared" si="6"/>
        <v>42616.208333333328</v>
      </c>
      <c r="O93" t="b">
        <v>0</v>
      </c>
      <c r="P93" t="b">
        <v>0</v>
      </c>
      <c r="Q93" t="s">
        <v>206</v>
      </c>
      <c r="R93" s="7">
        <f t="shared" si="7"/>
        <v>109.99705449189985</v>
      </c>
      <c r="S93" s="6" t="str" cm="1">
        <f t="array" ref="S93:T93">_xlfn.TEXTSPLIT(Q93,"/")</f>
        <v>publishing</v>
      </c>
      <c r="T93" s="6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11">
        <f t="shared" si="5"/>
        <v>40352.208333333336</v>
      </c>
      <c r="M94">
        <v>1277355600</v>
      </c>
      <c r="N94" s="11">
        <f t="shared" si="6"/>
        <v>40353.208333333336</v>
      </c>
      <c r="O94" t="b">
        <v>0</v>
      </c>
      <c r="P94" t="b">
        <v>1</v>
      </c>
      <c r="Q94" t="s">
        <v>89</v>
      </c>
      <c r="R94" s="7">
        <f t="shared" si="7"/>
        <v>103.96586345381526</v>
      </c>
      <c r="S94" s="6" t="str" cm="1">
        <f t="array" ref="S94:T94">_xlfn.TEXTSPLIT(Q94,"/")</f>
        <v>games</v>
      </c>
      <c r="T94" s="6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11">
        <f t="shared" si="5"/>
        <v>41202.208333333336</v>
      </c>
      <c r="M95">
        <v>1351054800</v>
      </c>
      <c r="N95" s="11">
        <f t="shared" si="6"/>
        <v>41206.208333333336</v>
      </c>
      <c r="O95" t="b">
        <v>0</v>
      </c>
      <c r="P95" t="b">
        <v>1</v>
      </c>
      <c r="Q95" t="s">
        <v>33</v>
      </c>
      <c r="R95" s="7">
        <f t="shared" si="7"/>
        <v>107.99508196721311</v>
      </c>
      <c r="S95" s="6" t="str" cm="1">
        <f t="array" ref="S95:T95">_xlfn.TEXTSPLIT(Q95,"/")</f>
        <v>theater</v>
      </c>
      <c r="T95" s="6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11">
        <f t="shared" si="5"/>
        <v>43562.208333333328</v>
      </c>
      <c r="M96">
        <v>1555563600</v>
      </c>
      <c r="N96" s="11">
        <f t="shared" si="6"/>
        <v>43573.208333333328</v>
      </c>
      <c r="O96" t="b">
        <v>0</v>
      </c>
      <c r="P96" t="b">
        <v>0</v>
      </c>
      <c r="Q96" t="s">
        <v>28</v>
      </c>
      <c r="R96" s="7">
        <f t="shared" si="7"/>
        <v>48.927777777777777</v>
      </c>
      <c r="S96" s="6" t="str" cm="1">
        <f t="array" ref="S96:T96">_xlfn.TEXTSPLIT(Q96,"/")</f>
        <v>technology</v>
      </c>
      <c r="T96" s="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11">
        <f t="shared" si="5"/>
        <v>43752.208333333328</v>
      </c>
      <c r="M97">
        <v>1571634000</v>
      </c>
      <c r="N97" s="11">
        <f t="shared" si="6"/>
        <v>43759.208333333328</v>
      </c>
      <c r="O97" t="b">
        <v>0</v>
      </c>
      <c r="P97" t="b">
        <v>0</v>
      </c>
      <c r="Q97" t="s">
        <v>42</v>
      </c>
      <c r="R97" s="7">
        <f t="shared" si="7"/>
        <v>37.666666666666664</v>
      </c>
      <c r="S97" s="6" t="str" cm="1">
        <f t="array" ref="S97:T97">_xlfn.TEXTSPLIT(Q97,"/")</f>
        <v>film &amp; video</v>
      </c>
      <c r="T97" s="6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11">
        <f t="shared" si="5"/>
        <v>40612.25</v>
      </c>
      <c r="M98">
        <v>1300856400</v>
      </c>
      <c r="N98" s="11">
        <f t="shared" si="6"/>
        <v>40625.208333333336</v>
      </c>
      <c r="O98" t="b">
        <v>0</v>
      </c>
      <c r="P98" t="b">
        <v>0</v>
      </c>
      <c r="Q98" t="s">
        <v>33</v>
      </c>
      <c r="R98" s="7">
        <f t="shared" si="7"/>
        <v>64.999141999141997</v>
      </c>
      <c r="S98" s="6" t="str" cm="1">
        <f t="array" ref="S98:T98">_xlfn.TEXTSPLIT(Q98,"/")</f>
        <v>theater</v>
      </c>
      <c r="T98" s="6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11">
        <f t="shared" si="5"/>
        <v>42180.208333333328</v>
      </c>
      <c r="M99">
        <v>1439874000</v>
      </c>
      <c r="N99" s="11">
        <f t="shared" si="6"/>
        <v>42234.208333333328</v>
      </c>
      <c r="O99" t="b">
        <v>0</v>
      </c>
      <c r="P99" t="b">
        <v>0</v>
      </c>
      <c r="Q99" t="s">
        <v>17</v>
      </c>
      <c r="R99" s="7">
        <f t="shared" si="7"/>
        <v>106.61061946902655</v>
      </c>
      <c r="S99" s="6" t="str" cm="1">
        <f t="array" ref="S99:T99">_xlfn.TEXTSPLIT(Q99,"/")</f>
        <v>food</v>
      </c>
      <c r="T99" s="6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11">
        <f t="shared" si="5"/>
        <v>42212.208333333328</v>
      </c>
      <c r="M100">
        <v>1438318800</v>
      </c>
      <c r="N100" s="11">
        <f t="shared" si="6"/>
        <v>42216.208333333328</v>
      </c>
      <c r="O100" t="b">
        <v>0</v>
      </c>
      <c r="P100" t="b">
        <v>0</v>
      </c>
      <c r="Q100" t="s">
        <v>89</v>
      </c>
      <c r="R100" s="7">
        <f t="shared" si="7"/>
        <v>27.009016393442622</v>
      </c>
      <c r="S100" s="6" t="str" cm="1">
        <f t="array" ref="S100:T100">_xlfn.TEXTSPLIT(Q100,"/")</f>
        <v>games</v>
      </c>
      <c r="T100" s="6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11">
        <f t="shared" si="5"/>
        <v>41968.25</v>
      </c>
      <c r="M101">
        <v>1419400800</v>
      </c>
      <c r="N101" s="11">
        <f t="shared" si="6"/>
        <v>41997.25</v>
      </c>
      <c r="O101" t="b">
        <v>0</v>
      </c>
      <c r="P101" t="b">
        <v>0</v>
      </c>
      <c r="Q101" t="s">
        <v>33</v>
      </c>
      <c r="R101" s="7">
        <f t="shared" si="7"/>
        <v>91.16463414634147</v>
      </c>
      <c r="S101" s="6" t="str" cm="1">
        <f t="array" ref="S101:T101">_xlfn.TEXTSPLIT(Q101,"/")</f>
        <v>theater</v>
      </c>
      <c r="T101" s="6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11">
        <f t="shared" si="5"/>
        <v>40835.208333333336</v>
      </c>
      <c r="M102">
        <v>1320555600</v>
      </c>
      <c r="N102" s="11">
        <f t="shared" si="6"/>
        <v>40853.208333333336</v>
      </c>
      <c r="O102" t="b">
        <v>0</v>
      </c>
      <c r="P102" t="b">
        <v>0</v>
      </c>
      <c r="Q102" t="s">
        <v>33</v>
      </c>
      <c r="R102" s="7">
        <f t="shared" si="7"/>
        <v>1</v>
      </c>
      <c r="S102" s="6" t="str" cm="1">
        <f t="array" ref="S102:T102">_xlfn.TEXTSPLIT(Q102,"/")</f>
        <v>theater</v>
      </c>
      <c r="T102" s="6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11">
        <f t="shared" si="5"/>
        <v>42056.25</v>
      </c>
      <c r="M103">
        <v>1425103200</v>
      </c>
      <c r="N103" s="11">
        <f t="shared" si="6"/>
        <v>42063.25</v>
      </c>
      <c r="O103" t="b">
        <v>0</v>
      </c>
      <c r="P103" t="b">
        <v>1</v>
      </c>
      <c r="Q103" t="s">
        <v>50</v>
      </c>
      <c r="R103" s="7">
        <f t="shared" si="7"/>
        <v>56.054878048780488</v>
      </c>
      <c r="S103" s="6" t="str" cm="1">
        <f t="array" ref="S103:T103">_xlfn.TEXTSPLIT(Q103,"/")</f>
        <v>music</v>
      </c>
      <c r="T103" s="6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11">
        <f t="shared" si="5"/>
        <v>43234.208333333328</v>
      </c>
      <c r="M104">
        <v>1526878800</v>
      </c>
      <c r="N104" s="11">
        <f t="shared" si="6"/>
        <v>43241.208333333328</v>
      </c>
      <c r="O104" t="b">
        <v>0</v>
      </c>
      <c r="P104" t="b">
        <v>1</v>
      </c>
      <c r="Q104" t="s">
        <v>65</v>
      </c>
      <c r="R104" s="7">
        <f t="shared" si="7"/>
        <v>31.017857142857142</v>
      </c>
      <c r="S104" s="6" t="str" cm="1">
        <f t="array" ref="S104:T104">_xlfn.TEXTSPLIT(Q104,"/")</f>
        <v>technology</v>
      </c>
      <c r="T104" s="6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11">
        <f t="shared" si="5"/>
        <v>40475.208333333336</v>
      </c>
      <c r="M105">
        <v>1288674000</v>
      </c>
      <c r="N105" s="11">
        <f t="shared" si="6"/>
        <v>40484.208333333336</v>
      </c>
      <c r="O105" t="b">
        <v>0</v>
      </c>
      <c r="P105" t="b">
        <v>0</v>
      </c>
      <c r="Q105" t="s">
        <v>50</v>
      </c>
      <c r="R105" s="7">
        <f t="shared" si="7"/>
        <v>66.513513513513516</v>
      </c>
      <c r="S105" s="6" t="str" cm="1">
        <f t="array" ref="S105:T105">_xlfn.TEXTSPLIT(Q105,"/")</f>
        <v>music</v>
      </c>
      <c r="T105" s="6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11">
        <f t="shared" si="5"/>
        <v>42878.208333333328</v>
      </c>
      <c r="M106">
        <v>1495602000</v>
      </c>
      <c r="N106" s="11">
        <f t="shared" si="6"/>
        <v>42879.208333333328</v>
      </c>
      <c r="O106" t="b">
        <v>0</v>
      </c>
      <c r="P106" t="b">
        <v>0</v>
      </c>
      <c r="Q106" t="s">
        <v>60</v>
      </c>
      <c r="R106" s="7">
        <f t="shared" si="7"/>
        <v>89.005216484089729</v>
      </c>
      <c r="S106" s="6" t="str" cm="1">
        <f t="array" ref="S106:T106">_xlfn.TEXTSPLIT(Q106,"/")</f>
        <v>music</v>
      </c>
      <c r="T106" s="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11">
        <f t="shared" si="5"/>
        <v>41366.208333333336</v>
      </c>
      <c r="M107">
        <v>1366434000</v>
      </c>
      <c r="N107" s="11">
        <f t="shared" si="6"/>
        <v>41384.208333333336</v>
      </c>
      <c r="O107" t="b">
        <v>0</v>
      </c>
      <c r="P107" t="b">
        <v>0</v>
      </c>
      <c r="Q107" t="s">
        <v>28</v>
      </c>
      <c r="R107" s="7">
        <f t="shared" si="7"/>
        <v>103.46315789473684</v>
      </c>
      <c r="S107" s="6" t="str" cm="1">
        <f t="array" ref="S107:T107">_xlfn.TEXTSPLIT(Q107,"/")</f>
        <v>technology</v>
      </c>
      <c r="T107" s="6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11">
        <f t="shared" si="5"/>
        <v>43716.208333333328</v>
      </c>
      <c r="M108">
        <v>1568350800</v>
      </c>
      <c r="N108" s="11">
        <f t="shared" si="6"/>
        <v>43721.208333333328</v>
      </c>
      <c r="O108" t="b">
        <v>0</v>
      </c>
      <c r="P108" t="b">
        <v>0</v>
      </c>
      <c r="Q108" t="s">
        <v>33</v>
      </c>
      <c r="R108" s="7">
        <f t="shared" si="7"/>
        <v>95.278911564625844</v>
      </c>
      <c r="S108" s="6" t="str" cm="1">
        <f t="array" ref="S108:T108">_xlfn.TEXTSPLIT(Q108,"/")</f>
        <v>theater</v>
      </c>
      <c r="T108" s="6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11">
        <f t="shared" si="5"/>
        <v>43213.208333333328</v>
      </c>
      <c r="M109">
        <v>1525928400</v>
      </c>
      <c r="N109" s="11">
        <f t="shared" si="6"/>
        <v>43230.208333333328</v>
      </c>
      <c r="O109" t="b">
        <v>0</v>
      </c>
      <c r="P109" t="b">
        <v>1</v>
      </c>
      <c r="Q109" t="s">
        <v>33</v>
      </c>
      <c r="R109" s="7">
        <f t="shared" si="7"/>
        <v>75.895348837209298</v>
      </c>
      <c r="S109" s="6" t="str" cm="1">
        <f t="array" ref="S109:T109">_xlfn.TEXTSPLIT(Q109,"/")</f>
        <v>theater</v>
      </c>
      <c r="T109" s="6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11">
        <f t="shared" si="5"/>
        <v>41005.208333333336</v>
      </c>
      <c r="M110">
        <v>1336885200</v>
      </c>
      <c r="N110" s="11">
        <f t="shared" si="6"/>
        <v>41042.208333333336</v>
      </c>
      <c r="O110" t="b">
        <v>0</v>
      </c>
      <c r="P110" t="b">
        <v>0</v>
      </c>
      <c r="Q110" t="s">
        <v>42</v>
      </c>
      <c r="R110" s="7">
        <f t="shared" si="7"/>
        <v>107.57831325301204</v>
      </c>
      <c r="S110" s="6" t="str" cm="1">
        <f t="array" ref="S110:T110">_xlfn.TEXTSPLIT(Q110,"/")</f>
        <v>film &amp; video</v>
      </c>
      <c r="T110" s="6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11">
        <f t="shared" si="5"/>
        <v>41651.25</v>
      </c>
      <c r="M111">
        <v>1389679200</v>
      </c>
      <c r="N111" s="11">
        <f t="shared" si="6"/>
        <v>41653.25</v>
      </c>
      <c r="O111" t="b">
        <v>0</v>
      </c>
      <c r="P111" t="b">
        <v>0</v>
      </c>
      <c r="Q111" t="s">
        <v>269</v>
      </c>
      <c r="R111" s="7">
        <f t="shared" si="7"/>
        <v>51.31666666666667</v>
      </c>
      <c r="S111" s="6" t="str" cm="1">
        <f t="array" ref="S111:T111">_xlfn.TEXTSPLIT(Q111,"/")</f>
        <v>film &amp; video</v>
      </c>
      <c r="T111" s="6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11">
        <f t="shared" si="5"/>
        <v>43354.208333333328</v>
      </c>
      <c r="M112">
        <v>1538283600</v>
      </c>
      <c r="N112" s="11">
        <f t="shared" si="6"/>
        <v>43373.208333333328</v>
      </c>
      <c r="O112" t="b">
        <v>0</v>
      </c>
      <c r="P112" t="b">
        <v>0</v>
      </c>
      <c r="Q112" t="s">
        <v>17</v>
      </c>
      <c r="R112" s="7">
        <f t="shared" si="7"/>
        <v>71.983108108108112</v>
      </c>
      <c r="S112" s="6" t="str" cm="1">
        <f t="array" ref="S112:T112">_xlfn.TEXTSPLIT(Q112,"/")</f>
        <v>food</v>
      </c>
      <c r="T112" s="6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11">
        <f t="shared" si="5"/>
        <v>41174.208333333336</v>
      </c>
      <c r="M113">
        <v>1348808400</v>
      </c>
      <c r="N113" s="11">
        <f t="shared" si="6"/>
        <v>41180.208333333336</v>
      </c>
      <c r="O113" t="b">
        <v>0</v>
      </c>
      <c r="P113" t="b">
        <v>0</v>
      </c>
      <c r="Q113" t="s">
        <v>133</v>
      </c>
      <c r="R113" s="7">
        <f t="shared" si="7"/>
        <v>108.95414201183432</v>
      </c>
      <c r="S113" s="6" t="str" cm="1">
        <f t="array" ref="S113:T113">_xlfn.TEXTSPLIT(Q113,"/")</f>
        <v>publishing</v>
      </c>
      <c r="T113" s="6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11">
        <f t="shared" si="5"/>
        <v>41875.208333333336</v>
      </c>
      <c r="M114">
        <v>1410152400</v>
      </c>
      <c r="N114" s="11">
        <f t="shared" si="6"/>
        <v>41890.208333333336</v>
      </c>
      <c r="O114" t="b">
        <v>0</v>
      </c>
      <c r="P114" t="b">
        <v>0</v>
      </c>
      <c r="Q114" t="s">
        <v>28</v>
      </c>
      <c r="R114" s="7">
        <f t="shared" si="7"/>
        <v>35</v>
      </c>
      <c r="S114" s="6" t="str" cm="1">
        <f t="array" ref="S114:T114">_xlfn.TEXTSPLIT(Q114,"/")</f>
        <v>technology</v>
      </c>
      <c r="T114" s="6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11">
        <f t="shared" si="5"/>
        <v>42990.208333333328</v>
      </c>
      <c r="M115">
        <v>1505797200</v>
      </c>
      <c r="N115" s="11">
        <f t="shared" si="6"/>
        <v>42997.208333333328</v>
      </c>
      <c r="O115" t="b">
        <v>0</v>
      </c>
      <c r="P115" t="b">
        <v>0</v>
      </c>
      <c r="Q115" t="s">
        <v>17</v>
      </c>
      <c r="R115" s="7">
        <f t="shared" si="7"/>
        <v>94.938931297709928</v>
      </c>
      <c r="S115" s="6" t="str" cm="1">
        <f t="array" ref="S115:T115">_xlfn.TEXTSPLIT(Q115,"/")</f>
        <v>food</v>
      </c>
      <c r="T115" s="6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11">
        <f t="shared" si="5"/>
        <v>43564.208333333328</v>
      </c>
      <c r="M116">
        <v>1554872400</v>
      </c>
      <c r="N116" s="11">
        <f t="shared" si="6"/>
        <v>43565.208333333328</v>
      </c>
      <c r="O116" t="b">
        <v>0</v>
      </c>
      <c r="P116" t="b">
        <v>1</v>
      </c>
      <c r="Q116" t="s">
        <v>65</v>
      </c>
      <c r="R116" s="7">
        <f t="shared" si="7"/>
        <v>109.65079365079364</v>
      </c>
      <c r="S116" s="6" t="str" cm="1">
        <f t="array" ref="S116:T116">_xlfn.TEXTSPLIT(Q116,"/")</f>
        <v>technology</v>
      </c>
      <c r="T116" s="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11">
        <f t="shared" si="5"/>
        <v>43056.25</v>
      </c>
      <c r="M117">
        <v>1513922400</v>
      </c>
      <c r="N117" s="11">
        <f t="shared" si="6"/>
        <v>43091.25</v>
      </c>
      <c r="O117" t="b">
        <v>0</v>
      </c>
      <c r="P117" t="b">
        <v>0</v>
      </c>
      <c r="Q117" t="s">
        <v>119</v>
      </c>
      <c r="R117" s="7">
        <f t="shared" si="7"/>
        <v>44.001815980629537</v>
      </c>
      <c r="S117" s="6" t="str" cm="1">
        <f t="array" ref="S117:T117">_xlfn.TEXTSPLIT(Q117,"/")</f>
        <v>publishing</v>
      </c>
      <c r="T117" s="6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11">
        <f t="shared" si="5"/>
        <v>42265.208333333328</v>
      </c>
      <c r="M118">
        <v>1442638800</v>
      </c>
      <c r="N118" s="11">
        <f t="shared" si="6"/>
        <v>42266.208333333328</v>
      </c>
      <c r="O118" t="b">
        <v>0</v>
      </c>
      <c r="P118" t="b">
        <v>0</v>
      </c>
      <c r="Q118" t="s">
        <v>33</v>
      </c>
      <c r="R118" s="7">
        <f t="shared" si="7"/>
        <v>86.794520547945211</v>
      </c>
      <c r="S118" s="6" t="str" cm="1">
        <f t="array" ref="S118:T118">_xlfn.TEXTSPLIT(Q118,"/")</f>
        <v>theater</v>
      </c>
      <c r="T118" s="6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11">
        <f t="shared" si="5"/>
        <v>40808.208333333336</v>
      </c>
      <c r="M119">
        <v>1317186000</v>
      </c>
      <c r="N119" s="11">
        <f t="shared" si="6"/>
        <v>40814.208333333336</v>
      </c>
      <c r="O119" t="b">
        <v>0</v>
      </c>
      <c r="P119" t="b">
        <v>0</v>
      </c>
      <c r="Q119" t="s">
        <v>269</v>
      </c>
      <c r="R119" s="7">
        <f t="shared" si="7"/>
        <v>30.992727272727272</v>
      </c>
      <c r="S119" s="6" t="str" cm="1">
        <f t="array" ref="S119:T119">_xlfn.TEXTSPLIT(Q119,"/")</f>
        <v>film &amp; video</v>
      </c>
      <c r="T119" s="6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11">
        <f t="shared" si="5"/>
        <v>41665.25</v>
      </c>
      <c r="M120">
        <v>1391234400</v>
      </c>
      <c r="N120" s="11">
        <f t="shared" si="6"/>
        <v>41671.25</v>
      </c>
      <c r="O120" t="b">
        <v>0</v>
      </c>
      <c r="P120" t="b">
        <v>0</v>
      </c>
      <c r="Q120" t="s">
        <v>122</v>
      </c>
      <c r="R120" s="7">
        <f t="shared" si="7"/>
        <v>94.791044776119406</v>
      </c>
      <c r="S120" s="6" t="str" cm="1">
        <f t="array" ref="S120:T120">_xlfn.TEXTSPLIT(Q120,"/")</f>
        <v>photography</v>
      </c>
      <c r="T120" s="6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11">
        <f t="shared" si="5"/>
        <v>41806.208333333336</v>
      </c>
      <c r="M121">
        <v>1404363600</v>
      </c>
      <c r="N121" s="11">
        <f t="shared" si="6"/>
        <v>41823.208333333336</v>
      </c>
      <c r="O121" t="b">
        <v>0</v>
      </c>
      <c r="P121" t="b">
        <v>1</v>
      </c>
      <c r="Q121" t="s">
        <v>42</v>
      </c>
      <c r="R121" s="7">
        <f t="shared" si="7"/>
        <v>69.79220779220779</v>
      </c>
      <c r="S121" s="6" t="str" cm="1">
        <f t="array" ref="S121:T121">_xlfn.TEXTSPLIT(Q121,"/")</f>
        <v>film &amp; video</v>
      </c>
      <c r="T121" s="6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11">
        <f t="shared" si="5"/>
        <v>42111.208333333328</v>
      </c>
      <c r="M122">
        <v>1429592400</v>
      </c>
      <c r="N122" s="11">
        <f t="shared" si="6"/>
        <v>42115.208333333328</v>
      </c>
      <c r="O122" t="b">
        <v>0</v>
      </c>
      <c r="P122" t="b">
        <v>1</v>
      </c>
      <c r="Q122" t="s">
        <v>292</v>
      </c>
      <c r="R122" s="7">
        <f t="shared" si="7"/>
        <v>63.003367003367003</v>
      </c>
      <c r="S122" s="6" t="str" cm="1">
        <f t="array" ref="S122:T122">_xlfn.TEXTSPLIT(Q122,"/")</f>
        <v>games</v>
      </c>
      <c r="T122" s="6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11">
        <f t="shared" si="5"/>
        <v>41917.208333333336</v>
      </c>
      <c r="M123">
        <v>1413608400</v>
      </c>
      <c r="N123" s="11">
        <f t="shared" si="6"/>
        <v>41930.208333333336</v>
      </c>
      <c r="O123" t="b">
        <v>0</v>
      </c>
      <c r="P123" t="b">
        <v>0</v>
      </c>
      <c r="Q123" t="s">
        <v>89</v>
      </c>
      <c r="R123" s="7">
        <f t="shared" si="7"/>
        <v>110.0343300110742</v>
      </c>
      <c r="S123" s="6" t="str" cm="1">
        <f t="array" ref="S123:T123">_xlfn.TEXTSPLIT(Q123,"/")</f>
        <v>games</v>
      </c>
      <c r="T123" s="6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11">
        <f t="shared" si="5"/>
        <v>41970.25</v>
      </c>
      <c r="M124">
        <v>1419400800</v>
      </c>
      <c r="N124" s="11">
        <f t="shared" si="6"/>
        <v>41997.25</v>
      </c>
      <c r="O124" t="b">
        <v>0</v>
      </c>
      <c r="P124" t="b">
        <v>0</v>
      </c>
      <c r="Q124" t="s">
        <v>119</v>
      </c>
      <c r="R124" s="7">
        <f t="shared" si="7"/>
        <v>25.997933274284026</v>
      </c>
      <c r="S124" s="6" t="str" cm="1">
        <f t="array" ref="S124:T124">_xlfn.TEXTSPLIT(Q124,"/")</f>
        <v>publishing</v>
      </c>
      <c r="T124" s="6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11">
        <f t="shared" si="5"/>
        <v>42332.25</v>
      </c>
      <c r="M125">
        <v>1448604000</v>
      </c>
      <c r="N125" s="11">
        <f t="shared" si="6"/>
        <v>42335.25</v>
      </c>
      <c r="O125" t="b">
        <v>1</v>
      </c>
      <c r="P125" t="b">
        <v>0</v>
      </c>
      <c r="Q125" t="s">
        <v>33</v>
      </c>
      <c r="R125" s="7">
        <f t="shared" si="7"/>
        <v>49.987915407854985</v>
      </c>
      <c r="S125" s="6" t="str" cm="1">
        <f t="array" ref="S125:T125">_xlfn.TEXTSPLIT(Q125,"/")</f>
        <v>theater</v>
      </c>
      <c r="T125" s="6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11">
        <f t="shared" si="5"/>
        <v>43598.208333333328</v>
      </c>
      <c r="M126">
        <v>1562302800</v>
      </c>
      <c r="N126" s="11">
        <f t="shared" si="6"/>
        <v>43651.208333333328</v>
      </c>
      <c r="O126" t="b">
        <v>0</v>
      </c>
      <c r="P126" t="b">
        <v>0</v>
      </c>
      <c r="Q126" t="s">
        <v>122</v>
      </c>
      <c r="R126" s="7">
        <f t="shared" si="7"/>
        <v>101.72340425531915</v>
      </c>
      <c r="S126" s="6" t="str" cm="1">
        <f t="array" ref="S126:T126">_xlfn.TEXTSPLIT(Q126,"/")</f>
        <v>photography</v>
      </c>
      <c r="T126" s="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11">
        <f t="shared" si="5"/>
        <v>43362.208333333328</v>
      </c>
      <c r="M127">
        <v>1537678800</v>
      </c>
      <c r="N127" s="11">
        <f t="shared" si="6"/>
        <v>43366.208333333328</v>
      </c>
      <c r="O127" t="b">
        <v>0</v>
      </c>
      <c r="P127" t="b">
        <v>0</v>
      </c>
      <c r="Q127" t="s">
        <v>33</v>
      </c>
      <c r="R127" s="7">
        <f t="shared" si="7"/>
        <v>47.083333333333336</v>
      </c>
      <c r="S127" s="6" t="str" cm="1">
        <f t="array" ref="S127:T127">_xlfn.TEXTSPLIT(Q127,"/")</f>
        <v>theater</v>
      </c>
      <c r="T127" s="6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11">
        <f t="shared" si="5"/>
        <v>42596.208333333328</v>
      </c>
      <c r="M128">
        <v>1473570000</v>
      </c>
      <c r="N128" s="11">
        <f t="shared" si="6"/>
        <v>42624.208333333328</v>
      </c>
      <c r="O128" t="b">
        <v>0</v>
      </c>
      <c r="P128" t="b">
        <v>1</v>
      </c>
      <c r="Q128" t="s">
        <v>33</v>
      </c>
      <c r="R128" s="7">
        <f t="shared" si="7"/>
        <v>89.944444444444443</v>
      </c>
      <c r="S128" s="6" t="str" cm="1">
        <f t="array" ref="S128:T128">_xlfn.TEXTSPLIT(Q128,"/")</f>
        <v>theater</v>
      </c>
      <c r="T128" s="6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11">
        <f t="shared" si="5"/>
        <v>40310.208333333336</v>
      </c>
      <c r="M129">
        <v>1273899600</v>
      </c>
      <c r="N129" s="11">
        <f t="shared" si="6"/>
        <v>40313.208333333336</v>
      </c>
      <c r="O129" t="b">
        <v>0</v>
      </c>
      <c r="P129" t="b">
        <v>0</v>
      </c>
      <c r="Q129" t="s">
        <v>33</v>
      </c>
      <c r="R129" s="7">
        <f t="shared" si="7"/>
        <v>78.96875</v>
      </c>
      <c r="S129" s="6" t="str" cm="1">
        <f t="array" ref="S129:T129">_xlfn.TEXTSPLIT(Q129,"/")</f>
        <v>theater</v>
      </c>
      <c r="T129" s="6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11">
        <f t="shared" si="5"/>
        <v>40417.208333333336</v>
      </c>
      <c r="M130">
        <v>1284008400</v>
      </c>
      <c r="N130" s="11">
        <f t="shared" si="6"/>
        <v>40430.208333333336</v>
      </c>
      <c r="O130" t="b">
        <v>0</v>
      </c>
      <c r="P130" t="b">
        <v>0</v>
      </c>
      <c r="Q130" t="s">
        <v>23</v>
      </c>
      <c r="R130" s="7">
        <f t="shared" si="7"/>
        <v>80.067669172932327</v>
      </c>
      <c r="S130" s="6" t="str" cm="1">
        <f t="array" ref="S130:T130">_xlfn.TEXTSPLIT(Q130,"/")</f>
        <v>music</v>
      </c>
      <c r="T130" s="6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11">
        <f t="shared" ref="L131:L194" si="9">(((K131/60)/60)/24)+DATE(1970,1,1)</f>
        <v>42038.25</v>
      </c>
      <c r="M131">
        <v>1425103200</v>
      </c>
      <c r="N131" s="11">
        <f t="shared" ref="N131:N194" si="10">(((M131/60)/60)/24)+DATE(1970,1,1)</f>
        <v>42063.25</v>
      </c>
      <c r="O131" t="b">
        <v>0</v>
      </c>
      <c r="P131" t="b">
        <v>0</v>
      </c>
      <c r="Q131" t="s">
        <v>17</v>
      </c>
      <c r="R131" s="7">
        <f t="shared" ref="R131:R194" si="11">IFERROR(E131/H131,0)</f>
        <v>86.472727272727269</v>
      </c>
      <c r="S131" s="6" t="str" cm="1">
        <f t="array" ref="S131:T131">_xlfn.TEXTSPLIT(Q131,"/")</f>
        <v>food</v>
      </c>
      <c r="T131" s="6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11">
        <f t="shared" si="9"/>
        <v>40842.208333333336</v>
      </c>
      <c r="M132">
        <v>1320991200</v>
      </c>
      <c r="N132" s="11">
        <f t="shared" si="10"/>
        <v>40858.25</v>
      </c>
      <c r="O132" t="b">
        <v>0</v>
      </c>
      <c r="P132" t="b">
        <v>0</v>
      </c>
      <c r="Q132" t="s">
        <v>53</v>
      </c>
      <c r="R132" s="7">
        <f t="shared" si="11"/>
        <v>28.001876172607879</v>
      </c>
      <c r="S132" s="6" t="str" cm="1">
        <f t="array" ref="S132:T132">_xlfn.TEXTSPLIT(Q132,"/")</f>
        <v>film &amp; video</v>
      </c>
      <c r="T132" s="6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11">
        <f t="shared" si="9"/>
        <v>41607.25</v>
      </c>
      <c r="M133">
        <v>1386828000</v>
      </c>
      <c r="N133" s="11">
        <f t="shared" si="10"/>
        <v>41620.25</v>
      </c>
      <c r="O133" t="b">
        <v>0</v>
      </c>
      <c r="P133" t="b">
        <v>0</v>
      </c>
      <c r="Q133" t="s">
        <v>28</v>
      </c>
      <c r="R133" s="7">
        <f t="shared" si="11"/>
        <v>67.996725337699544</v>
      </c>
      <c r="S133" s="6" t="str" cm="1">
        <f t="array" ref="S133:T133">_xlfn.TEXTSPLIT(Q133,"/")</f>
        <v>technology</v>
      </c>
      <c r="T133" s="6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11">
        <f t="shared" si="9"/>
        <v>43112.25</v>
      </c>
      <c r="M134">
        <v>1517119200</v>
      </c>
      <c r="N134" s="11">
        <f t="shared" si="10"/>
        <v>43128.25</v>
      </c>
      <c r="O134" t="b">
        <v>0</v>
      </c>
      <c r="P134" t="b">
        <v>1</v>
      </c>
      <c r="Q134" t="s">
        <v>33</v>
      </c>
      <c r="R134" s="7">
        <f t="shared" si="11"/>
        <v>43.078651685393261</v>
      </c>
      <c r="S134" s="6" t="str" cm="1">
        <f t="array" ref="S134:T134">_xlfn.TEXTSPLIT(Q134,"/")</f>
        <v>theater</v>
      </c>
      <c r="T134" s="6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11">
        <f t="shared" si="9"/>
        <v>40767.208333333336</v>
      </c>
      <c r="M135">
        <v>1315026000</v>
      </c>
      <c r="N135" s="11">
        <f t="shared" si="10"/>
        <v>40789.208333333336</v>
      </c>
      <c r="O135" t="b">
        <v>0</v>
      </c>
      <c r="P135" t="b">
        <v>0</v>
      </c>
      <c r="Q135" t="s">
        <v>319</v>
      </c>
      <c r="R135" s="7">
        <f t="shared" si="11"/>
        <v>87.95597484276729</v>
      </c>
      <c r="S135" s="6" t="str" cm="1">
        <f t="array" ref="S135:T135">_xlfn.TEXTSPLIT(Q135,"/")</f>
        <v>music</v>
      </c>
      <c r="T135" s="6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11">
        <f t="shared" si="9"/>
        <v>40713.208333333336</v>
      </c>
      <c r="M136">
        <v>1312693200</v>
      </c>
      <c r="N136" s="11">
        <f t="shared" si="10"/>
        <v>40762.208333333336</v>
      </c>
      <c r="O136" t="b">
        <v>0</v>
      </c>
      <c r="P136" t="b">
        <v>1</v>
      </c>
      <c r="Q136" t="s">
        <v>42</v>
      </c>
      <c r="R136" s="7">
        <f t="shared" si="11"/>
        <v>94.987234042553197</v>
      </c>
      <c r="S136" s="6" t="str" cm="1">
        <f t="array" ref="S136:T136">_xlfn.TEXTSPLIT(Q136,"/")</f>
        <v>film &amp; video</v>
      </c>
      <c r="T136" s="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11">
        <f t="shared" si="9"/>
        <v>41340.25</v>
      </c>
      <c r="M137">
        <v>1363064400</v>
      </c>
      <c r="N137" s="11">
        <f t="shared" si="10"/>
        <v>41345.208333333336</v>
      </c>
      <c r="O137" t="b">
        <v>0</v>
      </c>
      <c r="P137" t="b">
        <v>1</v>
      </c>
      <c r="Q137" t="s">
        <v>33</v>
      </c>
      <c r="R137" s="7">
        <f t="shared" si="11"/>
        <v>46.905982905982903</v>
      </c>
      <c r="S137" s="6" t="str" cm="1">
        <f t="array" ref="S137:T137">_xlfn.TEXTSPLIT(Q137,"/")</f>
        <v>theater</v>
      </c>
      <c r="T137" s="6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11">
        <f t="shared" si="9"/>
        <v>41797.208333333336</v>
      </c>
      <c r="M138">
        <v>1403154000</v>
      </c>
      <c r="N138" s="11">
        <f t="shared" si="10"/>
        <v>41809.208333333336</v>
      </c>
      <c r="O138" t="b">
        <v>0</v>
      </c>
      <c r="P138" t="b">
        <v>1</v>
      </c>
      <c r="Q138" t="s">
        <v>53</v>
      </c>
      <c r="R138" s="7">
        <f t="shared" si="11"/>
        <v>46.913793103448278</v>
      </c>
      <c r="S138" s="6" t="str" cm="1">
        <f t="array" ref="S138:T138">_xlfn.TEXTSPLIT(Q138,"/")</f>
        <v>film &amp; video</v>
      </c>
      <c r="T138" s="6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11">
        <f t="shared" si="9"/>
        <v>40457.208333333336</v>
      </c>
      <c r="M139">
        <v>1286859600</v>
      </c>
      <c r="N139" s="11">
        <f t="shared" si="10"/>
        <v>40463.208333333336</v>
      </c>
      <c r="O139" t="b">
        <v>0</v>
      </c>
      <c r="P139" t="b">
        <v>0</v>
      </c>
      <c r="Q139" t="s">
        <v>68</v>
      </c>
      <c r="R139" s="7">
        <f t="shared" si="11"/>
        <v>94.24</v>
      </c>
      <c r="S139" s="6" t="str" cm="1">
        <f t="array" ref="S139:T139">_xlfn.TEXTSPLIT(Q139,"/")</f>
        <v>publishing</v>
      </c>
      <c r="T139" s="6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11">
        <f t="shared" si="9"/>
        <v>41180.208333333336</v>
      </c>
      <c r="M140">
        <v>1349326800</v>
      </c>
      <c r="N140" s="11">
        <f t="shared" si="10"/>
        <v>41186.208333333336</v>
      </c>
      <c r="O140" t="b">
        <v>0</v>
      </c>
      <c r="P140" t="b">
        <v>0</v>
      </c>
      <c r="Q140" t="s">
        <v>292</v>
      </c>
      <c r="R140" s="7">
        <f t="shared" si="11"/>
        <v>80.139130434782615</v>
      </c>
      <c r="S140" s="6" t="str" cm="1">
        <f t="array" ref="S140:T140">_xlfn.TEXTSPLIT(Q140,"/")</f>
        <v>games</v>
      </c>
      <c r="T140" s="6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11">
        <f t="shared" si="9"/>
        <v>42115.208333333328</v>
      </c>
      <c r="M141">
        <v>1430974800</v>
      </c>
      <c r="N141" s="11">
        <f t="shared" si="10"/>
        <v>42131.208333333328</v>
      </c>
      <c r="O141" t="b">
        <v>0</v>
      </c>
      <c r="P141" t="b">
        <v>1</v>
      </c>
      <c r="Q141" t="s">
        <v>65</v>
      </c>
      <c r="R141" s="7">
        <f t="shared" si="11"/>
        <v>59.036809815950917</v>
      </c>
      <c r="S141" s="6" t="str" cm="1">
        <f t="array" ref="S141:T141">_xlfn.TEXTSPLIT(Q141,"/")</f>
        <v>technology</v>
      </c>
      <c r="T141" s="6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11">
        <f t="shared" si="9"/>
        <v>43156.25</v>
      </c>
      <c r="M142">
        <v>1519970400</v>
      </c>
      <c r="N142" s="11">
        <f t="shared" si="10"/>
        <v>43161.25</v>
      </c>
      <c r="O142" t="b">
        <v>0</v>
      </c>
      <c r="P142" t="b">
        <v>0</v>
      </c>
      <c r="Q142" t="s">
        <v>42</v>
      </c>
      <c r="R142" s="7">
        <f t="shared" si="11"/>
        <v>65.989247311827953</v>
      </c>
      <c r="S142" s="6" t="str" cm="1">
        <f t="array" ref="S142:T142">_xlfn.TEXTSPLIT(Q142,"/")</f>
        <v>film &amp; video</v>
      </c>
      <c r="T142" s="6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11">
        <f t="shared" si="9"/>
        <v>42167.208333333328</v>
      </c>
      <c r="M143">
        <v>1434603600</v>
      </c>
      <c r="N143" s="11">
        <f t="shared" si="10"/>
        <v>42173.208333333328</v>
      </c>
      <c r="O143" t="b">
        <v>0</v>
      </c>
      <c r="P143" t="b">
        <v>0</v>
      </c>
      <c r="Q143" t="s">
        <v>28</v>
      </c>
      <c r="R143" s="7">
        <f t="shared" si="11"/>
        <v>60.992530345471522</v>
      </c>
      <c r="S143" s="6" t="str" cm="1">
        <f t="array" ref="S143:T143">_xlfn.TEXTSPLIT(Q143,"/")</f>
        <v>technology</v>
      </c>
      <c r="T143" s="6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11">
        <f t="shared" si="9"/>
        <v>41005.208333333336</v>
      </c>
      <c r="M144">
        <v>1337230800</v>
      </c>
      <c r="N144" s="11">
        <f t="shared" si="10"/>
        <v>41046.208333333336</v>
      </c>
      <c r="O144" t="b">
        <v>0</v>
      </c>
      <c r="P144" t="b">
        <v>0</v>
      </c>
      <c r="Q144" t="s">
        <v>28</v>
      </c>
      <c r="R144" s="7">
        <f t="shared" si="11"/>
        <v>98.307692307692307</v>
      </c>
      <c r="S144" s="6" t="str" cm="1">
        <f t="array" ref="S144:T144">_xlfn.TEXTSPLIT(Q144,"/")</f>
        <v>technology</v>
      </c>
      <c r="T144" s="6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11">
        <f t="shared" si="9"/>
        <v>40357.208333333336</v>
      </c>
      <c r="M145">
        <v>1279429200</v>
      </c>
      <c r="N145" s="11">
        <f t="shared" si="10"/>
        <v>40377.208333333336</v>
      </c>
      <c r="O145" t="b">
        <v>0</v>
      </c>
      <c r="P145" t="b">
        <v>0</v>
      </c>
      <c r="Q145" t="s">
        <v>60</v>
      </c>
      <c r="R145" s="7">
        <f t="shared" si="11"/>
        <v>104.6</v>
      </c>
      <c r="S145" s="6" t="str" cm="1">
        <f t="array" ref="S145:T145">_xlfn.TEXTSPLIT(Q145,"/")</f>
        <v>music</v>
      </c>
      <c r="T145" s="6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11">
        <f t="shared" si="9"/>
        <v>43633.208333333328</v>
      </c>
      <c r="M146">
        <v>1561438800</v>
      </c>
      <c r="N146" s="11">
        <f t="shared" si="10"/>
        <v>43641.208333333328</v>
      </c>
      <c r="O146" t="b">
        <v>0</v>
      </c>
      <c r="P146" t="b">
        <v>0</v>
      </c>
      <c r="Q146" t="s">
        <v>33</v>
      </c>
      <c r="R146" s="7">
        <f t="shared" si="11"/>
        <v>86.066666666666663</v>
      </c>
      <c r="S146" s="6" t="str" cm="1">
        <f t="array" ref="S146:T146">_xlfn.TEXTSPLIT(Q146,"/")</f>
        <v>theater</v>
      </c>
      <c r="T146" s="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11">
        <f t="shared" si="9"/>
        <v>41889.208333333336</v>
      </c>
      <c r="M147">
        <v>1410498000</v>
      </c>
      <c r="N147" s="11">
        <f t="shared" si="10"/>
        <v>41894.208333333336</v>
      </c>
      <c r="O147" t="b">
        <v>0</v>
      </c>
      <c r="P147" t="b">
        <v>0</v>
      </c>
      <c r="Q147" t="s">
        <v>65</v>
      </c>
      <c r="R147" s="7">
        <f t="shared" si="11"/>
        <v>76.989583333333329</v>
      </c>
      <c r="S147" s="6" t="str" cm="1">
        <f t="array" ref="S147:T147">_xlfn.TEXTSPLIT(Q147,"/")</f>
        <v>technology</v>
      </c>
      <c r="T147" s="6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11">
        <f t="shared" si="9"/>
        <v>40855.25</v>
      </c>
      <c r="M148">
        <v>1322460000</v>
      </c>
      <c r="N148" s="11">
        <f t="shared" si="10"/>
        <v>40875.25</v>
      </c>
      <c r="O148" t="b">
        <v>0</v>
      </c>
      <c r="P148" t="b">
        <v>0</v>
      </c>
      <c r="Q148" t="s">
        <v>33</v>
      </c>
      <c r="R148" s="7">
        <f t="shared" si="11"/>
        <v>29.764705882352942</v>
      </c>
      <c r="S148" s="6" t="str" cm="1">
        <f t="array" ref="S148:T148">_xlfn.TEXTSPLIT(Q148,"/")</f>
        <v>theater</v>
      </c>
      <c r="T148" s="6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11">
        <f t="shared" si="9"/>
        <v>42534.208333333328</v>
      </c>
      <c r="M149">
        <v>1466312400</v>
      </c>
      <c r="N149" s="11">
        <f t="shared" si="10"/>
        <v>42540.208333333328</v>
      </c>
      <c r="O149" t="b">
        <v>0</v>
      </c>
      <c r="P149" t="b">
        <v>1</v>
      </c>
      <c r="Q149" t="s">
        <v>33</v>
      </c>
      <c r="R149" s="7">
        <f t="shared" si="11"/>
        <v>46.91959798994975</v>
      </c>
      <c r="S149" s="6" t="str" cm="1">
        <f t="array" ref="S149:T149">_xlfn.TEXTSPLIT(Q149,"/")</f>
        <v>theater</v>
      </c>
      <c r="T149" s="6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11">
        <f t="shared" si="9"/>
        <v>42941.208333333328</v>
      </c>
      <c r="M150">
        <v>1501736400</v>
      </c>
      <c r="N150" s="11">
        <f t="shared" si="10"/>
        <v>42950.208333333328</v>
      </c>
      <c r="O150" t="b">
        <v>0</v>
      </c>
      <c r="P150" t="b">
        <v>0</v>
      </c>
      <c r="Q150" t="s">
        <v>65</v>
      </c>
      <c r="R150" s="7">
        <f t="shared" si="11"/>
        <v>105.18691588785046</v>
      </c>
      <c r="S150" s="6" t="str" cm="1">
        <f t="array" ref="S150:T150">_xlfn.TEXTSPLIT(Q150,"/")</f>
        <v>technology</v>
      </c>
      <c r="T150" s="6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11">
        <f t="shared" si="9"/>
        <v>41275.25</v>
      </c>
      <c r="M151">
        <v>1361512800</v>
      </c>
      <c r="N151" s="11">
        <f t="shared" si="10"/>
        <v>41327.25</v>
      </c>
      <c r="O151" t="b">
        <v>0</v>
      </c>
      <c r="P151" t="b">
        <v>0</v>
      </c>
      <c r="Q151" t="s">
        <v>60</v>
      </c>
      <c r="R151" s="7">
        <f t="shared" si="11"/>
        <v>69.907692307692301</v>
      </c>
      <c r="S151" s="6" t="str" cm="1">
        <f t="array" ref="S151:T151">_xlfn.TEXTSPLIT(Q151,"/")</f>
        <v>music</v>
      </c>
      <c r="T151" s="6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11">
        <f t="shared" si="9"/>
        <v>43450.25</v>
      </c>
      <c r="M152">
        <v>1545026400</v>
      </c>
      <c r="N152" s="11">
        <f t="shared" si="10"/>
        <v>43451.25</v>
      </c>
      <c r="O152" t="b">
        <v>0</v>
      </c>
      <c r="P152" t="b">
        <v>0</v>
      </c>
      <c r="Q152" t="s">
        <v>23</v>
      </c>
      <c r="R152" s="7">
        <f t="shared" si="11"/>
        <v>1</v>
      </c>
      <c r="S152" s="6" t="str" cm="1">
        <f t="array" ref="S152:T152">_xlfn.TEXTSPLIT(Q152,"/")</f>
        <v>music</v>
      </c>
      <c r="T152" s="6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11">
        <f t="shared" si="9"/>
        <v>41799.208333333336</v>
      </c>
      <c r="M153">
        <v>1406696400</v>
      </c>
      <c r="N153" s="11">
        <f t="shared" si="10"/>
        <v>41850.208333333336</v>
      </c>
      <c r="O153" t="b">
        <v>0</v>
      </c>
      <c r="P153" t="b">
        <v>0</v>
      </c>
      <c r="Q153" t="s">
        <v>50</v>
      </c>
      <c r="R153" s="7">
        <f t="shared" si="11"/>
        <v>60.011588275391958</v>
      </c>
      <c r="S153" s="6" t="str" cm="1">
        <f t="array" ref="S153:T153">_xlfn.TEXTSPLIT(Q153,"/")</f>
        <v>music</v>
      </c>
      <c r="T153" s="6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11">
        <f t="shared" si="9"/>
        <v>42783.25</v>
      </c>
      <c r="M154">
        <v>1487916000</v>
      </c>
      <c r="N154" s="11">
        <f t="shared" si="10"/>
        <v>42790.25</v>
      </c>
      <c r="O154" t="b">
        <v>0</v>
      </c>
      <c r="P154" t="b">
        <v>0</v>
      </c>
      <c r="Q154" t="s">
        <v>60</v>
      </c>
      <c r="R154" s="7">
        <f t="shared" si="11"/>
        <v>52.006220379146917</v>
      </c>
      <c r="S154" s="6" t="str" cm="1">
        <f t="array" ref="S154:T154">_xlfn.TEXTSPLIT(Q154,"/")</f>
        <v>music</v>
      </c>
      <c r="T154" s="6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11">
        <f t="shared" si="9"/>
        <v>41201.208333333336</v>
      </c>
      <c r="M155">
        <v>1351141200</v>
      </c>
      <c r="N155" s="11">
        <f t="shared" si="10"/>
        <v>41207.208333333336</v>
      </c>
      <c r="O155" t="b">
        <v>0</v>
      </c>
      <c r="P155" t="b">
        <v>0</v>
      </c>
      <c r="Q155" t="s">
        <v>33</v>
      </c>
      <c r="R155" s="7">
        <f t="shared" si="11"/>
        <v>31.000176025347649</v>
      </c>
      <c r="S155" s="6" t="str" cm="1">
        <f t="array" ref="S155:T155">_xlfn.TEXTSPLIT(Q155,"/")</f>
        <v>theater</v>
      </c>
      <c r="T155" s="6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11">
        <f t="shared" si="9"/>
        <v>42502.208333333328</v>
      </c>
      <c r="M156">
        <v>1465016400</v>
      </c>
      <c r="N156" s="11">
        <f t="shared" si="10"/>
        <v>42525.208333333328</v>
      </c>
      <c r="O156" t="b">
        <v>0</v>
      </c>
      <c r="P156" t="b">
        <v>1</v>
      </c>
      <c r="Q156" t="s">
        <v>60</v>
      </c>
      <c r="R156" s="7">
        <f t="shared" si="11"/>
        <v>95.042492917847028</v>
      </c>
      <c r="S156" s="6" t="str" cm="1">
        <f t="array" ref="S156:T156">_xlfn.TEXTSPLIT(Q156,"/")</f>
        <v>music</v>
      </c>
      <c r="T156" s="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11">
        <f t="shared" si="9"/>
        <v>40262.208333333336</v>
      </c>
      <c r="M157">
        <v>1270789200</v>
      </c>
      <c r="N157" s="11">
        <f t="shared" si="10"/>
        <v>40277.208333333336</v>
      </c>
      <c r="O157" t="b">
        <v>0</v>
      </c>
      <c r="P157" t="b">
        <v>0</v>
      </c>
      <c r="Q157" t="s">
        <v>33</v>
      </c>
      <c r="R157" s="7">
        <f t="shared" si="11"/>
        <v>75.968174204355108</v>
      </c>
      <c r="S157" s="6" t="str" cm="1">
        <f t="array" ref="S157:T157">_xlfn.TEXTSPLIT(Q157,"/")</f>
        <v>theater</v>
      </c>
      <c r="T157" s="6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11">
        <f t="shared" si="9"/>
        <v>43743.208333333328</v>
      </c>
      <c r="M158">
        <v>1572325200</v>
      </c>
      <c r="N158" s="11">
        <f t="shared" si="10"/>
        <v>43767.208333333328</v>
      </c>
      <c r="O158" t="b">
        <v>0</v>
      </c>
      <c r="P158" t="b">
        <v>0</v>
      </c>
      <c r="Q158" t="s">
        <v>23</v>
      </c>
      <c r="R158" s="7">
        <f t="shared" si="11"/>
        <v>71.013192612137203</v>
      </c>
      <c r="S158" s="6" t="str" cm="1">
        <f t="array" ref="S158:T158">_xlfn.TEXTSPLIT(Q158,"/")</f>
        <v>music</v>
      </c>
      <c r="T158" s="6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11">
        <f t="shared" si="9"/>
        <v>41638.25</v>
      </c>
      <c r="M159">
        <v>1389420000</v>
      </c>
      <c r="N159" s="11">
        <f t="shared" si="10"/>
        <v>41650.25</v>
      </c>
      <c r="O159" t="b">
        <v>0</v>
      </c>
      <c r="P159" t="b">
        <v>0</v>
      </c>
      <c r="Q159" t="s">
        <v>122</v>
      </c>
      <c r="R159" s="7">
        <f t="shared" si="11"/>
        <v>73.733333333333334</v>
      </c>
      <c r="S159" s="6" t="str" cm="1">
        <f t="array" ref="S159:T159">_xlfn.TEXTSPLIT(Q159,"/")</f>
        <v>photography</v>
      </c>
      <c r="T159" s="6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11">
        <f t="shared" si="9"/>
        <v>42346.25</v>
      </c>
      <c r="M160">
        <v>1449640800</v>
      </c>
      <c r="N160" s="11">
        <f t="shared" si="10"/>
        <v>42347.25</v>
      </c>
      <c r="O160" t="b">
        <v>0</v>
      </c>
      <c r="P160" t="b">
        <v>0</v>
      </c>
      <c r="Q160" t="s">
        <v>23</v>
      </c>
      <c r="R160" s="7">
        <f t="shared" si="11"/>
        <v>113.17073170731707</v>
      </c>
      <c r="S160" s="6" t="str" cm="1">
        <f t="array" ref="S160:T160">_xlfn.TEXTSPLIT(Q160,"/")</f>
        <v>music</v>
      </c>
      <c r="T160" s="6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11">
        <f t="shared" si="9"/>
        <v>43551.208333333328</v>
      </c>
      <c r="M161">
        <v>1555218000</v>
      </c>
      <c r="N161" s="11">
        <f t="shared" si="10"/>
        <v>43569.208333333328</v>
      </c>
      <c r="O161" t="b">
        <v>0</v>
      </c>
      <c r="P161" t="b">
        <v>1</v>
      </c>
      <c r="Q161" t="s">
        <v>33</v>
      </c>
      <c r="R161" s="7">
        <f t="shared" si="11"/>
        <v>105.00933552992861</v>
      </c>
      <c r="S161" s="6" t="str" cm="1">
        <f t="array" ref="S161:T161">_xlfn.TEXTSPLIT(Q161,"/")</f>
        <v>theater</v>
      </c>
      <c r="T161" s="6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11">
        <f t="shared" si="9"/>
        <v>43582.208333333328</v>
      </c>
      <c r="M162">
        <v>1557723600</v>
      </c>
      <c r="N162" s="11">
        <f t="shared" si="10"/>
        <v>43598.208333333328</v>
      </c>
      <c r="O162" t="b">
        <v>0</v>
      </c>
      <c r="P162" t="b">
        <v>0</v>
      </c>
      <c r="Q162" t="s">
        <v>65</v>
      </c>
      <c r="R162" s="7">
        <f t="shared" si="11"/>
        <v>79.176829268292678</v>
      </c>
      <c r="S162" s="6" t="str" cm="1">
        <f t="array" ref="S162:T162">_xlfn.TEXTSPLIT(Q162,"/")</f>
        <v>technology</v>
      </c>
      <c r="T162" s="6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11">
        <f t="shared" si="9"/>
        <v>42270.208333333328</v>
      </c>
      <c r="M163">
        <v>1443502800</v>
      </c>
      <c r="N163" s="11">
        <f t="shared" si="10"/>
        <v>42276.208333333328</v>
      </c>
      <c r="O163" t="b">
        <v>0</v>
      </c>
      <c r="P163" t="b">
        <v>1</v>
      </c>
      <c r="Q163" t="s">
        <v>28</v>
      </c>
      <c r="R163" s="7">
        <f t="shared" si="11"/>
        <v>57.333333333333336</v>
      </c>
      <c r="S163" s="6" t="str" cm="1">
        <f t="array" ref="S163:T163">_xlfn.TEXTSPLIT(Q163,"/")</f>
        <v>technology</v>
      </c>
      <c r="T163" s="6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11">
        <f t="shared" si="9"/>
        <v>43442.25</v>
      </c>
      <c r="M164">
        <v>1546840800</v>
      </c>
      <c r="N164" s="11">
        <f t="shared" si="10"/>
        <v>43472.25</v>
      </c>
      <c r="O164" t="b">
        <v>0</v>
      </c>
      <c r="P164" t="b">
        <v>0</v>
      </c>
      <c r="Q164" t="s">
        <v>23</v>
      </c>
      <c r="R164" s="7">
        <f t="shared" si="11"/>
        <v>58.178343949044589</v>
      </c>
      <c r="S164" s="6" t="str" cm="1">
        <f t="array" ref="S164:T164">_xlfn.TEXTSPLIT(Q164,"/")</f>
        <v>music</v>
      </c>
      <c r="T164" s="6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11">
        <f t="shared" si="9"/>
        <v>43028.208333333328</v>
      </c>
      <c r="M165">
        <v>1512712800</v>
      </c>
      <c r="N165" s="11">
        <f t="shared" si="10"/>
        <v>43077.25</v>
      </c>
      <c r="O165" t="b">
        <v>0</v>
      </c>
      <c r="P165" t="b">
        <v>1</v>
      </c>
      <c r="Q165" t="s">
        <v>122</v>
      </c>
      <c r="R165" s="7">
        <f t="shared" si="11"/>
        <v>36.032520325203251</v>
      </c>
      <c r="S165" s="6" t="str" cm="1">
        <f t="array" ref="S165:T165">_xlfn.TEXTSPLIT(Q165,"/")</f>
        <v>photography</v>
      </c>
      <c r="T165" s="6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11">
        <f t="shared" si="9"/>
        <v>43016.208333333328</v>
      </c>
      <c r="M166">
        <v>1507525200</v>
      </c>
      <c r="N166" s="11">
        <f t="shared" si="10"/>
        <v>43017.208333333328</v>
      </c>
      <c r="O166" t="b">
        <v>0</v>
      </c>
      <c r="P166" t="b">
        <v>0</v>
      </c>
      <c r="Q166" t="s">
        <v>33</v>
      </c>
      <c r="R166" s="7">
        <f t="shared" si="11"/>
        <v>107.99068767908309</v>
      </c>
      <c r="S166" s="6" t="str" cm="1">
        <f t="array" ref="S166:T166">_xlfn.TEXTSPLIT(Q166,"/")</f>
        <v>theater</v>
      </c>
      <c r="T166" s="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11">
        <f t="shared" si="9"/>
        <v>42948.208333333328</v>
      </c>
      <c r="M167">
        <v>1504328400</v>
      </c>
      <c r="N167" s="11">
        <f t="shared" si="10"/>
        <v>42980.208333333328</v>
      </c>
      <c r="O167" t="b">
        <v>0</v>
      </c>
      <c r="P167" t="b">
        <v>0</v>
      </c>
      <c r="Q167" t="s">
        <v>28</v>
      </c>
      <c r="R167" s="7">
        <f t="shared" si="11"/>
        <v>44.005985634477256</v>
      </c>
      <c r="S167" s="6" t="str" cm="1">
        <f t="array" ref="S167:T167">_xlfn.TEXTSPLIT(Q167,"/")</f>
        <v>technology</v>
      </c>
      <c r="T167" s="6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11">
        <f t="shared" si="9"/>
        <v>40534.25</v>
      </c>
      <c r="M168">
        <v>1293343200</v>
      </c>
      <c r="N168" s="11">
        <f t="shared" si="10"/>
        <v>40538.25</v>
      </c>
      <c r="O168" t="b">
        <v>0</v>
      </c>
      <c r="P168" t="b">
        <v>0</v>
      </c>
      <c r="Q168" t="s">
        <v>122</v>
      </c>
      <c r="R168" s="7">
        <f t="shared" si="11"/>
        <v>55.077868852459019</v>
      </c>
      <c r="S168" s="6" t="str" cm="1">
        <f t="array" ref="S168:T168">_xlfn.TEXTSPLIT(Q168,"/")</f>
        <v>photography</v>
      </c>
      <c r="T168" s="6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11">
        <f t="shared" si="9"/>
        <v>41435.208333333336</v>
      </c>
      <c r="M169">
        <v>1371704400</v>
      </c>
      <c r="N169" s="11">
        <f t="shared" si="10"/>
        <v>41445.208333333336</v>
      </c>
      <c r="O169" t="b">
        <v>0</v>
      </c>
      <c r="P169" t="b">
        <v>0</v>
      </c>
      <c r="Q169" t="s">
        <v>33</v>
      </c>
      <c r="R169" s="7">
        <f t="shared" si="11"/>
        <v>74</v>
      </c>
      <c r="S169" s="6" t="str" cm="1">
        <f t="array" ref="S169:T169">_xlfn.TEXTSPLIT(Q169,"/")</f>
        <v>theater</v>
      </c>
      <c r="T169" s="6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11">
        <f t="shared" si="9"/>
        <v>43518.25</v>
      </c>
      <c r="M170">
        <v>1552798800</v>
      </c>
      <c r="N170" s="11">
        <f t="shared" si="10"/>
        <v>43541.208333333328</v>
      </c>
      <c r="O170" t="b">
        <v>0</v>
      </c>
      <c r="P170" t="b">
        <v>1</v>
      </c>
      <c r="Q170" t="s">
        <v>60</v>
      </c>
      <c r="R170" s="7">
        <f t="shared" si="11"/>
        <v>41.996858638743454</v>
      </c>
      <c r="S170" s="6" t="str" cm="1">
        <f t="array" ref="S170:T170">_xlfn.TEXTSPLIT(Q170,"/")</f>
        <v>music</v>
      </c>
      <c r="T170" s="6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11">
        <f t="shared" si="9"/>
        <v>41077.208333333336</v>
      </c>
      <c r="M171">
        <v>1342328400</v>
      </c>
      <c r="N171" s="11">
        <f t="shared" si="10"/>
        <v>41105.208333333336</v>
      </c>
      <c r="O171" t="b">
        <v>0</v>
      </c>
      <c r="P171" t="b">
        <v>1</v>
      </c>
      <c r="Q171" t="s">
        <v>100</v>
      </c>
      <c r="R171" s="7">
        <f t="shared" si="11"/>
        <v>77.988161010260455</v>
      </c>
      <c r="S171" s="6" t="str" cm="1">
        <f t="array" ref="S171:T171">_xlfn.TEXTSPLIT(Q171,"/")</f>
        <v>film &amp; video</v>
      </c>
      <c r="T171" s="6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11">
        <f t="shared" si="9"/>
        <v>42950.208333333328</v>
      </c>
      <c r="M172">
        <v>1502341200</v>
      </c>
      <c r="N172" s="11">
        <f t="shared" si="10"/>
        <v>42957.208333333328</v>
      </c>
      <c r="O172" t="b">
        <v>0</v>
      </c>
      <c r="P172" t="b">
        <v>0</v>
      </c>
      <c r="Q172" t="s">
        <v>60</v>
      </c>
      <c r="R172" s="7">
        <f t="shared" si="11"/>
        <v>82.507462686567166</v>
      </c>
      <c r="S172" s="6" t="str" cm="1">
        <f t="array" ref="S172:T172">_xlfn.TEXTSPLIT(Q172,"/")</f>
        <v>music</v>
      </c>
      <c r="T172" s="6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11">
        <f t="shared" si="9"/>
        <v>41718.208333333336</v>
      </c>
      <c r="M173">
        <v>1397192400</v>
      </c>
      <c r="N173" s="11">
        <f t="shared" si="10"/>
        <v>41740.208333333336</v>
      </c>
      <c r="O173" t="b">
        <v>0</v>
      </c>
      <c r="P173" t="b">
        <v>0</v>
      </c>
      <c r="Q173" t="s">
        <v>206</v>
      </c>
      <c r="R173" s="7">
        <f t="shared" si="11"/>
        <v>104.2</v>
      </c>
      <c r="S173" s="6" t="str" cm="1">
        <f t="array" ref="S173:T173">_xlfn.TEXTSPLIT(Q173,"/")</f>
        <v>publishing</v>
      </c>
      <c r="T173" s="6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11">
        <f t="shared" si="9"/>
        <v>41839.208333333336</v>
      </c>
      <c r="M174">
        <v>1407042000</v>
      </c>
      <c r="N174" s="11">
        <f t="shared" si="10"/>
        <v>41854.208333333336</v>
      </c>
      <c r="O174" t="b">
        <v>0</v>
      </c>
      <c r="P174" t="b">
        <v>1</v>
      </c>
      <c r="Q174" t="s">
        <v>42</v>
      </c>
      <c r="R174" s="7">
        <f t="shared" si="11"/>
        <v>25.5</v>
      </c>
      <c r="S174" s="6" t="str" cm="1">
        <f t="array" ref="S174:T174">_xlfn.TEXTSPLIT(Q174,"/")</f>
        <v>film &amp; video</v>
      </c>
      <c r="T174" s="6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11">
        <f t="shared" si="9"/>
        <v>41412.208333333336</v>
      </c>
      <c r="M175">
        <v>1369371600</v>
      </c>
      <c r="N175" s="11">
        <f t="shared" si="10"/>
        <v>41418.208333333336</v>
      </c>
      <c r="O175" t="b">
        <v>0</v>
      </c>
      <c r="P175" t="b">
        <v>0</v>
      </c>
      <c r="Q175" t="s">
        <v>33</v>
      </c>
      <c r="R175" s="7">
        <f t="shared" si="11"/>
        <v>100.98334401024984</v>
      </c>
      <c r="S175" s="6" t="str" cm="1">
        <f t="array" ref="S175:T175">_xlfn.TEXTSPLIT(Q175,"/")</f>
        <v>theater</v>
      </c>
      <c r="T175" s="6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11">
        <f t="shared" si="9"/>
        <v>42282.208333333328</v>
      </c>
      <c r="M176">
        <v>1444107600</v>
      </c>
      <c r="N176" s="11">
        <f t="shared" si="10"/>
        <v>42283.208333333328</v>
      </c>
      <c r="O176" t="b">
        <v>0</v>
      </c>
      <c r="P176" t="b">
        <v>1</v>
      </c>
      <c r="Q176" t="s">
        <v>65</v>
      </c>
      <c r="R176" s="7">
        <f t="shared" si="11"/>
        <v>111.83333333333333</v>
      </c>
      <c r="S176" s="6" t="str" cm="1">
        <f t="array" ref="S176:T176">_xlfn.TEXTSPLIT(Q176,"/")</f>
        <v>technology</v>
      </c>
      <c r="T176" s="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11">
        <f t="shared" si="9"/>
        <v>42613.208333333328</v>
      </c>
      <c r="M177">
        <v>1474261200</v>
      </c>
      <c r="N177" s="11">
        <f t="shared" si="10"/>
        <v>42632.208333333328</v>
      </c>
      <c r="O177" t="b">
        <v>0</v>
      </c>
      <c r="P177" t="b">
        <v>0</v>
      </c>
      <c r="Q177" t="s">
        <v>33</v>
      </c>
      <c r="R177" s="7">
        <f t="shared" si="11"/>
        <v>41.999115044247787</v>
      </c>
      <c r="S177" s="6" t="str" cm="1">
        <f t="array" ref="S177:T177">_xlfn.TEXTSPLIT(Q177,"/")</f>
        <v>theater</v>
      </c>
      <c r="T177" s="6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11">
        <f t="shared" si="9"/>
        <v>42616.208333333328</v>
      </c>
      <c r="M178">
        <v>1473656400</v>
      </c>
      <c r="N178" s="11">
        <f t="shared" si="10"/>
        <v>42625.208333333328</v>
      </c>
      <c r="O178" t="b">
        <v>0</v>
      </c>
      <c r="P178" t="b">
        <v>0</v>
      </c>
      <c r="Q178" t="s">
        <v>33</v>
      </c>
      <c r="R178" s="7">
        <f t="shared" si="11"/>
        <v>110.05115089514067</v>
      </c>
      <c r="S178" s="6" t="str" cm="1">
        <f t="array" ref="S178:T178">_xlfn.TEXTSPLIT(Q178,"/")</f>
        <v>theater</v>
      </c>
      <c r="T178" s="6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11">
        <f t="shared" si="9"/>
        <v>40497.25</v>
      </c>
      <c r="M179">
        <v>1291960800</v>
      </c>
      <c r="N179" s="11">
        <f t="shared" si="10"/>
        <v>40522.25</v>
      </c>
      <c r="O179" t="b">
        <v>0</v>
      </c>
      <c r="P179" t="b">
        <v>0</v>
      </c>
      <c r="Q179" t="s">
        <v>33</v>
      </c>
      <c r="R179" s="7">
        <f t="shared" si="11"/>
        <v>58.997079225994888</v>
      </c>
      <c r="S179" s="6" t="str" cm="1">
        <f t="array" ref="S179:T179">_xlfn.TEXTSPLIT(Q179,"/")</f>
        <v>theater</v>
      </c>
      <c r="T179" s="6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11">
        <f t="shared" si="9"/>
        <v>42999.208333333328</v>
      </c>
      <c r="M180">
        <v>1506747600</v>
      </c>
      <c r="N180" s="11">
        <f t="shared" si="10"/>
        <v>43008.208333333328</v>
      </c>
      <c r="O180" t="b">
        <v>0</v>
      </c>
      <c r="P180" t="b">
        <v>0</v>
      </c>
      <c r="Q180" t="s">
        <v>17</v>
      </c>
      <c r="R180" s="7">
        <f t="shared" si="11"/>
        <v>32.985714285714288</v>
      </c>
      <c r="S180" s="6" t="str" cm="1">
        <f t="array" ref="S180:T180">_xlfn.TEXTSPLIT(Q180,"/")</f>
        <v>food</v>
      </c>
      <c r="T180" s="6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11">
        <f t="shared" si="9"/>
        <v>41350.208333333336</v>
      </c>
      <c r="M181">
        <v>1363582800</v>
      </c>
      <c r="N181" s="11">
        <f t="shared" si="10"/>
        <v>41351.208333333336</v>
      </c>
      <c r="O181" t="b">
        <v>0</v>
      </c>
      <c r="P181" t="b">
        <v>1</v>
      </c>
      <c r="Q181" t="s">
        <v>33</v>
      </c>
      <c r="R181" s="7">
        <f t="shared" si="11"/>
        <v>45.005654509471306</v>
      </c>
      <c r="S181" s="6" t="str" cm="1">
        <f t="array" ref="S181:T181">_xlfn.TEXTSPLIT(Q181,"/")</f>
        <v>theater</v>
      </c>
      <c r="T181" s="6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11">
        <f t="shared" si="9"/>
        <v>40259.208333333336</v>
      </c>
      <c r="M182">
        <v>1269666000</v>
      </c>
      <c r="N182" s="11">
        <f t="shared" si="10"/>
        <v>40264.208333333336</v>
      </c>
      <c r="O182" t="b">
        <v>0</v>
      </c>
      <c r="P182" t="b">
        <v>0</v>
      </c>
      <c r="Q182" t="s">
        <v>65</v>
      </c>
      <c r="R182" s="7">
        <f t="shared" si="11"/>
        <v>81.98196487897485</v>
      </c>
      <c r="S182" s="6" t="str" cm="1">
        <f t="array" ref="S182:T182">_xlfn.TEXTSPLIT(Q182,"/")</f>
        <v>technology</v>
      </c>
      <c r="T182" s="6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11">
        <f t="shared" si="9"/>
        <v>43012.208333333328</v>
      </c>
      <c r="M183">
        <v>1508648400</v>
      </c>
      <c r="N183" s="11">
        <f t="shared" si="10"/>
        <v>43030.208333333328</v>
      </c>
      <c r="O183" t="b">
        <v>0</v>
      </c>
      <c r="P183" t="b">
        <v>0</v>
      </c>
      <c r="Q183" t="s">
        <v>28</v>
      </c>
      <c r="R183" s="7">
        <f t="shared" si="11"/>
        <v>39.080882352941174</v>
      </c>
      <c r="S183" s="6" t="str" cm="1">
        <f t="array" ref="S183:T183">_xlfn.TEXTSPLIT(Q183,"/")</f>
        <v>technology</v>
      </c>
      <c r="T183" s="6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11">
        <f t="shared" si="9"/>
        <v>43631.208333333328</v>
      </c>
      <c r="M184">
        <v>1561957200</v>
      </c>
      <c r="N184" s="11">
        <f t="shared" si="10"/>
        <v>43647.208333333328</v>
      </c>
      <c r="O184" t="b">
        <v>0</v>
      </c>
      <c r="P184" t="b">
        <v>0</v>
      </c>
      <c r="Q184" t="s">
        <v>33</v>
      </c>
      <c r="R184" s="7">
        <f t="shared" si="11"/>
        <v>58.996383363471971</v>
      </c>
      <c r="S184" s="6" t="str" cm="1">
        <f t="array" ref="S184:T184">_xlfn.TEXTSPLIT(Q184,"/")</f>
        <v>theater</v>
      </c>
      <c r="T184" s="6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11">
        <f t="shared" si="9"/>
        <v>40430.208333333336</v>
      </c>
      <c r="M185">
        <v>1285131600</v>
      </c>
      <c r="N185" s="11">
        <f t="shared" si="10"/>
        <v>40443.208333333336</v>
      </c>
      <c r="O185" t="b">
        <v>0</v>
      </c>
      <c r="P185" t="b">
        <v>0</v>
      </c>
      <c r="Q185" t="s">
        <v>23</v>
      </c>
      <c r="R185" s="7">
        <f t="shared" si="11"/>
        <v>40.988372093023258</v>
      </c>
      <c r="S185" s="6" t="str" cm="1">
        <f t="array" ref="S185:T185">_xlfn.TEXTSPLIT(Q185,"/")</f>
        <v>music</v>
      </c>
      <c r="T185" s="6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11">
        <f t="shared" si="9"/>
        <v>43588.208333333328</v>
      </c>
      <c r="M186">
        <v>1556946000</v>
      </c>
      <c r="N186" s="11">
        <f t="shared" si="10"/>
        <v>43589.208333333328</v>
      </c>
      <c r="O186" t="b">
        <v>0</v>
      </c>
      <c r="P186" t="b">
        <v>0</v>
      </c>
      <c r="Q186" t="s">
        <v>33</v>
      </c>
      <c r="R186" s="7">
        <f t="shared" si="11"/>
        <v>31.029411764705884</v>
      </c>
      <c r="S186" s="6" t="str" cm="1">
        <f t="array" ref="S186:T186">_xlfn.TEXTSPLIT(Q186,"/")</f>
        <v>theater</v>
      </c>
      <c r="T186" s="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11">
        <f t="shared" si="9"/>
        <v>43233.208333333328</v>
      </c>
      <c r="M187">
        <v>1527138000</v>
      </c>
      <c r="N187" s="11">
        <f t="shared" si="10"/>
        <v>43244.208333333328</v>
      </c>
      <c r="O187" t="b">
        <v>0</v>
      </c>
      <c r="P187" t="b">
        <v>0</v>
      </c>
      <c r="Q187" t="s">
        <v>269</v>
      </c>
      <c r="R187" s="7">
        <f t="shared" si="11"/>
        <v>37.789473684210527</v>
      </c>
      <c r="S187" s="6" t="str" cm="1">
        <f t="array" ref="S187:T187">_xlfn.TEXTSPLIT(Q187,"/")</f>
        <v>film &amp; video</v>
      </c>
      <c r="T187" s="6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11">
        <f t="shared" si="9"/>
        <v>41782.208333333336</v>
      </c>
      <c r="M188">
        <v>1402117200</v>
      </c>
      <c r="N188" s="11">
        <f t="shared" si="10"/>
        <v>41797.208333333336</v>
      </c>
      <c r="O188" t="b">
        <v>0</v>
      </c>
      <c r="P188" t="b">
        <v>0</v>
      </c>
      <c r="Q188" t="s">
        <v>33</v>
      </c>
      <c r="R188" s="7">
        <f t="shared" si="11"/>
        <v>32.006772009029348</v>
      </c>
      <c r="S188" s="6" t="str" cm="1">
        <f t="array" ref="S188:T188">_xlfn.TEXTSPLIT(Q188,"/")</f>
        <v>theater</v>
      </c>
      <c r="T188" s="6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11">
        <f t="shared" si="9"/>
        <v>41328.25</v>
      </c>
      <c r="M189">
        <v>1364014800</v>
      </c>
      <c r="N189" s="11">
        <f t="shared" si="10"/>
        <v>41356.208333333336</v>
      </c>
      <c r="O189" t="b">
        <v>0</v>
      </c>
      <c r="P189" t="b">
        <v>1</v>
      </c>
      <c r="Q189" t="s">
        <v>100</v>
      </c>
      <c r="R189" s="7">
        <f t="shared" si="11"/>
        <v>95.966712898751737</v>
      </c>
      <c r="S189" s="6" t="str" cm="1">
        <f t="array" ref="S189:T189">_xlfn.TEXTSPLIT(Q189,"/")</f>
        <v>film &amp; video</v>
      </c>
      <c r="T189" s="6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11">
        <f t="shared" si="9"/>
        <v>41975.25</v>
      </c>
      <c r="M190">
        <v>1417586400</v>
      </c>
      <c r="N190" s="11">
        <f t="shared" si="10"/>
        <v>41976.25</v>
      </c>
      <c r="O190" t="b">
        <v>0</v>
      </c>
      <c r="P190" t="b">
        <v>0</v>
      </c>
      <c r="Q190" t="s">
        <v>33</v>
      </c>
      <c r="R190" s="7">
        <f t="shared" si="11"/>
        <v>75</v>
      </c>
      <c r="S190" s="6" t="str" cm="1">
        <f t="array" ref="S190:T190">_xlfn.TEXTSPLIT(Q190,"/")</f>
        <v>theater</v>
      </c>
      <c r="T190" s="6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11">
        <f t="shared" si="9"/>
        <v>42433.25</v>
      </c>
      <c r="M191">
        <v>1457071200</v>
      </c>
      <c r="N191" s="11">
        <f t="shared" si="10"/>
        <v>42433.25</v>
      </c>
      <c r="O191" t="b">
        <v>0</v>
      </c>
      <c r="P191" t="b">
        <v>0</v>
      </c>
      <c r="Q191" t="s">
        <v>33</v>
      </c>
      <c r="R191" s="7">
        <f t="shared" si="11"/>
        <v>102.0498866213152</v>
      </c>
      <c r="S191" s="6" t="str" cm="1">
        <f t="array" ref="S191:T191">_xlfn.TEXTSPLIT(Q191,"/")</f>
        <v>theater</v>
      </c>
      <c r="T191" s="6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11">
        <f t="shared" si="9"/>
        <v>41429.208333333336</v>
      </c>
      <c r="M192">
        <v>1370408400</v>
      </c>
      <c r="N192" s="11">
        <f t="shared" si="10"/>
        <v>41430.208333333336</v>
      </c>
      <c r="O192" t="b">
        <v>0</v>
      </c>
      <c r="P192" t="b">
        <v>1</v>
      </c>
      <c r="Q192" t="s">
        <v>33</v>
      </c>
      <c r="R192" s="7">
        <f t="shared" si="11"/>
        <v>105.75</v>
      </c>
      <c r="S192" s="6" t="str" cm="1">
        <f t="array" ref="S192:T192">_xlfn.TEXTSPLIT(Q192,"/")</f>
        <v>theater</v>
      </c>
      <c r="T192" s="6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11">
        <f t="shared" si="9"/>
        <v>43536.208333333328</v>
      </c>
      <c r="M193">
        <v>1552626000</v>
      </c>
      <c r="N193" s="11">
        <f t="shared" si="10"/>
        <v>43539.208333333328</v>
      </c>
      <c r="O193" t="b">
        <v>0</v>
      </c>
      <c r="P193" t="b">
        <v>0</v>
      </c>
      <c r="Q193" t="s">
        <v>33</v>
      </c>
      <c r="R193" s="7">
        <f t="shared" si="11"/>
        <v>37.069767441860463</v>
      </c>
      <c r="S193" s="6" t="str" cm="1">
        <f t="array" ref="S193:T193">_xlfn.TEXTSPLIT(Q193,"/")</f>
        <v>theater</v>
      </c>
      <c r="T193" s="6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11">
        <f t="shared" si="9"/>
        <v>41817.208333333336</v>
      </c>
      <c r="M194">
        <v>1404190800</v>
      </c>
      <c r="N194" s="11">
        <f t="shared" si="10"/>
        <v>41821.208333333336</v>
      </c>
      <c r="O194" t="b">
        <v>0</v>
      </c>
      <c r="P194" t="b">
        <v>0</v>
      </c>
      <c r="Q194" t="s">
        <v>23</v>
      </c>
      <c r="R194" s="7">
        <f t="shared" si="11"/>
        <v>35.049382716049379</v>
      </c>
      <c r="S194" s="6" t="str" cm="1">
        <f t="array" ref="S194:T194">_xlfn.TEXTSPLIT(Q194,"/")</f>
        <v>music</v>
      </c>
      <c r="T194" s="6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11">
        <f t="shared" ref="L195:L258" si="13">(((K195/60)/60)/24)+DATE(1970,1,1)</f>
        <v>43198.208333333328</v>
      </c>
      <c r="M195">
        <v>1523509200</v>
      </c>
      <c r="N195" s="11">
        <f t="shared" ref="N195:N258" si="14">(((M195/60)/60)/24)+DATE(1970,1,1)</f>
        <v>43202.208333333328</v>
      </c>
      <c r="O195" t="b">
        <v>1</v>
      </c>
      <c r="P195" t="b">
        <v>0</v>
      </c>
      <c r="Q195" t="s">
        <v>60</v>
      </c>
      <c r="R195" s="7">
        <f t="shared" ref="R195:R258" si="15">IFERROR(E195/H195,0)</f>
        <v>46.338461538461537</v>
      </c>
      <c r="S195" s="6" t="str" cm="1">
        <f t="array" ref="S195:T195">_xlfn.TEXTSPLIT(Q195,"/")</f>
        <v>music</v>
      </c>
      <c r="T195" s="6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11">
        <f t="shared" si="13"/>
        <v>42261.208333333328</v>
      </c>
      <c r="M196">
        <v>1443589200</v>
      </c>
      <c r="N196" s="11">
        <f t="shared" si="14"/>
        <v>42277.208333333328</v>
      </c>
      <c r="O196" t="b">
        <v>0</v>
      </c>
      <c r="P196" t="b">
        <v>0</v>
      </c>
      <c r="Q196" t="s">
        <v>148</v>
      </c>
      <c r="R196" s="7">
        <f t="shared" si="15"/>
        <v>69.174603174603178</v>
      </c>
      <c r="S196" s="6" t="str" cm="1">
        <f t="array" ref="S196:T196">_xlfn.TEXTSPLIT(Q196,"/")</f>
        <v>music</v>
      </c>
      <c r="T196" s="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11">
        <f t="shared" si="13"/>
        <v>43310.208333333328</v>
      </c>
      <c r="M197">
        <v>1533445200</v>
      </c>
      <c r="N197" s="11">
        <f t="shared" si="14"/>
        <v>43317.208333333328</v>
      </c>
      <c r="O197" t="b">
        <v>0</v>
      </c>
      <c r="P197" t="b">
        <v>0</v>
      </c>
      <c r="Q197" t="s">
        <v>50</v>
      </c>
      <c r="R197" s="7">
        <f t="shared" si="15"/>
        <v>109.07824427480917</v>
      </c>
      <c r="S197" s="6" t="str" cm="1">
        <f t="array" ref="S197:T197">_xlfn.TEXTSPLIT(Q197,"/")</f>
        <v>music</v>
      </c>
      <c r="T197" s="6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11">
        <f t="shared" si="13"/>
        <v>42616.208333333328</v>
      </c>
      <c r="M198">
        <v>1474520400</v>
      </c>
      <c r="N198" s="11">
        <f t="shared" si="14"/>
        <v>42635.208333333328</v>
      </c>
      <c r="O198" t="b">
        <v>0</v>
      </c>
      <c r="P198" t="b">
        <v>0</v>
      </c>
      <c r="Q198" t="s">
        <v>65</v>
      </c>
      <c r="R198" s="7">
        <f t="shared" si="15"/>
        <v>51.78</v>
      </c>
      <c r="S198" s="6" t="str" cm="1">
        <f t="array" ref="S198:T198">_xlfn.TEXTSPLIT(Q198,"/")</f>
        <v>technology</v>
      </c>
      <c r="T198" s="6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11">
        <f t="shared" si="13"/>
        <v>42909.208333333328</v>
      </c>
      <c r="M199">
        <v>1499403600</v>
      </c>
      <c r="N199" s="11">
        <f t="shared" si="14"/>
        <v>42923.208333333328</v>
      </c>
      <c r="O199" t="b">
        <v>0</v>
      </c>
      <c r="P199" t="b">
        <v>0</v>
      </c>
      <c r="Q199" t="s">
        <v>53</v>
      </c>
      <c r="R199" s="7">
        <f t="shared" si="15"/>
        <v>82.010055304172951</v>
      </c>
      <c r="S199" s="6" t="str" cm="1">
        <f t="array" ref="S199:T199">_xlfn.TEXTSPLIT(Q199,"/")</f>
        <v>film &amp; video</v>
      </c>
      <c r="T199" s="6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11">
        <f t="shared" si="13"/>
        <v>40396.208333333336</v>
      </c>
      <c r="M200">
        <v>1283576400</v>
      </c>
      <c r="N200" s="11">
        <f t="shared" si="14"/>
        <v>40425.208333333336</v>
      </c>
      <c r="O200" t="b">
        <v>0</v>
      </c>
      <c r="P200" t="b">
        <v>0</v>
      </c>
      <c r="Q200" t="s">
        <v>50</v>
      </c>
      <c r="R200" s="7">
        <f t="shared" si="15"/>
        <v>35.958333333333336</v>
      </c>
      <c r="S200" s="6" t="str" cm="1">
        <f t="array" ref="S200:T200">_xlfn.TEXTSPLIT(Q200,"/")</f>
        <v>music</v>
      </c>
      <c r="T200" s="6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11">
        <f t="shared" si="13"/>
        <v>42192.208333333328</v>
      </c>
      <c r="M201">
        <v>1436590800</v>
      </c>
      <c r="N201" s="11">
        <f t="shared" si="14"/>
        <v>42196.208333333328</v>
      </c>
      <c r="O201" t="b">
        <v>0</v>
      </c>
      <c r="P201" t="b">
        <v>0</v>
      </c>
      <c r="Q201" t="s">
        <v>23</v>
      </c>
      <c r="R201" s="7">
        <f t="shared" si="15"/>
        <v>74.461538461538467</v>
      </c>
      <c r="S201" s="6" t="str" cm="1">
        <f t="array" ref="S201:T201">_xlfn.TEXTSPLIT(Q201,"/")</f>
        <v>music</v>
      </c>
      <c r="T201" s="6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11">
        <f t="shared" si="13"/>
        <v>40262.208333333336</v>
      </c>
      <c r="M202">
        <v>1270443600</v>
      </c>
      <c r="N202" s="11">
        <f t="shared" si="14"/>
        <v>40273.208333333336</v>
      </c>
      <c r="O202" t="b">
        <v>0</v>
      </c>
      <c r="P202" t="b">
        <v>0</v>
      </c>
      <c r="Q202" t="s">
        <v>33</v>
      </c>
      <c r="R202" s="7">
        <f t="shared" si="15"/>
        <v>2</v>
      </c>
      <c r="S202" s="6" t="str" cm="1">
        <f t="array" ref="S202:T202">_xlfn.TEXTSPLIT(Q202,"/")</f>
        <v>theater</v>
      </c>
      <c r="T202" s="6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11">
        <f t="shared" si="13"/>
        <v>41845.208333333336</v>
      </c>
      <c r="M203">
        <v>1407819600</v>
      </c>
      <c r="N203" s="11">
        <f t="shared" si="14"/>
        <v>41863.208333333336</v>
      </c>
      <c r="O203" t="b">
        <v>0</v>
      </c>
      <c r="P203" t="b">
        <v>0</v>
      </c>
      <c r="Q203" t="s">
        <v>28</v>
      </c>
      <c r="R203" s="7">
        <f t="shared" si="15"/>
        <v>91.114649681528661</v>
      </c>
      <c r="S203" s="6" t="str" cm="1">
        <f t="array" ref="S203:T203">_xlfn.TEXTSPLIT(Q203,"/")</f>
        <v>technology</v>
      </c>
      <c r="T203" s="6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11">
        <f t="shared" si="13"/>
        <v>40818.208333333336</v>
      </c>
      <c r="M204">
        <v>1317877200</v>
      </c>
      <c r="N204" s="11">
        <f t="shared" si="14"/>
        <v>40822.208333333336</v>
      </c>
      <c r="O204" t="b">
        <v>0</v>
      </c>
      <c r="P204" t="b">
        <v>0</v>
      </c>
      <c r="Q204" t="s">
        <v>17</v>
      </c>
      <c r="R204" s="7">
        <f t="shared" si="15"/>
        <v>79.792682926829272</v>
      </c>
      <c r="S204" s="6" t="str" cm="1">
        <f t="array" ref="S204:T204">_xlfn.TEXTSPLIT(Q204,"/")</f>
        <v>food</v>
      </c>
      <c r="T204" s="6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11">
        <f t="shared" si="13"/>
        <v>42752.25</v>
      </c>
      <c r="M205">
        <v>1484805600</v>
      </c>
      <c r="N205" s="11">
        <f t="shared" si="14"/>
        <v>42754.25</v>
      </c>
      <c r="O205" t="b">
        <v>0</v>
      </c>
      <c r="P205" t="b">
        <v>0</v>
      </c>
      <c r="Q205" t="s">
        <v>33</v>
      </c>
      <c r="R205" s="7">
        <f t="shared" si="15"/>
        <v>42.999777678968428</v>
      </c>
      <c r="S205" s="6" t="str" cm="1">
        <f t="array" ref="S205:T205">_xlfn.TEXTSPLIT(Q205,"/")</f>
        <v>theater</v>
      </c>
      <c r="T205" s="6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11">
        <f t="shared" si="13"/>
        <v>40636.208333333336</v>
      </c>
      <c r="M206">
        <v>1302670800</v>
      </c>
      <c r="N206" s="11">
        <f t="shared" si="14"/>
        <v>40646.208333333336</v>
      </c>
      <c r="O206" t="b">
        <v>0</v>
      </c>
      <c r="P206" t="b">
        <v>0</v>
      </c>
      <c r="Q206" t="s">
        <v>159</v>
      </c>
      <c r="R206" s="7">
        <f t="shared" si="15"/>
        <v>63.225000000000001</v>
      </c>
      <c r="S206" s="6" t="str" cm="1">
        <f t="array" ref="S206:T206">_xlfn.TEXTSPLIT(Q206,"/")</f>
        <v>music</v>
      </c>
      <c r="T206" s="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11">
        <f t="shared" si="13"/>
        <v>43390.208333333328</v>
      </c>
      <c r="M207">
        <v>1540789200</v>
      </c>
      <c r="N207" s="11">
        <f t="shared" si="14"/>
        <v>43402.208333333328</v>
      </c>
      <c r="O207" t="b">
        <v>1</v>
      </c>
      <c r="P207" t="b">
        <v>0</v>
      </c>
      <c r="Q207" t="s">
        <v>33</v>
      </c>
      <c r="R207" s="7">
        <f t="shared" si="15"/>
        <v>70.174999999999997</v>
      </c>
      <c r="S207" s="6" t="str" cm="1">
        <f t="array" ref="S207:T207">_xlfn.TEXTSPLIT(Q207,"/")</f>
        <v>theater</v>
      </c>
      <c r="T207" s="6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11">
        <f t="shared" si="13"/>
        <v>40236.25</v>
      </c>
      <c r="M208">
        <v>1268028000</v>
      </c>
      <c r="N208" s="11">
        <f t="shared" si="14"/>
        <v>40245.25</v>
      </c>
      <c r="O208" t="b">
        <v>0</v>
      </c>
      <c r="P208" t="b">
        <v>0</v>
      </c>
      <c r="Q208" t="s">
        <v>119</v>
      </c>
      <c r="R208" s="7">
        <f t="shared" si="15"/>
        <v>61.333333333333336</v>
      </c>
      <c r="S208" s="6" t="str" cm="1">
        <f t="array" ref="S208:T208">_xlfn.TEXTSPLIT(Q208,"/")</f>
        <v>publishing</v>
      </c>
      <c r="T208" s="6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11">
        <f t="shared" si="13"/>
        <v>43340.208333333328</v>
      </c>
      <c r="M209">
        <v>1537160400</v>
      </c>
      <c r="N209" s="11">
        <f t="shared" si="14"/>
        <v>43360.208333333328</v>
      </c>
      <c r="O209" t="b">
        <v>0</v>
      </c>
      <c r="P209" t="b">
        <v>1</v>
      </c>
      <c r="Q209" t="s">
        <v>23</v>
      </c>
      <c r="R209" s="7">
        <f t="shared" si="15"/>
        <v>99</v>
      </c>
      <c r="S209" s="6" t="str" cm="1">
        <f t="array" ref="S209:T209">_xlfn.TEXTSPLIT(Q209,"/")</f>
        <v>music</v>
      </c>
      <c r="T209" s="6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11">
        <f t="shared" si="13"/>
        <v>43048.25</v>
      </c>
      <c r="M210">
        <v>1512280800</v>
      </c>
      <c r="N210" s="11">
        <f t="shared" si="14"/>
        <v>43072.25</v>
      </c>
      <c r="O210" t="b">
        <v>0</v>
      </c>
      <c r="P210" t="b">
        <v>0</v>
      </c>
      <c r="Q210" t="s">
        <v>42</v>
      </c>
      <c r="R210" s="7">
        <f t="shared" si="15"/>
        <v>96.984900146127615</v>
      </c>
      <c r="S210" s="6" t="str" cm="1">
        <f t="array" ref="S210:T210">_xlfn.TEXTSPLIT(Q210,"/")</f>
        <v>film &amp; video</v>
      </c>
      <c r="T210" s="6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11">
        <f t="shared" si="13"/>
        <v>42496.208333333328</v>
      </c>
      <c r="M211">
        <v>1463115600</v>
      </c>
      <c r="N211" s="11">
        <f t="shared" si="14"/>
        <v>42503.208333333328</v>
      </c>
      <c r="O211" t="b">
        <v>0</v>
      </c>
      <c r="P211" t="b">
        <v>0</v>
      </c>
      <c r="Q211" t="s">
        <v>42</v>
      </c>
      <c r="R211" s="7">
        <f t="shared" si="15"/>
        <v>51.004950495049506</v>
      </c>
      <c r="S211" s="6" t="str" cm="1">
        <f t="array" ref="S211:T211">_xlfn.TEXTSPLIT(Q211,"/")</f>
        <v>film &amp; video</v>
      </c>
      <c r="T211" s="6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11">
        <f t="shared" si="13"/>
        <v>42797.25</v>
      </c>
      <c r="M212">
        <v>1490850000</v>
      </c>
      <c r="N212" s="11">
        <f t="shared" si="14"/>
        <v>42824.208333333328</v>
      </c>
      <c r="O212" t="b">
        <v>0</v>
      </c>
      <c r="P212" t="b">
        <v>0</v>
      </c>
      <c r="Q212" t="s">
        <v>474</v>
      </c>
      <c r="R212" s="7">
        <f t="shared" si="15"/>
        <v>28.044247787610619</v>
      </c>
      <c r="S212" s="6" t="str" cm="1">
        <f t="array" ref="S212:T212">_xlfn.TEXTSPLIT(Q212,"/")</f>
        <v>film &amp; video</v>
      </c>
      <c r="T212" s="6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11">
        <f t="shared" si="13"/>
        <v>41513.208333333336</v>
      </c>
      <c r="M213">
        <v>1379653200</v>
      </c>
      <c r="N213" s="11">
        <f t="shared" si="14"/>
        <v>41537.208333333336</v>
      </c>
      <c r="O213" t="b">
        <v>0</v>
      </c>
      <c r="P213" t="b">
        <v>0</v>
      </c>
      <c r="Q213" t="s">
        <v>33</v>
      </c>
      <c r="R213" s="7">
        <f t="shared" si="15"/>
        <v>60.984615384615381</v>
      </c>
      <c r="S213" s="6" t="str" cm="1">
        <f t="array" ref="S213:T213">_xlfn.TEXTSPLIT(Q213,"/")</f>
        <v>theater</v>
      </c>
      <c r="T213" s="6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11">
        <f t="shared" si="13"/>
        <v>43814.25</v>
      </c>
      <c r="M214">
        <v>1580364000</v>
      </c>
      <c r="N214" s="11">
        <f t="shared" si="14"/>
        <v>43860.25</v>
      </c>
      <c r="O214" t="b">
        <v>0</v>
      </c>
      <c r="P214" t="b">
        <v>0</v>
      </c>
      <c r="Q214" t="s">
        <v>33</v>
      </c>
      <c r="R214" s="7">
        <f t="shared" si="15"/>
        <v>73.214285714285708</v>
      </c>
      <c r="S214" s="6" t="str" cm="1">
        <f t="array" ref="S214:T214">_xlfn.TEXTSPLIT(Q214,"/")</f>
        <v>theater</v>
      </c>
      <c r="T214" s="6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11">
        <f t="shared" si="13"/>
        <v>40488.208333333336</v>
      </c>
      <c r="M215">
        <v>1289714400</v>
      </c>
      <c r="N215" s="11">
        <f t="shared" si="14"/>
        <v>40496.25</v>
      </c>
      <c r="O215" t="b">
        <v>0</v>
      </c>
      <c r="P215" t="b">
        <v>1</v>
      </c>
      <c r="Q215" t="s">
        <v>60</v>
      </c>
      <c r="R215" s="7">
        <f t="shared" si="15"/>
        <v>39.997435299603637</v>
      </c>
      <c r="S215" s="6" t="str" cm="1">
        <f t="array" ref="S215:T215">_xlfn.TEXTSPLIT(Q215,"/")</f>
        <v>music</v>
      </c>
      <c r="T215" s="6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11">
        <f t="shared" si="13"/>
        <v>40409.208333333336</v>
      </c>
      <c r="M216">
        <v>1282712400</v>
      </c>
      <c r="N216" s="11">
        <f t="shared" si="14"/>
        <v>40415.208333333336</v>
      </c>
      <c r="O216" t="b">
        <v>0</v>
      </c>
      <c r="P216" t="b">
        <v>0</v>
      </c>
      <c r="Q216" t="s">
        <v>23</v>
      </c>
      <c r="R216" s="7">
        <f t="shared" si="15"/>
        <v>86.812121212121212</v>
      </c>
      <c r="S216" s="6" t="str" cm="1">
        <f t="array" ref="S216:T216">_xlfn.TEXTSPLIT(Q216,"/")</f>
        <v>music</v>
      </c>
      <c r="T216" s="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11">
        <f t="shared" si="13"/>
        <v>43509.25</v>
      </c>
      <c r="M217">
        <v>1550210400</v>
      </c>
      <c r="N217" s="11">
        <f t="shared" si="14"/>
        <v>43511.25</v>
      </c>
      <c r="O217" t="b">
        <v>0</v>
      </c>
      <c r="P217" t="b">
        <v>0</v>
      </c>
      <c r="Q217" t="s">
        <v>33</v>
      </c>
      <c r="R217" s="7">
        <f t="shared" si="15"/>
        <v>42.125874125874127</v>
      </c>
      <c r="S217" s="6" t="str" cm="1">
        <f t="array" ref="S217:T217">_xlfn.TEXTSPLIT(Q217,"/")</f>
        <v>theater</v>
      </c>
      <c r="T217" s="6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11">
        <f t="shared" si="13"/>
        <v>40869.25</v>
      </c>
      <c r="M218">
        <v>1322114400</v>
      </c>
      <c r="N218" s="11">
        <f t="shared" si="14"/>
        <v>40871.25</v>
      </c>
      <c r="O218" t="b">
        <v>0</v>
      </c>
      <c r="P218" t="b">
        <v>0</v>
      </c>
      <c r="Q218" t="s">
        <v>33</v>
      </c>
      <c r="R218" s="7">
        <f t="shared" si="15"/>
        <v>103.97851239669421</v>
      </c>
      <c r="S218" s="6" t="str" cm="1">
        <f t="array" ref="S218:T218">_xlfn.TEXTSPLIT(Q218,"/")</f>
        <v>theater</v>
      </c>
      <c r="T218" s="6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11">
        <f t="shared" si="13"/>
        <v>43583.208333333328</v>
      </c>
      <c r="M219">
        <v>1557205200</v>
      </c>
      <c r="N219" s="11">
        <f t="shared" si="14"/>
        <v>43592.208333333328</v>
      </c>
      <c r="O219" t="b">
        <v>0</v>
      </c>
      <c r="P219" t="b">
        <v>0</v>
      </c>
      <c r="Q219" t="s">
        <v>474</v>
      </c>
      <c r="R219" s="7">
        <f t="shared" si="15"/>
        <v>62.003211991434689</v>
      </c>
      <c r="S219" s="6" t="str" cm="1">
        <f t="array" ref="S219:T219">_xlfn.TEXTSPLIT(Q219,"/")</f>
        <v>film &amp; video</v>
      </c>
      <c r="T219" s="6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11">
        <f t="shared" si="13"/>
        <v>40858.25</v>
      </c>
      <c r="M220">
        <v>1323928800</v>
      </c>
      <c r="N220" s="11">
        <f t="shared" si="14"/>
        <v>40892.25</v>
      </c>
      <c r="O220" t="b">
        <v>0</v>
      </c>
      <c r="P220" t="b">
        <v>1</v>
      </c>
      <c r="Q220" t="s">
        <v>100</v>
      </c>
      <c r="R220" s="7">
        <f t="shared" si="15"/>
        <v>31.005037783375315</v>
      </c>
      <c r="S220" s="6" t="str" cm="1">
        <f t="array" ref="S220:T220">_xlfn.TEXTSPLIT(Q220,"/")</f>
        <v>film &amp; video</v>
      </c>
      <c r="T220" s="6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11">
        <f t="shared" si="13"/>
        <v>41137.208333333336</v>
      </c>
      <c r="M221">
        <v>1346130000</v>
      </c>
      <c r="N221" s="11">
        <f t="shared" si="14"/>
        <v>41149.208333333336</v>
      </c>
      <c r="O221" t="b">
        <v>0</v>
      </c>
      <c r="P221" t="b">
        <v>0</v>
      </c>
      <c r="Q221" t="s">
        <v>71</v>
      </c>
      <c r="R221" s="7">
        <f t="shared" si="15"/>
        <v>89.991552956465242</v>
      </c>
      <c r="S221" s="6" t="str" cm="1">
        <f t="array" ref="S221:T221">_xlfn.TEXTSPLIT(Q221,"/")</f>
        <v>film &amp; video</v>
      </c>
      <c r="T221" s="6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11">
        <f t="shared" si="13"/>
        <v>40725.208333333336</v>
      </c>
      <c r="M222">
        <v>1311051600</v>
      </c>
      <c r="N222" s="11">
        <f t="shared" si="14"/>
        <v>40743.208333333336</v>
      </c>
      <c r="O222" t="b">
        <v>1</v>
      </c>
      <c r="P222" t="b">
        <v>0</v>
      </c>
      <c r="Q222" t="s">
        <v>33</v>
      </c>
      <c r="R222" s="7">
        <f t="shared" si="15"/>
        <v>39.235294117647058</v>
      </c>
      <c r="S222" s="6" t="str" cm="1">
        <f t="array" ref="S222:T222">_xlfn.TEXTSPLIT(Q222,"/")</f>
        <v>theater</v>
      </c>
      <c r="T222" s="6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11">
        <f t="shared" si="13"/>
        <v>41081.208333333336</v>
      </c>
      <c r="M223">
        <v>1340427600</v>
      </c>
      <c r="N223" s="11">
        <f t="shared" si="14"/>
        <v>41083.208333333336</v>
      </c>
      <c r="O223" t="b">
        <v>1</v>
      </c>
      <c r="P223" t="b">
        <v>0</v>
      </c>
      <c r="Q223" t="s">
        <v>17</v>
      </c>
      <c r="R223" s="7">
        <f t="shared" si="15"/>
        <v>54.993116108306566</v>
      </c>
      <c r="S223" s="6" t="str" cm="1">
        <f t="array" ref="S223:T223">_xlfn.TEXTSPLIT(Q223,"/")</f>
        <v>food</v>
      </c>
      <c r="T223" s="6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11">
        <f t="shared" si="13"/>
        <v>41914.208333333336</v>
      </c>
      <c r="M224">
        <v>1412312400</v>
      </c>
      <c r="N224" s="11">
        <f t="shared" si="14"/>
        <v>41915.208333333336</v>
      </c>
      <c r="O224" t="b">
        <v>0</v>
      </c>
      <c r="P224" t="b">
        <v>0</v>
      </c>
      <c r="Q224" t="s">
        <v>122</v>
      </c>
      <c r="R224" s="7">
        <f t="shared" si="15"/>
        <v>47.992753623188406</v>
      </c>
      <c r="S224" s="6" t="str" cm="1">
        <f t="array" ref="S224:T224">_xlfn.TEXTSPLIT(Q224,"/")</f>
        <v>photography</v>
      </c>
      <c r="T224" s="6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11">
        <f t="shared" si="13"/>
        <v>42445.208333333328</v>
      </c>
      <c r="M225">
        <v>1459314000</v>
      </c>
      <c r="N225" s="11">
        <f t="shared" si="14"/>
        <v>42459.208333333328</v>
      </c>
      <c r="O225" t="b">
        <v>0</v>
      </c>
      <c r="P225" t="b">
        <v>0</v>
      </c>
      <c r="Q225" t="s">
        <v>33</v>
      </c>
      <c r="R225" s="7">
        <f t="shared" si="15"/>
        <v>87.966702470461868</v>
      </c>
      <c r="S225" s="6" t="str" cm="1">
        <f t="array" ref="S225:T225">_xlfn.TEXTSPLIT(Q225,"/")</f>
        <v>theater</v>
      </c>
      <c r="T225" s="6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11">
        <f t="shared" si="13"/>
        <v>41906.208333333336</v>
      </c>
      <c r="M226">
        <v>1415426400</v>
      </c>
      <c r="N226" s="11">
        <f t="shared" si="14"/>
        <v>41951.25</v>
      </c>
      <c r="O226" t="b">
        <v>0</v>
      </c>
      <c r="P226" t="b">
        <v>0</v>
      </c>
      <c r="Q226" t="s">
        <v>474</v>
      </c>
      <c r="R226" s="7">
        <f t="shared" si="15"/>
        <v>51.999165275459099</v>
      </c>
      <c r="S226" s="6" t="str" cm="1">
        <f t="array" ref="S226:T226">_xlfn.TEXTSPLIT(Q226,"/")</f>
        <v>film &amp; video</v>
      </c>
      <c r="T226" s="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11">
        <f t="shared" si="13"/>
        <v>41762.208333333336</v>
      </c>
      <c r="M227">
        <v>1399093200</v>
      </c>
      <c r="N227" s="11">
        <f t="shared" si="14"/>
        <v>41762.208333333336</v>
      </c>
      <c r="O227" t="b">
        <v>1</v>
      </c>
      <c r="P227" t="b">
        <v>0</v>
      </c>
      <c r="Q227" t="s">
        <v>23</v>
      </c>
      <c r="R227" s="7">
        <f t="shared" si="15"/>
        <v>29.999659863945578</v>
      </c>
      <c r="S227" s="6" t="str" cm="1">
        <f t="array" ref="S227:T227">_xlfn.TEXTSPLIT(Q227,"/")</f>
        <v>music</v>
      </c>
      <c r="T227" s="6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11">
        <f t="shared" si="13"/>
        <v>40276.208333333336</v>
      </c>
      <c r="M228">
        <v>1273899600</v>
      </c>
      <c r="N228" s="11">
        <f t="shared" si="14"/>
        <v>40313.208333333336</v>
      </c>
      <c r="O228" t="b">
        <v>0</v>
      </c>
      <c r="P228" t="b">
        <v>0</v>
      </c>
      <c r="Q228" t="s">
        <v>122</v>
      </c>
      <c r="R228" s="7">
        <f t="shared" si="15"/>
        <v>98.205357142857139</v>
      </c>
      <c r="S228" s="6" t="str" cm="1">
        <f t="array" ref="S228:T228">_xlfn.TEXTSPLIT(Q228,"/")</f>
        <v>photography</v>
      </c>
      <c r="T228" s="6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11">
        <f t="shared" si="13"/>
        <v>42139.208333333328</v>
      </c>
      <c r="M229">
        <v>1432184400</v>
      </c>
      <c r="N229" s="11">
        <f t="shared" si="14"/>
        <v>42145.208333333328</v>
      </c>
      <c r="O229" t="b">
        <v>0</v>
      </c>
      <c r="P229" t="b">
        <v>0</v>
      </c>
      <c r="Q229" t="s">
        <v>292</v>
      </c>
      <c r="R229" s="7">
        <f t="shared" si="15"/>
        <v>108.96182396606575</v>
      </c>
      <c r="S229" s="6" t="str" cm="1">
        <f t="array" ref="S229:T229">_xlfn.TEXTSPLIT(Q229,"/")</f>
        <v>games</v>
      </c>
      <c r="T229" s="6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11">
        <f t="shared" si="13"/>
        <v>42613.208333333328</v>
      </c>
      <c r="M230">
        <v>1474779600</v>
      </c>
      <c r="N230" s="11">
        <f t="shared" si="14"/>
        <v>42638.208333333328</v>
      </c>
      <c r="O230" t="b">
        <v>0</v>
      </c>
      <c r="P230" t="b">
        <v>0</v>
      </c>
      <c r="Q230" t="s">
        <v>71</v>
      </c>
      <c r="R230" s="7">
        <f t="shared" si="15"/>
        <v>66.998379254457049</v>
      </c>
      <c r="S230" s="6" t="str" cm="1">
        <f t="array" ref="S230:T230">_xlfn.TEXTSPLIT(Q230,"/")</f>
        <v>film &amp; video</v>
      </c>
      <c r="T230" s="6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11">
        <f t="shared" si="13"/>
        <v>42887.208333333328</v>
      </c>
      <c r="M231">
        <v>1500440400</v>
      </c>
      <c r="N231" s="11">
        <f t="shared" si="14"/>
        <v>42935.208333333328</v>
      </c>
      <c r="O231" t="b">
        <v>0</v>
      </c>
      <c r="P231" t="b">
        <v>1</v>
      </c>
      <c r="Q231" t="s">
        <v>292</v>
      </c>
      <c r="R231" s="7">
        <f t="shared" si="15"/>
        <v>64.99333594668758</v>
      </c>
      <c r="S231" s="6" t="str" cm="1">
        <f t="array" ref="S231:T231">_xlfn.TEXTSPLIT(Q231,"/")</f>
        <v>games</v>
      </c>
      <c r="T231" s="6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11">
        <f t="shared" si="13"/>
        <v>43805.25</v>
      </c>
      <c r="M232">
        <v>1575612000</v>
      </c>
      <c r="N232" s="11">
        <f t="shared" si="14"/>
        <v>43805.25</v>
      </c>
      <c r="O232" t="b">
        <v>0</v>
      </c>
      <c r="P232" t="b">
        <v>0</v>
      </c>
      <c r="Q232" t="s">
        <v>89</v>
      </c>
      <c r="R232" s="7">
        <f t="shared" si="15"/>
        <v>99.841584158415841</v>
      </c>
      <c r="S232" s="6" t="str" cm="1">
        <f t="array" ref="S232:T232">_xlfn.TEXTSPLIT(Q232,"/")</f>
        <v>games</v>
      </c>
      <c r="T232" s="6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11">
        <f t="shared" si="13"/>
        <v>41415.208333333336</v>
      </c>
      <c r="M233">
        <v>1374123600</v>
      </c>
      <c r="N233" s="11">
        <f t="shared" si="14"/>
        <v>41473.208333333336</v>
      </c>
      <c r="O233" t="b">
        <v>0</v>
      </c>
      <c r="P233" t="b">
        <v>0</v>
      </c>
      <c r="Q233" t="s">
        <v>33</v>
      </c>
      <c r="R233" s="7">
        <f t="shared" si="15"/>
        <v>82.432835820895519</v>
      </c>
      <c r="S233" s="6" t="str" cm="1">
        <f t="array" ref="S233:T233">_xlfn.TEXTSPLIT(Q233,"/")</f>
        <v>theater</v>
      </c>
      <c r="T233" s="6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11">
        <f t="shared" si="13"/>
        <v>42576.208333333328</v>
      </c>
      <c r="M234">
        <v>1469509200</v>
      </c>
      <c r="N234" s="11">
        <f t="shared" si="14"/>
        <v>42577.208333333328</v>
      </c>
      <c r="O234" t="b">
        <v>0</v>
      </c>
      <c r="P234" t="b">
        <v>0</v>
      </c>
      <c r="Q234" t="s">
        <v>33</v>
      </c>
      <c r="R234" s="7">
        <f t="shared" si="15"/>
        <v>63.293478260869563</v>
      </c>
      <c r="S234" s="6" t="str" cm="1">
        <f t="array" ref="S234:T234">_xlfn.TEXTSPLIT(Q234,"/")</f>
        <v>theater</v>
      </c>
      <c r="T234" s="6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11">
        <f t="shared" si="13"/>
        <v>40706.208333333336</v>
      </c>
      <c r="M235">
        <v>1309237200</v>
      </c>
      <c r="N235" s="11">
        <f t="shared" si="14"/>
        <v>40722.208333333336</v>
      </c>
      <c r="O235" t="b">
        <v>0</v>
      </c>
      <c r="P235" t="b">
        <v>0</v>
      </c>
      <c r="Q235" t="s">
        <v>71</v>
      </c>
      <c r="R235" s="7">
        <f t="shared" si="15"/>
        <v>96.774193548387103</v>
      </c>
      <c r="S235" s="6" t="str" cm="1">
        <f t="array" ref="S235:T235">_xlfn.TEXTSPLIT(Q235,"/")</f>
        <v>film &amp; video</v>
      </c>
      <c r="T235" s="6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11">
        <f t="shared" si="13"/>
        <v>42969.208333333328</v>
      </c>
      <c r="M236">
        <v>1503982800</v>
      </c>
      <c r="N236" s="11">
        <f t="shared" si="14"/>
        <v>42976.208333333328</v>
      </c>
      <c r="O236" t="b">
        <v>0</v>
      </c>
      <c r="P236" t="b">
        <v>1</v>
      </c>
      <c r="Q236" t="s">
        <v>89</v>
      </c>
      <c r="R236" s="7">
        <f t="shared" si="15"/>
        <v>54.906040268456373</v>
      </c>
      <c r="S236" s="6" t="str" cm="1">
        <f t="array" ref="S236:T236">_xlfn.TEXTSPLIT(Q236,"/")</f>
        <v>games</v>
      </c>
      <c r="T236" s="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11">
        <f t="shared" si="13"/>
        <v>42779.25</v>
      </c>
      <c r="M237">
        <v>1487397600</v>
      </c>
      <c r="N237" s="11">
        <f t="shared" si="14"/>
        <v>42784.25</v>
      </c>
      <c r="O237" t="b">
        <v>0</v>
      </c>
      <c r="P237" t="b">
        <v>0</v>
      </c>
      <c r="Q237" t="s">
        <v>71</v>
      </c>
      <c r="R237" s="7">
        <f t="shared" si="15"/>
        <v>39.010869565217391</v>
      </c>
      <c r="S237" s="6" t="str" cm="1">
        <f t="array" ref="S237:T237">_xlfn.TEXTSPLIT(Q237,"/")</f>
        <v>film &amp; video</v>
      </c>
      <c r="T237" s="6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11">
        <f t="shared" si="13"/>
        <v>43641.208333333328</v>
      </c>
      <c r="M238">
        <v>1562043600</v>
      </c>
      <c r="N238" s="11">
        <f t="shared" si="14"/>
        <v>43648.208333333328</v>
      </c>
      <c r="O238" t="b">
        <v>0</v>
      </c>
      <c r="P238" t="b">
        <v>1</v>
      </c>
      <c r="Q238" t="s">
        <v>23</v>
      </c>
      <c r="R238" s="7">
        <f t="shared" si="15"/>
        <v>75.84210526315789</v>
      </c>
      <c r="S238" s="6" t="str" cm="1">
        <f t="array" ref="S238:T238">_xlfn.TEXTSPLIT(Q238,"/")</f>
        <v>music</v>
      </c>
      <c r="T238" s="6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11">
        <f t="shared" si="13"/>
        <v>41754.208333333336</v>
      </c>
      <c r="M239">
        <v>1398574800</v>
      </c>
      <c r="N239" s="11">
        <f t="shared" si="14"/>
        <v>41756.208333333336</v>
      </c>
      <c r="O239" t="b">
        <v>0</v>
      </c>
      <c r="P239" t="b">
        <v>0</v>
      </c>
      <c r="Q239" t="s">
        <v>71</v>
      </c>
      <c r="R239" s="7">
        <f t="shared" si="15"/>
        <v>45.051671732522799</v>
      </c>
      <c r="S239" s="6" t="str" cm="1">
        <f t="array" ref="S239:T239">_xlfn.TEXTSPLIT(Q239,"/")</f>
        <v>film &amp; video</v>
      </c>
      <c r="T239" s="6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11">
        <f t="shared" si="13"/>
        <v>43083.25</v>
      </c>
      <c r="M240">
        <v>1515391200</v>
      </c>
      <c r="N240" s="11">
        <f t="shared" si="14"/>
        <v>43108.25</v>
      </c>
      <c r="O240" t="b">
        <v>0</v>
      </c>
      <c r="P240" t="b">
        <v>1</v>
      </c>
      <c r="Q240" t="s">
        <v>33</v>
      </c>
      <c r="R240" s="7">
        <f t="shared" si="15"/>
        <v>104.51546391752578</v>
      </c>
      <c r="S240" s="6" t="str" cm="1">
        <f t="array" ref="S240:T240">_xlfn.TEXTSPLIT(Q240,"/")</f>
        <v>theater</v>
      </c>
      <c r="T240" s="6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11">
        <f t="shared" si="13"/>
        <v>42245.208333333328</v>
      </c>
      <c r="M241">
        <v>1441170000</v>
      </c>
      <c r="N241" s="11">
        <f t="shared" si="14"/>
        <v>42249.208333333328</v>
      </c>
      <c r="O241" t="b">
        <v>0</v>
      </c>
      <c r="P241" t="b">
        <v>0</v>
      </c>
      <c r="Q241" t="s">
        <v>65</v>
      </c>
      <c r="R241" s="7">
        <f t="shared" si="15"/>
        <v>76.268292682926827</v>
      </c>
      <c r="S241" s="6" t="str" cm="1">
        <f t="array" ref="S241:T241">_xlfn.TEXTSPLIT(Q241,"/")</f>
        <v>technology</v>
      </c>
      <c r="T241" s="6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11">
        <f t="shared" si="13"/>
        <v>40396.208333333336</v>
      </c>
      <c r="M242">
        <v>1281157200</v>
      </c>
      <c r="N242" s="11">
        <f t="shared" si="14"/>
        <v>40397.208333333336</v>
      </c>
      <c r="O242" t="b">
        <v>0</v>
      </c>
      <c r="P242" t="b">
        <v>0</v>
      </c>
      <c r="Q242" t="s">
        <v>33</v>
      </c>
      <c r="R242" s="7">
        <f t="shared" si="15"/>
        <v>69.015695067264573</v>
      </c>
      <c r="S242" s="6" t="str" cm="1">
        <f t="array" ref="S242:T242">_xlfn.TEXTSPLIT(Q242,"/")</f>
        <v>theater</v>
      </c>
      <c r="T242" s="6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11">
        <f t="shared" si="13"/>
        <v>41742.208333333336</v>
      </c>
      <c r="M243">
        <v>1398229200</v>
      </c>
      <c r="N243" s="11">
        <f t="shared" si="14"/>
        <v>41752.208333333336</v>
      </c>
      <c r="O243" t="b">
        <v>0</v>
      </c>
      <c r="P243" t="b">
        <v>1</v>
      </c>
      <c r="Q243" t="s">
        <v>68</v>
      </c>
      <c r="R243" s="7">
        <f t="shared" si="15"/>
        <v>101.97684085510689</v>
      </c>
      <c r="S243" s="6" t="str" cm="1">
        <f t="array" ref="S243:T243">_xlfn.TEXTSPLIT(Q243,"/")</f>
        <v>publishing</v>
      </c>
      <c r="T243" s="6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11">
        <f t="shared" si="13"/>
        <v>42865.208333333328</v>
      </c>
      <c r="M244">
        <v>1495256400</v>
      </c>
      <c r="N244" s="11">
        <f t="shared" si="14"/>
        <v>42875.208333333328</v>
      </c>
      <c r="O244" t="b">
        <v>0</v>
      </c>
      <c r="P244" t="b">
        <v>1</v>
      </c>
      <c r="Q244" t="s">
        <v>23</v>
      </c>
      <c r="R244" s="7">
        <f t="shared" si="15"/>
        <v>42.915999999999997</v>
      </c>
      <c r="S244" s="6" t="str" cm="1">
        <f t="array" ref="S244:T244">_xlfn.TEXTSPLIT(Q244,"/")</f>
        <v>music</v>
      </c>
      <c r="T244" s="6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11">
        <f t="shared" si="13"/>
        <v>43163.25</v>
      </c>
      <c r="M245">
        <v>1520402400</v>
      </c>
      <c r="N245" s="11">
        <f t="shared" si="14"/>
        <v>43166.25</v>
      </c>
      <c r="O245" t="b">
        <v>0</v>
      </c>
      <c r="P245" t="b">
        <v>0</v>
      </c>
      <c r="Q245" t="s">
        <v>33</v>
      </c>
      <c r="R245" s="7">
        <f t="shared" si="15"/>
        <v>43.025210084033617</v>
      </c>
      <c r="S245" s="6" t="str" cm="1">
        <f t="array" ref="S245:T245">_xlfn.TEXTSPLIT(Q245,"/")</f>
        <v>theater</v>
      </c>
      <c r="T245" s="6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11">
        <f t="shared" si="13"/>
        <v>41834.208333333336</v>
      </c>
      <c r="M246">
        <v>1409806800</v>
      </c>
      <c r="N246" s="11">
        <f t="shared" si="14"/>
        <v>41886.208333333336</v>
      </c>
      <c r="O246" t="b">
        <v>0</v>
      </c>
      <c r="P246" t="b">
        <v>0</v>
      </c>
      <c r="Q246" t="s">
        <v>33</v>
      </c>
      <c r="R246" s="7">
        <f t="shared" si="15"/>
        <v>75.245283018867923</v>
      </c>
      <c r="S246" s="6" t="str" cm="1">
        <f t="array" ref="S246:T246">_xlfn.TEXTSPLIT(Q246,"/")</f>
        <v>theater</v>
      </c>
      <c r="T246" s="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11">
        <f t="shared" si="13"/>
        <v>41736.208333333336</v>
      </c>
      <c r="M247">
        <v>1396933200</v>
      </c>
      <c r="N247" s="11">
        <f t="shared" si="14"/>
        <v>41737.208333333336</v>
      </c>
      <c r="O247" t="b">
        <v>0</v>
      </c>
      <c r="P247" t="b">
        <v>0</v>
      </c>
      <c r="Q247" t="s">
        <v>33</v>
      </c>
      <c r="R247" s="7">
        <f t="shared" si="15"/>
        <v>69.023364485981304</v>
      </c>
      <c r="S247" s="6" t="str" cm="1">
        <f t="array" ref="S247:T247">_xlfn.TEXTSPLIT(Q247,"/")</f>
        <v>theater</v>
      </c>
      <c r="T247" s="6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11">
        <f t="shared" si="13"/>
        <v>41491.208333333336</v>
      </c>
      <c r="M248">
        <v>1376024400</v>
      </c>
      <c r="N248" s="11">
        <f t="shared" si="14"/>
        <v>41495.208333333336</v>
      </c>
      <c r="O248" t="b">
        <v>0</v>
      </c>
      <c r="P248" t="b">
        <v>0</v>
      </c>
      <c r="Q248" t="s">
        <v>28</v>
      </c>
      <c r="R248" s="7">
        <f t="shared" si="15"/>
        <v>65.986486486486484</v>
      </c>
      <c r="S248" s="6" t="str" cm="1">
        <f t="array" ref="S248:T248">_xlfn.TEXTSPLIT(Q248,"/")</f>
        <v>technology</v>
      </c>
      <c r="T248" s="6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11">
        <f t="shared" si="13"/>
        <v>42726.25</v>
      </c>
      <c r="M249">
        <v>1483682400</v>
      </c>
      <c r="N249" s="11">
        <f t="shared" si="14"/>
        <v>42741.25</v>
      </c>
      <c r="O249" t="b">
        <v>0</v>
      </c>
      <c r="P249" t="b">
        <v>1</v>
      </c>
      <c r="Q249" t="s">
        <v>119</v>
      </c>
      <c r="R249" s="7">
        <f t="shared" si="15"/>
        <v>98.013800424628457</v>
      </c>
      <c r="S249" s="6" t="str" cm="1">
        <f t="array" ref="S249:T249">_xlfn.TEXTSPLIT(Q249,"/")</f>
        <v>publishing</v>
      </c>
      <c r="T249" s="6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11">
        <f t="shared" si="13"/>
        <v>42004.25</v>
      </c>
      <c r="M250">
        <v>1420437600</v>
      </c>
      <c r="N250" s="11">
        <f t="shared" si="14"/>
        <v>42009.25</v>
      </c>
      <c r="O250" t="b">
        <v>0</v>
      </c>
      <c r="P250" t="b">
        <v>0</v>
      </c>
      <c r="Q250" t="s">
        <v>292</v>
      </c>
      <c r="R250" s="7">
        <f t="shared" si="15"/>
        <v>60.105504587155963</v>
      </c>
      <c r="S250" s="6" t="str" cm="1">
        <f t="array" ref="S250:T250">_xlfn.TEXTSPLIT(Q250,"/")</f>
        <v>games</v>
      </c>
      <c r="T250" s="6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11">
        <f t="shared" si="13"/>
        <v>42006.25</v>
      </c>
      <c r="M251">
        <v>1420783200</v>
      </c>
      <c r="N251" s="11">
        <f t="shared" si="14"/>
        <v>42013.25</v>
      </c>
      <c r="O251" t="b">
        <v>0</v>
      </c>
      <c r="P251" t="b">
        <v>0</v>
      </c>
      <c r="Q251" t="s">
        <v>206</v>
      </c>
      <c r="R251" s="7">
        <f t="shared" si="15"/>
        <v>26.000773395204948</v>
      </c>
      <c r="S251" s="6" t="str" cm="1">
        <f t="array" ref="S251:T251">_xlfn.TEXTSPLIT(Q251,"/")</f>
        <v>publishing</v>
      </c>
      <c r="T251" s="6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11">
        <f t="shared" si="13"/>
        <v>40203.25</v>
      </c>
      <c r="M252">
        <v>1267423200</v>
      </c>
      <c r="N252" s="11">
        <f t="shared" si="14"/>
        <v>40238.25</v>
      </c>
      <c r="O252" t="b">
        <v>0</v>
      </c>
      <c r="P252" t="b">
        <v>0</v>
      </c>
      <c r="Q252" t="s">
        <v>23</v>
      </c>
      <c r="R252" s="7">
        <f t="shared" si="15"/>
        <v>3</v>
      </c>
      <c r="S252" s="6" t="str" cm="1">
        <f t="array" ref="S252:T252">_xlfn.TEXTSPLIT(Q252,"/")</f>
        <v>music</v>
      </c>
      <c r="T252" s="6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11">
        <f t="shared" si="13"/>
        <v>41252.25</v>
      </c>
      <c r="M253">
        <v>1355205600</v>
      </c>
      <c r="N253" s="11">
        <f t="shared" si="14"/>
        <v>41254.25</v>
      </c>
      <c r="O253" t="b">
        <v>0</v>
      </c>
      <c r="P253" t="b">
        <v>0</v>
      </c>
      <c r="Q253" t="s">
        <v>33</v>
      </c>
      <c r="R253" s="7">
        <f t="shared" si="15"/>
        <v>38.019801980198018</v>
      </c>
      <c r="S253" s="6" t="str" cm="1">
        <f t="array" ref="S253:T253">_xlfn.TEXTSPLIT(Q253,"/")</f>
        <v>theater</v>
      </c>
      <c r="T253" s="6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11">
        <f t="shared" si="13"/>
        <v>41572.208333333336</v>
      </c>
      <c r="M254">
        <v>1383109200</v>
      </c>
      <c r="N254" s="11">
        <f t="shared" si="14"/>
        <v>41577.208333333336</v>
      </c>
      <c r="O254" t="b">
        <v>0</v>
      </c>
      <c r="P254" t="b">
        <v>0</v>
      </c>
      <c r="Q254" t="s">
        <v>33</v>
      </c>
      <c r="R254" s="7">
        <f t="shared" si="15"/>
        <v>106.15254237288136</v>
      </c>
      <c r="S254" s="6" t="str" cm="1">
        <f t="array" ref="S254:T254">_xlfn.TEXTSPLIT(Q254,"/")</f>
        <v>theater</v>
      </c>
      <c r="T254" s="6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11">
        <f t="shared" si="13"/>
        <v>40641.208333333336</v>
      </c>
      <c r="M255">
        <v>1303275600</v>
      </c>
      <c r="N255" s="11">
        <f t="shared" si="14"/>
        <v>40653.208333333336</v>
      </c>
      <c r="O255" t="b">
        <v>0</v>
      </c>
      <c r="P255" t="b">
        <v>0</v>
      </c>
      <c r="Q255" t="s">
        <v>53</v>
      </c>
      <c r="R255" s="7">
        <f t="shared" si="15"/>
        <v>81.019475655430711</v>
      </c>
      <c r="S255" s="6" t="str" cm="1">
        <f t="array" ref="S255:T255">_xlfn.TEXTSPLIT(Q255,"/")</f>
        <v>film &amp; video</v>
      </c>
      <c r="T255" s="6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11">
        <f t="shared" si="13"/>
        <v>42787.25</v>
      </c>
      <c r="M256">
        <v>1487829600</v>
      </c>
      <c r="N256" s="11">
        <f t="shared" si="14"/>
        <v>42789.25</v>
      </c>
      <c r="O256" t="b">
        <v>0</v>
      </c>
      <c r="P256" t="b">
        <v>0</v>
      </c>
      <c r="Q256" t="s">
        <v>68</v>
      </c>
      <c r="R256" s="7">
        <f t="shared" si="15"/>
        <v>96.647727272727266</v>
      </c>
      <c r="S256" s="6" t="str" cm="1">
        <f t="array" ref="S256:T256">_xlfn.TEXTSPLIT(Q256,"/")</f>
        <v>publishing</v>
      </c>
      <c r="T256" s="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11">
        <f t="shared" si="13"/>
        <v>40590.25</v>
      </c>
      <c r="M257">
        <v>1298268000</v>
      </c>
      <c r="N257" s="11">
        <f t="shared" si="14"/>
        <v>40595.25</v>
      </c>
      <c r="O257" t="b">
        <v>0</v>
      </c>
      <c r="P257" t="b">
        <v>1</v>
      </c>
      <c r="Q257" t="s">
        <v>23</v>
      </c>
      <c r="R257" s="7">
        <f t="shared" si="15"/>
        <v>57.003535651149086</v>
      </c>
      <c r="S257" s="6" t="str" cm="1">
        <f t="array" ref="S257:T257">_xlfn.TEXTSPLIT(Q257,"/")</f>
        <v>music</v>
      </c>
      <c r="T257" s="6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11">
        <f t="shared" si="13"/>
        <v>42393.25</v>
      </c>
      <c r="M258">
        <v>1456812000</v>
      </c>
      <c r="N258" s="11">
        <f t="shared" si="14"/>
        <v>42430.25</v>
      </c>
      <c r="O258" t="b">
        <v>0</v>
      </c>
      <c r="P258" t="b">
        <v>0</v>
      </c>
      <c r="Q258" t="s">
        <v>23</v>
      </c>
      <c r="R258" s="7">
        <f t="shared" si="15"/>
        <v>63.93333333333333</v>
      </c>
      <c r="S258" s="6" t="str" cm="1">
        <f t="array" ref="S258:T258">_xlfn.TEXTSPLIT(Q258,"/")</f>
        <v>music</v>
      </c>
      <c r="T258" s="6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11">
        <f t="shared" ref="L259:L322" si="17">(((K259/60)/60)/24)+DATE(1970,1,1)</f>
        <v>41338.25</v>
      </c>
      <c r="M259">
        <v>1363669200</v>
      </c>
      <c r="N259" s="11">
        <f t="shared" ref="N259:N322" si="18">(((M259/60)/60)/24)+DATE(1970,1,1)</f>
        <v>41352.208333333336</v>
      </c>
      <c r="O259" t="b">
        <v>0</v>
      </c>
      <c r="P259" t="b">
        <v>0</v>
      </c>
      <c r="Q259" t="s">
        <v>33</v>
      </c>
      <c r="R259" s="7">
        <f t="shared" ref="R259:R322" si="19">IFERROR(E259/H259,0)</f>
        <v>90.456521739130437</v>
      </c>
      <c r="S259" s="6" t="str" cm="1">
        <f t="array" ref="S259:T259">_xlfn.TEXTSPLIT(Q259,"/")</f>
        <v>theater</v>
      </c>
      <c r="T259" s="6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11">
        <f t="shared" si="17"/>
        <v>42712.25</v>
      </c>
      <c r="M260">
        <v>1482904800</v>
      </c>
      <c r="N260" s="11">
        <f t="shared" si="18"/>
        <v>42732.25</v>
      </c>
      <c r="O260" t="b">
        <v>0</v>
      </c>
      <c r="P260" t="b">
        <v>1</v>
      </c>
      <c r="Q260" t="s">
        <v>33</v>
      </c>
      <c r="R260" s="7">
        <f t="shared" si="19"/>
        <v>72.172043010752688</v>
      </c>
      <c r="S260" s="6" t="str" cm="1">
        <f t="array" ref="S260:T260">_xlfn.TEXTSPLIT(Q260,"/")</f>
        <v>theater</v>
      </c>
      <c r="T260" s="6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11">
        <f t="shared" si="17"/>
        <v>41251.25</v>
      </c>
      <c r="M261">
        <v>1356588000</v>
      </c>
      <c r="N261" s="11">
        <f t="shared" si="18"/>
        <v>41270.25</v>
      </c>
      <c r="O261" t="b">
        <v>1</v>
      </c>
      <c r="P261" t="b">
        <v>0</v>
      </c>
      <c r="Q261" t="s">
        <v>122</v>
      </c>
      <c r="R261" s="7">
        <f t="shared" si="19"/>
        <v>77.934782608695656</v>
      </c>
      <c r="S261" s="6" t="str" cm="1">
        <f t="array" ref="S261:T261">_xlfn.TEXTSPLIT(Q261,"/")</f>
        <v>photography</v>
      </c>
      <c r="T261" s="6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11">
        <f t="shared" si="17"/>
        <v>41180.208333333336</v>
      </c>
      <c r="M262">
        <v>1349845200</v>
      </c>
      <c r="N262" s="11">
        <f t="shared" si="18"/>
        <v>41192.208333333336</v>
      </c>
      <c r="O262" t="b">
        <v>0</v>
      </c>
      <c r="P262" t="b">
        <v>0</v>
      </c>
      <c r="Q262" t="s">
        <v>23</v>
      </c>
      <c r="R262" s="7">
        <f t="shared" si="19"/>
        <v>38.065134099616856</v>
      </c>
      <c r="S262" s="6" t="str" cm="1">
        <f t="array" ref="S262:T262">_xlfn.TEXTSPLIT(Q262,"/")</f>
        <v>music</v>
      </c>
      <c r="T262" s="6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11">
        <f t="shared" si="17"/>
        <v>40415.208333333336</v>
      </c>
      <c r="M263">
        <v>1283058000</v>
      </c>
      <c r="N263" s="11">
        <f t="shared" si="18"/>
        <v>40419.208333333336</v>
      </c>
      <c r="O263" t="b">
        <v>0</v>
      </c>
      <c r="P263" t="b">
        <v>1</v>
      </c>
      <c r="Q263" t="s">
        <v>23</v>
      </c>
      <c r="R263" s="7">
        <f t="shared" si="19"/>
        <v>57.936123348017624</v>
      </c>
      <c r="S263" s="6" t="str" cm="1">
        <f t="array" ref="S263:T263">_xlfn.TEXTSPLIT(Q263,"/")</f>
        <v>music</v>
      </c>
      <c r="T263" s="6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11">
        <f t="shared" si="17"/>
        <v>40638.208333333336</v>
      </c>
      <c r="M264">
        <v>1304226000</v>
      </c>
      <c r="N264" s="11">
        <f t="shared" si="18"/>
        <v>40664.208333333336</v>
      </c>
      <c r="O264" t="b">
        <v>0</v>
      </c>
      <c r="P264" t="b">
        <v>1</v>
      </c>
      <c r="Q264" t="s">
        <v>60</v>
      </c>
      <c r="R264" s="7">
        <f t="shared" si="19"/>
        <v>49.794392523364486</v>
      </c>
      <c r="S264" s="6" t="str" cm="1">
        <f t="array" ref="S264:T264">_xlfn.TEXTSPLIT(Q264,"/")</f>
        <v>music</v>
      </c>
      <c r="T264" s="6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11">
        <f t="shared" si="17"/>
        <v>40187.25</v>
      </c>
      <c r="M265">
        <v>1263016800</v>
      </c>
      <c r="N265" s="11">
        <f t="shared" si="18"/>
        <v>40187.25</v>
      </c>
      <c r="O265" t="b">
        <v>0</v>
      </c>
      <c r="P265" t="b">
        <v>0</v>
      </c>
      <c r="Q265" t="s">
        <v>122</v>
      </c>
      <c r="R265" s="7">
        <f t="shared" si="19"/>
        <v>54.050251256281406</v>
      </c>
      <c r="S265" s="6" t="str" cm="1">
        <f t="array" ref="S265:T265">_xlfn.TEXTSPLIT(Q265,"/")</f>
        <v>photography</v>
      </c>
      <c r="T265" s="6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11">
        <f t="shared" si="17"/>
        <v>41317.25</v>
      </c>
      <c r="M266">
        <v>1362031200</v>
      </c>
      <c r="N266" s="11">
        <f t="shared" si="18"/>
        <v>41333.25</v>
      </c>
      <c r="O266" t="b">
        <v>0</v>
      </c>
      <c r="P266" t="b">
        <v>0</v>
      </c>
      <c r="Q266" t="s">
        <v>33</v>
      </c>
      <c r="R266" s="7">
        <f t="shared" si="19"/>
        <v>30.002721335268504</v>
      </c>
      <c r="S266" s="6" t="str" cm="1">
        <f t="array" ref="S266:T266">_xlfn.TEXTSPLIT(Q266,"/")</f>
        <v>theater</v>
      </c>
      <c r="T266" s="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11">
        <f t="shared" si="17"/>
        <v>42372.25</v>
      </c>
      <c r="M267">
        <v>1455602400</v>
      </c>
      <c r="N267" s="11">
        <f t="shared" si="18"/>
        <v>42416.25</v>
      </c>
      <c r="O267" t="b">
        <v>0</v>
      </c>
      <c r="P267" t="b">
        <v>0</v>
      </c>
      <c r="Q267" t="s">
        <v>33</v>
      </c>
      <c r="R267" s="7">
        <f t="shared" si="19"/>
        <v>70.127906976744185</v>
      </c>
      <c r="S267" s="6" t="str" cm="1">
        <f t="array" ref="S267:T267">_xlfn.TEXTSPLIT(Q267,"/")</f>
        <v>theater</v>
      </c>
      <c r="T267" s="6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11">
        <f t="shared" si="17"/>
        <v>41950.25</v>
      </c>
      <c r="M268">
        <v>1418191200</v>
      </c>
      <c r="N268" s="11">
        <f t="shared" si="18"/>
        <v>41983.25</v>
      </c>
      <c r="O268" t="b">
        <v>0</v>
      </c>
      <c r="P268" t="b">
        <v>1</v>
      </c>
      <c r="Q268" t="s">
        <v>159</v>
      </c>
      <c r="R268" s="7">
        <f t="shared" si="19"/>
        <v>26.996228786926462</v>
      </c>
      <c r="S268" s="6" t="str" cm="1">
        <f t="array" ref="S268:T268">_xlfn.TEXTSPLIT(Q268,"/")</f>
        <v>music</v>
      </c>
      <c r="T268" s="6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11">
        <f t="shared" si="17"/>
        <v>41206.208333333336</v>
      </c>
      <c r="M269">
        <v>1352440800</v>
      </c>
      <c r="N269" s="11">
        <f t="shared" si="18"/>
        <v>41222.25</v>
      </c>
      <c r="O269" t="b">
        <v>0</v>
      </c>
      <c r="P269" t="b">
        <v>0</v>
      </c>
      <c r="Q269" t="s">
        <v>33</v>
      </c>
      <c r="R269" s="7">
        <f t="shared" si="19"/>
        <v>51.990606936416185</v>
      </c>
      <c r="S269" s="6" t="str" cm="1">
        <f t="array" ref="S269:T269">_xlfn.TEXTSPLIT(Q269,"/")</f>
        <v>theater</v>
      </c>
      <c r="T269" s="6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11">
        <f t="shared" si="17"/>
        <v>41186.208333333336</v>
      </c>
      <c r="M270">
        <v>1353304800</v>
      </c>
      <c r="N270" s="11">
        <f t="shared" si="18"/>
        <v>41232.25</v>
      </c>
      <c r="O270" t="b">
        <v>0</v>
      </c>
      <c r="P270" t="b">
        <v>0</v>
      </c>
      <c r="Q270" t="s">
        <v>42</v>
      </c>
      <c r="R270" s="7">
        <f t="shared" si="19"/>
        <v>56.416666666666664</v>
      </c>
      <c r="S270" s="6" t="str" cm="1">
        <f t="array" ref="S270:T270">_xlfn.TEXTSPLIT(Q270,"/")</f>
        <v>film &amp; video</v>
      </c>
      <c r="T270" s="6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11">
        <f t="shared" si="17"/>
        <v>43496.25</v>
      </c>
      <c r="M271">
        <v>1550728800</v>
      </c>
      <c r="N271" s="11">
        <f t="shared" si="18"/>
        <v>43517.25</v>
      </c>
      <c r="O271" t="b">
        <v>0</v>
      </c>
      <c r="P271" t="b">
        <v>0</v>
      </c>
      <c r="Q271" t="s">
        <v>269</v>
      </c>
      <c r="R271" s="7">
        <f t="shared" si="19"/>
        <v>101.63218390804597</v>
      </c>
      <c r="S271" s="6" t="str" cm="1">
        <f t="array" ref="S271:T271">_xlfn.TEXTSPLIT(Q271,"/")</f>
        <v>film &amp; video</v>
      </c>
      <c r="T271" s="6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11">
        <f t="shared" si="17"/>
        <v>40514.25</v>
      </c>
      <c r="M272">
        <v>1291442400</v>
      </c>
      <c r="N272" s="11">
        <f t="shared" si="18"/>
        <v>40516.25</v>
      </c>
      <c r="O272" t="b">
        <v>0</v>
      </c>
      <c r="P272" t="b">
        <v>0</v>
      </c>
      <c r="Q272" t="s">
        <v>89</v>
      </c>
      <c r="R272" s="7">
        <f t="shared" si="19"/>
        <v>25.005291005291006</v>
      </c>
      <c r="S272" s="6" t="str" cm="1">
        <f t="array" ref="S272:T272">_xlfn.TEXTSPLIT(Q272,"/")</f>
        <v>games</v>
      </c>
      <c r="T272" s="6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11">
        <f t="shared" si="17"/>
        <v>42345.25</v>
      </c>
      <c r="M273">
        <v>1452146400</v>
      </c>
      <c r="N273" s="11">
        <f t="shared" si="18"/>
        <v>42376.25</v>
      </c>
      <c r="O273" t="b">
        <v>0</v>
      </c>
      <c r="P273" t="b">
        <v>0</v>
      </c>
      <c r="Q273" t="s">
        <v>122</v>
      </c>
      <c r="R273" s="7">
        <f t="shared" si="19"/>
        <v>32.016393442622949</v>
      </c>
      <c r="S273" s="6" t="str" cm="1">
        <f t="array" ref="S273:T273">_xlfn.TEXTSPLIT(Q273,"/")</f>
        <v>photography</v>
      </c>
      <c r="T273" s="6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11">
        <f t="shared" si="17"/>
        <v>43656.208333333328</v>
      </c>
      <c r="M274">
        <v>1564894800</v>
      </c>
      <c r="N274" s="11">
        <f t="shared" si="18"/>
        <v>43681.208333333328</v>
      </c>
      <c r="O274" t="b">
        <v>0</v>
      </c>
      <c r="P274" t="b">
        <v>1</v>
      </c>
      <c r="Q274" t="s">
        <v>33</v>
      </c>
      <c r="R274" s="7">
        <f t="shared" si="19"/>
        <v>82.021647307286173</v>
      </c>
      <c r="S274" s="6" t="str" cm="1">
        <f t="array" ref="S274:T274">_xlfn.TEXTSPLIT(Q274,"/")</f>
        <v>theater</v>
      </c>
      <c r="T274" s="6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11">
        <f t="shared" si="17"/>
        <v>42995.208333333328</v>
      </c>
      <c r="M275">
        <v>1505883600</v>
      </c>
      <c r="N275" s="11">
        <f t="shared" si="18"/>
        <v>42998.208333333328</v>
      </c>
      <c r="O275" t="b">
        <v>0</v>
      </c>
      <c r="P275" t="b">
        <v>0</v>
      </c>
      <c r="Q275" t="s">
        <v>33</v>
      </c>
      <c r="R275" s="7">
        <f t="shared" si="19"/>
        <v>37.957446808510639</v>
      </c>
      <c r="S275" s="6" t="str" cm="1">
        <f t="array" ref="S275:T275">_xlfn.TEXTSPLIT(Q275,"/")</f>
        <v>theater</v>
      </c>
      <c r="T275" s="6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11">
        <f t="shared" si="17"/>
        <v>43045.25</v>
      </c>
      <c r="M276">
        <v>1510380000</v>
      </c>
      <c r="N276" s="11">
        <f t="shared" si="18"/>
        <v>43050.25</v>
      </c>
      <c r="O276" t="b">
        <v>0</v>
      </c>
      <c r="P276" t="b">
        <v>0</v>
      </c>
      <c r="Q276" t="s">
        <v>33</v>
      </c>
      <c r="R276" s="7">
        <f t="shared" si="19"/>
        <v>51.533333333333331</v>
      </c>
      <c r="S276" s="6" t="str" cm="1">
        <f t="array" ref="S276:T276">_xlfn.TEXTSPLIT(Q276,"/")</f>
        <v>theater</v>
      </c>
      <c r="T276" s="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11">
        <f t="shared" si="17"/>
        <v>43561.208333333328</v>
      </c>
      <c r="M277">
        <v>1555218000</v>
      </c>
      <c r="N277" s="11">
        <f t="shared" si="18"/>
        <v>43569.208333333328</v>
      </c>
      <c r="O277" t="b">
        <v>0</v>
      </c>
      <c r="P277" t="b">
        <v>0</v>
      </c>
      <c r="Q277" t="s">
        <v>206</v>
      </c>
      <c r="R277" s="7">
        <f t="shared" si="19"/>
        <v>81.198275862068968</v>
      </c>
      <c r="S277" s="6" t="str" cm="1">
        <f t="array" ref="S277:T277">_xlfn.TEXTSPLIT(Q277,"/")</f>
        <v>publishing</v>
      </c>
      <c r="T277" s="6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11">
        <f t="shared" si="17"/>
        <v>41018.208333333336</v>
      </c>
      <c r="M278">
        <v>1335243600</v>
      </c>
      <c r="N278" s="11">
        <f t="shared" si="18"/>
        <v>41023.208333333336</v>
      </c>
      <c r="O278" t="b">
        <v>0</v>
      </c>
      <c r="P278" t="b">
        <v>1</v>
      </c>
      <c r="Q278" t="s">
        <v>89</v>
      </c>
      <c r="R278" s="7">
        <f t="shared" si="19"/>
        <v>40.030075187969928</v>
      </c>
      <c r="S278" s="6" t="str" cm="1">
        <f t="array" ref="S278:T278">_xlfn.TEXTSPLIT(Q278,"/")</f>
        <v>games</v>
      </c>
      <c r="T278" s="6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11">
        <f t="shared" si="17"/>
        <v>40378.208333333336</v>
      </c>
      <c r="M279">
        <v>1279688400</v>
      </c>
      <c r="N279" s="11">
        <f t="shared" si="18"/>
        <v>40380.208333333336</v>
      </c>
      <c r="O279" t="b">
        <v>0</v>
      </c>
      <c r="P279" t="b">
        <v>0</v>
      </c>
      <c r="Q279" t="s">
        <v>33</v>
      </c>
      <c r="R279" s="7">
        <f t="shared" si="19"/>
        <v>89.939759036144579</v>
      </c>
      <c r="S279" s="6" t="str" cm="1">
        <f t="array" ref="S279:T279">_xlfn.TEXTSPLIT(Q279,"/")</f>
        <v>theater</v>
      </c>
      <c r="T279" s="6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11">
        <f t="shared" si="17"/>
        <v>41239.25</v>
      </c>
      <c r="M280">
        <v>1356069600</v>
      </c>
      <c r="N280" s="11">
        <f t="shared" si="18"/>
        <v>41264.25</v>
      </c>
      <c r="O280" t="b">
        <v>0</v>
      </c>
      <c r="P280" t="b">
        <v>0</v>
      </c>
      <c r="Q280" t="s">
        <v>28</v>
      </c>
      <c r="R280" s="7">
        <f t="shared" si="19"/>
        <v>96.692307692307693</v>
      </c>
      <c r="S280" s="6" t="str" cm="1">
        <f t="array" ref="S280:T280">_xlfn.TEXTSPLIT(Q280,"/")</f>
        <v>technology</v>
      </c>
      <c r="T280" s="6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11">
        <f t="shared" si="17"/>
        <v>43346.208333333328</v>
      </c>
      <c r="M281">
        <v>1536210000</v>
      </c>
      <c r="N281" s="11">
        <f t="shared" si="18"/>
        <v>43349.208333333328</v>
      </c>
      <c r="O281" t="b">
        <v>0</v>
      </c>
      <c r="P281" t="b">
        <v>0</v>
      </c>
      <c r="Q281" t="s">
        <v>33</v>
      </c>
      <c r="R281" s="7">
        <f t="shared" si="19"/>
        <v>25.010989010989011</v>
      </c>
      <c r="S281" s="6" t="str" cm="1">
        <f t="array" ref="S281:T281">_xlfn.TEXTSPLIT(Q281,"/")</f>
        <v>theater</v>
      </c>
      <c r="T281" s="6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11">
        <f t="shared" si="17"/>
        <v>43060.25</v>
      </c>
      <c r="M282">
        <v>1511762400</v>
      </c>
      <c r="N282" s="11">
        <f t="shared" si="18"/>
        <v>43066.25</v>
      </c>
      <c r="O282" t="b">
        <v>0</v>
      </c>
      <c r="P282" t="b">
        <v>0</v>
      </c>
      <c r="Q282" t="s">
        <v>71</v>
      </c>
      <c r="R282" s="7">
        <f t="shared" si="19"/>
        <v>36.987277353689571</v>
      </c>
      <c r="S282" s="6" t="str" cm="1">
        <f t="array" ref="S282:T282">_xlfn.TEXTSPLIT(Q282,"/")</f>
        <v>film &amp; video</v>
      </c>
      <c r="T282" s="6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11">
        <f t="shared" si="17"/>
        <v>40979.25</v>
      </c>
      <c r="M283">
        <v>1333256400</v>
      </c>
      <c r="N283" s="11">
        <f t="shared" si="18"/>
        <v>41000.208333333336</v>
      </c>
      <c r="O283" t="b">
        <v>0</v>
      </c>
      <c r="P283" t="b">
        <v>1</v>
      </c>
      <c r="Q283" t="s">
        <v>33</v>
      </c>
      <c r="R283" s="7">
        <f t="shared" si="19"/>
        <v>73.012609117361791</v>
      </c>
      <c r="S283" s="6" t="str" cm="1">
        <f t="array" ref="S283:T283">_xlfn.TEXTSPLIT(Q283,"/")</f>
        <v>theater</v>
      </c>
      <c r="T283" s="6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11">
        <f t="shared" si="17"/>
        <v>42701.25</v>
      </c>
      <c r="M284">
        <v>1480744800</v>
      </c>
      <c r="N284" s="11">
        <f t="shared" si="18"/>
        <v>42707.25</v>
      </c>
      <c r="O284" t="b">
        <v>0</v>
      </c>
      <c r="P284" t="b">
        <v>1</v>
      </c>
      <c r="Q284" t="s">
        <v>269</v>
      </c>
      <c r="R284" s="7">
        <f t="shared" si="19"/>
        <v>68.240601503759393</v>
      </c>
      <c r="S284" s="6" t="str" cm="1">
        <f t="array" ref="S284:T284">_xlfn.TEXTSPLIT(Q284,"/")</f>
        <v>film &amp; video</v>
      </c>
      <c r="T284" s="6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11">
        <f t="shared" si="17"/>
        <v>42520.208333333328</v>
      </c>
      <c r="M285">
        <v>1465016400</v>
      </c>
      <c r="N285" s="11">
        <f t="shared" si="18"/>
        <v>42525.208333333328</v>
      </c>
      <c r="O285" t="b">
        <v>0</v>
      </c>
      <c r="P285" t="b">
        <v>0</v>
      </c>
      <c r="Q285" t="s">
        <v>23</v>
      </c>
      <c r="R285" s="7">
        <f t="shared" si="19"/>
        <v>52.310344827586206</v>
      </c>
      <c r="S285" s="6" t="str" cm="1">
        <f t="array" ref="S285:T285">_xlfn.TEXTSPLIT(Q285,"/")</f>
        <v>music</v>
      </c>
      <c r="T285" s="6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11">
        <f t="shared" si="17"/>
        <v>41030.208333333336</v>
      </c>
      <c r="M286">
        <v>1336280400</v>
      </c>
      <c r="N286" s="11">
        <f t="shared" si="18"/>
        <v>41035.208333333336</v>
      </c>
      <c r="O286" t="b">
        <v>0</v>
      </c>
      <c r="P286" t="b">
        <v>0</v>
      </c>
      <c r="Q286" t="s">
        <v>28</v>
      </c>
      <c r="R286" s="7">
        <f t="shared" si="19"/>
        <v>61.765151515151516</v>
      </c>
      <c r="S286" s="6" t="str" cm="1">
        <f t="array" ref="S286:T286">_xlfn.TEXTSPLIT(Q286,"/")</f>
        <v>technology</v>
      </c>
      <c r="T286" s="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11">
        <f t="shared" si="17"/>
        <v>42623.208333333328</v>
      </c>
      <c r="M287">
        <v>1476766800</v>
      </c>
      <c r="N287" s="11">
        <f t="shared" si="18"/>
        <v>42661.208333333328</v>
      </c>
      <c r="O287" t="b">
        <v>0</v>
      </c>
      <c r="P287" t="b">
        <v>0</v>
      </c>
      <c r="Q287" t="s">
        <v>33</v>
      </c>
      <c r="R287" s="7">
        <f t="shared" si="19"/>
        <v>25.027559055118111</v>
      </c>
      <c r="S287" s="6" t="str" cm="1">
        <f t="array" ref="S287:T287">_xlfn.TEXTSPLIT(Q287,"/")</f>
        <v>theater</v>
      </c>
      <c r="T287" s="6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11">
        <f t="shared" si="17"/>
        <v>42697.25</v>
      </c>
      <c r="M288">
        <v>1480485600</v>
      </c>
      <c r="N288" s="11">
        <f t="shared" si="18"/>
        <v>42704.25</v>
      </c>
      <c r="O288" t="b">
        <v>0</v>
      </c>
      <c r="P288" t="b">
        <v>0</v>
      </c>
      <c r="Q288" t="s">
        <v>33</v>
      </c>
      <c r="R288" s="7">
        <f t="shared" si="19"/>
        <v>106.28804347826087</v>
      </c>
      <c r="S288" s="6" t="str" cm="1">
        <f t="array" ref="S288:T288">_xlfn.TEXTSPLIT(Q288,"/")</f>
        <v>theater</v>
      </c>
      <c r="T288" s="6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11">
        <f t="shared" si="17"/>
        <v>42122.208333333328</v>
      </c>
      <c r="M289">
        <v>1430197200</v>
      </c>
      <c r="N289" s="11">
        <f t="shared" si="18"/>
        <v>42122.208333333328</v>
      </c>
      <c r="O289" t="b">
        <v>0</v>
      </c>
      <c r="P289" t="b">
        <v>0</v>
      </c>
      <c r="Q289" t="s">
        <v>50</v>
      </c>
      <c r="R289" s="7">
        <f t="shared" si="19"/>
        <v>75.07386363636364</v>
      </c>
      <c r="S289" s="6" t="str" cm="1">
        <f t="array" ref="S289:T289">_xlfn.TEXTSPLIT(Q289,"/")</f>
        <v>music</v>
      </c>
      <c r="T289" s="6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11">
        <f t="shared" si="17"/>
        <v>40982.208333333336</v>
      </c>
      <c r="M290">
        <v>1331787600</v>
      </c>
      <c r="N290" s="11">
        <f t="shared" si="18"/>
        <v>40983.208333333336</v>
      </c>
      <c r="O290" t="b">
        <v>0</v>
      </c>
      <c r="P290" t="b">
        <v>1</v>
      </c>
      <c r="Q290" t="s">
        <v>148</v>
      </c>
      <c r="R290" s="7">
        <f t="shared" si="19"/>
        <v>39.970802919708028</v>
      </c>
      <c r="S290" s="6" t="str" cm="1">
        <f t="array" ref="S290:T290">_xlfn.TEXTSPLIT(Q290,"/")</f>
        <v>music</v>
      </c>
      <c r="T290" s="6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11">
        <f t="shared" si="17"/>
        <v>42219.208333333328</v>
      </c>
      <c r="M291">
        <v>1438837200</v>
      </c>
      <c r="N291" s="11">
        <f t="shared" si="18"/>
        <v>42222.208333333328</v>
      </c>
      <c r="O291" t="b">
        <v>0</v>
      </c>
      <c r="P291" t="b">
        <v>0</v>
      </c>
      <c r="Q291" t="s">
        <v>33</v>
      </c>
      <c r="R291" s="7">
        <f t="shared" si="19"/>
        <v>39.982195845697326</v>
      </c>
      <c r="S291" s="6" t="str" cm="1">
        <f t="array" ref="S291:T291">_xlfn.TEXTSPLIT(Q291,"/")</f>
        <v>theater</v>
      </c>
      <c r="T291" s="6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11">
        <f t="shared" si="17"/>
        <v>41404.208333333336</v>
      </c>
      <c r="M292">
        <v>1370926800</v>
      </c>
      <c r="N292" s="11">
        <f t="shared" si="18"/>
        <v>41436.208333333336</v>
      </c>
      <c r="O292" t="b">
        <v>0</v>
      </c>
      <c r="P292" t="b">
        <v>1</v>
      </c>
      <c r="Q292" t="s">
        <v>42</v>
      </c>
      <c r="R292" s="7">
        <f t="shared" si="19"/>
        <v>101.01541850220265</v>
      </c>
      <c r="S292" s="6" t="str" cm="1">
        <f t="array" ref="S292:T292">_xlfn.TEXTSPLIT(Q292,"/")</f>
        <v>film &amp; video</v>
      </c>
      <c r="T292" s="6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11">
        <f t="shared" si="17"/>
        <v>40831.208333333336</v>
      </c>
      <c r="M293">
        <v>1319000400</v>
      </c>
      <c r="N293" s="11">
        <f t="shared" si="18"/>
        <v>40835.208333333336</v>
      </c>
      <c r="O293" t="b">
        <v>1</v>
      </c>
      <c r="P293" t="b">
        <v>0</v>
      </c>
      <c r="Q293" t="s">
        <v>28</v>
      </c>
      <c r="R293" s="7">
        <f t="shared" si="19"/>
        <v>76.813084112149539</v>
      </c>
      <c r="S293" s="6" t="str" cm="1">
        <f t="array" ref="S293:T293">_xlfn.TEXTSPLIT(Q293,"/")</f>
        <v>technology</v>
      </c>
      <c r="T293" s="6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11">
        <f t="shared" si="17"/>
        <v>40984.208333333336</v>
      </c>
      <c r="M294">
        <v>1333429200</v>
      </c>
      <c r="N294" s="11">
        <f t="shared" si="18"/>
        <v>41002.208333333336</v>
      </c>
      <c r="O294" t="b">
        <v>0</v>
      </c>
      <c r="P294" t="b">
        <v>0</v>
      </c>
      <c r="Q294" t="s">
        <v>17</v>
      </c>
      <c r="R294" s="7">
        <f t="shared" si="19"/>
        <v>71.7</v>
      </c>
      <c r="S294" s="6" t="str" cm="1">
        <f t="array" ref="S294:T294">_xlfn.TEXTSPLIT(Q294,"/")</f>
        <v>food</v>
      </c>
      <c r="T294" s="6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11">
        <f t="shared" si="17"/>
        <v>40456.208333333336</v>
      </c>
      <c r="M295">
        <v>1287032400</v>
      </c>
      <c r="N295" s="11">
        <f t="shared" si="18"/>
        <v>40465.208333333336</v>
      </c>
      <c r="O295" t="b">
        <v>0</v>
      </c>
      <c r="P295" t="b">
        <v>0</v>
      </c>
      <c r="Q295" t="s">
        <v>33</v>
      </c>
      <c r="R295" s="7">
        <f t="shared" si="19"/>
        <v>33.28125</v>
      </c>
      <c r="S295" s="6" t="str" cm="1">
        <f t="array" ref="S295:T295">_xlfn.TEXTSPLIT(Q295,"/")</f>
        <v>theater</v>
      </c>
      <c r="T295" s="6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11">
        <f t="shared" si="17"/>
        <v>43399.208333333328</v>
      </c>
      <c r="M296">
        <v>1541570400</v>
      </c>
      <c r="N296" s="11">
        <f t="shared" si="18"/>
        <v>43411.25</v>
      </c>
      <c r="O296" t="b">
        <v>0</v>
      </c>
      <c r="P296" t="b">
        <v>0</v>
      </c>
      <c r="Q296" t="s">
        <v>33</v>
      </c>
      <c r="R296" s="7">
        <f t="shared" si="19"/>
        <v>43.923497267759565</v>
      </c>
      <c r="S296" s="6" t="str" cm="1">
        <f t="array" ref="S296:T296">_xlfn.TEXTSPLIT(Q296,"/")</f>
        <v>theater</v>
      </c>
      <c r="T296" s="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11">
        <f t="shared" si="17"/>
        <v>41562.208333333336</v>
      </c>
      <c r="M297">
        <v>1383976800</v>
      </c>
      <c r="N297" s="11">
        <f t="shared" si="18"/>
        <v>41587.25</v>
      </c>
      <c r="O297" t="b">
        <v>0</v>
      </c>
      <c r="P297" t="b">
        <v>0</v>
      </c>
      <c r="Q297" t="s">
        <v>33</v>
      </c>
      <c r="R297" s="7">
        <f t="shared" si="19"/>
        <v>36.004712041884815</v>
      </c>
      <c r="S297" s="6" t="str" cm="1">
        <f t="array" ref="S297:T297">_xlfn.TEXTSPLIT(Q297,"/")</f>
        <v>theater</v>
      </c>
      <c r="T297" s="6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11">
        <f t="shared" si="17"/>
        <v>43493.25</v>
      </c>
      <c r="M298">
        <v>1550556000</v>
      </c>
      <c r="N298" s="11">
        <f t="shared" si="18"/>
        <v>43515.25</v>
      </c>
      <c r="O298" t="b">
        <v>0</v>
      </c>
      <c r="P298" t="b">
        <v>0</v>
      </c>
      <c r="Q298" t="s">
        <v>33</v>
      </c>
      <c r="R298" s="7">
        <f t="shared" si="19"/>
        <v>88.21052631578948</v>
      </c>
      <c r="S298" s="6" t="str" cm="1">
        <f t="array" ref="S298:T298">_xlfn.TEXTSPLIT(Q298,"/")</f>
        <v>theater</v>
      </c>
      <c r="T298" s="6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11">
        <f t="shared" si="17"/>
        <v>41653.25</v>
      </c>
      <c r="M299">
        <v>1390456800</v>
      </c>
      <c r="N299" s="11">
        <f t="shared" si="18"/>
        <v>41662.25</v>
      </c>
      <c r="O299" t="b">
        <v>0</v>
      </c>
      <c r="P299" t="b">
        <v>1</v>
      </c>
      <c r="Q299" t="s">
        <v>33</v>
      </c>
      <c r="R299" s="7">
        <f t="shared" si="19"/>
        <v>65.240384615384613</v>
      </c>
      <c r="S299" s="6" t="str" cm="1">
        <f t="array" ref="S299:T299">_xlfn.TEXTSPLIT(Q299,"/")</f>
        <v>theater</v>
      </c>
      <c r="T299" s="6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11">
        <f t="shared" si="17"/>
        <v>42426.25</v>
      </c>
      <c r="M300">
        <v>1458018000</v>
      </c>
      <c r="N300" s="11">
        <f t="shared" si="18"/>
        <v>42444.208333333328</v>
      </c>
      <c r="O300" t="b">
        <v>0</v>
      </c>
      <c r="P300" t="b">
        <v>1</v>
      </c>
      <c r="Q300" t="s">
        <v>23</v>
      </c>
      <c r="R300" s="7">
        <f t="shared" si="19"/>
        <v>69.958333333333329</v>
      </c>
      <c r="S300" s="6" t="str" cm="1">
        <f t="array" ref="S300:T300">_xlfn.TEXTSPLIT(Q300,"/")</f>
        <v>music</v>
      </c>
      <c r="T300" s="6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11">
        <f t="shared" si="17"/>
        <v>42432.25</v>
      </c>
      <c r="M301">
        <v>1461819600</v>
      </c>
      <c r="N301" s="11">
        <f t="shared" si="18"/>
        <v>42488.208333333328</v>
      </c>
      <c r="O301" t="b">
        <v>0</v>
      </c>
      <c r="P301" t="b">
        <v>0</v>
      </c>
      <c r="Q301" t="s">
        <v>17</v>
      </c>
      <c r="R301" s="7">
        <f t="shared" si="19"/>
        <v>39.877551020408163</v>
      </c>
      <c r="S301" s="6" t="str" cm="1">
        <f t="array" ref="S301:T301">_xlfn.TEXTSPLIT(Q301,"/")</f>
        <v>food</v>
      </c>
      <c r="T301" s="6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11">
        <f t="shared" si="17"/>
        <v>42977.208333333328</v>
      </c>
      <c r="M302">
        <v>1504155600</v>
      </c>
      <c r="N302" s="11">
        <f t="shared" si="18"/>
        <v>42978.208333333328</v>
      </c>
      <c r="O302" t="b">
        <v>0</v>
      </c>
      <c r="P302" t="b">
        <v>1</v>
      </c>
      <c r="Q302" t="s">
        <v>68</v>
      </c>
      <c r="R302" s="7">
        <f t="shared" si="19"/>
        <v>5</v>
      </c>
      <c r="S302" s="6" t="str" cm="1">
        <f t="array" ref="S302:T302">_xlfn.TEXTSPLIT(Q302,"/")</f>
        <v>publishing</v>
      </c>
      <c r="T302" s="6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11">
        <f t="shared" si="17"/>
        <v>42061.25</v>
      </c>
      <c r="M303">
        <v>1426395600</v>
      </c>
      <c r="N303" s="11">
        <f t="shared" si="18"/>
        <v>42078.208333333328</v>
      </c>
      <c r="O303" t="b">
        <v>0</v>
      </c>
      <c r="P303" t="b">
        <v>0</v>
      </c>
      <c r="Q303" t="s">
        <v>42</v>
      </c>
      <c r="R303" s="7">
        <f t="shared" si="19"/>
        <v>41.023728813559323</v>
      </c>
      <c r="S303" s="6" t="str" cm="1">
        <f t="array" ref="S303:T303">_xlfn.TEXTSPLIT(Q303,"/")</f>
        <v>film &amp; video</v>
      </c>
      <c r="T303" s="6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11">
        <f t="shared" si="17"/>
        <v>43345.208333333328</v>
      </c>
      <c r="M304">
        <v>1537074000</v>
      </c>
      <c r="N304" s="11">
        <f t="shared" si="18"/>
        <v>43359.208333333328</v>
      </c>
      <c r="O304" t="b">
        <v>0</v>
      </c>
      <c r="P304" t="b">
        <v>0</v>
      </c>
      <c r="Q304" t="s">
        <v>33</v>
      </c>
      <c r="R304" s="7">
        <f t="shared" si="19"/>
        <v>98.914285714285711</v>
      </c>
      <c r="S304" s="6" t="str" cm="1">
        <f t="array" ref="S304:T304">_xlfn.TEXTSPLIT(Q304,"/")</f>
        <v>theater</v>
      </c>
      <c r="T304" s="6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11">
        <f t="shared" si="17"/>
        <v>42376.25</v>
      </c>
      <c r="M305">
        <v>1452578400</v>
      </c>
      <c r="N305" s="11">
        <f t="shared" si="18"/>
        <v>42381.25</v>
      </c>
      <c r="O305" t="b">
        <v>0</v>
      </c>
      <c r="P305" t="b">
        <v>0</v>
      </c>
      <c r="Q305" t="s">
        <v>60</v>
      </c>
      <c r="R305" s="7">
        <f t="shared" si="19"/>
        <v>87.78125</v>
      </c>
      <c r="S305" s="6" t="str" cm="1">
        <f t="array" ref="S305:T305">_xlfn.TEXTSPLIT(Q305,"/")</f>
        <v>music</v>
      </c>
      <c r="T305" s="6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11">
        <f t="shared" si="17"/>
        <v>42589.208333333328</v>
      </c>
      <c r="M306">
        <v>1474088400</v>
      </c>
      <c r="N306" s="11">
        <f t="shared" si="18"/>
        <v>42630.208333333328</v>
      </c>
      <c r="O306" t="b">
        <v>0</v>
      </c>
      <c r="P306" t="b">
        <v>0</v>
      </c>
      <c r="Q306" t="s">
        <v>42</v>
      </c>
      <c r="R306" s="7">
        <f t="shared" si="19"/>
        <v>80.767605633802816</v>
      </c>
      <c r="S306" s="6" t="str" cm="1">
        <f t="array" ref="S306:T306">_xlfn.TEXTSPLIT(Q306,"/")</f>
        <v>film &amp; video</v>
      </c>
      <c r="T306" s="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11">
        <f t="shared" si="17"/>
        <v>42448.208333333328</v>
      </c>
      <c r="M307">
        <v>1461906000</v>
      </c>
      <c r="N307" s="11">
        <f t="shared" si="18"/>
        <v>42489.208333333328</v>
      </c>
      <c r="O307" t="b">
        <v>0</v>
      </c>
      <c r="P307" t="b">
        <v>0</v>
      </c>
      <c r="Q307" t="s">
        <v>33</v>
      </c>
      <c r="R307" s="7">
        <f t="shared" si="19"/>
        <v>94.28235294117647</v>
      </c>
      <c r="S307" s="6" t="str" cm="1">
        <f t="array" ref="S307:T307">_xlfn.TEXTSPLIT(Q307,"/")</f>
        <v>theater</v>
      </c>
      <c r="T307" s="6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11">
        <f t="shared" si="17"/>
        <v>42930.208333333328</v>
      </c>
      <c r="M308">
        <v>1500267600</v>
      </c>
      <c r="N308" s="11">
        <f t="shared" si="18"/>
        <v>42933.208333333328</v>
      </c>
      <c r="O308" t="b">
        <v>0</v>
      </c>
      <c r="P308" t="b">
        <v>1</v>
      </c>
      <c r="Q308" t="s">
        <v>33</v>
      </c>
      <c r="R308" s="7">
        <f t="shared" si="19"/>
        <v>73.428571428571431</v>
      </c>
      <c r="S308" s="6" t="str" cm="1">
        <f t="array" ref="S308:T308">_xlfn.TEXTSPLIT(Q308,"/")</f>
        <v>theater</v>
      </c>
      <c r="T308" s="6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11">
        <f t="shared" si="17"/>
        <v>41066.208333333336</v>
      </c>
      <c r="M309">
        <v>1340686800</v>
      </c>
      <c r="N309" s="11">
        <f t="shared" si="18"/>
        <v>41086.208333333336</v>
      </c>
      <c r="O309" t="b">
        <v>0</v>
      </c>
      <c r="P309" t="b">
        <v>1</v>
      </c>
      <c r="Q309" t="s">
        <v>119</v>
      </c>
      <c r="R309" s="7">
        <f t="shared" si="19"/>
        <v>65.968133535660087</v>
      </c>
      <c r="S309" s="6" t="str" cm="1">
        <f t="array" ref="S309:T309">_xlfn.TEXTSPLIT(Q309,"/")</f>
        <v>publishing</v>
      </c>
      <c r="T309" s="6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11">
        <f t="shared" si="17"/>
        <v>40651.208333333336</v>
      </c>
      <c r="M310">
        <v>1303189200</v>
      </c>
      <c r="N310" s="11">
        <f t="shared" si="18"/>
        <v>40652.208333333336</v>
      </c>
      <c r="O310" t="b">
        <v>0</v>
      </c>
      <c r="P310" t="b">
        <v>0</v>
      </c>
      <c r="Q310" t="s">
        <v>33</v>
      </c>
      <c r="R310" s="7">
        <f t="shared" si="19"/>
        <v>109.04109589041096</v>
      </c>
      <c r="S310" s="6" t="str" cm="1">
        <f t="array" ref="S310:T310">_xlfn.TEXTSPLIT(Q310,"/")</f>
        <v>theater</v>
      </c>
      <c r="T310" s="6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11">
        <f t="shared" si="17"/>
        <v>40807.208333333336</v>
      </c>
      <c r="M311">
        <v>1318309200</v>
      </c>
      <c r="N311" s="11">
        <f t="shared" si="18"/>
        <v>40827.208333333336</v>
      </c>
      <c r="O311" t="b">
        <v>0</v>
      </c>
      <c r="P311" t="b">
        <v>1</v>
      </c>
      <c r="Q311" t="s">
        <v>60</v>
      </c>
      <c r="R311" s="7">
        <f t="shared" si="19"/>
        <v>41.16</v>
      </c>
      <c r="S311" s="6" t="str" cm="1">
        <f t="array" ref="S311:T311">_xlfn.TEXTSPLIT(Q311,"/")</f>
        <v>music</v>
      </c>
      <c r="T311" s="6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11">
        <f t="shared" si="17"/>
        <v>40277.208333333336</v>
      </c>
      <c r="M312">
        <v>1272171600</v>
      </c>
      <c r="N312" s="11">
        <f t="shared" si="18"/>
        <v>40293.208333333336</v>
      </c>
      <c r="O312" t="b">
        <v>0</v>
      </c>
      <c r="P312" t="b">
        <v>0</v>
      </c>
      <c r="Q312" t="s">
        <v>89</v>
      </c>
      <c r="R312" s="7">
        <f t="shared" si="19"/>
        <v>99.125</v>
      </c>
      <c r="S312" s="6" t="str" cm="1">
        <f t="array" ref="S312:T312">_xlfn.TEXTSPLIT(Q312,"/")</f>
        <v>games</v>
      </c>
      <c r="T312" s="6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11">
        <f t="shared" si="17"/>
        <v>40590.25</v>
      </c>
      <c r="M313">
        <v>1298872800</v>
      </c>
      <c r="N313" s="11">
        <f t="shared" si="18"/>
        <v>40602.25</v>
      </c>
      <c r="O313" t="b">
        <v>0</v>
      </c>
      <c r="P313" t="b">
        <v>0</v>
      </c>
      <c r="Q313" t="s">
        <v>33</v>
      </c>
      <c r="R313" s="7">
        <f t="shared" si="19"/>
        <v>105.88429752066116</v>
      </c>
      <c r="S313" s="6" t="str" cm="1">
        <f t="array" ref="S313:T313">_xlfn.TEXTSPLIT(Q313,"/")</f>
        <v>theater</v>
      </c>
      <c r="T313" s="6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11">
        <f t="shared" si="17"/>
        <v>41572.208333333336</v>
      </c>
      <c r="M314">
        <v>1383282000</v>
      </c>
      <c r="N314" s="11">
        <f t="shared" si="18"/>
        <v>41579.208333333336</v>
      </c>
      <c r="O314" t="b">
        <v>0</v>
      </c>
      <c r="P314" t="b">
        <v>0</v>
      </c>
      <c r="Q314" t="s">
        <v>33</v>
      </c>
      <c r="R314" s="7">
        <f t="shared" si="19"/>
        <v>48.996525921966864</v>
      </c>
      <c r="S314" s="6" t="str" cm="1">
        <f t="array" ref="S314:T314">_xlfn.TEXTSPLIT(Q314,"/")</f>
        <v>theater</v>
      </c>
      <c r="T314" s="6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11">
        <f t="shared" si="17"/>
        <v>40966.25</v>
      </c>
      <c r="M315">
        <v>1330495200</v>
      </c>
      <c r="N315" s="11">
        <f t="shared" si="18"/>
        <v>40968.25</v>
      </c>
      <c r="O315" t="b">
        <v>0</v>
      </c>
      <c r="P315" t="b">
        <v>0</v>
      </c>
      <c r="Q315" t="s">
        <v>23</v>
      </c>
      <c r="R315" s="7">
        <f t="shared" si="19"/>
        <v>39</v>
      </c>
      <c r="S315" s="6" t="str" cm="1">
        <f t="array" ref="S315:T315">_xlfn.TEXTSPLIT(Q315,"/")</f>
        <v>music</v>
      </c>
      <c r="T315" s="6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11">
        <f t="shared" si="17"/>
        <v>43536.208333333328</v>
      </c>
      <c r="M316">
        <v>1552798800</v>
      </c>
      <c r="N316" s="11">
        <f t="shared" si="18"/>
        <v>43541.208333333328</v>
      </c>
      <c r="O316" t="b">
        <v>0</v>
      </c>
      <c r="P316" t="b">
        <v>1</v>
      </c>
      <c r="Q316" t="s">
        <v>42</v>
      </c>
      <c r="R316" s="7">
        <f t="shared" si="19"/>
        <v>31.022556390977442</v>
      </c>
      <c r="S316" s="6" t="str" cm="1">
        <f t="array" ref="S316:T316">_xlfn.TEXTSPLIT(Q316,"/")</f>
        <v>film &amp; video</v>
      </c>
      <c r="T316" s="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11">
        <f t="shared" si="17"/>
        <v>41783.208333333336</v>
      </c>
      <c r="M317">
        <v>1403413200</v>
      </c>
      <c r="N317" s="11">
        <f t="shared" si="18"/>
        <v>41812.208333333336</v>
      </c>
      <c r="O317" t="b">
        <v>0</v>
      </c>
      <c r="P317" t="b">
        <v>0</v>
      </c>
      <c r="Q317" t="s">
        <v>33</v>
      </c>
      <c r="R317" s="7">
        <f t="shared" si="19"/>
        <v>103.87096774193549</v>
      </c>
      <c r="S317" s="6" t="str" cm="1">
        <f t="array" ref="S317:T317">_xlfn.TEXTSPLIT(Q317,"/")</f>
        <v>theater</v>
      </c>
      <c r="T317" s="6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11">
        <f t="shared" si="17"/>
        <v>43788.25</v>
      </c>
      <c r="M318">
        <v>1574229600</v>
      </c>
      <c r="N318" s="11">
        <f t="shared" si="18"/>
        <v>43789.25</v>
      </c>
      <c r="O318" t="b">
        <v>0</v>
      </c>
      <c r="P318" t="b">
        <v>1</v>
      </c>
      <c r="Q318" t="s">
        <v>17</v>
      </c>
      <c r="R318" s="7">
        <f t="shared" si="19"/>
        <v>59.268518518518519</v>
      </c>
      <c r="S318" s="6" t="str" cm="1">
        <f t="array" ref="S318:T318">_xlfn.TEXTSPLIT(Q318,"/")</f>
        <v>food</v>
      </c>
      <c r="T318" s="6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11">
        <f t="shared" si="17"/>
        <v>42869.208333333328</v>
      </c>
      <c r="M319">
        <v>1495861200</v>
      </c>
      <c r="N319" s="11">
        <f t="shared" si="18"/>
        <v>42882.208333333328</v>
      </c>
      <c r="O319" t="b">
        <v>0</v>
      </c>
      <c r="P319" t="b">
        <v>0</v>
      </c>
      <c r="Q319" t="s">
        <v>33</v>
      </c>
      <c r="R319" s="7">
        <f t="shared" si="19"/>
        <v>42.3</v>
      </c>
      <c r="S319" s="6" t="str" cm="1">
        <f t="array" ref="S319:T319">_xlfn.TEXTSPLIT(Q319,"/")</f>
        <v>theater</v>
      </c>
      <c r="T319" s="6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11">
        <f t="shared" si="17"/>
        <v>41684.25</v>
      </c>
      <c r="M320">
        <v>1392530400</v>
      </c>
      <c r="N320" s="11">
        <f t="shared" si="18"/>
        <v>41686.25</v>
      </c>
      <c r="O320" t="b">
        <v>0</v>
      </c>
      <c r="P320" t="b">
        <v>0</v>
      </c>
      <c r="Q320" t="s">
        <v>23</v>
      </c>
      <c r="R320" s="7">
        <f t="shared" si="19"/>
        <v>53.117647058823529</v>
      </c>
      <c r="S320" s="6" t="str" cm="1">
        <f t="array" ref="S320:T320">_xlfn.TEXTSPLIT(Q320,"/")</f>
        <v>music</v>
      </c>
      <c r="T320" s="6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11">
        <f t="shared" si="17"/>
        <v>40402.208333333336</v>
      </c>
      <c r="M321">
        <v>1283662800</v>
      </c>
      <c r="N321" s="11">
        <f t="shared" si="18"/>
        <v>40426.208333333336</v>
      </c>
      <c r="O321" t="b">
        <v>0</v>
      </c>
      <c r="P321" t="b">
        <v>0</v>
      </c>
      <c r="Q321" t="s">
        <v>28</v>
      </c>
      <c r="R321" s="7">
        <f t="shared" si="19"/>
        <v>50.796875</v>
      </c>
      <c r="S321" s="6" t="str" cm="1">
        <f t="array" ref="S321:T321">_xlfn.TEXTSPLIT(Q321,"/")</f>
        <v>technology</v>
      </c>
      <c r="T321" s="6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11">
        <f t="shared" si="17"/>
        <v>40673.208333333336</v>
      </c>
      <c r="M322">
        <v>1305781200</v>
      </c>
      <c r="N322" s="11">
        <f t="shared" si="18"/>
        <v>40682.208333333336</v>
      </c>
      <c r="O322" t="b">
        <v>0</v>
      </c>
      <c r="P322" t="b">
        <v>0</v>
      </c>
      <c r="Q322" t="s">
        <v>119</v>
      </c>
      <c r="R322" s="7">
        <f t="shared" si="19"/>
        <v>101.15</v>
      </c>
      <c r="S322" s="6" t="str" cm="1">
        <f t="array" ref="S322:T322">_xlfn.TEXTSPLIT(Q322,"/")</f>
        <v>publishing</v>
      </c>
      <c r="T322" s="6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11">
        <f t="shared" ref="L323:L386" si="21">(((K323/60)/60)/24)+DATE(1970,1,1)</f>
        <v>40634.208333333336</v>
      </c>
      <c r="M323">
        <v>1302325200</v>
      </c>
      <c r="N323" s="11">
        <f t="shared" ref="N323:N386" si="22">(((M323/60)/60)/24)+DATE(1970,1,1)</f>
        <v>40642.208333333336</v>
      </c>
      <c r="O323" t="b">
        <v>0</v>
      </c>
      <c r="P323" t="b">
        <v>0</v>
      </c>
      <c r="Q323" t="s">
        <v>100</v>
      </c>
      <c r="R323" s="7">
        <f t="shared" ref="R323:R386" si="23">IFERROR(E323/H323,0)</f>
        <v>65.000810372771468</v>
      </c>
      <c r="S323" s="6" t="str" cm="1">
        <f t="array" ref="S323:T323">_xlfn.TEXTSPLIT(Q323,"/")</f>
        <v>film &amp; video</v>
      </c>
      <c r="T323" s="6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11">
        <f t="shared" si="21"/>
        <v>40507.25</v>
      </c>
      <c r="M324">
        <v>1291788000</v>
      </c>
      <c r="N324" s="11">
        <f t="shared" si="22"/>
        <v>40520.25</v>
      </c>
      <c r="O324" t="b">
        <v>0</v>
      </c>
      <c r="P324" t="b">
        <v>0</v>
      </c>
      <c r="Q324" t="s">
        <v>33</v>
      </c>
      <c r="R324" s="7">
        <f t="shared" si="23"/>
        <v>37.998645510835914</v>
      </c>
      <c r="S324" s="6" t="str" cm="1">
        <f t="array" ref="S324:T324">_xlfn.TEXTSPLIT(Q324,"/")</f>
        <v>theater</v>
      </c>
      <c r="T324" s="6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11">
        <f t="shared" si="21"/>
        <v>41725.208333333336</v>
      </c>
      <c r="M325">
        <v>1396069200</v>
      </c>
      <c r="N325" s="11">
        <f t="shared" si="22"/>
        <v>41727.208333333336</v>
      </c>
      <c r="O325" t="b">
        <v>0</v>
      </c>
      <c r="P325" t="b">
        <v>0</v>
      </c>
      <c r="Q325" t="s">
        <v>42</v>
      </c>
      <c r="R325" s="7">
        <f t="shared" si="23"/>
        <v>82.615384615384613</v>
      </c>
      <c r="S325" s="6" t="str" cm="1">
        <f t="array" ref="S325:T325">_xlfn.TEXTSPLIT(Q325,"/")</f>
        <v>film &amp; video</v>
      </c>
      <c r="T325" s="6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11">
        <f t="shared" si="21"/>
        <v>42176.208333333328</v>
      </c>
      <c r="M326">
        <v>1435899600</v>
      </c>
      <c r="N326" s="11">
        <f t="shared" si="22"/>
        <v>42188.208333333328</v>
      </c>
      <c r="O326" t="b">
        <v>0</v>
      </c>
      <c r="P326" t="b">
        <v>1</v>
      </c>
      <c r="Q326" t="s">
        <v>33</v>
      </c>
      <c r="R326" s="7">
        <f t="shared" si="23"/>
        <v>37.941368078175898</v>
      </c>
      <c r="S326" s="6" t="str" cm="1">
        <f t="array" ref="S326:T326">_xlfn.TEXTSPLIT(Q326,"/")</f>
        <v>theater</v>
      </c>
      <c r="T326" s="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11">
        <f t="shared" si="21"/>
        <v>43267.208333333328</v>
      </c>
      <c r="M327">
        <v>1531112400</v>
      </c>
      <c r="N327" s="11">
        <f t="shared" si="22"/>
        <v>43290.208333333328</v>
      </c>
      <c r="O327" t="b">
        <v>0</v>
      </c>
      <c r="P327" t="b">
        <v>1</v>
      </c>
      <c r="Q327" t="s">
        <v>33</v>
      </c>
      <c r="R327" s="7">
        <f t="shared" si="23"/>
        <v>80.780821917808225</v>
      </c>
      <c r="S327" s="6" t="str" cm="1">
        <f t="array" ref="S327:T327">_xlfn.TEXTSPLIT(Q327,"/")</f>
        <v>theater</v>
      </c>
      <c r="T327" s="6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11">
        <f t="shared" si="21"/>
        <v>42364.25</v>
      </c>
      <c r="M328">
        <v>1451628000</v>
      </c>
      <c r="N328" s="11">
        <f t="shared" si="22"/>
        <v>42370.25</v>
      </c>
      <c r="O328" t="b">
        <v>0</v>
      </c>
      <c r="P328" t="b">
        <v>0</v>
      </c>
      <c r="Q328" t="s">
        <v>71</v>
      </c>
      <c r="R328" s="7">
        <f t="shared" si="23"/>
        <v>25.984375</v>
      </c>
      <c r="S328" s="6" t="str" cm="1">
        <f t="array" ref="S328:T328">_xlfn.TEXTSPLIT(Q328,"/")</f>
        <v>film &amp; video</v>
      </c>
      <c r="T328" s="6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11">
        <f t="shared" si="21"/>
        <v>43705.208333333328</v>
      </c>
      <c r="M329">
        <v>1567314000</v>
      </c>
      <c r="N329" s="11">
        <f t="shared" si="22"/>
        <v>43709.208333333328</v>
      </c>
      <c r="O329" t="b">
        <v>0</v>
      </c>
      <c r="P329" t="b">
        <v>1</v>
      </c>
      <c r="Q329" t="s">
        <v>33</v>
      </c>
      <c r="R329" s="7">
        <f t="shared" si="23"/>
        <v>30.363636363636363</v>
      </c>
      <c r="S329" s="6" t="str" cm="1">
        <f t="array" ref="S329:T329">_xlfn.TEXTSPLIT(Q329,"/")</f>
        <v>theater</v>
      </c>
      <c r="T329" s="6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11">
        <f t="shared" si="21"/>
        <v>43434.25</v>
      </c>
      <c r="M330">
        <v>1544508000</v>
      </c>
      <c r="N330" s="11">
        <f t="shared" si="22"/>
        <v>43445.25</v>
      </c>
      <c r="O330" t="b">
        <v>0</v>
      </c>
      <c r="P330" t="b">
        <v>0</v>
      </c>
      <c r="Q330" t="s">
        <v>23</v>
      </c>
      <c r="R330" s="7">
        <f t="shared" si="23"/>
        <v>54.004916018025398</v>
      </c>
      <c r="S330" s="6" t="str" cm="1">
        <f t="array" ref="S330:T330">_xlfn.TEXTSPLIT(Q330,"/")</f>
        <v>music</v>
      </c>
      <c r="T330" s="6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11">
        <f t="shared" si="21"/>
        <v>42716.25</v>
      </c>
      <c r="M331">
        <v>1482472800</v>
      </c>
      <c r="N331" s="11">
        <f t="shared" si="22"/>
        <v>42727.25</v>
      </c>
      <c r="O331" t="b">
        <v>0</v>
      </c>
      <c r="P331" t="b">
        <v>0</v>
      </c>
      <c r="Q331" t="s">
        <v>89</v>
      </c>
      <c r="R331" s="7">
        <f t="shared" si="23"/>
        <v>101.78672985781991</v>
      </c>
      <c r="S331" s="6" t="str" cm="1">
        <f t="array" ref="S331:T331">_xlfn.TEXTSPLIT(Q331,"/")</f>
        <v>games</v>
      </c>
      <c r="T331" s="6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11">
        <f t="shared" si="21"/>
        <v>43077.25</v>
      </c>
      <c r="M332">
        <v>1512799200</v>
      </c>
      <c r="N332" s="11">
        <f t="shared" si="22"/>
        <v>43078.25</v>
      </c>
      <c r="O332" t="b">
        <v>0</v>
      </c>
      <c r="P332" t="b">
        <v>0</v>
      </c>
      <c r="Q332" t="s">
        <v>42</v>
      </c>
      <c r="R332" s="7">
        <f t="shared" si="23"/>
        <v>45.003610108303249</v>
      </c>
      <c r="S332" s="6" t="str" cm="1">
        <f t="array" ref="S332:T332">_xlfn.TEXTSPLIT(Q332,"/")</f>
        <v>film &amp; video</v>
      </c>
      <c r="T332" s="6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11">
        <f t="shared" si="21"/>
        <v>40896.25</v>
      </c>
      <c r="M333">
        <v>1324360800</v>
      </c>
      <c r="N333" s="11">
        <f t="shared" si="22"/>
        <v>40897.25</v>
      </c>
      <c r="O333" t="b">
        <v>0</v>
      </c>
      <c r="P333" t="b">
        <v>0</v>
      </c>
      <c r="Q333" t="s">
        <v>17</v>
      </c>
      <c r="R333" s="7">
        <f t="shared" si="23"/>
        <v>77.068421052631578</v>
      </c>
      <c r="S333" s="6" t="str" cm="1">
        <f t="array" ref="S333:T333">_xlfn.TEXTSPLIT(Q333,"/")</f>
        <v>food</v>
      </c>
      <c r="T333" s="6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11">
        <f t="shared" si="21"/>
        <v>41361.208333333336</v>
      </c>
      <c r="M334">
        <v>1364533200</v>
      </c>
      <c r="N334" s="11">
        <f t="shared" si="22"/>
        <v>41362.208333333336</v>
      </c>
      <c r="O334" t="b">
        <v>0</v>
      </c>
      <c r="P334" t="b">
        <v>0</v>
      </c>
      <c r="Q334" t="s">
        <v>65</v>
      </c>
      <c r="R334" s="7">
        <f t="shared" si="23"/>
        <v>88.076595744680844</v>
      </c>
      <c r="S334" s="6" t="str" cm="1">
        <f t="array" ref="S334:T334">_xlfn.TEXTSPLIT(Q334,"/")</f>
        <v>technology</v>
      </c>
      <c r="T334" s="6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11">
        <f t="shared" si="21"/>
        <v>43424.25</v>
      </c>
      <c r="M335">
        <v>1545112800</v>
      </c>
      <c r="N335" s="11">
        <f t="shared" si="22"/>
        <v>43452.25</v>
      </c>
      <c r="O335" t="b">
        <v>0</v>
      </c>
      <c r="P335" t="b">
        <v>0</v>
      </c>
      <c r="Q335" t="s">
        <v>33</v>
      </c>
      <c r="R335" s="7">
        <f t="shared" si="23"/>
        <v>47.035573122529641</v>
      </c>
      <c r="S335" s="6" t="str" cm="1">
        <f t="array" ref="S335:T335">_xlfn.TEXTSPLIT(Q335,"/")</f>
        <v>theater</v>
      </c>
      <c r="T335" s="6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11">
        <f t="shared" si="21"/>
        <v>43110.25</v>
      </c>
      <c r="M336">
        <v>1516168800</v>
      </c>
      <c r="N336" s="11">
        <f t="shared" si="22"/>
        <v>43117.25</v>
      </c>
      <c r="O336" t="b">
        <v>0</v>
      </c>
      <c r="P336" t="b">
        <v>0</v>
      </c>
      <c r="Q336" t="s">
        <v>23</v>
      </c>
      <c r="R336" s="7">
        <f t="shared" si="23"/>
        <v>110.99550763701707</v>
      </c>
      <c r="S336" s="6" t="str" cm="1">
        <f t="array" ref="S336:T336">_xlfn.TEXTSPLIT(Q336,"/")</f>
        <v>music</v>
      </c>
      <c r="T336" s="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11">
        <f t="shared" si="21"/>
        <v>43784.25</v>
      </c>
      <c r="M337">
        <v>1574920800</v>
      </c>
      <c r="N337" s="11">
        <f t="shared" si="22"/>
        <v>43797.25</v>
      </c>
      <c r="O337" t="b">
        <v>0</v>
      </c>
      <c r="P337" t="b">
        <v>0</v>
      </c>
      <c r="Q337" t="s">
        <v>23</v>
      </c>
      <c r="R337" s="7">
        <f t="shared" si="23"/>
        <v>87.003066141042481</v>
      </c>
      <c r="S337" s="6" t="str" cm="1">
        <f t="array" ref="S337:T337">_xlfn.TEXTSPLIT(Q337,"/")</f>
        <v>music</v>
      </c>
      <c r="T337" s="6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11">
        <f t="shared" si="21"/>
        <v>40527.25</v>
      </c>
      <c r="M338">
        <v>1292479200</v>
      </c>
      <c r="N338" s="11">
        <f t="shared" si="22"/>
        <v>40528.25</v>
      </c>
      <c r="O338" t="b">
        <v>0</v>
      </c>
      <c r="P338" t="b">
        <v>1</v>
      </c>
      <c r="Q338" t="s">
        <v>23</v>
      </c>
      <c r="R338" s="7">
        <f t="shared" si="23"/>
        <v>63.994402985074629</v>
      </c>
      <c r="S338" s="6" t="str" cm="1">
        <f t="array" ref="S338:T338">_xlfn.TEXTSPLIT(Q338,"/")</f>
        <v>music</v>
      </c>
      <c r="T338" s="6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11">
        <f t="shared" si="21"/>
        <v>43780.25</v>
      </c>
      <c r="M339">
        <v>1573538400</v>
      </c>
      <c r="N339" s="11">
        <f t="shared" si="22"/>
        <v>43781.25</v>
      </c>
      <c r="O339" t="b">
        <v>0</v>
      </c>
      <c r="P339" t="b">
        <v>0</v>
      </c>
      <c r="Q339" t="s">
        <v>33</v>
      </c>
      <c r="R339" s="7">
        <f t="shared" si="23"/>
        <v>105.9945205479452</v>
      </c>
      <c r="S339" s="6" t="str" cm="1">
        <f t="array" ref="S339:T339">_xlfn.TEXTSPLIT(Q339,"/")</f>
        <v>theater</v>
      </c>
      <c r="T339" s="6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11">
        <f t="shared" si="21"/>
        <v>40821.208333333336</v>
      </c>
      <c r="M340">
        <v>1320382800</v>
      </c>
      <c r="N340" s="11">
        <f t="shared" si="22"/>
        <v>40851.208333333336</v>
      </c>
      <c r="O340" t="b">
        <v>0</v>
      </c>
      <c r="P340" t="b">
        <v>0</v>
      </c>
      <c r="Q340" t="s">
        <v>33</v>
      </c>
      <c r="R340" s="7">
        <f t="shared" si="23"/>
        <v>73.989349112426041</v>
      </c>
      <c r="S340" s="6" t="str" cm="1">
        <f t="array" ref="S340:T340">_xlfn.TEXTSPLIT(Q340,"/")</f>
        <v>theater</v>
      </c>
      <c r="T340" s="6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11">
        <f t="shared" si="21"/>
        <v>42949.208333333328</v>
      </c>
      <c r="M341">
        <v>1502859600</v>
      </c>
      <c r="N341" s="11">
        <f t="shared" si="22"/>
        <v>42963.208333333328</v>
      </c>
      <c r="O341" t="b">
        <v>0</v>
      </c>
      <c r="P341" t="b">
        <v>0</v>
      </c>
      <c r="Q341" t="s">
        <v>33</v>
      </c>
      <c r="R341" s="7">
        <f t="shared" si="23"/>
        <v>84.02004626060139</v>
      </c>
      <c r="S341" s="6" t="str" cm="1">
        <f t="array" ref="S341:T341">_xlfn.TEXTSPLIT(Q341,"/")</f>
        <v>theater</v>
      </c>
      <c r="T341" s="6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11">
        <f t="shared" si="21"/>
        <v>40889.25</v>
      </c>
      <c r="M342">
        <v>1323756000</v>
      </c>
      <c r="N342" s="11">
        <f t="shared" si="22"/>
        <v>40890.25</v>
      </c>
      <c r="O342" t="b">
        <v>0</v>
      </c>
      <c r="P342" t="b">
        <v>0</v>
      </c>
      <c r="Q342" t="s">
        <v>122</v>
      </c>
      <c r="R342" s="7">
        <f t="shared" si="23"/>
        <v>88.966921119592882</v>
      </c>
      <c r="S342" s="6" t="str" cm="1">
        <f t="array" ref="S342:T342">_xlfn.TEXTSPLIT(Q342,"/")</f>
        <v>photography</v>
      </c>
      <c r="T342" s="6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11">
        <f t="shared" si="21"/>
        <v>42244.208333333328</v>
      </c>
      <c r="M343">
        <v>1441342800</v>
      </c>
      <c r="N343" s="11">
        <f t="shared" si="22"/>
        <v>42251.208333333328</v>
      </c>
      <c r="O343" t="b">
        <v>0</v>
      </c>
      <c r="P343" t="b">
        <v>0</v>
      </c>
      <c r="Q343" t="s">
        <v>60</v>
      </c>
      <c r="R343" s="7">
        <f t="shared" si="23"/>
        <v>76.990453460620529</v>
      </c>
      <c r="S343" s="6" t="str" cm="1">
        <f t="array" ref="S343:T343">_xlfn.TEXTSPLIT(Q343,"/")</f>
        <v>music</v>
      </c>
      <c r="T343" s="6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11">
        <f t="shared" si="21"/>
        <v>41475.208333333336</v>
      </c>
      <c r="M344">
        <v>1375333200</v>
      </c>
      <c r="N344" s="11">
        <f t="shared" si="22"/>
        <v>41487.208333333336</v>
      </c>
      <c r="O344" t="b">
        <v>0</v>
      </c>
      <c r="P344" t="b">
        <v>0</v>
      </c>
      <c r="Q344" t="s">
        <v>33</v>
      </c>
      <c r="R344" s="7">
        <f t="shared" si="23"/>
        <v>97.146341463414629</v>
      </c>
      <c r="S344" s="6" t="str" cm="1">
        <f t="array" ref="S344:T344">_xlfn.TEXTSPLIT(Q344,"/")</f>
        <v>theater</v>
      </c>
      <c r="T344" s="6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11">
        <f t="shared" si="21"/>
        <v>41597.25</v>
      </c>
      <c r="M345">
        <v>1389420000</v>
      </c>
      <c r="N345" s="11">
        <f t="shared" si="22"/>
        <v>41650.25</v>
      </c>
      <c r="O345" t="b">
        <v>0</v>
      </c>
      <c r="P345" t="b">
        <v>0</v>
      </c>
      <c r="Q345" t="s">
        <v>33</v>
      </c>
      <c r="R345" s="7">
        <f t="shared" si="23"/>
        <v>33.013605442176868</v>
      </c>
      <c r="S345" s="6" t="str" cm="1">
        <f t="array" ref="S345:T345">_xlfn.TEXTSPLIT(Q345,"/")</f>
        <v>theater</v>
      </c>
      <c r="T345" s="6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11">
        <f t="shared" si="21"/>
        <v>43122.25</v>
      </c>
      <c r="M346">
        <v>1520056800</v>
      </c>
      <c r="N346" s="11">
        <f t="shared" si="22"/>
        <v>43162.25</v>
      </c>
      <c r="O346" t="b">
        <v>0</v>
      </c>
      <c r="P346" t="b">
        <v>0</v>
      </c>
      <c r="Q346" t="s">
        <v>89</v>
      </c>
      <c r="R346" s="7">
        <f t="shared" si="23"/>
        <v>99.950602409638549</v>
      </c>
      <c r="S346" s="6" t="str" cm="1">
        <f t="array" ref="S346:T346">_xlfn.TEXTSPLIT(Q346,"/")</f>
        <v>games</v>
      </c>
      <c r="T346" s="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11">
        <f t="shared" si="21"/>
        <v>42194.208333333328</v>
      </c>
      <c r="M347">
        <v>1436504400</v>
      </c>
      <c r="N347" s="11">
        <f t="shared" si="22"/>
        <v>42195.208333333328</v>
      </c>
      <c r="O347" t="b">
        <v>0</v>
      </c>
      <c r="P347" t="b">
        <v>0</v>
      </c>
      <c r="Q347" t="s">
        <v>53</v>
      </c>
      <c r="R347" s="7">
        <f t="shared" si="23"/>
        <v>69.966767371601208</v>
      </c>
      <c r="S347" s="6" t="str" cm="1">
        <f t="array" ref="S347:T347">_xlfn.TEXTSPLIT(Q347,"/")</f>
        <v>film &amp; video</v>
      </c>
      <c r="T347" s="6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11">
        <f t="shared" si="21"/>
        <v>42971.208333333328</v>
      </c>
      <c r="M348">
        <v>1508302800</v>
      </c>
      <c r="N348" s="11">
        <f t="shared" si="22"/>
        <v>43026.208333333328</v>
      </c>
      <c r="O348" t="b">
        <v>0</v>
      </c>
      <c r="P348" t="b">
        <v>1</v>
      </c>
      <c r="Q348" t="s">
        <v>60</v>
      </c>
      <c r="R348" s="7">
        <f t="shared" si="23"/>
        <v>110.32</v>
      </c>
      <c r="S348" s="6" t="str" cm="1">
        <f t="array" ref="S348:T348">_xlfn.TEXTSPLIT(Q348,"/")</f>
        <v>music</v>
      </c>
      <c r="T348" s="6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11">
        <f t="shared" si="21"/>
        <v>42046.25</v>
      </c>
      <c r="M349">
        <v>1425708000</v>
      </c>
      <c r="N349" s="11">
        <f t="shared" si="22"/>
        <v>42070.25</v>
      </c>
      <c r="O349" t="b">
        <v>0</v>
      </c>
      <c r="P349" t="b">
        <v>0</v>
      </c>
      <c r="Q349" t="s">
        <v>28</v>
      </c>
      <c r="R349" s="7">
        <f t="shared" si="23"/>
        <v>66.005235602094245</v>
      </c>
      <c r="S349" s="6" t="str" cm="1">
        <f t="array" ref="S349:T349">_xlfn.TEXTSPLIT(Q349,"/")</f>
        <v>technology</v>
      </c>
      <c r="T349" s="6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11">
        <f t="shared" si="21"/>
        <v>42782.25</v>
      </c>
      <c r="M350">
        <v>1488348000</v>
      </c>
      <c r="N350" s="11">
        <f t="shared" si="22"/>
        <v>42795.25</v>
      </c>
      <c r="O350" t="b">
        <v>0</v>
      </c>
      <c r="P350" t="b">
        <v>0</v>
      </c>
      <c r="Q350" t="s">
        <v>17</v>
      </c>
      <c r="R350" s="7">
        <f t="shared" si="23"/>
        <v>41.005742176284812</v>
      </c>
      <c r="S350" s="6" t="str" cm="1">
        <f t="array" ref="S350:T350">_xlfn.TEXTSPLIT(Q350,"/")</f>
        <v>food</v>
      </c>
      <c r="T350" s="6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11">
        <f t="shared" si="21"/>
        <v>42930.208333333328</v>
      </c>
      <c r="M351">
        <v>1502600400</v>
      </c>
      <c r="N351" s="11">
        <f t="shared" si="22"/>
        <v>42960.208333333328</v>
      </c>
      <c r="O351" t="b">
        <v>0</v>
      </c>
      <c r="P351" t="b">
        <v>0</v>
      </c>
      <c r="Q351" t="s">
        <v>33</v>
      </c>
      <c r="R351" s="7">
        <f t="shared" si="23"/>
        <v>103.96316359696641</v>
      </c>
      <c r="S351" s="6" t="str" cm="1">
        <f t="array" ref="S351:T351">_xlfn.TEXTSPLIT(Q351,"/")</f>
        <v>theater</v>
      </c>
      <c r="T351" s="6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11">
        <f t="shared" si="21"/>
        <v>42144.208333333328</v>
      </c>
      <c r="M352">
        <v>1433653200</v>
      </c>
      <c r="N352" s="11">
        <f t="shared" si="22"/>
        <v>42162.208333333328</v>
      </c>
      <c r="O352" t="b">
        <v>0</v>
      </c>
      <c r="P352" t="b">
        <v>1</v>
      </c>
      <c r="Q352" t="s">
        <v>159</v>
      </c>
      <c r="R352" s="7">
        <f t="shared" si="23"/>
        <v>5</v>
      </c>
      <c r="S352" s="6" t="str" cm="1">
        <f t="array" ref="S352:T352">_xlfn.TEXTSPLIT(Q352,"/")</f>
        <v>music</v>
      </c>
      <c r="T352" s="6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11">
        <f t="shared" si="21"/>
        <v>42240.208333333328</v>
      </c>
      <c r="M353">
        <v>1441602000</v>
      </c>
      <c r="N353" s="11">
        <f t="shared" si="22"/>
        <v>42254.208333333328</v>
      </c>
      <c r="O353" t="b">
        <v>0</v>
      </c>
      <c r="P353" t="b">
        <v>0</v>
      </c>
      <c r="Q353" t="s">
        <v>23</v>
      </c>
      <c r="R353" s="7">
        <f t="shared" si="23"/>
        <v>47.009935419771487</v>
      </c>
      <c r="S353" s="6" t="str" cm="1">
        <f t="array" ref="S353:T353">_xlfn.TEXTSPLIT(Q353,"/")</f>
        <v>music</v>
      </c>
      <c r="T353" s="6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11">
        <f t="shared" si="21"/>
        <v>42315.25</v>
      </c>
      <c r="M354">
        <v>1447567200</v>
      </c>
      <c r="N354" s="11">
        <f t="shared" si="22"/>
        <v>42323.25</v>
      </c>
      <c r="O354" t="b">
        <v>0</v>
      </c>
      <c r="P354" t="b">
        <v>0</v>
      </c>
      <c r="Q354" t="s">
        <v>33</v>
      </c>
      <c r="R354" s="7">
        <f t="shared" si="23"/>
        <v>29.606060606060606</v>
      </c>
      <c r="S354" s="6" t="str" cm="1">
        <f t="array" ref="S354:T354">_xlfn.TEXTSPLIT(Q354,"/")</f>
        <v>theater</v>
      </c>
      <c r="T354" s="6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11">
        <f t="shared" si="21"/>
        <v>43651.208333333328</v>
      </c>
      <c r="M355">
        <v>1562389200</v>
      </c>
      <c r="N355" s="11">
        <f t="shared" si="22"/>
        <v>43652.208333333328</v>
      </c>
      <c r="O355" t="b">
        <v>0</v>
      </c>
      <c r="P355" t="b">
        <v>0</v>
      </c>
      <c r="Q355" t="s">
        <v>33</v>
      </c>
      <c r="R355" s="7">
        <f t="shared" si="23"/>
        <v>81.010569583088667</v>
      </c>
      <c r="S355" s="6" t="str" cm="1">
        <f t="array" ref="S355:T355">_xlfn.TEXTSPLIT(Q355,"/")</f>
        <v>theater</v>
      </c>
      <c r="T355" s="6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11">
        <f t="shared" si="21"/>
        <v>41520.208333333336</v>
      </c>
      <c r="M356">
        <v>1378789200</v>
      </c>
      <c r="N356" s="11">
        <f t="shared" si="22"/>
        <v>41527.208333333336</v>
      </c>
      <c r="O356" t="b">
        <v>0</v>
      </c>
      <c r="P356" t="b">
        <v>0</v>
      </c>
      <c r="Q356" t="s">
        <v>42</v>
      </c>
      <c r="R356" s="7">
        <f t="shared" si="23"/>
        <v>94.35</v>
      </c>
      <c r="S356" s="6" t="str" cm="1">
        <f t="array" ref="S356:T356">_xlfn.TEXTSPLIT(Q356,"/")</f>
        <v>film &amp; video</v>
      </c>
      <c r="T356" s="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11">
        <f t="shared" si="21"/>
        <v>42757.25</v>
      </c>
      <c r="M357">
        <v>1488520800</v>
      </c>
      <c r="N357" s="11">
        <f t="shared" si="22"/>
        <v>42797.25</v>
      </c>
      <c r="O357" t="b">
        <v>0</v>
      </c>
      <c r="P357" t="b">
        <v>0</v>
      </c>
      <c r="Q357" t="s">
        <v>65</v>
      </c>
      <c r="R357" s="7">
        <f t="shared" si="23"/>
        <v>26.058139534883722</v>
      </c>
      <c r="S357" s="6" t="str" cm="1">
        <f t="array" ref="S357:T357">_xlfn.TEXTSPLIT(Q357,"/")</f>
        <v>technology</v>
      </c>
      <c r="T357" s="6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11">
        <f t="shared" si="21"/>
        <v>40922.25</v>
      </c>
      <c r="M358">
        <v>1327298400</v>
      </c>
      <c r="N358" s="11">
        <f t="shared" si="22"/>
        <v>40931.25</v>
      </c>
      <c r="O358" t="b">
        <v>0</v>
      </c>
      <c r="P358" t="b">
        <v>0</v>
      </c>
      <c r="Q358" t="s">
        <v>33</v>
      </c>
      <c r="R358" s="7">
        <f t="shared" si="23"/>
        <v>85.775000000000006</v>
      </c>
      <c r="S358" s="6" t="str" cm="1">
        <f t="array" ref="S358:T358">_xlfn.TEXTSPLIT(Q358,"/")</f>
        <v>theater</v>
      </c>
      <c r="T358" s="6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11">
        <f t="shared" si="21"/>
        <v>42250.208333333328</v>
      </c>
      <c r="M359">
        <v>1443416400</v>
      </c>
      <c r="N359" s="11">
        <f t="shared" si="22"/>
        <v>42275.208333333328</v>
      </c>
      <c r="O359" t="b">
        <v>0</v>
      </c>
      <c r="P359" t="b">
        <v>0</v>
      </c>
      <c r="Q359" t="s">
        <v>89</v>
      </c>
      <c r="R359" s="7">
        <f t="shared" si="23"/>
        <v>103.73170731707317</v>
      </c>
      <c r="S359" s="6" t="str" cm="1">
        <f t="array" ref="S359:T359">_xlfn.TEXTSPLIT(Q359,"/")</f>
        <v>games</v>
      </c>
      <c r="T359" s="6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11">
        <f t="shared" si="21"/>
        <v>43322.208333333328</v>
      </c>
      <c r="M360">
        <v>1534136400</v>
      </c>
      <c r="N360" s="11">
        <f t="shared" si="22"/>
        <v>43325.208333333328</v>
      </c>
      <c r="O360" t="b">
        <v>1</v>
      </c>
      <c r="P360" t="b">
        <v>0</v>
      </c>
      <c r="Q360" t="s">
        <v>122</v>
      </c>
      <c r="R360" s="7">
        <f t="shared" si="23"/>
        <v>49.826086956521742</v>
      </c>
      <c r="S360" s="6" t="str" cm="1">
        <f t="array" ref="S360:T360">_xlfn.TEXTSPLIT(Q360,"/")</f>
        <v>photography</v>
      </c>
      <c r="T360" s="6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11">
        <f t="shared" si="21"/>
        <v>40782.208333333336</v>
      </c>
      <c r="M361">
        <v>1315026000</v>
      </c>
      <c r="N361" s="11">
        <f t="shared" si="22"/>
        <v>40789.208333333336</v>
      </c>
      <c r="O361" t="b">
        <v>0</v>
      </c>
      <c r="P361" t="b">
        <v>0</v>
      </c>
      <c r="Q361" t="s">
        <v>71</v>
      </c>
      <c r="R361" s="7">
        <f t="shared" si="23"/>
        <v>63.893048128342244</v>
      </c>
      <c r="S361" s="6" t="str" cm="1">
        <f t="array" ref="S361:T361">_xlfn.TEXTSPLIT(Q361,"/")</f>
        <v>film &amp; video</v>
      </c>
      <c r="T361" s="6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11">
        <f t="shared" si="21"/>
        <v>40544.25</v>
      </c>
      <c r="M362">
        <v>1295071200</v>
      </c>
      <c r="N362" s="11">
        <f t="shared" si="22"/>
        <v>40558.25</v>
      </c>
      <c r="O362" t="b">
        <v>0</v>
      </c>
      <c r="P362" t="b">
        <v>1</v>
      </c>
      <c r="Q362" t="s">
        <v>33</v>
      </c>
      <c r="R362" s="7">
        <f t="shared" si="23"/>
        <v>47.002434782608695</v>
      </c>
      <c r="S362" s="6" t="str" cm="1">
        <f t="array" ref="S362:T362">_xlfn.TEXTSPLIT(Q362,"/")</f>
        <v>theater</v>
      </c>
      <c r="T362" s="6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11">
        <f t="shared" si="21"/>
        <v>43015.208333333328</v>
      </c>
      <c r="M363">
        <v>1509426000</v>
      </c>
      <c r="N363" s="11">
        <f t="shared" si="22"/>
        <v>43039.208333333328</v>
      </c>
      <c r="O363" t="b">
        <v>0</v>
      </c>
      <c r="P363" t="b">
        <v>0</v>
      </c>
      <c r="Q363" t="s">
        <v>33</v>
      </c>
      <c r="R363" s="7">
        <f t="shared" si="23"/>
        <v>108.47727272727273</v>
      </c>
      <c r="S363" s="6" t="str" cm="1">
        <f t="array" ref="S363:T363">_xlfn.TEXTSPLIT(Q363,"/")</f>
        <v>theater</v>
      </c>
      <c r="T363" s="6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11">
        <f t="shared" si="21"/>
        <v>40570.25</v>
      </c>
      <c r="M364">
        <v>1299391200</v>
      </c>
      <c r="N364" s="11">
        <f t="shared" si="22"/>
        <v>40608.25</v>
      </c>
      <c r="O364" t="b">
        <v>0</v>
      </c>
      <c r="P364" t="b">
        <v>0</v>
      </c>
      <c r="Q364" t="s">
        <v>23</v>
      </c>
      <c r="R364" s="7">
        <f t="shared" si="23"/>
        <v>72.015706806282722</v>
      </c>
      <c r="S364" s="6" t="str" cm="1">
        <f t="array" ref="S364:T364">_xlfn.TEXTSPLIT(Q364,"/")</f>
        <v>music</v>
      </c>
      <c r="T364" s="6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11">
        <f t="shared" si="21"/>
        <v>40904.25</v>
      </c>
      <c r="M365">
        <v>1325052000</v>
      </c>
      <c r="N365" s="11">
        <f t="shared" si="22"/>
        <v>40905.25</v>
      </c>
      <c r="O365" t="b">
        <v>0</v>
      </c>
      <c r="P365" t="b">
        <v>0</v>
      </c>
      <c r="Q365" t="s">
        <v>23</v>
      </c>
      <c r="R365" s="7">
        <f t="shared" si="23"/>
        <v>59.928057553956833</v>
      </c>
      <c r="S365" s="6" t="str" cm="1">
        <f t="array" ref="S365:T365">_xlfn.TEXTSPLIT(Q365,"/")</f>
        <v>music</v>
      </c>
      <c r="T365" s="6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11">
        <f t="shared" si="21"/>
        <v>43164.25</v>
      </c>
      <c r="M366">
        <v>1522818000</v>
      </c>
      <c r="N366" s="11">
        <f t="shared" si="22"/>
        <v>43194.208333333328</v>
      </c>
      <c r="O366" t="b">
        <v>0</v>
      </c>
      <c r="P366" t="b">
        <v>0</v>
      </c>
      <c r="Q366" t="s">
        <v>60</v>
      </c>
      <c r="R366" s="7">
        <f t="shared" si="23"/>
        <v>78.209677419354833</v>
      </c>
      <c r="S366" s="6" t="str" cm="1">
        <f t="array" ref="S366:T366">_xlfn.TEXTSPLIT(Q366,"/")</f>
        <v>music</v>
      </c>
      <c r="T366" s="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11">
        <f t="shared" si="21"/>
        <v>42733.25</v>
      </c>
      <c r="M367">
        <v>1485324000</v>
      </c>
      <c r="N367" s="11">
        <f t="shared" si="22"/>
        <v>42760.25</v>
      </c>
      <c r="O367" t="b">
        <v>0</v>
      </c>
      <c r="P367" t="b">
        <v>0</v>
      </c>
      <c r="Q367" t="s">
        <v>33</v>
      </c>
      <c r="R367" s="7">
        <f t="shared" si="23"/>
        <v>104.77678571428571</v>
      </c>
      <c r="S367" s="6" t="str" cm="1">
        <f t="array" ref="S367:T367">_xlfn.TEXTSPLIT(Q367,"/")</f>
        <v>theater</v>
      </c>
      <c r="T367" s="6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11">
        <f t="shared" si="21"/>
        <v>40546.25</v>
      </c>
      <c r="M368">
        <v>1294120800</v>
      </c>
      <c r="N368" s="11">
        <f t="shared" si="22"/>
        <v>40547.25</v>
      </c>
      <c r="O368" t="b">
        <v>0</v>
      </c>
      <c r="P368" t="b">
        <v>1</v>
      </c>
      <c r="Q368" t="s">
        <v>33</v>
      </c>
      <c r="R368" s="7">
        <f t="shared" si="23"/>
        <v>105.52475247524752</v>
      </c>
      <c r="S368" s="6" t="str" cm="1">
        <f t="array" ref="S368:T368">_xlfn.TEXTSPLIT(Q368,"/")</f>
        <v>theater</v>
      </c>
      <c r="T368" s="6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11">
        <f t="shared" si="21"/>
        <v>41930.208333333336</v>
      </c>
      <c r="M369">
        <v>1415685600</v>
      </c>
      <c r="N369" s="11">
        <f t="shared" si="22"/>
        <v>41954.25</v>
      </c>
      <c r="O369" t="b">
        <v>0</v>
      </c>
      <c r="P369" t="b">
        <v>1</v>
      </c>
      <c r="Q369" t="s">
        <v>33</v>
      </c>
      <c r="R369" s="7">
        <f t="shared" si="23"/>
        <v>24.933333333333334</v>
      </c>
      <c r="S369" s="6" t="str" cm="1">
        <f t="array" ref="S369:T369">_xlfn.TEXTSPLIT(Q369,"/")</f>
        <v>theater</v>
      </c>
      <c r="T369" s="6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11">
        <f t="shared" si="21"/>
        <v>40464.208333333336</v>
      </c>
      <c r="M370">
        <v>1288933200</v>
      </c>
      <c r="N370" s="11">
        <f t="shared" si="22"/>
        <v>40487.208333333336</v>
      </c>
      <c r="O370" t="b">
        <v>0</v>
      </c>
      <c r="P370" t="b">
        <v>1</v>
      </c>
      <c r="Q370" t="s">
        <v>42</v>
      </c>
      <c r="R370" s="7">
        <f t="shared" si="23"/>
        <v>69.873786407766985</v>
      </c>
      <c r="S370" s="6" t="str" cm="1">
        <f t="array" ref="S370:T370">_xlfn.TEXTSPLIT(Q370,"/")</f>
        <v>film &amp; video</v>
      </c>
      <c r="T370" s="6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11">
        <f t="shared" si="21"/>
        <v>41308.25</v>
      </c>
      <c r="M371">
        <v>1363237200</v>
      </c>
      <c r="N371" s="11">
        <f t="shared" si="22"/>
        <v>41347.208333333336</v>
      </c>
      <c r="O371" t="b">
        <v>0</v>
      </c>
      <c r="P371" t="b">
        <v>1</v>
      </c>
      <c r="Q371" t="s">
        <v>269</v>
      </c>
      <c r="R371" s="7">
        <f t="shared" si="23"/>
        <v>95.733766233766232</v>
      </c>
      <c r="S371" s="6" t="str" cm="1">
        <f t="array" ref="S371:T371">_xlfn.TEXTSPLIT(Q371,"/")</f>
        <v>film &amp; video</v>
      </c>
      <c r="T371" s="6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11">
        <f t="shared" si="21"/>
        <v>43570.208333333328</v>
      </c>
      <c r="M372">
        <v>1555822800</v>
      </c>
      <c r="N372" s="11">
        <f t="shared" si="22"/>
        <v>43576.208333333328</v>
      </c>
      <c r="O372" t="b">
        <v>0</v>
      </c>
      <c r="P372" t="b">
        <v>0</v>
      </c>
      <c r="Q372" t="s">
        <v>33</v>
      </c>
      <c r="R372" s="7">
        <f t="shared" si="23"/>
        <v>29.997485752598056</v>
      </c>
      <c r="S372" s="6" t="str" cm="1">
        <f t="array" ref="S372:T372">_xlfn.TEXTSPLIT(Q372,"/")</f>
        <v>theater</v>
      </c>
      <c r="T372" s="6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11">
        <f t="shared" si="21"/>
        <v>42043.25</v>
      </c>
      <c r="M373">
        <v>1427778000</v>
      </c>
      <c r="N373" s="11">
        <f t="shared" si="22"/>
        <v>42094.208333333328</v>
      </c>
      <c r="O373" t="b">
        <v>0</v>
      </c>
      <c r="P373" t="b">
        <v>0</v>
      </c>
      <c r="Q373" t="s">
        <v>33</v>
      </c>
      <c r="R373" s="7">
        <f t="shared" si="23"/>
        <v>59.011948529411768</v>
      </c>
      <c r="S373" s="6" t="str" cm="1">
        <f t="array" ref="S373:T373">_xlfn.TEXTSPLIT(Q373,"/")</f>
        <v>theater</v>
      </c>
      <c r="T373" s="6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11">
        <f t="shared" si="21"/>
        <v>42012.25</v>
      </c>
      <c r="M374">
        <v>1422424800</v>
      </c>
      <c r="N374" s="11">
        <f t="shared" si="22"/>
        <v>42032.25</v>
      </c>
      <c r="O374" t="b">
        <v>0</v>
      </c>
      <c r="P374" t="b">
        <v>1</v>
      </c>
      <c r="Q374" t="s">
        <v>42</v>
      </c>
      <c r="R374" s="7">
        <f t="shared" si="23"/>
        <v>84.757396449704146</v>
      </c>
      <c r="S374" s="6" t="str" cm="1">
        <f t="array" ref="S374:T374">_xlfn.TEXTSPLIT(Q374,"/")</f>
        <v>film &amp; video</v>
      </c>
      <c r="T374" s="6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11">
        <f t="shared" si="21"/>
        <v>42964.208333333328</v>
      </c>
      <c r="M375">
        <v>1503637200</v>
      </c>
      <c r="N375" s="11">
        <f t="shared" si="22"/>
        <v>42972.208333333328</v>
      </c>
      <c r="O375" t="b">
        <v>0</v>
      </c>
      <c r="P375" t="b">
        <v>0</v>
      </c>
      <c r="Q375" t="s">
        <v>33</v>
      </c>
      <c r="R375" s="7">
        <f t="shared" si="23"/>
        <v>78.010921177587846</v>
      </c>
      <c r="S375" s="6" t="str" cm="1">
        <f t="array" ref="S375:T375">_xlfn.TEXTSPLIT(Q375,"/")</f>
        <v>theater</v>
      </c>
      <c r="T375" s="6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11">
        <f t="shared" si="21"/>
        <v>43476.25</v>
      </c>
      <c r="M376">
        <v>1547618400</v>
      </c>
      <c r="N376" s="11">
        <f t="shared" si="22"/>
        <v>43481.25</v>
      </c>
      <c r="O376" t="b">
        <v>0</v>
      </c>
      <c r="P376" t="b">
        <v>1</v>
      </c>
      <c r="Q376" t="s">
        <v>42</v>
      </c>
      <c r="R376" s="7">
        <f t="shared" si="23"/>
        <v>50.05215419501134</v>
      </c>
      <c r="S376" s="6" t="str" cm="1">
        <f t="array" ref="S376:T376">_xlfn.TEXTSPLIT(Q376,"/")</f>
        <v>film &amp; video</v>
      </c>
      <c r="T376" s="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11">
        <f t="shared" si="21"/>
        <v>42293.208333333328</v>
      </c>
      <c r="M377">
        <v>1449900000</v>
      </c>
      <c r="N377" s="11">
        <f t="shared" si="22"/>
        <v>42350.25</v>
      </c>
      <c r="O377" t="b">
        <v>0</v>
      </c>
      <c r="P377" t="b">
        <v>0</v>
      </c>
      <c r="Q377" t="s">
        <v>60</v>
      </c>
      <c r="R377" s="7">
        <f t="shared" si="23"/>
        <v>59.16</v>
      </c>
      <c r="S377" s="6" t="str" cm="1">
        <f t="array" ref="S377:T377">_xlfn.TEXTSPLIT(Q377,"/")</f>
        <v>music</v>
      </c>
      <c r="T377" s="6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11">
        <f t="shared" si="21"/>
        <v>41826.208333333336</v>
      </c>
      <c r="M378">
        <v>1405141200</v>
      </c>
      <c r="N378" s="11">
        <f t="shared" si="22"/>
        <v>41832.208333333336</v>
      </c>
      <c r="O378" t="b">
        <v>0</v>
      </c>
      <c r="P378" t="b">
        <v>0</v>
      </c>
      <c r="Q378" t="s">
        <v>23</v>
      </c>
      <c r="R378" s="7">
        <f t="shared" si="23"/>
        <v>93.702290076335885</v>
      </c>
      <c r="S378" s="6" t="str" cm="1">
        <f t="array" ref="S378:T378">_xlfn.TEXTSPLIT(Q378,"/")</f>
        <v>music</v>
      </c>
      <c r="T378" s="6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11">
        <f t="shared" si="21"/>
        <v>43760.208333333328</v>
      </c>
      <c r="M379">
        <v>1572933600</v>
      </c>
      <c r="N379" s="11">
        <f t="shared" si="22"/>
        <v>43774.25</v>
      </c>
      <c r="O379" t="b">
        <v>0</v>
      </c>
      <c r="P379" t="b">
        <v>0</v>
      </c>
      <c r="Q379" t="s">
        <v>33</v>
      </c>
      <c r="R379" s="7">
        <f t="shared" si="23"/>
        <v>40.14173228346457</v>
      </c>
      <c r="S379" s="6" t="str" cm="1">
        <f t="array" ref="S379:T379">_xlfn.TEXTSPLIT(Q379,"/")</f>
        <v>theater</v>
      </c>
      <c r="T379" s="6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11">
        <f t="shared" si="21"/>
        <v>43241.208333333328</v>
      </c>
      <c r="M380">
        <v>1530162000</v>
      </c>
      <c r="N380" s="11">
        <f t="shared" si="22"/>
        <v>43279.208333333328</v>
      </c>
      <c r="O380" t="b">
        <v>0</v>
      </c>
      <c r="P380" t="b">
        <v>0</v>
      </c>
      <c r="Q380" t="s">
        <v>42</v>
      </c>
      <c r="R380" s="7">
        <f t="shared" si="23"/>
        <v>70.090140845070422</v>
      </c>
      <c r="S380" s="6" t="str" cm="1">
        <f t="array" ref="S380:T380">_xlfn.TEXTSPLIT(Q380,"/")</f>
        <v>film &amp; video</v>
      </c>
      <c r="T380" s="6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11">
        <f t="shared" si="21"/>
        <v>40843.208333333336</v>
      </c>
      <c r="M381">
        <v>1320904800</v>
      </c>
      <c r="N381" s="11">
        <f t="shared" si="22"/>
        <v>40857.25</v>
      </c>
      <c r="O381" t="b">
        <v>0</v>
      </c>
      <c r="P381" t="b">
        <v>0</v>
      </c>
      <c r="Q381" t="s">
        <v>33</v>
      </c>
      <c r="R381" s="7">
        <f t="shared" si="23"/>
        <v>66.181818181818187</v>
      </c>
      <c r="S381" s="6" t="str" cm="1">
        <f t="array" ref="S381:T381">_xlfn.TEXTSPLIT(Q381,"/")</f>
        <v>theater</v>
      </c>
      <c r="T381" s="6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11">
        <f t="shared" si="21"/>
        <v>41448.208333333336</v>
      </c>
      <c r="M382">
        <v>1372395600</v>
      </c>
      <c r="N382" s="11">
        <f t="shared" si="22"/>
        <v>41453.208333333336</v>
      </c>
      <c r="O382" t="b">
        <v>0</v>
      </c>
      <c r="P382" t="b">
        <v>0</v>
      </c>
      <c r="Q382" t="s">
        <v>33</v>
      </c>
      <c r="R382" s="7">
        <f t="shared" si="23"/>
        <v>47.714285714285715</v>
      </c>
      <c r="S382" s="6" t="str" cm="1">
        <f t="array" ref="S382:T382">_xlfn.TEXTSPLIT(Q382,"/")</f>
        <v>theater</v>
      </c>
      <c r="T382" s="6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11">
        <f t="shared" si="21"/>
        <v>42163.208333333328</v>
      </c>
      <c r="M383">
        <v>1437714000</v>
      </c>
      <c r="N383" s="11">
        <f t="shared" si="22"/>
        <v>42209.208333333328</v>
      </c>
      <c r="O383" t="b">
        <v>0</v>
      </c>
      <c r="P383" t="b">
        <v>0</v>
      </c>
      <c r="Q383" t="s">
        <v>33</v>
      </c>
      <c r="R383" s="7">
        <f t="shared" si="23"/>
        <v>62.896774193548389</v>
      </c>
      <c r="S383" s="6" t="str" cm="1">
        <f t="array" ref="S383:T383">_xlfn.TEXTSPLIT(Q383,"/")</f>
        <v>theater</v>
      </c>
      <c r="T383" s="6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11">
        <f t="shared" si="21"/>
        <v>43024.208333333328</v>
      </c>
      <c r="M384">
        <v>1509771600</v>
      </c>
      <c r="N384" s="11">
        <f t="shared" si="22"/>
        <v>43043.208333333328</v>
      </c>
      <c r="O384" t="b">
        <v>0</v>
      </c>
      <c r="P384" t="b">
        <v>0</v>
      </c>
      <c r="Q384" t="s">
        <v>122</v>
      </c>
      <c r="R384" s="7">
        <f t="shared" si="23"/>
        <v>86.611940298507463</v>
      </c>
      <c r="S384" s="6" t="str" cm="1">
        <f t="array" ref="S384:T384">_xlfn.TEXTSPLIT(Q384,"/")</f>
        <v>photography</v>
      </c>
      <c r="T384" s="6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11">
        <f t="shared" si="21"/>
        <v>43509.25</v>
      </c>
      <c r="M385">
        <v>1550556000</v>
      </c>
      <c r="N385" s="11">
        <f t="shared" si="22"/>
        <v>43515.25</v>
      </c>
      <c r="O385" t="b">
        <v>0</v>
      </c>
      <c r="P385" t="b">
        <v>1</v>
      </c>
      <c r="Q385" t="s">
        <v>17</v>
      </c>
      <c r="R385" s="7">
        <f t="shared" si="23"/>
        <v>75.126984126984127</v>
      </c>
      <c r="S385" s="6" t="str" cm="1">
        <f t="array" ref="S385:T385">_xlfn.TEXTSPLIT(Q385,"/")</f>
        <v>food</v>
      </c>
      <c r="T385" s="6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11">
        <f t="shared" si="21"/>
        <v>42776.25</v>
      </c>
      <c r="M386">
        <v>1489039200</v>
      </c>
      <c r="N386" s="11">
        <f t="shared" si="22"/>
        <v>42803.25</v>
      </c>
      <c r="O386" t="b">
        <v>1</v>
      </c>
      <c r="P386" t="b">
        <v>1</v>
      </c>
      <c r="Q386" t="s">
        <v>42</v>
      </c>
      <c r="R386" s="7">
        <f t="shared" si="23"/>
        <v>41.004167534903104</v>
      </c>
      <c r="S386" s="6" t="str" cm="1">
        <f t="array" ref="S386:T386">_xlfn.TEXTSPLIT(Q386,"/")</f>
        <v>film &amp; video</v>
      </c>
      <c r="T386" s="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11">
        <f t="shared" ref="L387:L450" si="25">(((K387/60)/60)/24)+DATE(1970,1,1)</f>
        <v>43553.208333333328</v>
      </c>
      <c r="M387">
        <v>1556600400</v>
      </c>
      <c r="N387" s="11">
        <f t="shared" ref="N387:N450" si="26">(((M387/60)/60)/24)+DATE(1970,1,1)</f>
        <v>43585.208333333328</v>
      </c>
      <c r="O387" t="b">
        <v>0</v>
      </c>
      <c r="P387" t="b">
        <v>0</v>
      </c>
      <c r="Q387" t="s">
        <v>68</v>
      </c>
      <c r="R387" s="7">
        <f t="shared" ref="R387:R450" si="27">IFERROR(E387/H387,0)</f>
        <v>50.007915567282325</v>
      </c>
      <c r="S387" s="6" t="str" cm="1">
        <f t="array" ref="S387:T387">_xlfn.TEXTSPLIT(Q387,"/")</f>
        <v>publishing</v>
      </c>
      <c r="T387" s="6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11">
        <f t="shared" si="25"/>
        <v>40355.208333333336</v>
      </c>
      <c r="M388">
        <v>1278565200</v>
      </c>
      <c r="N388" s="11">
        <f t="shared" si="26"/>
        <v>40367.208333333336</v>
      </c>
      <c r="O388" t="b">
        <v>0</v>
      </c>
      <c r="P388" t="b">
        <v>0</v>
      </c>
      <c r="Q388" t="s">
        <v>33</v>
      </c>
      <c r="R388" s="7">
        <f t="shared" si="27"/>
        <v>96.960674157303373</v>
      </c>
      <c r="S388" s="6" t="str" cm="1">
        <f t="array" ref="S388:T388">_xlfn.TEXTSPLIT(Q388,"/")</f>
        <v>theater</v>
      </c>
      <c r="T388" s="6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11">
        <f t="shared" si="25"/>
        <v>41072.208333333336</v>
      </c>
      <c r="M389">
        <v>1339909200</v>
      </c>
      <c r="N389" s="11">
        <f t="shared" si="26"/>
        <v>41077.208333333336</v>
      </c>
      <c r="O389" t="b">
        <v>0</v>
      </c>
      <c r="P389" t="b">
        <v>0</v>
      </c>
      <c r="Q389" t="s">
        <v>65</v>
      </c>
      <c r="R389" s="7">
        <f t="shared" si="27"/>
        <v>100.93160377358491</v>
      </c>
      <c r="S389" s="6" t="str" cm="1">
        <f t="array" ref="S389:T389">_xlfn.TEXTSPLIT(Q389,"/")</f>
        <v>technology</v>
      </c>
      <c r="T389" s="6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11">
        <f t="shared" si="25"/>
        <v>40912.25</v>
      </c>
      <c r="M390">
        <v>1325829600</v>
      </c>
      <c r="N390" s="11">
        <f t="shared" si="26"/>
        <v>40914.25</v>
      </c>
      <c r="O390" t="b">
        <v>0</v>
      </c>
      <c r="P390" t="b">
        <v>0</v>
      </c>
      <c r="Q390" t="s">
        <v>60</v>
      </c>
      <c r="R390" s="7">
        <f t="shared" si="27"/>
        <v>89.227586206896547</v>
      </c>
      <c r="S390" s="6" t="str" cm="1">
        <f t="array" ref="S390:T390">_xlfn.TEXTSPLIT(Q390,"/")</f>
        <v>music</v>
      </c>
      <c r="T390" s="6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11">
        <f t="shared" si="25"/>
        <v>40479.208333333336</v>
      </c>
      <c r="M391">
        <v>1290578400</v>
      </c>
      <c r="N391" s="11">
        <f t="shared" si="26"/>
        <v>40506.25</v>
      </c>
      <c r="O391" t="b">
        <v>0</v>
      </c>
      <c r="P391" t="b">
        <v>0</v>
      </c>
      <c r="Q391" t="s">
        <v>33</v>
      </c>
      <c r="R391" s="7">
        <f t="shared" si="27"/>
        <v>87.979166666666671</v>
      </c>
      <c r="S391" s="6" t="str" cm="1">
        <f t="array" ref="S391:T391">_xlfn.TEXTSPLIT(Q391,"/")</f>
        <v>theater</v>
      </c>
      <c r="T391" s="6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11">
        <f t="shared" si="25"/>
        <v>41530.208333333336</v>
      </c>
      <c r="M392">
        <v>1380344400</v>
      </c>
      <c r="N392" s="11">
        <f t="shared" si="26"/>
        <v>41545.208333333336</v>
      </c>
      <c r="O392" t="b">
        <v>0</v>
      </c>
      <c r="P392" t="b">
        <v>0</v>
      </c>
      <c r="Q392" t="s">
        <v>122</v>
      </c>
      <c r="R392" s="7">
        <f t="shared" si="27"/>
        <v>89.54</v>
      </c>
      <c r="S392" s="6" t="str" cm="1">
        <f t="array" ref="S392:T392">_xlfn.TEXTSPLIT(Q392,"/")</f>
        <v>photography</v>
      </c>
      <c r="T392" s="6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11">
        <f t="shared" si="25"/>
        <v>41653.25</v>
      </c>
      <c r="M393">
        <v>1389852000</v>
      </c>
      <c r="N393" s="11">
        <f t="shared" si="26"/>
        <v>41655.25</v>
      </c>
      <c r="O393" t="b">
        <v>0</v>
      </c>
      <c r="P393" t="b">
        <v>0</v>
      </c>
      <c r="Q393" t="s">
        <v>68</v>
      </c>
      <c r="R393" s="7">
        <f t="shared" si="27"/>
        <v>29.09271523178808</v>
      </c>
      <c r="S393" s="6" t="str" cm="1">
        <f t="array" ref="S393:T393">_xlfn.TEXTSPLIT(Q393,"/")</f>
        <v>publishing</v>
      </c>
      <c r="T393" s="6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11">
        <f t="shared" si="25"/>
        <v>40549.25</v>
      </c>
      <c r="M394">
        <v>1294466400</v>
      </c>
      <c r="N394" s="11">
        <f t="shared" si="26"/>
        <v>40551.25</v>
      </c>
      <c r="O394" t="b">
        <v>0</v>
      </c>
      <c r="P394" t="b">
        <v>0</v>
      </c>
      <c r="Q394" t="s">
        <v>65</v>
      </c>
      <c r="R394" s="7">
        <f t="shared" si="27"/>
        <v>42.006218905472636</v>
      </c>
      <c r="S394" s="6" t="str" cm="1">
        <f t="array" ref="S394:T394">_xlfn.TEXTSPLIT(Q394,"/")</f>
        <v>technology</v>
      </c>
      <c r="T394" s="6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11">
        <f t="shared" si="25"/>
        <v>42933.208333333328</v>
      </c>
      <c r="M395">
        <v>1500354000</v>
      </c>
      <c r="N395" s="11">
        <f t="shared" si="26"/>
        <v>42934.208333333328</v>
      </c>
      <c r="O395" t="b">
        <v>0</v>
      </c>
      <c r="P395" t="b">
        <v>0</v>
      </c>
      <c r="Q395" t="s">
        <v>159</v>
      </c>
      <c r="R395" s="7">
        <f t="shared" si="27"/>
        <v>47.004903563255965</v>
      </c>
      <c r="S395" s="6" t="str" cm="1">
        <f t="array" ref="S395:T395">_xlfn.TEXTSPLIT(Q395,"/")</f>
        <v>music</v>
      </c>
      <c r="T395" s="6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11">
        <f t="shared" si="25"/>
        <v>41484.208333333336</v>
      </c>
      <c r="M396">
        <v>1375938000</v>
      </c>
      <c r="N396" s="11">
        <f t="shared" si="26"/>
        <v>41494.208333333336</v>
      </c>
      <c r="O396" t="b">
        <v>0</v>
      </c>
      <c r="P396" t="b">
        <v>1</v>
      </c>
      <c r="Q396" t="s">
        <v>42</v>
      </c>
      <c r="R396" s="7">
        <f t="shared" si="27"/>
        <v>110.44117647058823</v>
      </c>
      <c r="S396" s="6" t="str" cm="1">
        <f t="array" ref="S396:T396">_xlfn.TEXTSPLIT(Q396,"/")</f>
        <v>film &amp; video</v>
      </c>
      <c r="T396" s="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11">
        <f t="shared" si="25"/>
        <v>40885.25</v>
      </c>
      <c r="M397">
        <v>1323410400</v>
      </c>
      <c r="N397" s="11">
        <f t="shared" si="26"/>
        <v>40886.25</v>
      </c>
      <c r="O397" t="b">
        <v>1</v>
      </c>
      <c r="P397" t="b">
        <v>0</v>
      </c>
      <c r="Q397" t="s">
        <v>33</v>
      </c>
      <c r="R397" s="7">
        <f t="shared" si="27"/>
        <v>41.990909090909092</v>
      </c>
      <c r="S397" s="6" t="str" cm="1">
        <f t="array" ref="S397:T397">_xlfn.TEXTSPLIT(Q397,"/")</f>
        <v>theater</v>
      </c>
      <c r="T397" s="6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11">
        <f t="shared" si="25"/>
        <v>43378.208333333328</v>
      </c>
      <c r="M398">
        <v>1539406800</v>
      </c>
      <c r="N398" s="11">
        <f t="shared" si="26"/>
        <v>43386.208333333328</v>
      </c>
      <c r="O398" t="b">
        <v>0</v>
      </c>
      <c r="P398" t="b">
        <v>0</v>
      </c>
      <c r="Q398" t="s">
        <v>53</v>
      </c>
      <c r="R398" s="7">
        <f t="shared" si="27"/>
        <v>48.012468827930178</v>
      </c>
      <c r="S398" s="6" t="str" cm="1">
        <f t="array" ref="S398:T398">_xlfn.TEXTSPLIT(Q398,"/")</f>
        <v>film &amp; video</v>
      </c>
      <c r="T398" s="6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11">
        <f t="shared" si="25"/>
        <v>41417.208333333336</v>
      </c>
      <c r="M399">
        <v>1369803600</v>
      </c>
      <c r="N399" s="11">
        <f t="shared" si="26"/>
        <v>41423.208333333336</v>
      </c>
      <c r="O399" t="b">
        <v>0</v>
      </c>
      <c r="P399" t="b">
        <v>0</v>
      </c>
      <c r="Q399" t="s">
        <v>23</v>
      </c>
      <c r="R399" s="7">
        <f t="shared" si="27"/>
        <v>31.019823788546255</v>
      </c>
      <c r="S399" s="6" t="str" cm="1">
        <f t="array" ref="S399:T399">_xlfn.TEXTSPLIT(Q399,"/")</f>
        <v>music</v>
      </c>
      <c r="T399" s="6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11">
        <f t="shared" si="25"/>
        <v>43228.208333333328</v>
      </c>
      <c r="M400">
        <v>1525928400</v>
      </c>
      <c r="N400" s="11">
        <f t="shared" si="26"/>
        <v>43230.208333333328</v>
      </c>
      <c r="O400" t="b">
        <v>0</v>
      </c>
      <c r="P400" t="b">
        <v>1</v>
      </c>
      <c r="Q400" t="s">
        <v>71</v>
      </c>
      <c r="R400" s="7">
        <f t="shared" si="27"/>
        <v>99.203252032520325</v>
      </c>
      <c r="S400" s="6" t="str" cm="1">
        <f t="array" ref="S400:T400">_xlfn.TEXTSPLIT(Q400,"/")</f>
        <v>film &amp; video</v>
      </c>
      <c r="T400" s="6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11">
        <f t="shared" si="25"/>
        <v>40576.25</v>
      </c>
      <c r="M401">
        <v>1297231200</v>
      </c>
      <c r="N401" s="11">
        <f t="shared" si="26"/>
        <v>40583.25</v>
      </c>
      <c r="O401" t="b">
        <v>0</v>
      </c>
      <c r="P401" t="b">
        <v>0</v>
      </c>
      <c r="Q401" t="s">
        <v>60</v>
      </c>
      <c r="R401" s="7">
        <f t="shared" si="27"/>
        <v>66.022316684378325</v>
      </c>
      <c r="S401" s="6" t="str" cm="1">
        <f t="array" ref="S401:T401">_xlfn.TEXTSPLIT(Q401,"/")</f>
        <v>music</v>
      </c>
      <c r="T401" s="6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11">
        <f t="shared" si="25"/>
        <v>41502.208333333336</v>
      </c>
      <c r="M402">
        <v>1378530000</v>
      </c>
      <c r="N402" s="11">
        <f t="shared" si="26"/>
        <v>41524.208333333336</v>
      </c>
      <c r="O402" t="b">
        <v>0</v>
      </c>
      <c r="P402" t="b">
        <v>1</v>
      </c>
      <c r="Q402" t="s">
        <v>122</v>
      </c>
      <c r="R402" s="7">
        <f t="shared" si="27"/>
        <v>2</v>
      </c>
      <c r="S402" s="6" t="str" cm="1">
        <f t="array" ref="S402:T402">_xlfn.TEXTSPLIT(Q402,"/")</f>
        <v>photography</v>
      </c>
      <c r="T402" s="6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11">
        <f t="shared" si="25"/>
        <v>43765.208333333328</v>
      </c>
      <c r="M403">
        <v>1572152400</v>
      </c>
      <c r="N403" s="11">
        <f t="shared" si="26"/>
        <v>43765.208333333328</v>
      </c>
      <c r="O403" t="b">
        <v>0</v>
      </c>
      <c r="P403" t="b">
        <v>0</v>
      </c>
      <c r="Q403" t="s">
        <v>33</v>
      </c>
      <c r="R403" s="7">
        <f t="shared" si="27"/>
        <v>46.060200668896321</v>
      </c>
      <c r="S403" s="6" t="str" cm="1">
        <f t="array" ref="S403:T403">_xlfn.TEXTSPLIT(Q403,"/")</f>
        <v>theater</v>
      </c>
      <c r="T403" s="6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11">
        <f t="shared" si="25"/>
        <v>40914.25</v>
      </c>
      <c r="M404">
        <v>1329890400</v>
      </c>
      <c r="N404" s="11">
        <f t="shared" si="26"/>
        <v>40961.25</v>
      </c>
      <c r="O404" t="b">
        <v>0</v>
      </c>
      <c r="P404" t="b">
        <v>1</v>
      </c>
      <c r="Q404" t="s">
        <v>100</v>
      </c>
      <c r="R404" s="7">
        <f t="shared" si="27"/>
        <v>73.650000000000006</v>
      </c>
      <c r="S404" s="6" t="str" cm="1">
        <f t="array" ref="S404:T404">_xlfn.TEXTSPLIT(Q404,"/")</f>
        <v>film &amp; video</v>
      </c>
      <c r="T404" s="6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11">
        <f t="shared" si="25"/>
        <v>40310.208333333336</v>
      </c>
      <c r="M405">
        <v>1276750800</v>
      </c>
      <c r="N405" s="11">
        <f t="shared" si="26"/>
        <v>40346.208333333336</v>
      </c>
      <c r="O405" t="b">
        <v>0</v>
      </c>
      <c r="P405" t="b">
        <v>1</v>
      </c>
      <c r="Q405" t="s">
        <v>33</v>
      </c>
      <c r="R405" s="7">
        <f t="shared" si="27"/>
        <v>55.99336650082919</v>
      </c>
      <c r="S405" s="6" t="str" cm="1">
        <f t="array" ref="S405:T405">_xlfn.TEXTSPLIT(Q405,"/")</f>
        <v>theater</v>
      </c>
      <c r="T405" s="6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11">
        <f t="shared" si="25"/>
        <v>43053.25</v>
      </c>
      <c r="M406">
        <v>1510898400</v>
      </c>
      <c r="N406" s="11">
        <f t="shared" si="26"/>
        <v>43056.25</v>
      </c>
      <c r="O406" t="b">
        <v>0</v>
      </c>
      <c r="P406" t="b">
        <v>0</v>
      </c>
      <c r="Q406" t="s">
        <v>33</v>
      </c>
      <c r="R406" s="7">
        <f t="shared" si="27"/>
        <v>68.985695127402778</v>
      </c>
      <c r="S406" s="6" t="str" cm="1">
        <f t="array" ref="S406:T406">_xlfn.TEXTSPLIT(Q406,"/")</f>
        <v>theater</v>
      </c>
      <c r="T406" s="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11">
        <f t="shared" si="25"/>
        <v>43255.208333333328</v>
      </c>
      <c r="M407">
        <v>1532408400</v>
      </c>
      <c r="N407" s="11">
        <f t="shared" si="26"/>
        <v>43305.208333333328</v>
      </c>
      <c r="O407" t="b">
        <v>0</v>
      </c>
      <c r="P407" t="b">
        <v>0</v>
      </c>
      <c r="Q407" t="s">
        <v>33</v>
      </c>
      <c r="R407" s="7">
        <f t="shared" si="27"/>
        <v>60.981609195402299</v>
      </c>
      <c r="S407" s="6" t="str" cm="1">
        <f t="array" ref="S407:T407">_xlfn.TEXTSPLIT(Q407,"/")</f>
        <v>theater</v>
      </c>
      <c r="T407" s="6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11">
        <f t="shared" si="25"/>
        <v>41304.25</v>
      </c>
      <c r="M408">
        <v>1360562400</v>
      </c>
      <c r="N408" s="11">
        <f t="shared" si="26"/>
        <v>41316.25</v>
      </c>
      <c r="O408" t="b">
        <v>1</v>
      </c>
      <c r="P408" t="b">
        <v>0</v>
      </c>
      <c r="Q408" t="s">
        <v>42</v>
      </c>
      <c r="R408" s="7">
        <f t="shared" si="27"/>
        <v>110.98139534883721</v>
      </c>
      <c r="S408" s="6" t="str" cm="1">
        <f t="array" ref="S408:T408">_xlfn.TEXTSPLIT(Q408,"/")</f>
        <v>film &amp; video</v>
      </c>
      <c r="T408" s="6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11">
        <f t="shared" si="25"/>
        <v>43751.208333333328</v>
      </c>
      <c r="M409">
        <v>1571547600</v>
      </c>
      <c r="N409" s="11">
        <f t="shared" si="26"/>
        <v>43758.208333333328</v>
      </c>
      <c r="O409" t="b">
        <v>0</v>
      </c>
      <c r="P409" t="b">
        <v>0</v>
      </c>
      <c r="Q409" t="s">
        <v>33</v>
      </c>
      <c r="R409" s="7">
        <f t="shared" si="27"/>
        <v>25</v>
      </c>
      <c r="S409" s="6" t="str" cm="1">
        <f t="array" ref="S409:T409">_xlfn.TEXTSPLIT(Q409,"/")</f>
        <v>theater</v>
      </c>
      <c r="T409" s="6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11">
        <f t="shared" si="25"/>
        <v>42541.208333333328</v>
      </c>
      <c r="M410">
        <v>1468126800</v>
      </c>
      <c r="N410" s="11">
        <f t="shared" si="26"/>
        <v>42561.208333333328</v>
      </c>
      <c r="O410" t="b">
        <v>0</v>
      </c>
      <c r="P410" t="b">
        <v>0</v>
      </c>
      <c r="Q410" t="s">
        <v>42</v>
      </c>
      <c r="R410" s="7">
        <f t="shared" si="27"/>
        <v>78.759740259740255</v>
      </c>
      <c r="S410" s="6" t="str" cm="1">
        <f t="array" ref="S410:T410">_xlfn.TEXTSPLIT(Q410,"/")</f>
        <v>film &amp; video</v>
      </c>
      <c r="T410" s="6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11">
        <f t="shared" si="25"/>
        <v>42843.208333333328</v>
      </c>
      <c r="M411">
        <v>1492837200</v>
      </c>
      <c r="N411" s="11">
        <f t="shared" si="26"/>
        <v>42847.208333333328</v>
      </c>
      <c r="O411" t="b">
        <v>0</v>
      </c>
      <c r="P411" t="b">
        <v>0</v>
      </c>
      <c r="Q411" t="s">
        <v>23</v>
      </c>
      <c r="R411" s="7">
        <f t="shared" si="27"/>
        <v>87.960784313725483</v>
      </c>
      <c r="S411" s="6" t="str" cm="1">
        <f t="array" ref="S411:T411">_xlfn.TEXTSPLIT(Q411,"/")</f>
        <v>music</v>
      </c>
      <c r="T411" s="6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11">
        <f t="shared" si="25"/>
        <v>42122.208333333328</v>
      </c>
      <c r="M412">
        <v>1430197200</v>
      </c>
      <c r="N412" s="11">
        <f t="shared" si="26"/>
        <v>42122.208333333328</v>
      </c>
      <c r="O412" t="b">
        <v>0</v>
      </c>
      <c r="P412" t="b">
        <v>0</v>
      </c>
      <c r="Q412" t="s">
        <v>292</v>
      </c>
      <c r="R412" s="7">
        <f t="shared" si="27"/>
        <v>49.987398739873989</v>
      </c>
      <c r="S412" s="6" t="str" cm="1">
        <f t="array" ref="S412:T412">_xlfn.TEXTSPLIT(Q412,"/")</f>
        <v>games</v>
      </c>
      <c r="T412" s="6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11">
        <f t="shared" si="25"/>
        <v>42884.208333333328</v>
      </c>
      <c r="M413">
        <v>1496206800</v>
      </c>
      <c r="N413" s="11">
        <f t="shared" si="26"/>
        <v>42886.208333333328</v>
      </c>
      <c r="O413" t="b">
        <v>0</v>
      </c>
      <c r="P413" t="b">
        <v>0</v>
      </c>
      <c r="Q413" t="s">
        <v>33</v>
      </c>
      <c r="R413" s="7">
        <f t="shared" si="27"/>
        <v>99.524390243902445</v>
      </c>
      <c r="S413" s="6" t="str" cm="1">
        <f t="array" ref="S413:T413">_xlfn.TEXTSPLIT(Q413,"/")</f>
        <v>theater</v>
      </c>
      <c r="T413" s="6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11">
        <f t="shared" si="25"/>
        <v>41642.25</v>
      </c>
      <c r="M414">
        <v>1389592800</v>
      </c>
      <c r="N414" s="11">
        <f t="shared" si="26"/>
        <v>41652.25</v>
      </c>
      <c r="O414" t="b">
        <v>0</v>
      </c>
      <c r="P414" t="b">
        <v>0</v>
      </c>
      <c r="Q414" t="s">
        <v>119</v>
      </c>
      <c r="R414" s="7">
        <f t="shared" si="27"/>
        <v>104.82089552238806</v>
      </c>
      <c r="S414" s="6" t="str" cm="1">
        <f t="array" ref="S414:T414">_xlfn.TEXTSPLIT(Q414,"/")</f>
        <v>publishing</v>
      </c>
      <c r="T414" s="6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11">
        <f t="shared" si="25"/>
        <v>43431.25</v>
      </c>
      <c r="M415">
        <v>1545631200</v>
      </c>
      <c r="N415" s="11">
        <f t="shared" si="26"/>
        <v>43458.25</v>
      </c>
      <c r="O415" t="b">
        <v>0</v>
      </c>
      <c r="P415" t="b">
        <v>0</v>
      </c>
      <c r="Q415" t="s">
        <v>71</v>
      </c>
      <c r="R415" s="7">
        <f t="shared" si="27"/>
        <v>108.01469237832875</v>
      </c>
      <c r="S415" s="6" t="str" cm="1">
        <f t="array" ref="S415:T415">_xlfn.TEXTSPLIT(Q415,"/")</f>
        <v>film &amp; video</v>
      </c>
      <c r="T415" s="6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11">
        <f t="shared" si="25"/>
        <v>40288.208333333336</v>
      </c>
      <c r="M416">
        <v>1272430800</v>
      </c>
      <c r="N416" s="11">
        <f t="shared" si="26"/>
        <v>40296.208333333336</v>
      </c>
      <c r="O416" t="b">
        <v>0</v>
      </c>
      <c r="P416" t="b">
        <v>1</v>
      </c>
      <c r="Q416" t="s">
        <v>17</v>
      </c>
      <c r="R416" s="7">
        <f t="shared" si="27"/>
        <v>28.998544660724033</v>
      </c>
      <c r="S416" s="6" t="str" cm="1">
        <f t="array" ref="S416:T416">_xlfn.TEXTSPLIT(Q416,"/")</f>
        <v>food</v>
      </c>
      <c r="T416" s="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11">
        <f t="shared" si="25"/>
        <v>40921.25</v>
      </c>
      <c r="M417">
        <v>1327903200</v>
      </c>
      <c r="N417" s="11">
        <f t="shared" si="26"/>
        <v>40938.25</v>
      </c>
      <c r="O417" t="b">
        <v>0</v>
      </c>
      <c r="P417" t="b">
        <v>0</v>
      </c>
      <c r="Q417" t="s">
        <v>33</v>
      </c>
      <c r="R417" s="7">
        <f t="shared" si="27"/>
        <v>30.028708133971293</v>
      </c>
      <c r="S417" s="6" t="str" cm="1">
        <f t="array" ref="S417:T417">_xlfn.TEXTSPLIT(Q417,"/")</f>
        <v>theater</v>
      </c>
      <c r="T417" s="6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11">
        <f t="shared" si="25"/>
        <v>40560.25</v>
      </c>
      <c r="M418">
        <v>1296021600</v>
      </c>
      <c r="N418" s="11">
        <f t="shared" si="26"/>
        <v>40569.25</v>
      </c>
      <c r="O418" t="b">
        <v>0</v>
      </c>
      <c r="P418" t="b">
        <v>1</v>
      </c>
      <c r="Q418" t="s">
        <v>42</v>
      </c>
      <c r="R418" s="7">
        <f t="shared" si="27"/>
        <v>41.005559416261292</v>
      </c>
      <c r="S418" s="6" t="str" cm="1">
        <f t="array" ref="S418:T418">_xlfn.TEXTSPLIT(Q418,"/")</f>
        <v>film &amp; video</v>
      </c>
      <c r="T418" s="6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11">
        <f t="shared" si="25"/>
        <v>43407.208333333328</v>
      </c>
      <c r="M419">
        <v>1543298400</v>
      </c>
      <c r="N419" s="11">
        <f t="shared" si="26"/>
        <v>43431.25</v>
      </c>
      <c r="O419" t="b">
        <v>0</v>
      </c>
      <c r="P419" t="b">
        <v>0</v>
      </c>
      <c r="Q419" t="s">
        <v>33</v>
      </c>
      <c r="R419" s="7">
        <f t="shared" si="27"/>
        <v>62.866666666666667</v>
      </c>
      <c r="S419" s="6" t="str" cm="1">
        <f t="array" ref="S419:T419">_xlfn.TEXTSPLIT(Q419,"/")</f>
        <v>theater</v>
      </c>
      <c r="T419" s="6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11">
        <f t="shared" si="25"/>
        <v>41035.208333333336</v>
      </c>
      <c r="M420">
        <v>1336366800</v>
      </c>
      <c r="N420" s="11">
        <f t="shared" si="26"/>
        <v>41036.208333333336</v>
      </c>
      <c r="O420" t="b">
        <v>0</v>
      </c>
      <c r="P420" t="b">
        <v>0</v>
      </c>
      <c r="Q420" t="s">
        <v>42</v>
      </c>
      <c r="R420" s="7">
        <f t="shared" si="27"/>
        <v>47.005002501250623</v>
      </c>
      <c r="S420" s="6" t="str" cm="1">
        <f t="array" ref="S420:T420">_xlfn.TEXTSPLIT(Q420,"/")</f>
        <v>film &amp; video</v>
      </c>
      <c r="T420" s="6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11">
        <f t="shared" si="25"/>
        <v>40899.25</v>
      </c>
      <c r="M421">
        <v>1325052000</v>
      </c>
      <c r="N421" s="11">
        <f t="shared" si="26"/>
        <v>40905.25</v>
      </c>
      <c r="O421" t="b">
        <v>0</v>
      </c>
      <c r="P421" t="b">
        <v>0</v>
      </c>
      <c r="Q421" t="s">
        <v>28</v>
      </c>
      <c r="R421" s="7">
        <f t="shared" si="27"/>
        <v>26.997693638285604</v>
      </c>
      <c r="S421" s="6" t="str" cm="1">
        <f t="array" ref="S421:T421">_xlfn.TEXTSPLIT(Q421,"/")</f>
        <v>technology</v>
      </c>
      <c r="T421" s="6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11">
        <f t="shared" si="25"/>
        <v>42911.208333333328</v>
      </c>
      <c r="M422">
        <v>1499576400</v>
      </c>
      <c r="N422" s="11">
        <f t="shared" si="26"/>
        <v>42925.208333333328</v>
      </c>
      <c r="O422" t="b">
        <v>0</v>
      </c>
      <c r="P422" t="b">
        <v>0</v>
      </c>
      <c r="Q422" t="s">
        <v>33</v>
      </c>
      <c r="R422" s="7">
        <f t="shared" si="27"/>
        <v>68.329787234042556</v>
      </c>
      <c r="S422" s="6" t="str" cm="1">
        <f t="array" ref="S422:T422">_xlfn.TEXTSPLIT(Q422,"/")</f>
        <v>theater</v>
      </c>
      <c r="T422" s="6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11">
        <f t="shared" si="25"/>
        <v>42915.208333333328</v>
      </c>
      <c r="M423">
        <v>1501304400</v>
      </c>
      <c r="N423" s="11">
        <f t="shared" si="26"/>
        <v>42945.208333333328</v>
      </c>
      <c r="O423" t="b">
        <v>0</v>
      </c>
      <c r="P423" t="b">
        <v>1</v>
      </c>
      <c r="Q423" t="s">
        <v>65</v>
      </c>
      <c r="R423" s="7">
        <f t="shared" si="27"/>
        <v>50.974576271186443</v>
      </c>
      <c r="S423" s="6" t="str" cm="1">
        <f t="array" ref="S423:T423">_xlfn.TEXTSPLIT(Q423,"/")</f>
        <v>technology</v>
      </c>
      <c r="T423" s="6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11">
        <f t="shared" si="25"/>
        <v>40285.208333333336</v>
      </c>
      <c r="M424">
        <v>1273208400</v>
      </c>
      <c r="N424" s="11">
        <f t="shared" si="26"/>
        <v>40305.208333333336</v>
      </c>
      <c r="O424" t="b">
        <v>0</v>
      </c>
      <c r="P424" t="b">
        <v>1</v>
      </c>
      <c r="Q424" t="s">
        <v>33</v>
      </c>
      <c r="R424" s="7">
        <f t="shared" si="27"/>
        <v>54.024390243902438</v>
      </c>
      <c r="S424" s="6" t="str" cm="1">
        <f t="array" ref="S424:T424">_xlfn.TEXTSPLIT(Q424,"/")</f>
        <v>theater</v>
      </c>
      <c r="T424" s="6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11">
        <f t="shared" si="25"/>
        <v>40808.208333333336</v>
      </c>
      <c r="M425">
        <v>1316840400</v>
      </c>
      <c r="N425" s="11">
        <f t="shared" si="26"/>
        <v>40810.208333333336</v>
      </c>
      <c r="O425" t="b">
        <v>0</v>
      </c>
      <c r="P425" t="b">
        <v>1</v>
      </c>
      <c r="Q425" t="s">
        <v>17</v>
      </c>
      <c r="R425" s="7">
        <f t="shared" si="27"/>
        <v>97.055555555555557</v>
      </c>
      <c r="S425" s="6" t="str" cm="1">
        <f t="array" ref="S425:T425">_xlfn.TEXTSPLIT(Q425,"/")</f>
        <v>food</v>
      </c>
      <c r="T425" s="6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11">
        <f t="shared" si="25"/>
        <v>43208.208333333328</v>
      </c>
      <c r="M426">
        <v>1524546000</v>
      </c>
      <c r="N426" s="11">
        <f t="shared" si="26"/>
        <v>43214.208333333328</v>
      </c>
      <c r="O426" t="b">
        <v>0</v>
      </c>
      <c r="P426" t="b">
        <v>0</v>
      </c>
      <c r="Q426" t="s">
        <v>60</v>
      </c>
      <c r="R426" s="7">
        <f t="shared" si="27"/>
        <v>24.867469879518072</v>
      </c>
      <c r="S426" s="6" t="str" cm="1">
        <f t="array" ref="S426:T426">_xlfn.TEXTSPLIT(Q426,"/")</f>
        <v>music</v>
      </c>
      <c r="T426" s="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11">
        <f t="shared" si="25"/>
        <v>42213.208333333328</v>
      </c>
      <c r="M427">
        <v>1438578000</v>
      </c>
      <c r="N427" s="11">
        <f t="shared" si="26"/>
        <v>42219.208333333328</v>
      </c>
      <c r="O427" t="b">
        <v>0</v>
      </c>
      <c r="P427" t="b">
        <v>0</v>
      </c>
      <c r="Q427" t="s">
        <v>122</v>
      </c>
      <c r="R427" s="7">
        <f t="shared" si="27"/>
        <v>84.423913043478265</v>
      </c>
      <c r="S427" s="6" t="str" cm="1">
        <f t="array" ref="S427:T427">_xlfn.TEXTSPLIT(Q427,"/")</f>
        <v>photography</v>
      </c>
      <c r="T427" s="6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11">
        <f t="shared" si="25"/>
        <v>41332.25</v>
      </c>
      <c r="M428">
        <v>1362549600</v>
      </c>
      <c r="N428" s="11">
        <f t="shared" si="26"/>
        <v>41339.25</v>
      </c>
      <c r="O428" t="b">
        <v>0</v>
      </c>
      <c r="P428" t="b">
        <v>0</v>
      </c>
      <c r="Q428" t="s">
        <v>33</v>
      </c>
      <c r="R428" s="7">
        <f t="shared" si="27"/>
        <v>47.091324200913242</v>
      </c>
      <c r="S428" s="6" t="str" cm="1">
        <f t="array" ref="S428:T428">_xlfn.TEXTSPLIT(Q428,"/")</f>
        <v>theater</v>
      </c>
      <c r="T428" s="6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11">
        <f t="shared" si="25"/>
        <v>41895.208333333336</v>
      </c>
      <c r="M429">
        <v>1413349200</v>
      </c>
      <c r="N429" s="11">
        <f t="shared" si="26"/>
        <v>41927.208333333336</v>
      </c>
      <c r="O429" t="b">
        <v>0</v>
      </c>
      <c r="P429" t="b">
        <v>1</v>
      </c>
      <c r="Q429" t="s">
        <v>33</v>
      </c>
      <c r="R429" s="7">
        <f t="shared" si="27"/>
        <v>77.996041171813147</v>
      </c>
      <c r="S429" s="6" t="str" cm="1">
        <f t="array" ref="S429:T429">_xlfn.TEXTSPLIT(Q429,"/")</f>
        <v>theater</v>
      </c>
      <c r="T429" s="6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11">
        <f t="shared" si="25"/>
        <v>40585.25</v>
      </c>
      <c r="M430">
        <v>1298008800</v>
      </c>
      <c r="N430" s="11">
        <f t="shared" si="26"/>
        <v>40592.25</v>
      </c>
      <c r="O430" t="b">
        <v>0</v>
      </c>
      <c r="P430" t="b">
        <v>0</v>
      </c>
      <c r="Q430" t="s">
        <v>71</v>
      </c>
      <c r="R430" s="7">
        <f t="shared" si="27"/>
        <v>62.967871485943775</v>
      </c>
      <c r="S430" s="6" t="str" cm="1">
        <f t="array" ref="S430:T430">_xlfn.TEXTSPLIT(Q430,"/")</f>
        <v>film &amp; video</v>
      </c>
      <c r="T430" s="6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11">
        <f t="shared" si="25"/>
        <v>41680.25</v>
      </c>
      <c r="M431">
        <v>1394427600</v>
      </c>
      <c r="N431" s="11">
        <f t="shared" si="26"/>
        <v>41708.208333333336</v>
      </c>
      <c r="O431" t="b">
        <v>0</v>
      </c>
      <c r="P431" t="b">
        <v>1</v>
      </c>
      <c r="Q431" t="s">
        <v>122</v>
      </c>
      <c r="R431" s="7">
        <f t="shared" si="27"/>
        <v>81.006080449017773</v>
      </c>
      <c r="S431" s="6" t="str" cm="1">
        <f t="array" ref="S431:T431">_xlfn.TEXTSPLIT(Q431,"/")</f>
        <v>photography</v>
      </c>
      <c r="T431" s="6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11">
        <f t="shared" si="25"/>
        <v>43737.208333333328</v>
      </c>
      <c r="M432">
        <v>1572670800</v>
      </c>
      <c r="N432" s="11">
        <f t="shared" si="26"/>
        <v>43771.208333333328</v>
      </c>
      <c r="O432" t="b">
        <v>0</v>
      </c>
      <c r="P432" t="b">
        <v>0</v>
      </c>
      <c r="Q432" t="s">
        <v>33</v>
      </c>
      <c r="R432" s="7">
        <f t="shared" si="27"/>
        <v>65.321428571428569</v>
      </c>
      <c r="S432" s="6" t="str" cm="1">
        <f t="array" ref="S432:T432">_xlfn.TEXTSPLIT(Q432,"/")</f>
        <v>theater</v>
      </c>
      <c r="T432" s="6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11">
        <f t="shared" si="25"/>
        <v>43273.208333333328</v>
      </c>
      <c r="M433">
        <v>1531112400</v>
      </c>
      <c r="N433" s="11">
        <f t="shared" si="26"/>
        <v>43290.208333333328</v>
      </c>
      <c r="O433" t="b">
        <v>1</v>
      </c>
      <c r="P433" t="b">
        <v>0</v>
      </c>
      <c r="Q433" t="s">
        <v>33</v>
      </c>
      <c r="R433" s="7">
        <f t="shared" si="27"/>
        <v>104.43617021276596</v>
      </c>
      <c r="S433" s="6" t="str" cm="1">
        <f t="array" ref="S433:T433">_xlfn.TEXTSPLIT(Q433,"/")</f>
        <v>theater</v>
      </c>
      <c r="T433" s="6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11">
        <f t="shared" si="25"/>
        <v>41761.208333333336</v>
      </c>
      <c r="M434">
        <v>1400734800</v>
      </c>
      <c r="N434" s="11">
        <f t="shared" si="26"/>
        <v>41781.208333333336</v>
      </c>
      <c r="O434" t="b">
        <v>0</v>
      </c>
      <c r="P434" t="b">
        <v>0</v>
      </c>
      <c r="Q434" t="s">
        <v>33</v>
      </c>
      <c r="R434" s="7">
        <f t="shared" si="27"/>
        <v>69.989010989010993</v>
      </c>
      <c r="S434" s="6" t="str" cm="1">
        <f t="array" ref="S434:T434">_xlfn.TEXTSPLIT(Q434,"/")</f>
        <v>theater</v>
      </c>
      <c r="T434" s="6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11">
        <f t="shared" si="25"/>
        <v>41603.25</v>
      </c>
      <c r="M435">
        <v>1386741600</v>
      </c>
      <c r="N435" s="11">
        <f t="shared" si="26"/>
        <v>41619.25</v>
      </c>
      <c r="O435" t="b">
        <v>0</v>
      </c>
      <c r="P435" t="b">
        <v>1</v>
      </c>
      <c r="Q435" t="s">
        <v>42</v>
      </c>
      <c r="R435" s="7">
        <f t="shared" si="27"/>
        <v>83.023989898989896</v>
      </c>
      <c r="S435" s="6" t="str" cm="1">
        <f t="array" ref="S435:T435">_xlfn.TEXTSPLIT(Q435,"/")</f>
        <v>film &amp; video</v>
      </c>
      <c r="T435" s="6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11">
        <f t="shared" si="25"/>
        <v>42705.25</v>
      </c>
      <c r="M436">
        <v>1481781600</v>
      </c>
      <c r="N436" s="11">
        <f t="shared" si="26"/>
        <v>42719.25</v>
      </c>
      <c r="O436" t="b">
        <v>1</v>
      </c>
      <c r="P436" t="b">
        <v>0</v>
      </c>
      <c r="Q436" t="s">
        <v>33</v>
      </c>
      <c r="R436" s="7">
        <f t="shared" si="27"/>
        <v>90.3</v>
      </c>
      <c r="S436" s="6" t="str" cm="1">
        <f t="array" ref="S436:T436">_xlfn.TEXTSPLIT(Q436,"/")</f>
        <v>theater</v>
      </c>
      <c r="T436" s="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11">
        <f t="shared" si="25"/>
        <v>41988.25</v>
      </c>
      <c r="M437">
        <v>1419660000</v>
      </c>
      <c r="N437" s="11">
        <f t="shared" si="26"/>
        <v>42000.25</v>
      </c>
      <c r="O437" t="b">
        <v>0</v>
      </c>
      <c r="P437" t="b">
        <v>1</v>
      </c>
      <c r="Q437" t="s">
        <v>33</v>
      </c>
      <c r="R437" s="7">
        <f t="shared" si="27"/>
        <v>103.98131932282546</v>
      </c>
      <c r="S437" s="6" t="str" cm="1">
        <f t="array" ref="S437:T437">_xlfn.TEXTSPLIT(Q437,"/")</f>
        <v>theater</v>
      </c>
      <c r="T437" s="6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11">
        <f t="shared" si="25"/>
        <v>43575.208333333328</v>
      </c>
      <c r="M438">
        <v>1555822800</v>
      </c>
      <c r="N438" s="11">
        <f t="shared" si="26"/>
        <v>43576.208333333328</v>
      </c>
      <c r="O438" t="b">
        <v>0</v>
      </c>
      <c r="P438" t="b">
        <v>0</v>
      </c>
      <c r="Q438" t="s">
        <v>159</v>
      </c>
      <c r="R438" s="7">
        <f t="shared" si="27"/>
        <v>54.931726907630519</v>
      </c>
      <c r="S438" s="6" t="str" cm="1">
        <f t="array" ref="S438:T438">_xlfn.TEXTSPLIT(Q438,"/")</f>
        <v>music</v>
      </c>
      <c r="T438" s="6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11">
        <f t="shared" si="25"/>
        <v>42260.208333333328</v>
      </c>
      <c r="M439">
        <v>1442379600</v>
      </c>
      <c r="N439" s="11">
        <f t="shared" si="26"/>
        <v>42263.208333333328</v>
      </c>
      <c r="O439" t="b">
        <v>0</v>
      </c>
      <c r="P439" t="b">
        <v>1</v>
      </c>
      <c r="Q439" t="s">
        <v>71</v>
      </c>
      <c r="R439" s="7">
        <f t="shared" si="27"/>
        <v>51.921875</v>
      </c>
      <c r="S439" s="6" t="str" cm="1">
        <f t="array" ref="S439:T439">_xlfn.TEXTSPLIT(Q439,"/")</f>
        <v>film &amp; video</v>
      </c>
      <c r="T439" s="6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11">
        <f t="shared" si="25"/>
        <v>41337.25</v>
      </c>
      <c r="M440">
        <v>1364965200</v>
      </c>
      <c r="N440" s="11">
        <f t="shared" si="26"/>
        <v>41367.208333333336</v>
      </c>
      <c r="O440" t="b">
        <v>0</v>
      </c>
      <c r="P440" t="b">
        <v>0</v>
      </c>
      <c r="Q440" t="s">
        <v>33</v>
      </c>
      <c r="R440" s="7">
        <f t="shared" si="27"/>
        <v>60.02834008097166</v>
      </c>
      <c r="S440" s="6" t="str" cm="1">
        <f t="array" ref="S440:T440">_xlfn.TEXTSPLIT(Q440,"/")</f>
        <v>theater</v>
      </c>
      <c r="T440" s="6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11">
        <f t="shared" si="25"/>
        <v>42680.208333333328</v>
      </c>
      <c r="M441">
        <v>1479016800</v>
      </c>
      <c r="N441" s="11">
        <f t="shared" si="26"/>
        <v>42687.25</v>
      </c>
      <c r="O441" t="b">
        <v>0</v>
      </c>
      <c r="P441" t="b">
        <v>0</v>
      </c>
      <c r="Q441" t="s">
        <v>474</v>
      </c>
      <c r="R441" s="7">
        <f t="shared" si="27"/>
        <v>44.003488879197555</v>
      </c>
      <c r="S441" s="6" t="str" cm="1">
        <f t="array" ref="S441:T441">_xlfn.TEXTSPLIT(Q441,"/")</f>
        <v>film &amp; video</v>
      </c>
      <c r="T441" s="6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11">
        <f t="shared" si="25"/>
        <v>42916.208333333328</v>
      </c>
      <c r="M442">
        <v>1499662800</v>
      </c>
      <c r="N442" s="11">
        <f t="shared" si="26"/>
        <v>42926.208333333328</v>
      </c>
      <c r="O442" t="b">
        <v>0</v>
      </c>
      <c r="P442" t="b">
        <v>0</v>
      </c>
      <c r="Q442" t="s">
        <v>269</v>
      </c>
      <c r="R442" s="7">
        <f t="shared" si="27"/>
        <v>53.003513254551258</v>
      </c>
      <c r="S442" s="6" t="str" cm="1">
        <f t="array" ref="S442:T442">_xlfn.TEXTSPLIT(Q442,"/")</f>
        <v>film &amp; video</v>
      </c>
      <c r="T442" s="6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11">
        <f t="shared" si="25"/>
        <v>41025.208333333336</v>
      </c>
      <c r="M443">
        <v>1337835600</v>
      </c>
      <c r="N443" s="11">
        <f t="shared" si="26"/>
        <v>41053.208333333336</v>
      </c>
      <c r="O443" t="b">
        <v>0</v>
      </c>
      <c r="P443" t="b">
        <v>0</v>
      </c>
      <c r="Q443" t="s">
        <v>65</v>
      </c>
      <c r="R443" s="7">
        <f t="shared" si="27"/>
        <v>54.5</v>
      </c>
      <c r="S443" s="6" t="str" cm="1">
        <f t="array" ref="S443:T443">_xlfn.TEXTSPLIT(Q443,"/")</f>
        <v>technology</v>
      </c>
      <c r="T443" s="6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11">
        <f t="shared" si="25"/>
        <v>42980.208333333328</v>
      </c>
      <c r="M444">
        <v>1505710800</v>
      </c>
      <c r="N444" s="11">
        <f t="shared" si="26"/>
        <v>42996.208333333328</v>
      </c>
      <c r="O444" t="b">
        <v>0</v>
      </c>
      <c r="P444" t="b">
        <v>0</v>
      </c>
      <c r="Q444" t="s">
        <v>33</v>
      </c>
      <c r="R444" s="7">
        <f t="shared" si="27"/>
        <v>75.04195804195804</v>
      </c>
      <c r="S444" s="6" t="str" cm="1">
        <f t="array" ref="S444:T444">_xlfn.TEXTSPLIT(Q444,"/")</f>
        <v>theater</v>
      </c>
      <c r="T444" s="6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11">
        <f t="shared" si="25"/>
        <v>40451.208333333336</v>
      </c>
      <c r="M445">
        <v>1287464400</v>
      </c>
      <c r="N445" s="11">
        <f t="shared" si="26"/>
        <v>40470.208333333336</v>
      </c>
      <c r="O445" t="b">
        <v>0</v>
      </c>
      <c r="P445" t="b">
        <v>0</v>
      </c>
      <c r="Q445" t="s">
        <v>33</v>
      </c>
      <c r="R445" s="7">
        <f t="shared" si="27"/>
        <v>35.911111111111111</v>
      </c>
      <c r="S445" s="6" t="str" cm="1">
        <f t="array" ref="S445:T445">_xlfn.TEXTSPLIT(Q445,"/")</f>
        <v>theater</v>
      </c>
      <c r="T445" s="6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11">
        <f t="shared" si="25"/>
        <v>40748.208333333336</v>
      </c>
      <c r="M446">
        <v>1311656400</v>
      </c>
      <c r="N446" s="11">
        <f t="shared" si="26"/>
        <v>40750.208333333336</v>
      </c>
      <c r="O446" t="b">
        <v>0</v>
      </c>
      <c r="P446" t="b">
        <v>1</v>
      </c>
      <c r="Q446" t="s">
        <v>60</v>
      </c>
      <c r="R446" s="7">
        <f t="shared" si="27"/>
        <v>36.952702702702702</v>
      </c>
      <c r="S446" s="6" t="str" cm="1">
        <f t="array" ref="S446:T446">_xlfn.TEXTSPLIT(Q446,"/")</f>
        <v>music</v>
      </c>
      <c r="T446" s="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11">
        <f t="shared" si="25"/>
        <v>40515.25</v>
      </c>
      <c r="M447">
        <v>1293170400</v>
      </c>
      <c r="N447" s="11">
        <f t="shared" si="26"/>
        <v>40536.25</v>
      </c>
      <c r="O447" t="b">
        <v>0</v>
      </c>
      <c r="P447" t="b">
        <v>1</v>
      </c>
      <c r="Q447" t="s">
        <v>33</v>
      </c>
      <c r="R447" s="7">
        <f t="shared" si="27"/>
        <v>63.170588235294119</v>
      </c>
      <c r="S447" s="6" t="str" cm="1">
        <f t="array" ref="S447:T447">_xlfn.TEXTSPLIT(Q447,"/")</f>
        <v>theater</v>
      </c>
      <c r="T447" s="6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11">
        <f t="shared" si="25"/>
        <v>41261.25</v>
      </c>
      <c r="M448">
        <v>1355983200</v>
      </c>
      <c r="N448" s="11">
        <f t="shared" si="26"/>
        <v>41263.25</v>
      </c>
      <c r="O448" t="b">
        <v>0</v>
      </c>
      <c r="P448" t="b">
        <v>0</v>
      </c>
      <c r="Q448" t="s">
        <v>65</v>
      </c>
      <c r="R448" s="7">
        <f t="shared" si="27"/>
        <v>29.99462365591398</v>
      </c>
      <c r="S448" s="6" t="str" cm="1">
        <f t="array" ref="S448:T448">_xlfn.TEXTSPLIT(Q448,"/")</f>
        <v>technology</v>
      </c>
      <c r="T448" s="6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11">
        <f t="shared" si="25"/>
        <v>43088.25</v>
      </c>
      <c r="M449">
        <v>1515045600</v>
      </c>
      <c r="N449" s="11">
        <f t="shared" si="26"/>
        <v>43104.25</v>
      </c>
      <c r="O449" t="b">
        <v>0</v>
      </c>
      <c r="P449" t="b">
        <v>0</v>
      </c>
      <c r="Q449" t="s">
        <v>269</v>
      </c>
      <c r="R449" s="7">
        <f t="shared" si="27"/>
        <v>86</v>
      </c>
      <c r="S449" s="6" t="str" cm="1">
        <f t="array" ref="S449:T449">_xlfn.TEXTSPLIT(Q449,"/")</f>
        <v>film &amp; video</v>
      </c>
      <c r="T449" s="6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11">
        <f t="shared" si="25"/>
        <v>41378.208333333336</v>
      </c>
      <c r="M450">
        <v>1366088400</v>
      </c>
      <c r="N450" s="11">
        <f t="shared" si="26"/>
        <v>41380.208333333336</v>
      </c>
      <c r="O450" t="b">
        <v>0</v>
      </c>
      <c r="P450" t="b">
        <v>1</v>
      </c>
      <c r="Q450" t="s">
        <v>89</v>
      </c>
      <c r="R450" s="7">
        <f t="shared" si="27"/>
        <v>75.014876033057845</v>
      </c>
      <c r="S450" s="6" t="str" cm="1">
        <f t="array" ref="S450:T450">_xlfn.TEXTSPLIT(Q450,"/")</f>
        <v>games</v>
      </c>
      <c r="T450" s="6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11">
        <f t="shared" ref="L451:L514" si="29">(((K451/60)/60)/24)+DATE(1970,1,1)</f>
        <v>43530.25</v>
      </c>
      <c r="M451">
        <v>1553317200</v>
      </c>
      <c r="N451" s="11">
        <f t="shared" ref="N451:N514" si="30">(((M451/60)/60)/24)+DATE(1970,1,1)</f>
        <v>43547.208333333328</v>
      </c>
      <c r="O451" t="b">
        <v>0</v>
      </c>
      <c r="P451" t="b">
        <v>0</v>
      </c>
      <c r="Q451" t="s">
        <v>89</v>
      </c>
      <c r="R451" s="7">
        <f t="shared" ref="R451:R514" si="31">IFERROR(E451/H451,0)</f>
        <v>101.19767441860465</v>
      </c>
      <c r="S451" s="6" t="str" cm="1">
        <f t="array" ref="S451:T451">_xlfn.TEXTSPLIT(Q451,"/")</f>
        <v>games</v>
      </c>
      <c r="T451" s="6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11">
        <f t="shared" si="29"/>
        <v>43394.208333333328</v>
      </c>
      <c r="M452">
        <v>1542088800</v>
      </c>
      <c r="N452" s="11">
        <f t="shared" si="30"/>
        <v>43417.25</v>
      </c>
      <c r="O452" t="b">
        <v>0</v>
      </c>
      <c r="P452" t="b">
        <v>0</v>
      </c>
      <c r="Q452" t="s">
        <v>71</v>
      </c>
      <c r="R452" s="7">
        <f t="shared" si="31"/>
        <v>4</v>
      </c>
      <c r="S452" s="6" t="str" cm="1">
        <f t="array" ref="S452:T452">_xlfn.TEXTSPLIT(Q452,"/")</f>
        <v>film &amp; video</v>
      </c>
      <c r="T452" s="6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11">
        <f t="shared" si="29"/>
        <v>42935.208333333328</v>
      </c>
      <c r="M453">
        <v>1503118800</v>
      </c>
      <c r="N453" s="11">
        <f t="shared" si="30"/>
        <v>42966.208333333328</v>
      </c>
      <c r="O453" t="b">
        <v>0</v>
      </c>
      <c r="P453" t="b">
        <v>0</v>
      </c>
      <c r="Q453" t="s">
        <v>23</v>
      </c>
      <c r="R453" s="7">
        <f t="shared" si="31"/>
        <v>29.001272669424118</v>
      </c>
      <c r="S453" s="6" t="str" cm="1">
        <f t="array" ref="S453:T453">_xlfn.TEXTSPLIT(Q453,"/")</f>
        <v>music</v>
      </c>
      <c r="T453" s="6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11">
        <f t="shared" si="29"/>
        <v>40365.208333333336</v>
      </c>
      <c r="M454">
        <v>1278478800</v>
      </c>
      <c r="N454" s="11">
        <f t="shared" si="30"/>
        <v>40366.208333333336</v>
      </c>
      <c r="O454" t="b">
        <v>0</v>
      </c>
      <c r="P454" t="b">
        <v>0</v>
      </c>
      <c r="Q454" t="s">
        <v>53</v>
      </c>
      <c r="R454" s="7">
        <f t="shared" si="31"/>
        <v>98.225806451612897</v>
      </c>
      <c r="S454" s="6" t="str" cm="1">
        <f t="array" ref="S454:T454">_xlfn.TEXTSPLIT(Q454,"/")</f>
        <v>film &amp; video</v>
      </c>
      <c r="T454" s="6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11">
        <f t="shared" si="29"/>
        <v>42705.25</v>
      </c>
      <c r="M455">
        <v>1484114400</v>
      </c>
      <c r="N455" s="11">
        <f t="shared" si="30"/>
        <v>42746.25</v>
      </c>
      <c r="O455" t="b">
        <v>0</v>
      </c>
      <c r="P455" t="b">
        <v>0</v>
      </c>
      <c r="Q455" t="s">
        <v>474</v>
      </c>
      <c r="R455" s="7">
        <f t="shared" si="31"/>
        <v>87.001693480101608</v>
      </c>
      <c r="S455" s="6" t="str" cm="1">
        <f t="array" ref="S455:T455">_xlfn.TEXTSPLIT(Q455,"/")</f>
        <v>film &amp; video</v>
      </c>
      <c r="T455" s="6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11">
        <f t="shared" si="29"/>
        <v>41568.208333333336</v>
      </c>
      <c r="M456">
        <v>1385445600</v>
      </c>
      <c r="N456" s="11">
        <f t="shared" si="30"/>
        <v>41604.25</v>
      </c>
      <c r="O456" t="b">
        <v>0</v>
      </c>
      <c r="P456" t="b">
        <v>1</v>
      </c>
      <c r="Q456" t="s">
        <v>53</v>
      </c>
      <c r="R456" s="7">
        <f t="shared" si="31"/>
        <v>45.205128205128204</v>
      </c>
      <c r="S456" s="6" t="str" cm="1">
        <f t="array" ref="S456:T456">_xlfn.TEXTSPLIT(Q456,"/")</f>
        <v>film &amp; video</v>
      </c>
      <c r="T456" s="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11">
        <f t="shared" si="29"/>
        <v>40809.208333333336</v>
      </c>
      <c r="M457">
        <v>1318741200</v>
      </c>
      <c r="N457" s="11">
        <f t="shared" si="30"/>
        <v>40832.208333333336</v>
      </c>
      <c r="O457" t="b">
        <v>0</v>
      </c>
      <c r="P457" t="b">
        <v>0</v>
      </c>
      <c r="Q457" t="s">
        <v>33</v>
      </c>
      <c r="R457" s="7">
        <f t="shared" si="31"/>
        <v>37.001341561577675</v>
      </c>
      <c r="S457" s="6" t="str" cm="1">
        <f t="array" ref="S457:T457">_xlfn.TEXTSPLIT(Q457,"/")</f>
        <v>theater</v>
      </c>
      <c r="T457" s="6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11">
        <f t="shared" si="29"/>
        <v>43141.25</v>
      </c>
      <c r="M458">
        <v>1518242400</v>
      </c>
      <c r="N458" s="11">
        <f t="shared" si="30"/>
        <v>43141.25</v>
      </c>
      <c r="O458" t="b">
        <v>0</v>
      </c>
      <c r="P458" t="b">
        <v>1</v>
      </c>
      <c r="Q458" t="s">
        <v>60</v>
      </c>
      <c r="R458" s="7">
        <f t="shared" si="31"/>
        <v>94.976947040498445</v>
      </c>
      <c r="S458" s="6" t="str" cm="1">
        <f t="array" ref="S458:T458">_xlfn.TEXTSPLIT(Q458,"/")</f>
        <v>music</v>
      </c>
      <c r="T458" s="6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11">
        <f t="shared" si="29"/>
        <v>42657.208333333328</v>
      </c>
      <c r="M459">
        <v>1476594000</v>
      </c>
      <c r="N459" s="11">
        <f t="shared" si="30"/>
        <v>42659.208333333328</v>
      </c>
      <c r="O459" t="b">
        <v>0</v>
      </c>
      <c r="P459" t="b">
        <v>0</v>
      </c>
      <c r="Q459" t="s">
        <v>33</v>
      </c>
      <c r="R459" s="7">
        <f t="shared" si="31"/>
        <v>28.956521739130434</v>
      </c>
      <c r="S459" s="6" t="str" cm="1">
        <f t="array" ref="S459:T459">_xlfn.TEXTSPLIT(Q459,"/")</f>
        <v>theater</v>
      </c>
      <c r="T459" s="6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11">
        <f t="shared" si="29"/>
        <v>40265.208333333336</v>
      </c>
      <c r="M460">
        <v>1273554000</v>
      </c>
      <c r="N460" s="11">
        <f t="shared" si="30"/>
        <v>40309.208333333336</v>
      </c>
      <c r="O460" t="b">
        <v>0</v>
      </c>
      <c r="P460" t="b">
        <v>0</v>
      </c>
      <c r="Q460" t="s">
        <v>33</v>
      </c>
      <c r="R460" s="7">
        <f t="shared" si="31"/>
        <v>55.993396226415094</v>
      </c>
      <c r="S460" s="6" t="str" cm="1">
        <f t="array" ref="S460:T460">_xlfn.TEXTSPLIT(Q460,"/")</f>
        <v>theater</v>
      </c>
      <c r="T460" s="6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11">
        <f t="shared" si="29"/>
        <v>42001.25</v>
      </c>
      <c r="M461">
        <v>1421906400</v>
      </c>
      <c r="N461" s="11">
        <f t="shared" si="30"/>
        <v>42026.25</v>
      </c>
      <c r="O461" t="b">
        <v>0</v>
      </c>
      <c r="P461" t="b">
        <v>0</v>
      </c>
      <c r="Q461" t="s">
        <v>42</v>
      </c>
      <c r="R461" s="7">
        <f t="shared" si="31"/>
        <v>54.038095238095238</v>
      </c>
      <c r="S461" s="6" t="str" cm="1">
        <f t="array" ref="S461:T461">_xlfn.TEXTSPLIT(Q461,"/")</f>
        <v>film &amp; video</v>
      </c>
      <c r="T461" s="6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11">
        <f t="shared" si="29"/>
        <v>40399.208333333336</v>
      </c>
      <c r="M462">
        <v>1281589200</v>
      </c>
      <c r="N462" s="11">
        <f t="shared" si="30"/>
        <v>40402.208333333336</v>
      </c>
      <c r="O462" t="b">
        <v>0</v>
      </c>
      <c r="P462" t="b">
        <v>0</v>
      </c>
      <c r="Q462" t="s">
        <v>33</v>
      </c>
      <c r="R462" s="7">
        <f t="shared" si="31"/>
        <v>82.38</v>
      </c>
      <c r="S462" s="6" t="str" cm="1">
        <f t="array" ref="S462:T462">_xlfn.TEXTSPLIT(Q462,"/")</f>
        <v>theater</v>
      </c>
      <c r="T462" s="6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11">
        <f t="shared" si="29"/>
        <v>41757.208333333336</v>
      </c>
      <c r="M463">
        <v>1400389200</v>
      </c>
      <c r="N463" s="11">
        <f t="shared" si="30"/>
        <v>41777.208333333336</v>
      </c>
      <c r="O463" t="b">
        <v>0</v>
      </c>
      <c r="P463" t="b">
        <v>0</v>
      </c>
      <c r="Q463" t="s">
        <v>53</v>
      </c>
      <c r="R463" s="7">
        <f t="shared" si="31"/>
        <v>66.997115384615384</v>
      </c>
      <c r="S463" s="6" t="str" cm="1">
        <f t="array" ref="S463:T463">_xlfn.TEXTSPLIT(Q463,"/")</f>
        <v>film &amp; video</v>
      </c>
      <c r="T463" s="6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11">
        <f t="shared" si="29"/>
        <v>41304.25</v>
      </c>
      <c r="M464">
        <v>1362808800</v>
      </c>
      <c r="N464" s="11">
        <f t="shared" si="30"/>
        <v>41342.25</v>
      </c>
      <c r="O464" t="b">
        <v>0</v>
      </c>
      <c r="P464" t="b">
        <v>0</v>
      </c>
      <c r="Q464" t="s">
        <v>292</v>
      </c>
      <c r="R464" s="7">
        <f t="shared" si="31"/>
        <v>107.91401869158878</v>
      </c>
      <c r="S464" s="6" t="str" cm="1">
        <f t="array" ref="S464:T464">_xlfn.TEXTSPLIT(Q464,"/")</f>
        <v>games</v>
      </c>
      <c r="T464" s="6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11">
        <f t="shared" si="29"/>
        <v>41639.25</v>
      </c>
      <c r="M465">
        <v>1388815200</v>
      </c>
      <c r="N465" s="11">
        <f t="shared" si="30"/>
        <v>41643.25</v>
      </c>
      <c r="O465" t="b">
        <v>0</v>
      </c>
      <c r="P465" t="b">
        <v>0</v>
      </c>
      <c r="Q465" t="s">
        <v>71</v>
      </c>
      <c r="R465" s="7">
        <f t="shared" si="31"/>
        <v>69.009501187648453</v>
      </c>
      <c r="S465" s="6" t="str" cm="1">
        <f t="array" ref="S465:T465">_xlfn.TEXTSPLIT(Q465,"/")</f>
        <v>film &amp; video</v>
      </c>
      <c r="T465" s="6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11">
        <f t="shared" si="29"/>
        <v>43142.25</v>
      </c>
      <c r="M466">
        <v>1519538400</v>
      </c>
      <c r="N466" s="11">
        <f t="shared" si="30"/>
        <v>43156.25</v>
      </c>
      <c r="O466" t="b">
        <v>0</v>
      </c>
      <c r="P466" t="b">
        <v>0</v>
      </c>
      <c r="Q466" t="s">
        <v>33</v>
      </c>
      <c r="R466" s="7">
        <f t="shared" si="31"/>
        <v>39.006568144499177</v>
      </c>
      <c r="S466" s="6" t="str" cm="1">
        <f t="array" ref="S466:T466">_xlfn.TEXTSPLIT(Q466,"/")</f>
        <v>theater</v>
      </c>
      <c r="T466" s="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11">
        <f t="shared" si="29"/>
        <v>43127.25</v>
      </c>
      <c r="M467">
        <v>1517810400</v>
      </c>
      <c r="N467" s="11">
        <f t="shared" si="30"/>
        <v>43136.25</v>
      </c>
      <c r="O467" t="b">
        <v>0</v>
      </c>
      <c r="P467" t="b">
        <v>0</v>
      </c>
      <c r="Q467" t="s">
        <v>206</v>
      </c>
      <c r="R467" s="7">
        <f t="shared" si="31"/>
        <v>110.3625</v>
      </c>
      <c r="S467" s="6" t="str" cm="1">
        <f t="array" ref="S467:T467">_xlfn.TEXTSPLIT(Q467,"/")</f>
        <v>publishing</v>
      </c>
      <c r="T467" s="6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11">
        <f t="shared" si="29"/>
        <v>41409.208333333336</v>
      </c>
      <c r="M468">
        <v>1370581200</v>
      </c>
      <c r="N468" s="11">
        <f t="shared" si="30"/>
        <v>41432.208333333336</v>
      </c>
      <c r="O468" t="b">
        <v>0</v>
      </c>
      <c r="P468" t="b">
        <v>1</v>
      </c>
      <c r="Q468" t="s">
        <v>65</v>
      </c>
      <c r="R468" s="7">
        <f t="shared" si="31"/>
        <v>94.857142857142861</v>
      </c>
      <c r="S468" s="6" t="str" cm="1">
        <f t="array" ref="S468:T468">_xlfn.TEXTSPLIT(Q468,"/")</f>
        <v>technology</v>
      </c>
      <c r="T468" s="6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11">
        <f t="shared" si="29"/>
        <v>42331.25</v>
      </c>
      <c r="M469">
        <v>1448863200</v>
      </c>
      <c r="N469" s="11">
        <f t="shared" si="30"/>
        <v>42338.25</v>
      </c>
      <c r="O469" t="b">
        <v>0</v>
      </c>
      <c r="P469" t="b">
        <v>1</v>
      </c>
      <c r="Q469" t="s">
        <v>28</v>
      </c>
      <c r="R469" s="7">
        <f t="shared" si="31"/>
        <v>57.935251798561154</v>
      </c>
      <c r="S469" s="6" t="str" cm="1">
        <f t="array" ref="S469:T469">_xlfn.TEXTSPLIT(Q469,"/")</f>
        <v>technology</v>
      </c>
      <c r="T469" s="6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11">
        <f t="shared" si="29"/>
        <v>43569.208333333328</v>
      </c>
      <c r="M470">
        <v>1556600400</v>
      </c>
      <c r="N470" s="11">
        <f t="shared" si="30"/>
        <v>43585.208333333328</v>
      </c>
      <c r="O470" t="b">
        <v>0</v>
      </c>
      <c r="P470" t="b">
        <v>0</v>
      </c>
      <c r="Q470" t="s">
        <v>33</v>
      </c>
      <c r="R470" s="7">
        <f t="shared" si="31"/>
        <v>101.25</v>
      </c>
      <c r="S470" s="6" t="str" cm="1">
        <f t="array" ref="S470:T470">_xlfn.TEXTSPLIT(Q470,"/")</f>
        <v>theater</v>
      </c>
      <c r="T470" s="6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11">
        <f t="shared" si="29"/>
        <v>42142.208333333328</v>
      </c>
      <c r="M471">
        <v>1432098000</v>
      </c>
      <c r="N471" s="11">
        <f t="shared" si="30"/>
        <v>42144.208333333328</v>
      </c>
      <c r="O471" t="b">
        <v>0</v>
      </c>
      <c r="P471" t="b">
        <v>0</v>
      </c>
      <c r="Q471" t="s">
        <v>53</v>
      </c>
      <c r="R471" s="7">
        <f t="shared" si="31"/>
        <v>64.95597484276729</v>
      </c>
      <c r="S471" s="6" t="str" cm="1">
        <f t="array" ref="S471:T471">_xlfn.TEXTSPLIT(Q471,"/")</f>
        <v>film &amp; video</v>
      </c>
      <c r="T471" s="6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11">
        <f t="shared" si="29"/>
        <v>42716.25</v>
      </c>
      <c r="M472">
        <v>1482127200</v>
      </c>
      <c r="N472" s="11">
        <f t="shared" si="30"/>
        <v>42723.25</v>
      </c>
      <c r="O472" t="b">
        <v>0</v>
      </c>
      <c r="P472" t="b">
        <v>0</v>
      </c>
      <c r="Q472" t="s">
        <v>65</v>
      </c>
      <c r="R472" s="7">
        <f t="shared" si="31"/>
        <v>27.00524934383202</v>
      </c>
      <c r="S472" s="6" t="str" cm="1">
        <f t="array" ref="S472:T472">_xlfn.TEXTSPLIT(Q472,"/")</f>
        <v>technology</v>
      </c>
      <c r="T472" s="6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11">
        <f t="shared" si="29"/>
        <v>41031.208333333336</v>
      </c>
      <c r="M473">
        <v>1335934800</v>
      </c>
      <c r="N473" s="11">
        <f t="shared" si="30"/>
        <v>41031.208333333336</v>
      </c>
      <c r="O473" t="b">
        <v>0</v>
      </c>
      <c r="P473" t="b">
        <v>1</v>
      </c>
      <c r="Q473" t="s">
        <v>17</v>
      </c>
      <c r="R473" s="7">
        <f t="shared" si="31"/>
        <v>50.97422680412371</v>
      </c>
      <c r="S473" s="6" t="str" cm="1">
        <f t="array" ref="S473:T473">_xlfn.TEXTSPLIT(Q473,"/")</f>
        <v>food</v>
      </c>
      <c r="T473" s="6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11">
        <f t="shared" si="29"/>
        <v>43535.208333333328</v>
      </c>
      <c r="M474">
        <v>1556946000</v>
      </c>
      <c r="N474" s="11">
        <f t="shared" si="30"/>
        <v>43589.208333333328</v>
      </c>
      <c r="O474" t="b">
        <v>0</v>
      </c>
      <c r="P474" t="b">
        <v>0</v>
      </c>
      <c r="Q474" t="s">
        <v>23</v>
      </c>
      <c r="R474" s="7">
        <f t="shared" si="31"/>
        <v>104.94260869565217</v>
      </c>
      <c r="S474" s="6" t="str" cm="1">
        <f t="array" ref="S474:T474">_xlfn.TEXTSPLIT(Q474,"/")</f>
        <v>music</v>
      </c>
      <c r="T474" s="6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11">
        <f t="shared" si="29"/>
        <v>43277.208333333328</v>
      </c>
      <c r="M475">
        <v>1530075600</v>
      </c>
      <c r="N475" s="11">
        <f t="shared" si="30"/>
        <v>43278.208333333328</v>
      </c>
      <c r="O475" t="b">
        <v>0</v>
      </c>
      <c r="P475" t="b">
        <v>0</v>
      </c>
      <c r="Q475" t="s">
        <v>50</v>
      </c>
      <c r="R475" s="7">
        <f t="shared" si="31"/>
        <v>84.028301886792448</v>
      </c>
      <c r="S475" s="6" t="str" cm="1">
        <f t="array" ref="S475:T475">_xlfn.TEXTSPLIT(Q475,"/")</f>
        <v>music</v>
      </c>
      <c r="T475" s="6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11">
        <f t="shared" si="29"/>
        <v>41989.25</v>
      </c>
      <c r="M476">
        <v>1418796000</v>
      </c>
      <c r="N476" s="11">
        <f t="shared" si="30"/>
        <v>41990.25</v>
      </c>
      <c r="O476" t="b">
        <v>0</v>
      </c>
      <c r="P476" t="b">
        <v>0</v>
      </c>
      <c r="Q476" t="s">
        <v>269</v>
      </c>
      <c r="R476" s="7">
        <f t="shared" si="31"/>
        <v>102.85915492957747</v>
      </c>
      <c r="S476" s="6" t="str" cm="1">
        <f t="array" ref="S476:T476">_xlfn.TEXTSPLIT(Q476,"/")</f>
        <v>film &amp; video</v>
      </c>
      <c r="T476" s="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11">
        <f t="shared" si="29"/>
        <v>41450.208333333336</v>
      </c>
      <c r="M477">
        <v>1372482000</v>
      </c>
      <c r="N477" s="11">
        <f t="shared" si="30"/>
        <v>41454.208333333336</v>
      </c>
      <c r="O477" t="b">
        <v>0</v>
      </c>
      <c r="P477" t="b">
        <v>1</v>
      </c>
      <c r="Q477" t="s">
        <v>206</v>
      </c>
      <c r="R477" s="7">
        <f t="shared" si="31"/>
        <v>39.962085308056871</v>
      </c>
      <c r="S477" s="6" t="str" cm="1">
        <f t="array" ref="S477:T477">_xlfn.TEXTSPLIT(Q477,"/")</f>
        <v>publishing</v>
      </c>
      <c r="T477" s="6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11">
        <f t="shared" si="29"/>
        <v>43322.208333333328</v>
      </c>
      <c r="M478">
        <v>1534395600</v>
      </c>
      <c r="N478" s="11">
        <f t="shared" si="30"/>
        <v>43328.208333333328</v>
      </c>
      <c r="O478" t="b">
        <v>0</v>
      </c>
      <c r="P478" t="b">
        <v>0</v>
      </c>
      <c r="Q478" t="s">
        <v>119</v>
      </c>
      <c r="R478" s="7">
        <f t="shared" si="31"/>
        <v>51.001785714285717</v>
      </c>
      <c r="S478" s="6" t="str" cm="1">
        <f t="array" ref="S478:T478">_xlfn.TEXTSPLIT(Q478,"/")</f>
        <v>publishing</v>
      </c>
      <c r="T478" s="6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11">
        <f t="shared" si="29"/>
        <v>40720.208333333336</v>
      </c>
      <c r="M479">
        <v>1311397200</v>
      </c>
      <c r="N479" s="11">
        <f t="shared" si="30"/>
        <v>40747.208333333336</v>
      </c>
      <c r="O479" t="b">
        <v>0</v>
      </c>
      <c r="P479" t="b">
        <v>0</v>
      </c>
      <c r="Q479" t="s">
        <v>474</v>
      </c>
      <c r="R479" s="7">
        <f t="shared" si="31"/>
        <v>40.823008849557525</v>
      </c>
      <c r="S479" s="6" t="str" cm="1">
        <f t="array" ref="S479:T479">_xlfn.TEXTSPLIT(Q479,"/")</f>
        <v>film &amp; video</v>
      </c>
      <c r="T479" s="6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11">
        <f t="shared" si="29"/>
        <v>42072.208333333328</v>
      </c>
      <c r="M480">
        <v>1426914000</v>
      </c>
      <c r="N480" s="11">
        <f t="shared" si="30"/>
        <v>42084.208333333328</v>
      </c>
      <c r="O480" t="b">
        <v>0</v>
      </c>
      <c r="P480" t="b">
        <v>0</v>
      </c>
      <c r="Q480" t="s">
        <v>65</v>
      </c>
      <c r="R480" s="7">
        <f t="shared" si="31"/>
        <v>58.999637155297535</v>
      </c>
      <c r="S480" s="6" t="str" cm="1">
        <f t="array" ref="S480:T480">_xlfn.TEXTSPLIT(Q480,"/")</f>
        <v>technology</v>
      </c>
      <c r="T480" s="6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11">
        <f t="shared" si="29"/>
        <v>42945.208333333328</v>
      </c>
      <c r="M481">
        <v>1501477200</v>
      </c>
      <c r="N481" s="11">
        <f t="shared" si="30"/>
        <v>42947.208333333328</v>
      </c>
      <c r="O481" t="b">
        <v>0</v>
      </c>
      <c r="P481" t="b">
        <v>0</v>
      </c>
      <c r="Q481" t="s">
        <v>17</v>
      </c>
      <c r="R481" s="7">
        <f t="shared" si="31"/>
        <v>71.156069364161851</v>
      </c>
      <c r="S481" s="6" t="str" cm="1">
        <f t="array" ref="S481:T481">_xlfn.TEXTSPLIT(Q481,"/")</f>
        <v>food</v>
      </c>
      <c r="T481" s="6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11">
        <f t="shared" si="29"/>
        <v>40248.25</v>
      </c>
      <c r="M482">
        <v>1269061200</v>
      </c>
      <c r="N482" s="11">
        <f t="shared" si="30"/>
        <v>40257.208333333336</v>
      </c>
      <c r="O482" t="b">
        <v>0</v>
      </c>
      <c r="P482" t="b">
        <v>1</v>
      </c>
      <c r="Q482" t="s">
        <v>122</v>
      </c>
      <c r="R482" s="7">
        <f t="shared" si="31"/>
        <v>99.494252873563212</v>
      </c>
      <c r="S482" s="6" t="str" cm="1">
        <f t="array" ref="S482:T482">_xlfn.TEXTSPLIT(Q482,"/")</f>
        <v>photography</v>
      </c>
      <c r="T482" s="6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11">
        <f t="shared" si="29"/>
        <v>41913.208333333336</v>
      </c>
      <c r="M483">
        <v>1415772000</v>
      </c>
      <c r="N483" s="11">
        <f t="shared" si="30"/>
        <v>41955.25</v>
      </c>
      <c r="O483" t="b">
        <v>0</v>
      </c>
      <c r="P483" t="b">
        <v>1</v>
      </c>
      <c r="Q483" t="s">
        <v>33</v>
      </c>
      <c r="R483" s="7">
        <f t="shared" si="31"/>
        <v>103.98634590377114</v>
      </c>
      <c r="S483" s="6" t="str" cm="1">
        <f t="array" ref="S483:T483">_xlfn.TEXTSPLIT(Q483,"/")</f>
        <v>theater</v>
      </c>
      <c r="T483" s="6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11">
        <f t="shared" si="29"/>
        <v>40963.25</v>
      </c>
      <c r="M484">
        <v>1331013600</v>
      </c>
      <c r="N484" s="11">
        <f t="shared" si="30"/>
        <v>40974.25</v>
      </c>
      <c r="O484" t="b">
        <v>0</v>
      </c>
      <c r="P484" t="b">
        <v>1</v>
      </c>
      <c r="Q484" t="s">
        <v>119</v>
      </c>
      <c r="R484" s="7">
        <f t="shared" si="31"/>
        <v>76.555555555555557</v>
      </c>
      <c r="S484" s="6" t="str" cm="1">
        <f t="array" ref="S484:T484">_xlfn.TEXTSPLIT(Q484,"/")</f>
        <v>publishing</v>
      </c>
      <c r="T484" s="6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11">
        <f t="shared" si="29"/>
        <v>43811.25</v>
      </c>
      <c r="M485">
        <v>1576735200</v>
      </c>
      <c r="N485" s="11">
        <f t="shared" si="30"/>
        <v>43818.25</v>
      </c>
      <c r="O485" t="b">
        <v>0</v>
      </c>
      <c r="P485" t="b">
        <v>0</v>
      </c>
      <c r="Q485" t="s">
        <v>33</v>
      </c>
      <c r="R485" s="7">
        <f t="shared" si="31"/>
        <v>87.068592057761734</v>
      </c>
      <c r="S485" s="6" t="str" cm="1">
        <f t="array" ref="S485:T485">_xlfn.TEXTSPLIT(Q485,"/")</f>
        <v>theater</v>
      </c>
      <c r="T485" s="6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11">
        <f t="shared" si="29"/>
        <v>41855.208333333336</v>
      </c>
      <c r="M486">
        <v>1411362000</v>
      </c>
      <c r="N486" s="11">
        <f t="shared" si="30"/>
        <v>41904.208333333336</v>
      </c>
      <c r="O486" t="b">
        <v>0</v>
      </c>
      <c r="P486" t="b">
        <v>1</v>
      </c>
      <c r="Q486" t="s">
        <v>17</v>
      </c>
      <c r="R486" s="7">
        <f t="shared" si="31"/>
        <v>48.99554707379135</v>
      </c>
      <c r="S486" s="6" t="str" cm="1">
        <f t="array" ref="S486:T486">_xlfn.TEXTSPLIT(Q486,"/")</f>
        <v>food</v>
      </c>
      <c r="T486" s="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11">
        <f t="shared" si="29"/>
        <v>43626.208333333328</v>
      </c>
      <c r="M487">
        <v>1563685200</v>
      </c>
      <c r="N487" s="11">
        <f t="shared" si="30"/>
        <v>43667.208333333328</v>
      </c>
      <c r="O487" t="b">
        <v>0</v>
      </c>
      <c r="P487" t="b">
        <v>0</v>
      </c>
      <c r="Q487" t="s">
        <v>33</v>
      </c>
      <c r="R487" s="7">
        <f t="shared" si="31"/>
        <v>42.969135802469133</v>
      </c>
      <c r="S487" s="6" t="str" cm="1">
        <f t="array" ref="S487:T487">_xlfn.TEXTSPLIT(Q487,"/")</f>
        <v>theater</v>
      </c>
      <c r="T487" s="6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11">
        <f t="shared" si="29"/>
        <v>43168.25</v>
      </c>
      <c r="M488">
        <v>1521867600</v>
      </c>
      <c r="N488" s="11">
        <f t="shared" si="30"/>
        <v>43183.208333333328</v>
      </c>
      <c r="O488" t="b">
        <v>0</v>
      </c>
      <c r="P488" t="b">
        <v>1</v>
      </c>
      <c r="Q488" t="s">
        <v>206</v>
      </c>
      <c r="R488" s="7">
        <f t="shared" si="31"/>
        <v>33.428571428571431</v>
      </c>
      <c r="S488" s="6" t="str" cm="1">
        <f t="array" ref="S488:T488">_xlfn.TEXTSPLIT(Q488,"/")</f>
        <v>publishing</v>
      </c>
      <c r="T488" s="6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11">
        <f t="shared" si="29"/>
        <v>42845.208333333328</v>
      </c>
      <c r="M489">
        <v>1495515600</v>
      </c>
      <c r="N489" s="11">
        <f t="shared" si="30"/>
        <v>42878.208333333328</v>
      </c>
      <c r="O489" t="b">
        <v>0</v>
      </c>
      <c r="P489" t="b">
        <v>0</v>
      </c>
      <c r="Q489" t="s">
        <v>33</v>
      </c>
      <c r="R489" s="7">
        <f t="shared" si="31"/>
        <v>83.982949701619773</v>
      </c>
      <c r="S489" s="6" t="str" cm="1">
        <f t="array" ref="S489:T489">_xlfn.TEXTSPLIT(Q489,"/")</f>
        <v>theater</v>
      </c>
      <c r="T489" s="6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11">
        <f t="shared" si="29"/>
        <v>42403.25</v>
      </c>
      <c r="M490">
        <v>1455948000</v>
      </c>
      <c r="N490" s="11">
        <f t="shared" si="30"/>
        <v>42420.25</v>
      </c>
      <c r="O490" t="b">
        <v>0</v>
      </c>
      <c r="P490" t="b">
        <v>0</v>
      </c>
      <c r="Q490" t="s">
        <v>33</v>
      </c>
      <c r="R490" s="7">
        <f t="shared" si="31"/>
        <v>101.41739130434783</v>
      </c>
      <c r="S490" s="6" t="str" cm="1">
        <f t="array" ref="S490:T490">_xlfn.TEXTSPLIT(Q490,"/")</f>
        <v>theater</v>
      </c>
      <c r="T490" s="6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11">
        <f t="shared" si="29"/>
        <v>40406.208333333336</v>
      </c>
      <c r="M491">
        <v>1282366800</v>
      </c>
      <c r="N491" s="11">
        <f t="shared" si="30"/>
        <v>40411.208333333336</v>
      </c>
      <c r="O491" t="b">
        <v>0</v>
      </c>
      <c r="P491" t="b">
        <v>0</v>
      </c>
      <c r="Q491" t="s">
        <v>65</v>
      </c>
      <c r="R491" s="7">
        <f t="shared" si="31"/>
        <v>109.87058823529412</v>
      </c>
      <c r="S491" s="6" t="str" cm="1">
        <f t="array" ref="S491:T491">_xlfn.TEXTSPLIT(Q491,"/")</f>
        <v>technology</v>
      </c>
      <c r="T491" s="6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11">
        <f t="shared" si="29"/>
        <v>43786.25</v>
      </c>
      <c r="M492">
        <v>1574575200</v>
      </c>
      <c r="N492" s="11">
        <f t="shared" si="30"/>
        <v>43793.25</v>
      </c>
      <c r="O492" t="b">
        <v>0</v>
      </c>
      <c r="P492" t="b">
        <v>0</v>
      </c>
      <c r="Q492" t="s">
        <v>1029</v>
      </c>
      <c r="R492" s="7">
        <f t="shared" si="31"/>
        <v>31.916666666666668</v>
      </c>
      <c r="S492" s="6" t="str" cm="1">
        <f t="array" ref="S492:T492">_xlfn.TEXTSPLIT(Q492,"/")</f>
        <v>journalism</v>
      </c>
      <c r="T492" s="6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11">
        <f t="shared" si="29"/>
        <v>41456.208333333336</v>
      </c>
      <c r="M493">
        <v>1374901200</v>
      </c>
      <c r="N493" s="11">
        <f t="shared" si="30"/>
        <v>41482.208333333336</v>
      </c>
      <c r="O493" t="b">
        <v>0</v>
      </c>
      <c r="P493" t="b">
        <v>1</v>
      </c>
      <c r="Q493" t="s">
        <v>17</v>
      </c>
      <c r="R493" s="7">
        <f t="shared" si="31"/>
        <v>70.993450675399103</v>
      </c>
      <c r="S493" s="6" t="str" cm="1">
        <f t="array" ref="S493:T493">_xlfn.TEXTSPLIT(Q493,"/")</f>
        <v>food</v>
      </c>
      <c r="T493" s="6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11">
        <f t="shared" si="29"/>
        <v>40336.208333333336</v>
      </c>
      <c r="M494">
        <v>1278910800</v>
      </c>
      <c r="N494" s="11">
        <f t="shared" si="30"/>
        <v>40371.208333333336</v>
      </c>
      <c r="O494" t="b">
        <v>1</v>
      </c>
      <c r="P494" t="b">
        <v>1</v>
      </c>
      <c r="Q494" t="s">
        <v>100</v>
      </c>
      <c r="R494" s="7">
        <f t="shared" si="31"/>
        <v>77.026890756302521</v>
      </c>
      <c r="S494" s="6" t="str" cm="1">
        <f t="array" ref="S494:T494">_xlfn.TEXTSPLIT(Q494,"/")</f>
        <v>film &amp; video</v>
      </c>
      <c r="T494" s="6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11">
        <f t="shared" si="29"/>
        <v>43645.208333333328</v>
      </c>
      <c r="M495">
        <v>1562907600</v>
      </c>
      <c r="N495" s="11">
        <f t="shared" si="30"/>
        <v>43658.208333333328</v>
      </c>
      <c r="O495" t="b">
        <v>0</v>
      </c>
      <c r="P495" t="b">
        <v>0</v>
      </c>
      <c r="Q495" t="s">
        <v>122</v>
      </c>
      <c r="R495" s="7">
        <f t="shared" si="31"/>
        <v>101.78125</v>
      </c>
      <c r="S495" s="6" t="str" cm="1">
        <f t="array" ref="S495:T495">_xlfn.TEXTSPLIT(Q495,"/")</f>
        <v>photography</v>
      </c>
      <c r="T495" s="6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11">
        <f t="shared" si="29"/>
        <v>40990.208333333336</v>
      </c>
      <c r="M496">
        <v>1332478800</v>
      </c>
      <c r="N496" s="11">
        <f t="shared" si="30"/>
        <v>40991.208333333336</v>
      </c>
      <c r="O496" t="b">
        <v>0</v>
      </c>
      <c r="P496" t="b">
        <v>0</v>
      </c>
      <c r="Q496" t="s">
        <v>65</v>
      </c>
      <c r="R496" s="7">
        <f t="shared" si="31"/>
        <v>51.059701492537314</v>
      </c>
      <c r="S496" s="6" t="str" cm="1">
        <f t="array" ref="S496:T496">_xlfn.TEXTSPLIT(Q496,"/")</f>
        <v>technology</v>
      </c>
      <c r="T496" s="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11">
        <f t="shared" si="29"/>
        <v>41800.208333333336</v>
      </c>
      <c r="M497">
        <v>1402722000</v>
      </c>
      <c r="N497" s="11">
        <f t="shared" si="30"/>
        <v>41804.208333333336</v>
      </c>
      <c r="O497" t="b">
        <v>0</v>
      </c>
      <c r="P497" t="b">
        <v>0</v>
      </c>
      <c r="Q497" t="s">
        <v>33</v>
      </c>
      <c r="R497" s="7">
        <f t="shared" si="31"/>
        <v>68.02051282051282</v>
      </c>
      <c r="S497" s="6" t="str" cm="1">
        <f t="array" ref="S497:T497">_xlfn.TEXTSPLIT(Q497,"/")</f>
        <v>theater</v>
      </c>
      <c r="T497" s="6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11">
        <f t="shared" si="29"/>
        <v>42876.208333333328</v>
      </c>
      <c r="M498">
        <v>1496811600</v>
      </c>
      <c r="N498" s="11">
        <f t="shared" si="30"/>
        <v>42893.208333333328</v>
      </c>
      <c r="O498" t="b">
        <v>0</v>
      </c>
      <c r="P498" t="b">
        <v>0</v>
      </c>
      <c r="Q498" t="s">
        <v>71</v>
      </c>
      <c r="R498" s="7">
        <f t="shared" si="31"/>
        <v>30.87037037037037</v>
      </c>
      <c r="S498" s="6" t="str" cm="1">
        <f t="array" ref="S498:T498">_xlfn.TEXTSPLIT(Q498,"/")</f>
        <v>film &amp; video</v>
      </c>
      <c r="T498" s="6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11">
        <f t="shared" si="29"/>
        <v>42724.25</v>
      </c>
      <c r="M499">
        <v>1482213600</v>
      </c>
      <c r="N499" s="11">
        <f t="shared" si="30"/>
        <v>42724.25</v>
      </c>
      <c r="O499" t="b">
        <v>0</v>
      </c>
      <c r="P499" t="b">
        <v>1</v>
      </c>
      <c r="Q499" t="s">
        <v>65</v>
      </c>
      <c r="R499" s="7">
        <f t="shared" si="31"/>
        <v>27.908333333333335</v>
      </c>
      <c r="S499" s="6" t="str" cm="1">
        <f t="array" ref="S499:T499">_xlfn.TEXTSPLIT(Q499,"/")</f>
        <v>technology</v>
      </c>
      <c r="T499" s="6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11">
        <f t="shared" si="29"/>
        <v>42005.25</v>
      </c>
      <c r="M500">
        <v>1420264800</v>
      </c>
      <c r="N500" s="11">
        <f t="shared" si="30"/>
        <v>42007.25</v>
      </c>
      <c r="O500" t="b">
        <v>0</v>
      </c>
      <c r="P500" t="b">
        <v>0</v>
      </c>
      <c r="Q500" t="s">
        <v>28</v>
      </c>
      <c r="R500" s="7">
        <f t="shared" si="31"/>
        <v>79.994818652849744</v>
      </c>
      <c r="S500" s="6" t="str" cm="1">
        <f t="array" ref="S500:T500">_xlfn.TEXTSPLIT(Q500,"/")</f>
        <v>technology</v>
      </c>
      <c r="T500" s="6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11">
        <f t="shared" si="29"/>
        <v>42444.208333333328</v>
      </c>
      <c r="M501">
        <v>1458450000</v>
      </c>
      <c r="N501" s="11">
        <f t="shared" si="30"/>
        <v>42449.208333333328</v>
      </c>
      <c r="O501" t="b">
        <v>0</v>
      </c>
      <c r="P501" t="b">
        <v>1</v>
      </c>
      <c r="Q501" t="s">
        <v>42</v>
      </c>
      <c r="R501" s="7">
        <f t="shared" si="31"/>
        <v>38.003378378378379</v>
      </c>
      <c r="S501" s="6" t="str" cm="1">
        <f t="array" ref="S501:T501">_xlfn.TEXTSPLIT(Q501,"/")</f>
        <v>film &amp; video</v>
      </c>
      <c r="T501" s="6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11">
        <f t="shared" si="29"/>
        <v>41395.208333333336</v>
      </c>
      <c r="M502">
        <v>1369803600</v>
      </c>
      <c r="N502" s="11">
        <f t="shared" si="30"/>
        <v>41423.208333333336</v>
      </c>
      <c r="O502" t="b">
        <v>0</v>
      </c>
      <c r="P502" t="b">
        <v>1</v>
      </c>
      <c r="Q502" t="s">
        <v>33</v>
      </c>
      <c r="R502" s="7">
        <f t="shared" si="31"/>
        <v>0</v>
      </c>
      <c r="S502" s="6" t="str" cm="1">
        <f t="array" ref="S502:T502">_xlfn.TEXTSPLIT(Q502,"/")</f>
        <v>theater</v>
      </c>
      <c r="T502" s="6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11">
        <f t="shared" si="29"/>
        <v>41345.208333333336</v>
      </c>
      <c r="M503">
        <v>1363237200</v>
      </c>
      <c r="N503" s="11">
        <f t="shared" si="30"/>
        <v>41347.208333333336</v>
      </c>
      <c r="O503" t="b">
        <v>0</v>
      </c>
      <c r="P503" t="b">
        <v>0</v>
      </c>
      <c r="Q503" t="s">
        <v>42</v>
      </c>
      <c r="R503" s="7">
        <f t="shared" si="31"/>
        <v>59.990534521158132</v>
      </c>
      <c r="S503" s="6" t="str" cm="1">
        <f t="array" ref="S503:T503">_xlfn.TEXTSPLIT(Q503,"/")</f>
        <v>film &amp; video</v>
      </c>
      <c r="T503" s="6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11">
        <f t="shared" si="29"/>
        <v>41117.208333333336</v>
      </c>
      <c r="M504">
        <v>1345870800</v>
      </c>
      <c r="N504" s="11">
        <f t="shared" si="30"/>
        <v>41146.208333333336</v>
      </c>
      <c r="O504" t="b">
        <v>0</v>
      </c>
      <c r="P504" t="b">
        <v>1</v>
      </c>
      <c r="Q504" t="s">
        <v>89</v>
      </c>
      <c r="R504" s="7">
        <f t="shared" si="31"/>
        <v>37.037634408602152</v>
      </c>
      <c r="S504" s="6" t="str" cm="1">
        <f t="array" ref="S504:T504">_xlfn.TEXTSPLIT(Q504,"/")</f>
        <v>games</v>
      </c>
      <c r="T504" s="6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11">
        <f t="shared" si="29"/>
        <v>42186.208333333328</v>
      </c>
      <c r="M505">
        <v>1437454800</v>
      </c>
      <c r="N505" s="11">
        <f t="shared" si="30"/>
        <v>42206.208333333328</v>
      </c>
      <c r="O505" t="b">
        <v>0</v>
      </c>
      <c r="P505" t="b">
        <v>0</v>
      </c>
      <c r="Q505" t="s">
        <v>53</v>
      </c>
      <c r="R505" s="7">
        <f t="shared" si="31"/>
        <v>99.963043478260872</v>
      </c>
      <c r="S505" s="6" t="str" cm="1">
        <f t="array" ref="S505:T505">_xlfn.TEXTSPLIT(Q505,"/")</f>
        <v>film &amp; video</v>
      </c>
      <c r="T505" s="6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11">
        <f t="shared" si="29"/>
        <v>42142.208333333328</v>
      </c>
      <c r="M506">
        <v>1432011600</v>
      </c>
      <c r="N506" s="11">
        <f t="shared" si="30"/>
        <v>42143.208333333328</v>
      </c>
      <c r="O506" t="b">
        <v>0</v>
      </c>
      <c r="P506" t="b">
        <v>0</v>
      </c>
      <c r="Q506" t="s">
        <v>23</v>
      </c>
      <c r="R506" s="7">
        <f t="shared" si="31"/>
        <v>111.6774193548387</v>
      </c>
      <c r="S506" s="6" t="str" cm="1">
        <f t="array" ref="S506:T506">_xlfn.TEXTSPLIT(Q506,"/")</f>
        <v>music</v>
      </c>
      <c r="T506" s="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11">
        <f t="shared" si="29"/>
        <v>41341.25</v>
      </c>
      <c r="M507">
        <v>1366347600</v>
      </c>
      <c r="N507" s="11">
        <f t="shared" si="30"/>
        <v>41383.208333333336</v>
      </c>
      <c r="O507" t="b">
        <v>0</v>
      </c>
      <c r="P507" t="b">
        <v>1</v>
      </c>
      <c r="Q507" t="s">
        <v>133</v>
      </c>
      <c r="R507" s="7">
        <f t="shared" si="31"/>
        <v>36.014409221902014</v>
      </c>
      <c r="S507" s="6" t="str" cm="1">
        <f t="array" ref="S507:T507">_xlfn.TEXTSPLIT(Q507,"/")</f>
        <v>publishing</v>
      </c>
      <c r="T507" s="6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11">
        <f t="shared" si="29"/>
        <v>43062.25</v>
      </c>
      <c r="M508">
        <v>1512885600</v>
      </c>
      <c r="N508" s="11">
        <f t="shared" si="30"/>
        <v>43079.25</v>
      </c>
      <c r="O508" t="b">
        <v>0</v>
      </c>
      <c r="P508" t="b">
        <v>1</v>
      </c>
      <c r="Q508" t="s">
        <v>33</v>
      </c>
      <c r="R508" s="7">
        <f t="shared" si="31"/>
        <v>66.010284810126578</v>
      </c>
      <c r="S508" s="6" t="str" cm="1">
        <f t="array" ref="S508:T508">_xlfn.TEXTSPLIT(Q508,"/")</f>
        <v>theater</v>
      </c>
      <c r="T508" s="6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11">
        <f t="shared" si="29"/>
        <v>41373.208333333336</v>
      </c>
      <c r="M509">
        <v>1369717200</v>
      </c>
      <c r="N509" s="11">
        <f t="shared" si="30"/>
        <v>41422.208333333336</v>
      </c>
      <c r="O509" t="b">
        <v>0</v>
      </c>
      <c r="P509" t="b">
        <v>1</v>
      </c>
      <c r="Q509" t="s">
        <v>28</v>
      </c>
      <c r="R509" s="7">
        <f t="shared" si="31"/>
        <v>44.05263157894737</v>
      </c>
      <c r="S509" s="6" t="str" cm="1">
        <f t="array" ref="S509:T509">_xlfn.TEXTSPLIT(Q509,"/")</f>
        <v>technology</v>
      </c>
      <c r="T509" s="6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11">
        <f t="shared" si="29"/>
        <v>43310.208333333328</v>
      </c>
      <c r="M510">
        <v>1534654800</v>
      </c>
      <c r="N510" s="11">
        <f t="shared" si="30"/>
        <v>43331.208333333328</v>
      </c>
      <c r="O510" t="b">
        <v>0</v>
      </c>
      <c r="P510" t="b">
        <v>0</v>
      </c>
      <c r="Q510" t="s">
        <v>33</v>
      </c>
      <c r="R510" s="7">
        <f t="shared" si="31"/>
        <v>52.999726551818434</v>
      </c>
      <c r="S510" s="6" t="str" cm="1">
        <f t="array" ref="S510:T510">_xlfn.TEXTSPLIT(Q510,"/")</f>
        <v>theater</v>
      </c>
      <c r="T510" s="6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11">
        <f t="shared" si="29"/>
        <v>41034.208333333336</v>
      </c>
      <c r="M511">
        <v>1337058000</v>
      </c>
      <c r="N511" s="11">
        <f t="shared" si="30"/>
        <v>41044.208333333336</v>
      </c>
      <c r="O511" t="b">
        <v>0</v>
      </c>
      <c r="P511" t="b">
        <v>0</v>
      </c>
      <c r="Q511" t="s">
        <v>33</v>
      </c>
      <c r="R511" s="7">
        <f t="shared" si="31"/>
        <v>95</v>
      </c>
      <c r="S511" s="6" t="str" cm="1">
        <f t="array" ref="S511:T511">_xlfn.TEXTSPLIT(Q511,"/")</f>
        <v>theater</v>
      </c>
      <c r="T511" s="6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11">
        <f t="shared" si="29"/>
        <v>43251.208333333328</v>
      </c>
      <c r="M512">
        <v>1529816400</v>
      </c>
      <c r="N512" s="11">
        <f t="shared" si="30"/>
        <v>43275.208333333328</v>
      </c>
      <c r="O512" t="b">
        <v>0</v>
      </c>
      <c r="P512" t="b">
        <v>0</v>
      </c>
      <c r="Q512" t="s">
        <v>53</v>
      </c>
      <c r="R512" s="7">
        <f t="shared" si="31"/>
        <v>70.908396946564892</v>
      </c>
      <c r="S512" s="6" t="str" cm="1">
        <f t="array" ref="S512:T512">_xlfn.TEXTSPLIT(Q512,"/")</f>
        <v>film &amp; video</v>
      </c>
      <c r="T512" s="6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11">
        <f t="shared" si="29"/>
        <v>43671.208333333328</v>
      </c>
      <c r="M513">
        <v>1564894800</v>
      </c>
      <c r="N513" s="11">
        <f t="shared" si="30"/>
        <v>43681.208333333328</v>
      </c>
      <c r="O513" t="b">
        <v>0</v>
      </c>
      <c r="P513" t="b">
        <v>0</v>
      </c>
      <c r="Q513" t="s">
        <v>33</v>
      </c>
      <c r="R513" s="7">
        <f t="shared" si="31"/>
        <v>98.060773480662988</v>
      </c>
      <c r="S513" s="6" t="str" cm="1">
        <f t="array" ref="S513:T513">_xlfn.TEXTSPLIT(Q513,"/")</f>
        <v>theater</v>
      </c>
      <c r="T513" s="6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11">
        <f t="shared" si="29"/>
        <v>41825.208333333336</v>
      </c>
      <c r="M514">
        <v>1404622800</v>
      </c>
      <c r="N514" s="11">
        <f t="shared" si="30"/>
        <v>41826.208333333336</v>
      </c>
      <c r="O514" t="b">
        <v>0</v>
      </c>
      <c r="P514" t="b">
        <v>1</v>
      </c>
      <c r="Q514" t="s">
        <v>89</v>
      </c>
      <c r="R514" s="7">
        <f t="shared" si="31"/>
        <v>53.046025104602514</v>
      </c>
      <c r="S514" s="6" t="str" cm="1">
        <f t="array" ref="S514:T514">_xlfn.TEXTSPLIT(Q514,"/")</f>
        <v>games</v>
      </c>
      <c r="T514" s="6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11">
        <f t="shared" ref="L515:L578" si="33">(((K515/60)/60)/24)+DATE(1970,1,1)</f>
        <v>40430.208333333336</v>
      </c>
      <c r="M515">
        <v>1284181200</v>
      </c>
      <c r="N515" s="11">
        <f t="shared" ref="N515:N578" si="34">(((M515/60)/60)/24)+DATE(1970,1,1)</f>
        <v>40432.208333333336</v>
      </c>
      <c r="O515" t="b">
        <v>0</v>
      </c>
      <c r="P515" t="b">
        <v>0</v>
      </c>
      <c r="Q515" t="s">
        <v>269</v>
      </c>
      <c r="R515" s="7">
        <f t="shared" ref="R515:R578" si="35">IFERROR(E515/H515,0)</f>
        <v>93.142857142857139</v>
      </c>
      <c r="S515" s="6" t="str" cm="1">
        <f t="array" ref="S515:T515">_xlfn.TEXTSPLIT(Q515,"/")</f>
        <v>film &amp; video</v>
      </c>
      <c r="T515" s="6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11">
        <f t="shared" si="33"/>
        <v>41614.25</v>
      </c>
      <c r="M516">
        <v>1386741600</v>
      </c>
      <c r="N516" s="11">
        <f t="shared" si="34"/>
        <v>41619.25</v>
      </c>
      <c r="O516" t="b">
        <v>0</v>
      </c>
      <c r="P516" t="b">
        <v>1</v>
      </c>
      <c r="Q516" t="s">
        <v>23</v>
      </c>
      <c r="R516" s="7">
        <f t="shared" si="35"/>
        <v>58.945075757575758</v>
      </c>
      <c r="S516" s="6" t="str" cm="1">
        <f t="array" ref="S516:T516">_xlfn.TEXTSPLIT(Q516,"/")</f>
        <v>music</v>
      </c>
      <c r="T516" s="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11">
        <f t="shared" si="33"/>
        <v>40900.25</v>
      </c>
      <c r="M517">
        <v>1324792800</v>
      </c>
      <c r="N517" s="11">
        <f t="shared" si="34"/>
        <v>40902.25</v>
      </c>
      <c r="O517" t="b">
        <v>0</v>
      </c>
      <c r="P517" t="b">
        <v>1</v>
      </c>
      <c r="Q517" t="s">
        <v>33</v>
      </c>
      <c r="R517" s="7">
        <f t="shared" si="35"/>
        <v>36.067669172932334</v>
      </c>
      <c r="S517" s="6" t="str" cm="1">
        <f t="array" ref="S517:T517">_xlfn.TEXTSPLIT(Q517,"/")</f>
        <v>theater</v>
      </c>
      <c r="T517" s="6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11">
        <f t="shared" si="33"/>
        <v>40396.208333333336</v>
      </c>
      <c r="M518">
        <v>1284354000</v>
      </c>
      <c r="N518" s="11">
        <f t="shared" si="34"/>
        <v>40434.208333333336</v>
      </c>
      <c r="O518" t="b">
        <v>0</v>
      </c>
      <c r="P518" t="b">
        <v>0</v>
      </c>
      <c r="Q518" t="s">
        <v>68</v>
      </c>
      <c r="R518" s="7">
        <f t="shared" si="35"/>
        <v>63.030732860520096</v>
      </c>
      <c r="S518" s="6" t="str" cm="1">
        <f t="array" ref="S518:T518">_xlfn.TEXTSPLIT(Q518,"/")</f>
        <v>publishing</v>
      </c>
      <c r="T518" s="6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11">
        <f t="shared" si="33"/>
        <v>42860.208333333328</v>
      </c>
      <c r="M519">
        <v>1494392400</v>
      </c>
      <c r="N519" s="11">
        <f t="shared" si="34"/>
        <v>42865.208333333328</v>
      </c>
      <c r="O519" t="b">
        <v>0</v>
      </c>
      <c r="P519" t="b">
        <v>0</v>
      </c>
      <c r="Q519" t="s">
        <v>17</v>
      </c>
      <c r="R519" s="7">
        <f t="shared" si="35"/>
        <v>84.717948717948715</v>
      </c>
      <c r="S519" s="6" t="str" cm="1">
        <f t="array" ref="S519:T519">_xlfn.TEXTSPLIT(Q519,"/")</f>
        <v>food</v>
      </c>
      <c r="T519" s="6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11">
        <f t="shared" si="33"/>
        <v>43154.25</v>
      </c>
      <c r="M520">
        <v>1519538400</v>
      </c>
      <c r="N520" s="11">
        <f t="shared" si="34"/>
        <v>43156.25</v>
      </c>
      <c r="O520" t="b">
        <v>0</v>
      </c>
      <c r="P520" t="b">
        <v>1</v>
      </c>
      <c r="Q520" t="s">
        <v>71</v>
      </c>
      <c r="R520" s="7">
        <f t="shared" si="35"/>
        <v>62.2</v>
      </c>
      <c r="S520" s="6" t="str" cm="1">
        <f t="array" ref="S520:T520">_xlfn.TEXTSPLIT(Q520,"/")</f>
        <v>film &amp; video</v>
      </c>
      <c r="T520" s="6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11">
        <f t="shared" si="33"/>
        <v>42012.25</v>
      </c>
      <c r="M521">
        <v>1421906400</v>
      </c>
      <c r="N521" s="11">
        <f t="shared" si="34"/>
        <v>42026.25</v>
      </c>
      <c r="O521" t="b">
        <v>0</v>
      </c>
      <c r="P521" t="b">
        <v>1</v>
      </c>
      <c r="Q521" t="s">
        <v>23</v>
      </c>
      <c r="R521" s="7">
        <f t="shared" si="35"/>
        <v>101.97518330513255</v>
      </c>
      <c r="S521" s="6" t="str" cm="1">
        <f t="array" ref="S521:T521">_xlfn.TEXTSPLIT(Q521,"/")</f>
        <v>music</v>
      </c>
      <c r="T521" s="6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11">
        <f t="shared" si="33"/>
        <v>43574.208333333328</v>
      </c>
      <c r="M522">
        <v>1555909200</v>
      </c>
      <c r="N522" s="11">
        <f t="shared" si="34"/>
        <v>43577.208333333328</v>
      </c>
      <c r="O522" t="b">
        <v>0</v>
      </c>
      <c r="P522" t="b">
        <v>0</v>
      </c>
      <c r="Q522" t="s">
        <v>33</v>
      </c>
      <c r="R522" s="7">
        <f t="shared" si="35"/>
        <v>106.4375</v>
      </c>
      <c r="S522" s="6" t="str" cm="1">
        <f t="array" ref="S522:T522">_xlfn.TEXTSPLIT(Q522,"/")</f>
        <v>theater</v>
      </c>
      <c r="T522" s="6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11">
        <f t="shared" si="33"/>
        <v>42605.208333333328</v>
      </c>
      <c r="M523">
        <v>1472446800</v>
      </c>
      <c r="N523" s="11">
        <f t="shared" si="34"/>
        <v>42611.208333333328</v>
      </c>
      <c r="O523" t="b">
        <v>0</v>
      </c>
      <c r="P523" t="b">
        <v>1</v>
      </c>
      <c r="Q523" t="s">
        <v>53</v>
      </c>
      <c r="R523" s="7">
        <f t="shared" si="35"/>
        <v>29.975609756097562</v>
      </c>
      <c r="S523" s="6" t="str" cm="1">
        <f t="array" ref="S523:T523">_xlfn.TEXTSPLIT(Q523,"/")</f>
        <v>film &amp; video</v>
      </c>
      <c r="T523" s="6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11">
        <f t="shared" si="33"/>
        <v>41093.208333333336</v>
      </c>
      <c r="M524">
        <v>1342328400</v>
      </c>
      <c r="N524" s="11">
        <f t="shared" si="34"/>
        <v>41105.208333333336</v>
      </c>
      <c r="O524" t="b">
        <v>0</v>
      </c>
      <c r="P524" t="b">
        <v>0</v>
      </c>
      <c r="Q524" t="s">
        <v>100</v>
      </c>
      <c r="R524" s="7">
        <f t="shared" si="35"/>
        <v>85.806282722513089</v>
      </c>
      <c r="S524" s="6" t="str" cm="1">
        <f t="array" ref="S524:T524">_xlfn.TEXTSPLIT(Q524,"/")</f>
        <v>film &amp; video</v>
      </c>
      <c r="T524" s="6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11">
        <f t="shared" si="33"/>
        <v>40241.25</v>
      </c>
      <c r="M525">
        <v>1268114400</v>
      </c>
      <c r="N525" s="11">
        <f t="shared" si="34"/>
        <v>40246.25</v>
      </c>
      <c r="O525" t="b">
        <v>0</v>
      </c>
      <c r="P525" t="b">
        <v>0</v>
      </c>
      <c r="Q525" t="s">
        <v>100</v>
      </c>
      <c r="R525" s="7">
        <f t="shared" si="35"/>
        <v>70.82022471910112</v>
      </c>
      <c r="S525" s="6" t="str" cm="1">
        <f t="array" ref="S525:T525">_xlfn.TEXTSPLIT(Q525,"/")</f>
        <v>film &amp; video</v>
      </c>
      <c r="T525" s="6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11">
        <f t="shared" si="33"/>
        <v>40294.208333333336</v>
      </c>
      <c r="M526">
        <v>1273381200</v>
      </c>
      <c r="N526" s="11">
        <f t="shared" si="34"/>
        <v>40307.208333333336</v>
      </c>
      <c r="O526" t="b">
        <v>0</v>
      </c>
      <c r="P526" t="b">
        <v>0</v>
      </c>
      <c r="Q526" t="s">
        <v>33</v>
      </c>
      <c r="R526" s="7">
        <f t="shared" si="35"/>
        <v>40.998484082870135</v>
      </c>
      <c r="S526" s="6" t="str" cm="1">
        <f t="array" ref="S526:T526">_xlfn.TEXTSPLIT(Q526,"/")</f>
        <v>theater</v>
      </c>
      <c r="T526" s="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11">
        <f t="shared" si="33"/>
        <v>40505.25</v>
      </c>
      <c r="M527">
        <v>1290837600</v>
      </c>
      <c r="N527" s="11">
        <f t="shared" si="34"/>
        <v>40509.25</v>
      </c>
      <c r="O527" t="b">
        <v>0</v>
      </c>
      <c r="P527" t="b">
        <v>0</v>
      </c>
      <c r="Q527" t="s">
        <v>65</v>
      </c>
      <c r="R527" s="7">
        <f t="shared" si="35"/>
        <v>28.063492063492063</v>
      </c>
      <c r="S527" s="6" t="str" cm="1">
        <f t="array" ref="S527:T527">_xlfn.TEXTSPLIT(Q527,"/")</f>
        <v>technology</v>
      </c>
      <c r="T527" s="6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11">
        <f t="shared" si="33"/>
        <v>42364.25</v>
      </c>
      <c r="M528">
        <v>1454306400</v>
      </c>
      <c r="N528" s="11">
        <f t="shared" si="34"/>
        <v>42401.25</v>
      </c>
      <c r="O528" t="b">
        <v>0</v>
      </c>
      <c r="P528" t="b">
        <v>1</v>
      </c>
      <c r="Q528" t="s">
        <v>33</v>
      </c>
      <c r="R528" s="7">
        <f t="shared" si="35"/>
        <v>88.054421768707485</v>
      </c>
      <c r="S528" s="6" t="str" cm="1">
        <f t="array" ref="S528:T528">_xlfn.TEXTSPLIT(Q528,"/")</f>
        <v>theater</v>
      </c>
      <c r="T528" s="6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11">
        <f t="shared" si="33"/>
        <v>42405.25</v>
      </c>
      <c r="M529">
        <v>1457762400</v>
      </c>
      <c r="N529" s="11">
        <f t="shared" si="34"/>
        <v>42441.25</v>
      </c>
      <c r="O529" t="b">
        <v>0</v>
      </c>
      <c r="P529" t="b">
        <v>0</v>
      </c>
      <c r="Q529" t="s">
        <v>71</v>
      </c>
      <c r="R529" s="7">
        <f t="shared" si="35"/>
        <v>31</v>
      </c>
      <c r="S529" s="6" t="str" cm="1">
        <f t="array" ref="S529:T529">_xlfn.TEXTSPLIT(Q529,"/")</f>
        <v>film &amp; video</v>
      </c>
      <c r="T529" s="6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11">
        <f t="shared" si="33"/>
        <v>41601.25</v>
      </c>
      <c r="M530">
        <v>1389074400</v>
      </c>
      <c r="N530" s="11">
        <f t="shared" si="34"/>
        <v>41646.25</v>
      </c>
      <c r="O530" t="b">
        <v>0</v>
      </c>
      <c r="P530" t="b">
        <v>0</v>
      </c>
      <c r="Q530" t="s">
        <v>60</v>
      </c>
      <c r="R530" s="7">
        <f t="shared" si="35"/>
        <v>90.337500000000006</v>
      </c>
      <c r="S530" s="6" t="str" cm="1">
        <f t="array" ref="S530:T530">_xlfn.TEXTSPLIT(Q530,"/")</f>
        <v>music</v>
      </c>
      <c r="T530" s="6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11">
        <f t="shared" si="33"/>
        <v>41769.208333333336</v>
      </c>
      <c r="M531">
        <v>1402117200</v>
      </c>
      <c r="N531" s="11">
        <f t="shared" si="34"/>
        <v>41797.208333333336</v>
      </c>
      <c r="O531" t="b">
        <v>0</v>
      </c>
      <c r="P531" t="b">
        <v>0</v>
      </c>
      <c r="Q531" t="s">
        <v>89</v>
      </c>
      <c r="R531" s="7">
        <f t="shared" si="35"/>
        <v>63.777777777777779</v>
      </c>
      <c r="S531" s="6" t="str" cm="1">
        <f t="array" ref="S531:T531">_xlfn.TEXTSPLIT(Q531,"/")</f>
        <v>games</v>
      </c>
      <c r="T531" s="6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11">
        <f t="shared" si="33"/>
        <v>40421.208333333336</v>
      </c>
      <c r="M532">
        <v>1284440400</v>
      </c>
      <c r="N532" s="11">
        <f t="shared" si="34"/>
        <v>40435.208333333336</v>
      </c>
      <c r="O532" t="b">
        <v>0</v>
      </c>
      <c r="P532" t="b">
        <v>1</v>
      </c>
      <c r="Q532" t="s">
        <v>119</v>
      </c>
      <c r="R532" s="7">
        <f t="shared" si="35"/>
        <v>53.995515695067262</v>
      </c>
      <c r="S532" s="6" t="str" cm="1">
        <f t="array" ref="S532:T532">_xlfn.TEXTSPLIT(Q532,"/")</f>
        <v>publishing</v>
      </c>
      <c r="T532" s="6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11">
        <f t="shared" si="33"/>
        <v>41589.25</v>
      </c>
      <c r="M533">
        <v>1388988000</v>
      </c>
      <c r="N533" s="11">
        <f t="shared" si="34"/>
        <v>41645.25</v>
      </c>
      <c r="O533" t="b">
        <v>0</v>
      </c>
      <c r="P533" t="b">
        <v>0</v>
      </c>
      <c r="Q533" t="s">
        <v>89</v>
      </c>
      <c r="R533" s="7">
        <f t="shared" si="35"/>
        <v>48.993956043956047</v>
      </c>
      <c r="S533" s="6" t="str" cm="1">
        <f t="array" ref="S533:T533">_xlfn.TEXTSPLIT(Q533,"/")</f>
        <v>games</v>
      </c>
      <c r="T533" s="6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11">
        <f t="shared" si="33"/>
        <v>43125.25</v>
      </c>
      <c r="M534">
        <v>1516946400</v>
      </c>
      <c r="N534" s="11">
        <f t="shared" si="34"/>
        <v>43126.25</v>
      </c>
      <c r="O534" t="b">
        <v>0</v>
      </c>
      <c r="P534" t="b">
        <v>0</v>
      </c>
      <c r="Q534" t="s">
        <v>33</v>
      </c>
      <c r="R534" s="7">
        <f t="shared" si="35"/>
        <v>63.857142857142854</v>
      </c>
      <c r="S534" s="6" t="str" cm="1">
        <f t="array" ref="S534:T534">_xlfn.TEXTSPLIT(Q534,"/")</f>
        <v>theater</v>
      </c>
      <c r="T534" s="6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11">
        <f t="shared" si="33"/>
        <v>41479.208333333336</v>
      </c>
      <c r="M535">
        <v>1377752400</v>
      </c>
      <c r="N535" s="11">
        <f t="shared" si="34"/>
        <v>41515.208333333336</v>
      </c>
      <c r="O535" t="b">
        <v>0</v>
      </c>
      <c r="P535" t="b">
        <v>0</v>
      </c>
      <c r="Q535" t="s">
        <v>60</v>
      </c>
      <c r="R535" s="7">
        <f t="shared" si="35"/>
        <v>82.996393146979258</v>
      </c>
      <c r="S535" s="6" t="str" cm="1">
        <f t="array" ref="S535:T535">_xlfn.TEXTSPLIT(Q535,"/")</f>
        <v>music</v>
      </c>
      <c r="T535" s="6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11">
        <f t="shared" si="33"/>
        <v>43329.208333333328</v>
      </c>
      <c r="M536">
        <v>1534568400</v>
      </c>
      <c r="N536" s="11">
        <f t="shared" si="34"/>
        <v>43330.208333333328</v>
      </c>
      <c r="O536" t="b">
        <v>0</v>
      </c>
      <c r="P536" t="b">
        <v>1</v>
      </c>
      <c r="Q536" t="s">
        <v>53</v>
      </c>
      <c r="R536" s="7">
        <f t="shared" si="35"/>
        <v>55.08230452674897</v>
      </c>
      <c r="S536" s="6" t="str" cm="1">
        <f t="array" ref="S536:T536">_xlfn.TEXTSPLIT(Q536,"/")</f>
        <v>film &amp; video</v>
      </c>
      <c r="T536" s="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11">
        <f t="shared" si="33"/>
        <v>43259.208333333328</v>
      </c>
      <c r="M537">
        <v>1528606800</v>
      </c>
      <c r="N537" s="11">
        <f t="shared" si="34"/>
        <v>43261.208333333328</v>
      </c>
      <c r="O537" t="b">
        <v>0</v>
      </c>
      <c r="P537" t="b">
        <v>1</v>
      </c>
      <c r="Q537" t="s">
        <v>33</v>
      </c>
      <c r="R537" s="7">
        <f t="shared" si="35"/>
        <v>62.044554455445542</v>
      </c>
      <c r="S537" s="6" t="str" cm="1">
        <f t="array" ref="S537:T537">_xlfn.TEXTSPLIT(Q537,"/")</f>
        <v>theater</v>
      </c>
      <c r="T537" s="6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11">
        <f t="shared" si="33"/>
        <v>40414.208333333336</v>
      </c>
      <c r="M538">
        <v>1284872400</v>
      </c>
      <c r="N538" s="11">
        <f t="shared" si="34"/>
        <v>40440.208333333336</v>
      </c>
      <c r="O538" t="b">
        <v>0</v>
      </c>
      <c r="P538" t="b">
        <v>0</v>
      </c>
      <c r="Q538" t="s">
        <v>119</v>
      </c>
      <c r="R538" s="7">
        <f t="shared" si="35"/>
        <v>104.97857142857143</v>
      </c>
      <c r="S538" s="6" t="str" cm="1">
        <f t="array" ref="S538:T538">_xlfn.TEXTSPLIT(Q538,"/")</f>
        <v>publishing</v>
      </c>
      <c r="T538" s="6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11">
        <f t="shared" si="33"/>
        <v>43342.208333333328</v>
      </c>
      <c r="M539">
        <v>1537592400</v>
      </c>
      <c r="N539" s="11">
        <f t="shared" si="34"/>
        <v>43365.208333333328</v>
      </c>
      <c r="O539" t="b">
        <v>1</v>
      </c>
      <c r="P539" t="b">
        <v>1</v>
      </c>
      <c r="Q539" t="s">
        <v>42</v>
      </c>
      <c r="R539" s="7">
        <f t="shared" si="35"/>
        <v>94.044676806083643</v>
      </c>
      <c r="S539" s="6" t="str" cm="1">
        <f t="array" ref="S539:T539">_xlfn.TEXTSPLIT(Q539,"/")</f>
        <v>film &amp; video</v>
      </c>
      <c r="T539" s="6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11">
        <f t="shared" si="33"/>
        <v>41539.208333333336</v>
      </c>
      <c r="M540">
        <v>1381208400</v>
      </c>
      <c r="N540" s="11">
        <f t="shared" si="34"/>
        <v>41555.208333333336</v>
      </c>
      <c r="O540" t="b">
        <v>0</v>
      </c>
      <c r="P540" t="b">
        <v>0</v>
      </c>
      <c r="Q540" t="s">
        <v>292</v>
      </c>
      <c r="R540" s="7">
        <f t="shared" si="35"/>
        <v>44.007716049382715</v>
      </c>
      <c r="S540" s="6" t="str" cm="1">
        <f t="array" ref="S540:T540">_xlfn.TEXTSPLIT(Q540,"/")</f>
        <v>games</v>
      </c>
      <c r="T540" s="6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11">
        <f t="shared" si="33"/>
        <v>43647.208333333328</v>
      </c>
      <c r="M541">
        <v>1562475600</v>
      </c>
      <c r="N541" s="11">
        <f t="shared" si="34"/>
        <v>43653.208333333328</v>
      </c>
      <c r="O541" t="b">
        <v>0</v>
      </c>
      <c r="P541" t="b">
        <v>1</v>
      </c>
      <c r="Q541" t="s">
        <v>17</v>
      </c>
      <c r="R541" s="7">
        <f t="shared" si="35"/>
        <v>92.467532467532465</v>
      </c>
      <c r="S541" s="6" t="str" cm="1">
        <f t="array" ref="S541:T541">_xlfn.TEXTSPLIT(Q541,"/")</f>
        <v>food</v>
      </c>
      <c r="T541" s="6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11">
        <f t="shared" si="33"/>
        <v>43225.208333333328</v>
      </c>
      <c r="M542">
        <v>1527397200</v>
      </c>
      <c r="N542" s="11">
        <f t="shared" si="34"/>
        <v>43247.208333333328</v>
      </c>
      <c r="O542" t="b">
        <v>0</v>
      </c>
      <c r="P542" t="b">
        <v>0</v>
      </c>
      <c r="Q542" t="s">
        <v>122</v>
      </c>
      <c r="R542" s="7">
        <f t="shared" si="35"/>
        <v>57.072874493927124</v>
      </c>
      <c r="S542" s="6" t="str" cm="1">
        <f t="array" ref="S542:T542">_xlfn.TEXTSPLIT(Q542,"/")</f>
        <v>photography</v>
      </c>
      <c r="T542" s="6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11">
        <f t="shared" si="33"/>
        <v>42165.208333333328</v>
      </c>
      <c r="M543">
        <v>1436158800</v>
      </c>
      <c r="N543" s="11">
        <f t="shared" si="34"/>
        <v>42191.208333333328</v>
      </c>
      <c r="O543" t="b">
        <v>0</v>
      </c>
      <c r="P543" t="b">
        <v>0</v>
      </c>
      <c r="Q543" t="s">
        <v>292</v>
      </c>
      <c r="R543" s="7">
        <f t="shared" si="35"/>
        <v>109.07848101265823</v>
      </c>
      <c r="S543" s="6" t="str" cm="1">
        <f t="array" ref="S543:T543">_xlfn.TEXTSPLIT(Q543,"/")</f>
        <v>games</v>
      </c>
      <c r="T543" s="6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11">
        <f t="shared" si="33"/>
        <v>42391.25</v>
      </c>
      <c r="M544">
        <v>1456034400</v>
      </c>
      <c r="N544" s="11">
        <f t="shared" si="34"/>
        <v>42421.25</v>
      </c>
      <c r="O544" t="b">
        <v>0</v>
      </c>
      <c r="P544" t="b">
        <v>0</v>
      </c>
      <c r="Q544" t="s">
        <v>60</v>
      </c>
      <c r="R544" s="7">
        <f t="shared" si="35"/>
        <v>39.387755102040813</v>
      </c>
      <c r="S544" s="6" t="str" cm="1">
        <f t="array" ref="S544:T544">_xlfn.TEXTSPLIT(Q544,"/")</f>
        <v>music</v>
      </c>
      <c r="T544" s="6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11">
        <f t="shared" si="33"/>
        <v>41528.208333333336</v>
      </c>
      <c r="M545">
        <v>1380171600</v>
      </c>
      <c r="N545" s="11">
        <f t="shared" si="34"/>
        <v>41543.208333333336</v>
      </c>
      <c r="O545" t="b">
        <v>0</v>
      </c>
      <c r="P545" t="b">
        <v>0</v>
      </c>
      <c r="Q545" t="s">
        <v>89</v>
      </c>
      <c r="R545" s="7">
        <f t="shared" si="35"/>
        <v>77.022222222222226</v>
      </c>
      <c r="S545" s="6" t="str" cm="1">
        <f t="array" ref="S545:T545">_xlfn.TEXTSPLIT(Q545,"/")</f>
        <v>games</v>
      </c>
      <c r="T545" s="6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11">
        <f t="shared" si="33"/>
        <v>42377.25</v>
      </c>
      <c r="M546">
        <v>1453356000</v>
      </c>
      <c r="N546" s="11">
        <f t="shared" si="34"/>
        <v>42390.25</v>
      </c>
      <c r="O546" t="b">
        <v>0</v>
      </c>
      <c r="P546" t="b">
        <v>0</v>
      </c>
      <c r="Q546" t="s">
        <v>23</v>
      </c>
      <c r="R546" s="7">
        <f t="shared" si="35"/>
        <v>92.166666666666671</v>
      </c>
      <c r="S546" s="6" t="str" cm="1">
        <f t="array" ref="S546:T546">_xlfn.TEXTSPLIT(Q546,"/")</f>
        <v>music</v>
      </c>
      <c r="T546" s="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11">
        <f t="shared" si="33"/>
        <v>43824.25</v>
      </c>
      <c r="M547">
        <v>1578981600</v>
      </c>
      <c r="N547" s="11">
        <f t="shared" si="34"/>
        <v>43844.25</v>
      </c>
      <c r="O547" t="b">
        <v>0</v>
      </c>
      <c r="P547" t="b">
        <v>0</v>
      </c>
      <c r="Q547" t="s">
        <v>33</v>
      </c>
      <c r="R547" s="7">
        <f t="shared" si="35"/>
        <v>61.007063197026021</v>
      </c>
      <c r="S547" s="6" t="str" cm="1">
        <f t="array" ref="S547:T547">_xlfn.TEXTSPLIT(Q547,"/")</f>
        <v>theater</v>
      </c>
      <c r="T547" s="6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11">
        <f t="shared" si="33"/>
        <v>43360.208333333328</v>
      </c>
      <c r="M548">
        <v>1537419600</v>
      </c>
      <c r="N548" s="11">
        <f t="shared" si="34"/>
        <v>43363.208333333328</v>
      </c>
      <c r="O548" t="b">
        <v>0</v>
      </c>
      <c r="P548" t="b">
        <v>1</v>
      </c>
      <c r="Q548" t="s">
        <v>33</v>
      </c>
      <c r="R548" s="7">
        <f t="shared" si="35"/>
        <v>78.068181818181813</v>
      </c>
      <c r="S548" s="6" t="str" cm="1">
        <f t="array" ref="S548:T548">_xlfn.TEXTSPLIT(Q548,"/")</f>
        <v>theater</v>
      </c>
      <c r="T548" s="6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11">
        <f t="shared" si="33"/>
        <v>42029.25</v>
      </c>
      <c r="M549">
        <v>1423202400</v>
      </c>
      <c r="N549" s="11">
        <f t="shared" si="34"/>
        <v>42041.25</v>
      </c>
      <c r="O549" t="b">
        <v>0</v>
      </c>
      <c r="P549" t="b">
        <v>0</v>
      </c>
      <c r="Q549" t="s">
        <v>53</v>
      </c>
      <c r="R549" s="7">
        <f t="shared" si="35"/>
        <v>80.75</v>
      </c>
      <c r="S549" s="6" t="str" cm="1">
        <f t="array" ref="S549:T549">_xlfn.TEXTSPLIT(Q549,"/")</f>
        <v>film &amp; video</v>
      </c>
      <c r="T549" s="6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11">
        <f t="shared" si="33"/>
        <v>42461.208333333328</v>
      </c>
      <c r="M550">
        <v>1460610000</v>
      </c>
      <c r="N550" s="11">
        <f t="shared" si="34"/>
        <v>42474.208333333328</v>
      </c>
      <c r="O550" t="b">
        <v>0</v>
      </c>
      <c r="P550" t="b">
        <v>0</v>
      </c>
      <c r="Q550" t="s">
        <v>33</v>
      </c>
      <c r="R550" s="7">
        <f t="shared" si="35"/>
        <v>59.991289782244557</v>
      </c>
      <c r="S550" s="6" t="str" cm="1">
        <f t="array" ref="S550:T550">_xlfn.TEXTSPLIT(Q550,"/")</f>
        <v>theater</v>
      </c>
      <c r="T550" s="6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11">
        <f t="shared" si="33"/>
        <v>41422.208333333336</v>
      </c>
      <c r="M551">
        <v>1370494800</v>
      </c>
      <c r="N551" s="11">
        <f t="shared" si="34"/>
        <v>41431.208333333336</v>
      </c>
      <c r="O551" t="b">
        <v>0</v>
      </c>
      <c r="P551" t="b">
        <v>0</v>
      </c>
      <c r="Q551" t="s">
        <v>65</v>
      </c>
      <c r="R551" s="7">
        <f t="shared" si="35"/>
        <v>110.03018372703411</v>
      </c>
      <c r="S551" s="6" t="str" cm="1">
        <f t="array" ref="S551:T551">_xlfn.TEXTSPLIT(Q551,"/")</f>
        <v>technology</v>
      </c>
      <c r="T551" s="6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11">
        <f t="shared" si="33"/>
        <v>40968.25</v>
      </c>
      <c r="M552">
        <v>1332306000</v>
      </c>
      <c r="N552" s="11">
        <f t="shared" si="34"/>
        <v>40989.208333333336</v>
      </c>
      <c r="O552" t="b">
        <v>0</v>
      </c>
      <c r="P552" t="b">
        <v>0</v>
      </c>
      <c r="Q552" t="s">
        <v>60</v>
      </c>
      <c r="R552" s="7">
        <f t="shared" si="35"/>
        <v>4</v>
      </c>
      <c r="S552" s="6" t="str" cm="1">
        <f t="array" ref="S552:T552">_xlfn.TEXTSPLIT(Q552,"/")</f>
        <v>music</v>
      </c>
      <c r="T552" s="6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11">
        <f t="shared" si="33"/>
        <v>41993.25</v>
      </c>
      <c r="M553">
        <v>1422511200</v>
      </c>
      <c r="N553" s="11">
        <f t="shared" si="34"/>
        <v>42033.25</v>
      </c>
      <c r="O553" t="b">
        <v>0</v>
      </c>
      <c r="P553" t="b">
        <v>1</v>
      </c>
      <c r="Q553" t="s">
        <v>28</v>
      </c>
      <c r="R553" s="7">
        <f t="shared" si="35"/>
        <v>37.99856063332134</v>
      </c>
      <c r="S553" s="6" t="str" cm="1">
        <f t="array" ref="S553:T553">_xlfn.TEXTSPLIT(Q553,"/")</f>
        <v>technology</v>
      </c>
      <c r="T553" s="6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11">
        <f t="shared" si="33"/>
        <v>42700.25</v>
      </c>
      <c r="M554">
        <v>1480312800</v>
      </c>
      <c r="N554" s="11">
        <f t="shared" si="34"/>
        <v>42702.25</v>
      </c>
      <c r="O554" t="b">
        <v>0</v>
      </c>
      <c r="P554" t="b">
        <v>0</v>
      </c>
      <c r="Q554" t="s">
        <v>33</v>
      </c>
      <c r="R554" s="7">
        <f t="shared" si="35"/>
        <v>96.369565217391298</v>
      </c>
      <c r="S554" s="6" t="str" cm="1">
        <f t="array" ref="S554:T554">_xlfn.TEXTSPLIT(Q554,"/")</f>
        <v>theater</v>
      </c>
      <c r="T554" s="6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11">
        <f t="shared" si="33"/>
        <v>40545.25</v>
      </c>
      <c r="M555">
        <v>1294034400</v>
      </c>
      <c r="N555" s="11">
        <f t="shared" si="34"/>
        <v>40546.25</v>
      </c>
      <c r="O555" t="b">
        <v>0</v>
      </c>
      <c r="P555" t="b">
        <v>0</v>
      </c>
      <c r="Q555" t="s">
        <v>23</v>
      </c>
      <c r="R555" s="7">
        <f t="shared" si="35"/>
        <v>72.978599221789878</v>
      </c>
      <c r="S555" s="6" t="str" cm="1">
        <f t="array" ref="S555:T555">_xlfn.TEXTSPLIT(Q555,"/")</f>
        <v>music</v>
      </c>
      <c r="T555" s="6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11">
        <f t="shared" si="33"/>
        <v>42723.25</v>
      </c>
      <c r="M556">
        <v>1482645600</v>
      </c>
      <c r="N556" s="11">
        <f t="shared" si="34"/>
        <v>42729.25</v>
      </c>
      <c r="O556" t="b">
        <v>0</v>
      </c>
      <c r="P556" t="b">
        <v>0</v>
      </c>
      <c r="Q556" t="s">
        <v>60</v>
      </c>
      <c r="R556" s="7">
        <f t="shared" si="35"/>
        <v>26.007220216606498</v>
      </c>
      <c r="S556" s="6" t="str" cm="1">
        <f t="array" ref="S556:T556">_xlfn.TEXTSPLIT(Q556,"/")</f>
        <v>music</v>
      </c>
      <c r="T556" s="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11">
        <f t="shared" si="33"/>
        <v>41731.208333333336</v>
      </c>
      <c r="M557">
        <v>1399093200</v>
      </c>
      <c r="N557" s="11">
        <f t="shared" si="34"/>
        <v>41762.208333333336</v>
      </c>
      <c r="O557" t="b">
        <v>0</v>
      </c>
      <c r="P557" t="b">
        <v>0</v>
      </c>
      <c r="Q557" t="s">
        <v>23</v>
      </c>
      <c r="R557" s="7">
        <f t="shared" si="35"/>
        <v>104.36296296296297</v>
      </c>
      <c r="S557" s="6" t="str" cm="1">
        <f t="array" ref="S557:T557">_xlfn.TEXTSPLIT(Q557,"/")</f>
        <v>music</v>
      </c>
      <c r="T557" s="6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11">
        <f t="shared" si="33"/>
        <v>40792.208333333336</v>
      </c>
      <c r="M558">
        <v>1315890000</v>
      </c>
      <c r="N558" s="11">
        <f t="shared" si="34"/>
        <v>40799.208333333336</v>
      </c>
      <c r="O558" t="b">
        <v>0</v>
      </c>
      <c r="P558" t="b">
        <v>1</v>
      </c>
      <c r="Q558" t="s">
        <v>206</v>
      </c>
      <c r="R558" s="7">
        <f t="shared" si="35"/>
        <v>102.18852459016394</v>
      </c>
      <c r="S558" s="6" t="str" cm="1">
        <f t="array" ref="S558:T558">_xlfn.TEXTSPLIT(Q558,"/")</f>
        <v>publishing</v>
      </c>
      <c r="T558" s="6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11">
        <f t="shared" si="33"/>
        <v>42279.208333333328</v>
      </c>
      <c r="M559">
        <v>1444021200</v>
      </c>
      <c r="N559" s="11">
        <f t="shared" si="34"/>
        <v>42282.208333333328</v>
      </c>
      <c r="O559" t="b">
        <v>0</v>
      </c>
      <c r="P559" t="b">
        <v>1</v>
      </c>
      <c r="Q559" t="s">
        <v>474</v>
      </c>
      <c r="R559" s="7">
        <f t="shared" si="35"/>
        <v>54.117647058823529</v>
      </c>
      <c r="S559" s="6" t="str" cm="1">
        <f t="array" ref="S559:T559">_xlfn.TEXTSPLIT(Q559,"/")</f>
        <v>film &amp; video</v>
      </c>
      <c r="T559" s="6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11">
        <f t="shared" si="33"/>
        <v>42424.25</v>
      </c>
      <c r="M560">
        <v>1460005200</v>
      </c>
      <c r="N560" s="11">
        <f t="shared" si="34"/>
        <v>42467.208333333328</v>
      </c>
      <c r="O560" t="b">
        <v>0</v>
      </c>
      <c r="P560" t="b">
        <v>0</v>
      </c>
      <c r="Q560" t="s">
        <v>33</v>
      </c>
      <c r="R560" s="7">
        <f t="shared" si="35"/>
        <v>63.222222222222221</v>
      </c>
      <c r="S560" s="6" t="str" cm="1">
        <f t="array" ref="S560:T560">_xlfn.TEXTSPLIT(Q560,"/")</f>
        <v>theater</v>
      </c>
      <c r="T560" s="6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11">
        <f t="shared" si="33"/>
        <v>42584.208333333328</v>
      </c>
      <c r="M561">
        <v>1470718800</v>
      </c>
      <c r="N561" s="11">
        <f t="shared" si="34"/>
        <v>42591.208333333328</v>
      </c>
      <c r="O561" t="b">
        <v>0</v>
      </c>
      <c r="P561" t="b">
        <v>0</v>
      </c>
      <c r="Q561" t="s">
        <v>33</v>
      </c>
      <c r="R561" s="7">
        <f t="shared" si="35"/>
        <v>104.03228962818004</v>
      </c>
      <c r="S561" s="6" t="str" cm="1">
        <f t="array" ref="S561:T561">_xlfn.TEXTSPLIT(Q561,"/")</f>
        <v>theater</v>
      </c>
      <c r="T561" s="6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11">
        <f t="shared" si="33"/>
        <v>40865.25</v>
      </c>
      <c r="M562">
        <v>1325052000</v>
      </c>
      <c r="N562" s="11">
        <f t="shared" si="34"/>
        <v>40905.25</v>
      </c>
      <c r="O562" t="b">
        <v>0</v>
      </c>
      <c r="P562" t="b">
        <v>0</v>
      </c>
      <c r="Q562" t="s">
        <v>71</v>
      </c>
      <c r="R562" s="7">
        <f t="shared" si="35"/>
        <v>49.994334277620396</v>
      </c>
      <c r="S562" s="6" t="str" cm="1">
        <f t="array" ref="S562:T562">_xlfn.TEXTSPLIT(Q562,"/")</f>
        <v>film &amp; video</v>
      </c>
      <c r="T562" s="6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11">
        <f t="shared" si="33"/>
        <v>40833.208333333336</v>
      </c>
      <c r="M563">
        <v>1319000400</v>
      </c>
      <c r="N563" s="11">
        <f t="shared" si="34"/>
        <v>40835.208333333336</v>
      </c>
      <c r="O563" t="b">
        <v>0</v>
      </c>
      <c r="P563" t="b">
        <v>0</v>
      </c>
      <c r="Q563" t="s">
        <v>33</v>
      </c>
      <c r="R563" s="7">
        <f t="shared" si="35"/>
        <v>56.015151515151516</v>
      </c>
      <c r="S563" s="6" t="str" cm="1">
        <f t="array" ref="S563:T563">_xlfn.TEXTSPLIT(Q563,"/")</f>
        <v>theater</v>
      </c>
      <c r="T563" s="6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11">
        <f t="shared" si="33"/>
        <v>43536.208333333328</v>
      </c>
      <c r="M564">
        <v>1552539600</v>
      </c>
      <c r="N564" s="11">
        <f t="shared" si="34"/>
        <v>43538.208333333328</v>
      </c>
      <c r="O564" t="b">
        <v>0</v>
      </c>
      <c r="P564" t="b">
        <v>0</v>
      </c>
      <c r="Q564" t="s">
        <v>23</v>
      </c>
      <c r="R564" s="7">
        <f t="shared" si="35"/>
        <v>48.807692307692307</v>
      </c>
      <c r="S564" s="6" t="str" cm="1">
        <f t="array" ref="S564:T564">_xlfn.TEXTSPLIT(Q564,"/")</f>
        <v>music</v>
      </c>
      <c r="T564" s="6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11">
        <f t="shared" si="33"/>
        <v>43417.25</v>
      </c>
      <c r="M565">
        <v>1543816800</v>
      </c>
      <c r="N565" s="11">
        <f t="shared" si="34"/>
        <v>43437.25</v>
      </c>
      <c r="O565" t="b">
        <v>0</v>
      </c>
      <c r="P565" t="b">
        <v>0</v>
      </c>
      <c r="Q565" t="s">
        <v>42</v>
      </c>
      <c r="R565" s="7">
        <f t="shared" si="35"/>
        <v>60.082352941176474</v>
      </c>
      <c r="S565" s="6" t="str" cm="1">
        <f t="array" ref="S565:T565">_xlfn.TEXTSPLIT(Q565,"/")</f>
        <v>film &amp; video</v>
      </c>
      <c r="T565" s="6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11">
        <f t="shared" si="33"/>
        <v>42078.208333333328</v>
      </c>
      <c r="M566">
        <v>1427086800</v>
      </c>
      <c r="N566" s="11">
        <f t="shared" si="34"/>
        <v>42086.208333333328</v>
      </c>
      <c r="O566" t="b">
        <v>0</v>
      </c>
      <c r="P566" t="b">
        <v>0</v>
      </c>
      <c r="Q566" t="s">
        <v>33</v>
      </c>
      <c r="R566" s="7">
        <f t="shared" si="35"/>
        <v>78.990502793296088</v>
      </c>
      <c r="S566" s="6" t="str" cm="1">
        <f t="array" ref="S566:T566">_xlfn.TEXTSPLIT(Q566,"/")</f>
        <v>theater</v>
      </c>
      <c r="T566" s="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11">
        <f t="shared" si="33"/>
        <v>40862.25</v>
      </c>
      <c r="M567">
        <v>1323064800</v>
      </c>
      <c r="N567" s="11">
        <f t="shared" si="34"/>
        <v>40882.25</v>
      </c>
      <c r="O567" t="b">
        <v>0</v>
      </c>
      <c r="P567" t="b">
        <v>0</v>
      </c>
      <c r="Q567" t="s">
        <v>33</v>
      </c>
      <c r="R567" s="7">
        <f t="shared" si="35"/>
        <v>53.99499443826474</v>
      </c>
      <c r="S567" s="6" t="str" cm="1">
        <f t="array" ref="S567:T567">_xlfn.TEXTSPLIT(Q567,"/")</f>
        <v>theater</v>
      </c>
      <c r="T567" s="6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11">
        <f t="shared" si="33"/>
        <v>42424.25</v>
      </c>
      <c r="M568">
        <v>1458277200</v>
      </c>
      <c r="N568" s="11">
        <f t="shared" si="34"/>
        <v>42447.208333333328</v>
      </c>
      <c r="O568" t="b">
        <v>0</v>
      </c>
      <c r="P568" t="b">
        <v>1</v>
      </c>
      <c r="Q568" t="s">
        <v>50</v>
      </c>
      <c r="R568" s="7">
        <f t="shared" si="35"/>
        <v>111.45945945945945</v>
      </c>
      <c r="S568" s="6" t="str" cm="1">
        <f t="array" ref="S568:T568">_xlfn.TEXTSPLIT(Q568,"/")</f>
        <v>music</v>
      </c>
      <c r="T568" s="6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11">
        <f t="shared" si="33"/>
        <v>41830.208333333336</v>
      </c>
      <c r="M569">
        <v>1405141200</v>
      </c>
      <c r="N569" s="11">
        <f t="shared" si="34"/>
        <v>41832.208333333336</v>
      </c>
      <c r="O569" t="b">
        <v>0</v>
      </c>
      <c r="P569" t="b">
        <v>0</v>
      </c>
      <c r="Q569" t="s">
        <v>23</v>
      </c>
      <c r="R569" s="7">
        <f t="shared" si="35"/>
        <v>60.922131147540981</v>
      </c>
      <c r="S569" s="6" t="str" cm="1">
        <f t="array" ref="S569:T569">_xlfn.TEXTSPLIT(Q569,"/")</f>
        <v>music</v>
      </c>
      <c r="T569" s="6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11">
        <f t="shared" si="33"/>
        <v>40374.208333333336</v>
      </c>
      <c r="M570">
        <v>1283058000</v>
      </c>
      <c r="N570" s="11">
        <f t="shared" si="34"/>
        <v>40419.208333333336</v>
      </c>
      <c r="O570" t="b">
        <v>0</v>
      </c>
      <c r="P570" t="b">
        <v>0</v>
      </c>
      <c r="Q570" t="s">
        <v>33</v>
      </c>
      <c r="R570" s="7">
        <f t="shared" si="35"/>
        <v>26.0015444015444</v>
      </c>
      <c r="S570" s="6" t="str" cm="1">
        <f t="array" ref="S570:T570">_xlfn.TEXTSPLIT(Q570,"/")</f>
        <v>theater</v>
      </c>
      <c r="T570" s="6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11">
        <f t="shared" si="33"/>
        <v>40554.25</v>
      </c>
      <c r="M571">
        <v>1295762400</v>
      </c>
      <c r="N571" s="11">
        <f t="shared" si="34"/>
        <v>40566.25</v>
      </c>
      <c r="O571" t="b">
        <v>0</v>
      </c>
      <c r="P571" t="b">
        <v>0</v>
      </c>
      <c r="Q571" t="s">
        <v>71</v>
      </c>
      <c r="R571" s="7">
        <f t="shared" si="35"/>
        <v>80.993208828522924</v>
      </c>
      <c r="S571" s="6" t="str" cm="1">
        <f t="array" ref="S571:T571">_xlfn.TEXTSPLIT(Q571,"/")</f>
        <v>film &amp; video</v>
      </c>
      <c r="T571" s="6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11">
        <f t="shared" si="33"/>
        <v>41993.25</v>
      </c>
      <c r="M572">
        <v>1419573600</v>
      </c>
      <c r="N572" s="11">
        <f t="shared" si="34"/>
        <v>41999.25</v>
      </c>
      <c r="O572" t="b">
        <v>0</v>
      </c>
      <c r="P572" t="b">
        <v>1</v>
      </c>
      <c r="Q572" t="s">
        <v>23</v>
      </c>
      <c r="R572" s="7">
        <f t="shared" si="35"/>
        <v>34.995963302752294</v>
      </c>
      <c r="S572" s="6" t="str" cm="1">
        <f t="array" ref="S572:T572">_xlfn.TEXTSPLIT(Q572,"/")</f>
        <v>music</v>
      </c>
      <c r="T572" s="6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11">
        <f t="shared" si="33"/>
        <v>42174.208333333328</v>
      </c>
      <c r="M573">
        <v>1438750800</v>
      </c>
      <c r="N573" s="11">
        <f t="shared" si="34"/>
        <v>42221.208333333328</v>
      </c>
      <c r="O573" t="b">
        <v>0</v>
      </c>
      <c r="P573" t="b">
        <v>0</v>
      </c>
      <c r="Q573" t="s">
        <v>100</v>
      </c>
      <c r="R573" s="7">
        <f t="shared" si="35"/>
        <v>94.142857142857139</v>
      </c>
      <c r="S573" s="6" t="str" cm="1">
        <f t="array" ref="S573:T573">_xlfn.TEXTSPLIT(Q573,"/")</f>
        <v>film &amp; video</v>
      </c>
      <c r="T573" s="6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11">
        <f t="shared" si="33"/>
        <v>42275.208333333328</v>
      </c>
      <c r="M574">
        <v>1444798800</v>
      </c>
      <c r="N574" s="11">
        <f t="shared" si="34"/>
        <v>42291.208333333328</v>
      </c>
      <c r="O574" t="b">
        <v>0</v>
      </c>
      <c r="P574" t="b">
        <v>1</v>
      </c>
      <c r="Q574" t="s">
        <v>23</v>
      </c>
      <c r="R574" s="7">
        <f t="shared" si="35"/>
        <v>52.085106382978722</v>
      </c>
      <c r="S574" s="6" t="str" cm="1">
        <f t="array" ref="S574:T574">_xlfn.TEXTSPLIT(Q574,"/")</f>
        <v>music</v>
      </c>
      <c r="T574" s="6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11">
        <f t="shared" si="33"/>
        <v>41761.208333333336</v>
      </c>
      <c r="M575">
        <v>1399179600</v>
      </c>
      <c r="N575" s="11">
        <f t="shared" si="34"/>
        <v>41763.208333333336</v>
      </c>
      <c r="O575" t="b">
        <v>0</v>
      </c>
      <c r="P575" t="b">
        <v>0</v>
      </c>
      <c r="Q575" t="s">
        <v>1029</v>
      </c>
      <c r="R575" s="7">
        <f t="shared" si="35"/>
        <v>24.986666666666668</v>
      </c>
      <c r="S575" s="6" t="str" cm="1">
        <f t="array" ref="S575:T575">_xlfn.TEXTSPLIT(Q575,"/")</f>
        <v>journalism</v>
      </c>
      <c r="T575" s="6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11">
        <f t="shared" si="33"/>
        <v>43806.25</v>
      </c>
      <c r="M576">
        <v>1576562400</v>
      </c>
      <c r="N576" s="11">
        <f t="shared" si="34"/>
        <v>43816.25</v>
      </c>
      <c r="O576" t="b">
        <v>0</v>
      </c>
      <c r="P576" t="b">
        <v>1</v>
      </c>
      <c r="Q576" t="s">
        <v>17</v>
      </c>
      <c r="R576" s="7">
        <f t="shared" si="35"/>
        <v>69.215277777777771</v>
      </c>
      <c r="S576" s="6" t="str" cm="1">
        <f t="array" ref="S576:T576">_xlfn.TEXTSPLIT(Q576,"/")</f>
        <v>food</v>
      </c>
      <c r="T576" s="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11">
        <f t="shared" si="33"/>
        <v>41779.208333333336</v>
      </c>
      <c r="M577">
        <v>1400821200</v>
      </c>
      <c r="N577" s="11">
        <f t="shared" si="34"/>
        <v>41782.208333333336</v>
      </c>
      <c r="O577" t="b">
        <v>0</v>
      </c>
      <c r="P577" t="b">
        <v>1</v>
      </c>
      <c r="Q577" t="s">
        <v>33</v>
      </c>
      <c r="R577" s="7">
        <f t="shared" si="35"/>
        <v>93.944444444444443</v>
      </c>
      <c r="S577" s="6" t="str" cm="1">
        <f t="array" ref="S577:T577">_xlfn.TEXTSPLIT(Q577,"/")</f>
        <v>theater</v>
      </c>
      <c r="T577" s="6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11">
        <f t="shared" si="33"/>
        <v>43040.208333333328</v>
      </c>
      <c r="M578">
        <v>1510984800</v>
      </c>
      <c r="N578" s="11">
        <f t="shared" si="34"/>
        <v>43057.25</v>
      </c>
      <c r="O578" t="b">
        <v>0</v>
      </c>
      <c r="P578" t="b">
        <v>0</v>
      </c>
      <c r="Q578" t="s">
        <v>33</v>
      </c>
      <c r="R578" s="7">
        <f t="shared" si="35"/>
        <v>98.40625</v>
      </c>
      <c r="S578" s="6" t="str" cm="1">
        <f t="array" ref="S578:T578">_xlfn.TEXTSPLIT(Q578,"/")</f>
        <v>theater</v>
      </c>
      <c r="T578" s="6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11">
        <f t="shared" ref="L579:L642" si="37">(((K579/60)/60)/24)+DATE(1970,1,1)</f>
        <v>40613.25</v>
      </c>
      <c r="M579">
        <v>1302066000</v>
      </c>
      <c r="N579" s="11">
        <f t="shared" ref="N579:N642" si="38">(((M579/60)/60)/24)+DATE(1970,1,1)</f>
        <v>40639.208333333336</v>
      </c>
      <c r="O579" t="b">
        <v>0</v>
      </c>
      <c r="P579" t="b">
        <v>0</v>
      </c>
      <c r="Q579" t="s">
        <v>159</v>
      </c>
      <c r="R579" s="7">
        <f t="shared" ref="R579:R642" si="39">IFERROR(E579/H579,0)</f>
        <v>41.783783783783782</v>
      </c>
      <c r="S579" s="6" t="str" cm="1">
        <f t="array" ref="S579:T579">_xlfn.TEXTSPLIT(Q579,"/")</f>
        <v>music</v>
      </c>
      <c r="T579" s="6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11">
        <f t="shared" si="37"/>
        <v>40878.25</v>
      </c>
      <c r="M580">
        <v>1322978400</v>
      </c>
      <c r="N580" s="11">
        <f t="shared" si="38"/>
        <v>40881.25</v>
      </c>
      <c r="O580" t="b">
        <v>0</v>
      </c>
      <c r="P580" t="b">
        <v>0</v>
      </c>
      <c r="Q580" t="s">
        <v>474</v>
      </c>
      <c r="R580" s="7">
        <f t="shared" si="39"/>
        <v>65.991836734693877</v>
      </c>
      <c r="S580" s="6" t="str" cm="1">
        <f t="array" ref="S580:T580">_xlfn.TEXTSPLIT(Q580,"/")</f>
        <v>film &amp; video</v>
      </c>
      <c r="T580" s="6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11">
        <f t="shared" si="37"/>
        <v>40762.208333333336</v>
      </c>
      <c r="M581">
        <v>1313730000</v>
      </c>
      <c r="N581" s="11">
        <f t="shared" si="38"/>
        <v>40774.208333333336</v>
      </c>
      <c r="O581" t="b">
        <v>0</v>
      </c>
      <c r="P581" t="b">
        <v>0</v>
      </c>
      <c r="Q581" t="s">
        <v>159</v>
      </c>
      <c r="R581" s="7">
        <f t="shared" si="39"/>
        <v>72.05747126436782</v>
      </c>
      <c r="S581" s="6" t="str" cm="1">
        <f t="array" ref="S581:T581">_xlfn.TEXTSPLIT(Q581,"/")</f>
        <v>music</v>
      </c>
      <c r="T581" s="6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11">
        <f t="shared" si="37"/>
        <v>41696.25</v>
      </c>
      <c r="M582">
        <v>1394085600</v>
      </c>
      <c r="N582" s="11">
        <f t="shared" si="38"/>
        <v>41704.25</v>
      </c>
      <c r="O582" t="b">
        <v>0</v>
      </c>
      <c r="P582" t="b">
        <v>0</v>
      </c>
      <c r="Q582" t="s">
        <v>33</v>
      </c>
      <c r="R582" s="7">
        <f t="shared" si="39"/>
        <v>48.003209242618745</v>
      </c>
      <c r="S582" s="6" t="str" cm="1">
        <f t="array" ref="S582:T582">_xlfn.TEXTSPLIT(Q582,"/")</f>
        <v>theater</v>
      </c>
      <c r="T582" s="6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11">
        <f t="shared" si="37"/>
        <v>40662.208333333336</v>
      </c>
      <c r="M583">
        <v>1305349200</v>
      </c>
      <c r="N583" s="11">
        <f t="shared" si="38"/>
        <v>40677.208333333336</v>
      </c>
      <c r="O583" t="b">
        <v>0</v>
      </c>
      <c r="P583" t="b">
        <v>0</v>
      </c>
      <c r="Q583" t="s">
        <v>28</v>
      </c>
      <c r="R583" s="7">
        <f t="shared" si="39"/>
        <v>54.098591549295776</v>
      </c>
      <c r="S583" s="6" t="str" cm="1">
        <f t="array" ref="S583:T583">_xlfn.TEXTSPLIT(Q583,"/")</f>
        <v>technology</v>
      </c>
      <c r="T583" s="6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11">
        <f t="shared" si="37"/>
        <v>42165.208333333328</v>
      </c>
      <c r="M584">
        <v>1434344400</v>
      </c>
      <c r="N584" s="11">
        <f t="shared" si="38"/>
        <v>42170.208333333328</v>
      </c>
      <c r="O584" t="b">
        <v>0</v>
      </c>
      <c r="P584" t="b">
        <v>1</v>
      </c>
      <c r="Q584" t="s">
        <v>89</v>
      </c>
      <c r="R584" s="7">
        <f t="shared" si="39"/>
        <v>107.88095238095238</v>
      </c>
      <c r="S584" s="6" t="str" cm="1">
        <f t="array" ref="S584:T584">_xlfn.TEXTSPLIT(Q584,"/")</f>
        <v>games</v>
      </c>
      <c r="T584" s="6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11">
        <f t="shared" si="37"/>
        <v>40959.25</v>
      </c>
      <c r="M585">
        <v>1331186400</v>
      </c>
      <c r="N585" s="11">
        <f t="shared" si="38"/>
        <v>40976.25</v>
      </c>
      <c r="O585" t="b">
        <v>0</v>
      </c>
      <c r="P585" t="b">
        <v>0</v>
      </c>
      <c r="Q585" t="s">
        <v>42</v>
      </c>
      <c r="R585" s="7">
        <f t="shared" si="39"/>
        <v>67.034103410341032</v>
      </c>
      <c r="S585" s="6" t="str" cm="1">
        <f t="array" ref="S585:T585">_xlfn.TEXTSPLIT(Q585,"/")</f>
        <v>film &amp; video</v>
      </c>
      <c r="T585" s="6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11">
        <f t="shared" si="37"/>
        <v>41024.208333333336</v>
      </c>
      <c r="M586">
        <v>1336539600</v>
      </c>
      <c r="N586" s="11">
        <f t="shared" si="38"/>
        <v>41038.208333333336</v>
      </c>
      <c r="O586" t="b">
        <v>0</v>
      </c>
      <c r="P586" t="b">
        <v>0</v>
      </c>
      <c r="Q586" t="s">
        <v>28</v>
      </c>
      <c r="R586" s="7">
        <f t="shared" si="39"/>
        <v>64.01425914445133</v>
      </c>
      <c r="S586" s="6" t="str" cm="1">
        <f t="array" ref="S586:T586">_xlfn.TEXTSPLIT(Q586,"/")</f>
        <v>technology</v>
      </c>
      <c r="T586" s="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11">
        <f t="shared" si="37"/>
        <v>40255.208333333336</v>
      </c>
      <c r="M587">
        <v>1269752400</v>
      </c>
      <c r="N587" s="11">
        <f t="shared" si="38"/>
        <v>40265.208333333336</v>
      </c>
      <c r="O587" t="b">
        <v>0</v>
      </c>
      <c r="P587" t="b">
        <v>0</v>
      </c>
      <c r="Q587" t="s">
        <v>206</v>
      </c>
      <c r="R587" s="7">
        <f t="shared" si="39"/>
        <v>96.066176470588232</v>
      </c>
      <c r="S587" s="6" t="str" cm="1">
        <f t="array" ref="S587:T587">_xlfn.TEXTSPLIT(Q587,"/")</f>
        <v>publishing</v>
      </c>
      <c r="T587" s="6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11">
        <f t="shared" si="37"/>
        <v>40499.25</v>
      </c>
      <c r="M588">
        <v>1291615200</v>
      </c>
      <c r="N588" s="11">
        <f t="shared" si="38"/>
        <v>40518.25</v>
      </c>
      <c r="O588" t="b">
        <v>0</v>
      </c>
      <c r="P588" t="b">
        <v>0</v>
      </c>
      <c r="Q588" t="s">
        <v>23</v>
      </c>
      <c r="R588" s="7">
        <f t="shared" si="39"/>
        <v>51.184615384615384</v>
      </c>
      <c r="S588" s="6" t="str" cm="1">
        <f t="array" ref="S588:T588">_xlfn.TEXTSPLIT(Q588,"/")</f>
        <v>music</v>
      </c>
      <c r="T588" s="6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11">
        <f t="shared" si="37"/>
        <v>43484.25</v>
      </c>
      <c r="M589">
        <v>1552366800</v>
      </c>
      <c r="N589" s="11">
        <f t="shared" si="38"/>
        <v>43536.208333333328</v>
      </c>
      <c r="O589" t="b">
        <v>0</v>
      </c>
      <c r="P589" t="b">
        <v>1</v>
      </c>
      <c r="Q589" t="s">
        <v>17</v>
      </c>
      <c r="R589" s="7">
        <f t="shared" si="39"/>
        <v>43.92307692307692</v>
      </c>
      <c r="S589" s="6" t="str" cm="1">
        <f t="array" ref="S589:T589">_xlfn.TEXTSPLIT(Q589,"/")</f>
        <v>food</v>
      </c>
      <c r="T589" s="6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11">
        <f t="shared" si="37"/>
        <v>40262.208333333336</v>
      </c>
      <c r="M590">
        <v>1272171600</v>
      </c>
      <c r="N590" s="11">
        <f t="shared" si="38"/>
        <v>40293.208333333336</v>
      </c>
      <c r="O590" t="b">
        <v>0</v>
      </c>
      <c r="P590" t="b">
        <v>0</v>
      </c>
      <c r="Q590" t="s">
        <v>33</v>
      </c>
      <c r="R590" s="7">
        <f t="shared" si="39"/>
        <v>91.021198830409361</v>
      </c>
      <c r="S590" s="6" t="str" cm="1">
        <f t="array" ref="S590:T590">_xlfn.TEXTSPLIT(Q590,"/")</f>
        <v>theater</v>
      </c>
      <c r="T590" s="6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11">
        <f t="shared" si="37"/>
        <v>42190.208333333328</v>
      </c>
      <c r="M591">
        <v>1436677200</v>
      </c>
      <c r="N591" s="11">
        <f t="shared" si="38"/>
        <v>42197.208333333328</v>
      </c>
      <c r="O591" t="b">
        <v>0</v>
      </c>
      <c r="P591" t="b">
        <v>0</v>
      </c>
      <c r="Q591" t="s">
        <v>42</v>
      </c>
      <c r="R591" s="7">
        <f t="shared" si="39"/>
        <v>50.127450980392155</v>
      </c>
      <c r="S591" s="6" t="str" cm="1">
        <f t="array" ref="S591:T591">_xlfn.TEXTSPLIT(Q591,"/")</f>
        <v>film &amp; video</v>
      </c>
      <c r="T591" s="6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11">
        <f t="shared" si="37"/>
        <v>41994.25</v>
      </c>
      <c r="M592">
        <v>1420092000</v>
      </c>
      <c r="N592" s="11">
        <f t="shared" si="38"/>
        <v>42005.25</v>
      </c>
      <c r="O592" t="b">
        <v>0</v>
      </c>
      <c r="P592" t="b">
        <v>0</v>
      </c>
      <c r="Q592" t="s">
        <v>133</v>
      </c>
      <c r="R592" s="7">
        <f t="shared" si="39"/>
        <v>67.720930232558146</v>
      </c>
      <c r="S592" s="6" t="str" cm="1">
        <f t="array" ref="S592:T592">_xlfn.TEXTSPLIT(Q592,"/")</f>
        <v>publishing</v>
      </c>
      <c r="T592" s="6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11">
        <f t="shared" si="37"/>
        <v>40373.208333333336</v>
      </c>
      <c r="M593">
        <v>1279947600</v>
      </c>
      <c r="N593" s="11">
        <f t="shared" si="38"/>
        <v>40383.208333333336</v>
      </c>
      <c r="O593" t="b">
        <v>0</v>
      </c>
      <c r="P593" t="b">
        <v>0</v>
      </c>
      <c r="Q593" t="s">
        <v>89</v>
      </c>
      <c r="R593" s="7">
        <f t="shared" si="39"/>
        <v>61.03921568627451</v>
      </c>
      <c r="S593" s="6" t="str" cm="1">
        <f t="array" ref="S593:T593">_xlfn.TEXTSPLIT(Q593,"/")</f>
        <v>games</v>
      </c>
      <c r="T593" s="6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11">
        <f t="shared" si="37"/>
        <v>41789.208333333336</v>
      </c>
      <c r="M594">
        <v>1402203600</v>
      </c>
      <c r="N594" s="11">
        <f t="shared" si="38"/>
        <v>41798.208333333336</v>
      </c>
      <c r="O594" t="b">
        <v>0</v>
      </c>
      <c r="P594" t="b">
        <v>0</v>
      </c>
      <c r="Q594" t="s">
        <v>33</v>
      </c>
      <c r="R594" s="7">
        <f t="shared" si="39"/>
        <v>80.011857707509876</v>
      </c>
      <c r="S594" s="6" t="str" cm="1">
        <f t="array" ref="S594:T594">_xlfn.TEXTSPLIT(Q594,"/")</f>
        <v>theater</v>
      </c>
      <c r="T594" s="6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11">
        <f t="shared" si="37"/>
        <v>41724.208333333336</v>
      </c>
      <c r="M595">
        <v>1396933200</v>
      </c>
      <c r="N595" s="11">
        <f t="shared" si="38"/>
        <v>41737.208333333336</v>
      </c>
      <c r="O595" t="b">
        <v>0</v>
      </c>
      <c r="P595" t="b">
        <v>0</v>
      </c>
      <c r="Q595" t="s">
        <v>71</v>
      </c>
      <c r="R595" s="7">
        <f t="shared" si="39"/>
        <v>47.001497753369947</v>
      </c>
      <c r="S595" s="6" t="str" cm="1">
        <f t="array" ref="S595:T595">_xlfn.TEXTSPLIT(Q595,"/")</f>
        <v>film &amp; video</v>
      </c>
      <c r="T595" s="6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11">
        <f t="shared" si="37"/>
        <v>42548.208333333328</v>
      </c>
      <c r="M596">
        <v>1467262800</v>
      </c>
      <c r="N596" s="11">
        <f t="shared" si="38"/>
        <v>42551.208333333328</v>
      </c>
      <c r="O596" t="b">
        <v>0</v>
      </c>
      <c r="P596" t="b">
        <v>1</v>
      </c>
      <c r="Q596" t="s">
        <v>33</v>
      </c>
      <c r="R596" s="7">
        <f t="shared" si="39"/>
        <v>71.127388535031841</v>
      </c>
      <c r="S596" s="6" t="str" cm="1">
        <f t="array" ref="S596:T596">_xlfn.TEXTSPLIT(Q596,"/")</f>
        <v>theater</v>
      </c>
      <c r="T596" s="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11">
        <f t="shared" si="37"/>
        <v>40253.208333333336</v>
      </c>
      <c r="M597">
        <v>1270530000</v>
      </c>
      <c r="N597" s="11">
        <f t="shared" si="38"/>
        <v>40274.208333333336</v>
      </c>
      <c r="O597" t="b">
        <v>0</v>
      </c>
      <c r="P597" t="b">
        <v>1</v>
      </c>
      <c r="Q597" t="s">
        <v>33</v>
      </c>
      <c r="R597" s="7">
        <f t="shared" si="39"/>
        <v>89.99079189686924</v>
      </c>
      <c r="S597" s="6" t="str" cm="1">
        <f t="array" ref="S597:T597">_xlfn.TEXTSPLIT(Q597,"/")</f>
        <v>theater</v>
      </c>
      <c r="T597" s="6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11">
        <f t="shared" si="37"/>
        <v>42434.25</v>
      </c>
      <c r="M598">
        <v>1457762400</v>
      </c>
      <c r="N598" s="11">
        <f t="shared" si="38"/>
        <v>42441.25</v>
      </c>
      <c r="O598" t="b">
        <v>0</v>
      </c>
      <c r="P598" t="b">
        <v>1</v>
      </c>
      <c r="Q598" t="s">
        <v>53</v>
      </c>
      <c r="R598" s="7">
        <f t="shared" si="39"/>
        <v>43.032786885245905</v>
      </c>
      <c r="S598" s="6" t="str" cm="1">
        <f t="array" ref="S598:T598">_xlfn.TEXTSPLIT(Q598,"/")</f>
        <v>film &amp; video</v>
      </c>
      <c r="T598" s="6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11">
        <f t="shared" si="37"/>
        <v>43786.25</v>
      </c>
      <c r="M599">
        <v>1575525600</v>
      </c>
      <c r="N599" s="11">
        <f t="shared" si="38"/>
        <v>43804.25</v>
      </c>
      <c r="O599" t="b">
        <v>0</v>
      </c>
      <c r="P599" t="b">
        <v>0</v>
      </c>
      <c r="Q599" t="s">
        <v>33</v>
      </c>
      <c r="R599" s="7">
        <f t="shared" si="39"/>
        <v>67.997714808043881</v>
      </c>
      <c r="S599" s="6" t="str" cm="1">
        <f t="array" ref="S599:T599">_xlfn.TEXTSPLIT(Q599,"/")</f>
        <v>theater</v>
      </c>
      <c r="T599" s="6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11">
        <f t="shared" si="37"/>
        <v>40344.208333333336</v>
      </c>
      <c r="M600">
        <v>1279083600</v>
      </c>
      <c r="N600" s="11">
        <f t="shared" si="38"/>
        <v>40373.208333333336</v>
      </c>
      <c r="O600" t="b">
        <v>0</v>
      </c>
      <c r="P600" t="b">
        <v>0</v>
      </c>
      <c r="Q600" t="s">
        <v>23</v>
      </c>
      <c r="R600" s="7">
        <f t="shared" si="39"/>
        <v>73.004566210045667</v>
      </c>
      <c r="S600" s="6" t="str" cm="1">
        <f t="array" ref="S600:T600">_xlfn.TEXTSPLIT(Q600,"/")</f>
        <v>music</v>
      </c>
      <c r="T600" s="6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11">
        <f t="shared" si="37"/>
        <v>42047.25</v>
      </c>
      <c r="M601">
        <v>1424412000</v>
      </c>
      <c r="N601" s="11">
        <f t="shared" si="38"/>
        <v>42055.25</v>
      </c>
      <c r="O601" t="b">
        <v>0</v>
      </c>
      <c r="P601" t="b">
        <v>0</v>
      </c>
      <c r="Q601" t="s">
        <v>42</v>
      </c>
      <c r="R601" s="7">
        <f t="shared" si="39"/>
        <v>62.341463414634148</v>
      </c>
      <c r="S601" s="6" t="str" cm="1">
        <f t="array" ref="S601:T601">_xlfn.TEXTSPLIT(Q601,"/")</f>
        <v>film &amp; video</v>
      </c>
      <c r="T601" s="6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11">
        <f t="shared" si="37"/>
        <v>41485.208333333336</v>
      </c>
      <c r="M602">
        <v>1376197200</v>
      </c>
      <c r="N602" s="11">
        <f t="shared" si="38"/>
        <v>41497.208333333336</v>
      </c>
      <c r="O602" t="b">
        <v>0</v>
      </c>
      <c r="P602" t="b">
        <v>0</v>
      </c>
      <c r="Q602" t="s">
        <v>17</v>
      </c>
      <c r="R602" s="7">
        <f t="shared" si="39"/>
        <v>5</v>
      </c>
      <c r="S602" s="6" t="str" cm="1">
        <f t="array" ref="S602:T602">_xlfn.TEXTSPLIT(Q602,"/")</f>
        <v>food</v>
      </c>
      <c r="T602" s="6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11">
        <f t="shared" si="37"/>
        <v>41789.208333333336</v>
      </c>
      <c r="M603">
        <v>1402894800</v>
      </c>
      <c r="N603" s="11">
        <f t="shared" si="38"/>
        <v>41806.208333333336</v>
      </c>
      <c r="O603" t="b">
        <v>1</v>
      </c>
      <c r="P603" t="b">
        <v>0</v>
      </c>
      <c r="Q603" t="s">
        <v>65</v>
      </c>
      <c r="R603" s="7">
        <f t="shared" si="39"/>
        <v>67.103092783505161</v>
      </c>
      <c r="S603" s="6" t="str" cm="1">
        <f t="array" ref="S603:T603">_xlfn.TEXTSPLIT(Q603,"/")</f>
        <v>technology</v>
      </c>
      <c r="T603" s="6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11">
        <f t="shared" si="37"/>
        <v>42160.208333333328</v>
      </c>
      <c r="M604">
        <v>1434430800</v>
      </c>
      <c r="N604" s="11">
        <f t="shared" si="38"/>
        <v>42171.208333333328</v>
      </c>
      <c r="O604" t="b">
        <v>0</v>
      </c>
      <c r="P604" t="b">
        <v>0</v>
      </c>
      <c r="Q604" t="s">
        <v>33</v>
      </c>
      <c r="R604" s="7">
        <f t="shared" si="39"/>
        <v>79.978947368421046</v>
      </c>
      <c r="S604" s="6" t="str" cm="1">
        <f t="array" ref="S604:T604">_xlfn.TEXTSPLIT(Q604,"/")</f>
        <v>theater</v>
      </c>
      <c r="T604" s="6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11">
        <f t="shared" si="37"/>
        <v>43573.208333333328</v>
      </c>
      <c r="M605">
        <v>1557896400</v>
      </c>
      <c r="N605" s="11">
        <f t="shared" si="38"/>
        <v>43600.208333333328</v>
      </c>
      <c r="O605" t="b">
        <v>0</v>
      </c>
      <c r="P605" t="b">
        <v>0</v>
      </c>
      <c r="Q605" t="s">
        <v>33</v>
      </c>
      <c r="R605" s="7">
        <f t="shared" si="39"/>
        <v>62.176470588235297</v>
      </c>
      <c r="S605" s="6" t="str" cm="1">
        <f t="array" ref="S605:T605">_xlfn.TEXTSPLIT(Q605,"/")</f>
        <v>theater</v>
      </c>
      <c r="T605" s="6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11">
        <f t="shared" si="37"/>
        <v>40565.25</v>
      </c>
      <c r="M606">
        <v>1297490400</v>
      </c>
      <c r="N606" s="11">
        <f t="shared" si="38"/>
        <v>40586.25</v>
      </c>
      <c r="O606" t="b">
        <v>0</v>
      </c>
      <c r="P606" t="b">
        <v>0</v>
      </c>
      <c r="Q606" t="s">
        <v>33</v>
      </c>
      <c r="R606" s="7">
        <f t="shared" si="39"/>
        <v>53.005950297514879</v>
      </c>
      <c r="S606" s="6" t="str" cm="1">
        <f t="array" ref="S606:T606">_xlfn.TEXTSPLIT(Q606,"/")</f>
        <v>theater</v>
      </c>
      <c r="T606" s="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11">
        <f t="shared" si="37"/>
        <v>42280.208333333328</v>
      </c>
      <c r="M607">
        <v>1447394400</v>
      </c>
      <c r="N607" s="11">
        <f t="shared" si="38"/>
        <v>42321.25</v>
      </c>
      <c r="O607" t="b">
        <v>0</v>
      </c>
      <c r="P607" t="b">
        <v>0</v>
      </c>
      <c r="Q607" t="s">
        <v>68</v>
      </c>
      <c r="R607" s="7">
        <f t="shared" si="39"/>
        <v>57.738317757009348</v>
      </c>
      <c r="S607" s="6" t="str" cm="1">
        <f t="array" ref="S607:T607">_xlfn.TEXTSPLIT(Q607,"/")</f>
        <v>publishing</v>
      </c>
      <c r="T607" s="6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11">
        <f t="shared" si="37"/>
        <v>42436.25</v>
      </c>
      <c r="M608">
        <v>1458277200</v>
      </c>
      <c r="N608" s="11">
        <f t="shared" si="38"/>
        <v>42447.208333333328</v>
      </c>
      <c r="O608" t="b">
        <v>0</v>
      </c>
      <c r="P608" t="b">
        <v>0</v>
      </c>
      <c r="Q608" t="s">
        <v>23</v>
      </c>
      <c r="R608" s="7">
        <f t="shared" si="39"/>
        <v>40.03125</v>
      </c>
      <c r="S608" s="6" t="str" cm="1">
        <f t="array" ref="S608:T608">_xlfn.TEXTSPLIT(Q608,"/")</f>
        <v>music</v>
      </c>
      <c r="T608" s="6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11">
        <f t="shared" si="37"/>
        <v>41721.208333333336</v>
      </c>
      <c r="M609">
        <v>1395723600</v>
      </c>
      <c r="N609" s="11">
        <f t="shared" si="38"/>
        <v>41723.208333333336</v>
      </c>
      <c r="O609" t="b">
        <v>0</v>
      </c>
      <c r="P609" t="b">
        <v>0</v>
      </c>
      <c r="Q609" t="s">
        <v>17</v>
      </c>
      <c r="R609" s="7">
        <f t="shared" si="39"/>
        <v>81.016591928251117</v>
      </c>
      <c r="S609" s="6" t="str" cm="1">
        <f t="array" ref="S609:T609">_xlfn.TEXTSPLIT(Q609,"/")</f>
        <v>food</v>
      </c>
      <c r="T609" s="6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11">
        <f t="shared" si="37"/>
        <v>43530.25</v>
      </c>
      <c r="M610">
        <v>1552197600</v>
      </c>
      <c r="N610" s="11">
        <f t="shared" si="38"/>
        <v>43534.25</v>
      </c>
      <c r="O610" t="b">
        <v>0</v>
      </c>
      <c r="P610" t="b">
        <v>1</v>
      </c>
      <c r="Q610" t="s">
        <v>159</v>
      </c>
      <c r="R610" s="7">
        <f t="shared" si="39"/>
        <v>35.047468354430379</v>
      </c>
      <c r="S610" s="6" t="str" cm="1">
        <f t="array" ref="S610:T610">_xlfn.TEXTSPLIT(Q610,"/")</f>
        <v>music</v>
      </c>
      <c r="T610" s="6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11">
        <f t="shared" si="37"/>
        <v>43481.25</v>
      </c>
      <c r="M611">
        <v>1549087200</v>
      </c>
      <c r="N611" s="11">
        <f t="shared" si="38"/>
        <v>43498.25</v>
      </c>
      <c r="O611" t="b">
        <v>0</v>
      </c>
      <c r="P611" t="b">
        <v>0</v>
      </c>
      <c r="Q611" t="s">
        <v>474</v>
      </c>
      <c r="R611" s="7">
        <f t="shared" si="39"/>
        <v>102.92307692307692</v>
      </c>
      <c r="S611" s="6" t="str" cm="1">
        <f t="array" ref="S611:T611">_xlfn.TEXTSPLIT(Q611,"/")</f>
        <v>film &amp; video</v>
      </c>
      <c r="T611" s="6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11">
        <f t="shared" si="37"/>
        <v>41259.25</v>
      </c>
      <c r="M612">
        <v>1356847200</v>
      </c>
      <c r="N612" s="11">
        <f t="shared" si="38"/>
        <v>41273.25</v>
      </c>
      <c r="O612" t="b">
        <v>0</v>
      </c>
      <c r="P612" t="b">
        <v>0</v>
      </c>
      <c r="Q612" t="s">
        <v>33</v>
      </c>
      <c r="R612" s="7">
        <f t="shared" si="39"/>
        <v>27.998126756166094</v>
      </c>
      <c r="S612" s="6" t="str" cm="1">
        <f t="array" ref="S612:T612">_xlfn.TEXTSPLIT(Q612,"/")</f>
        <v>theater</v>
      </c>
      <c r="T612" s="6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11">
        <f t="shared" si="37"/>
        <v>41480.208333333336</v>
      </c>
      <c r="M613">
        <v>1375765200</v>
      </c>
      <c r="N613" s="11">
        <f t="shared" si="38"/>
        <v>41492.208333333336</v>
      </c>
      <c r="O613" t="b">
        <v>0</v>
      </c>
      <c r="P613" t="b">
        <v>0</v>
      </c>
      <c r="Q613" t="s">
        <v>33</v>
      </c>
      <c r="R613" s="7">
        <f t="shared" si="39"/>
        <v>75.733333333333334</v>
      </c>
      <c r="S613" s="6" t="str" cm="1">
        <f t="array" ref="S613:T613">_xlfn.TEXTSPLIT(Q613,"/")</f>
        <v>theater</v>
      </c>
      <c r="T613" s="6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11">
        <f t="shared" si="37"/>
        <v>40474.208333333336</v>
      </c>
      <c r="M614">
        <v>1289800800</v>
      </c>
      <c r="N614" s="11">
        <f t="shared" si="38"/>
        <v>40497.25</v>
      </c>
      <c r="O614" t="b">
        <v>0</v>
      </c>
      <c r="P614" t="b">
        <v>0</v>
      </c>
      <c r="Q614" t="s">
        <v>50</v>
      </c>
      <c r="R614" s="7">
        <f t="shared" si="39"/>
        <v>45.026041666666664</v>
      </c>
      <c r="S614" s="6" t="str" cm="1">
        <f t="array" ref="S614:T614">_xlfn.TEXTSPLIT(Q614,"/")</f>
        <v>music</v>
      </c>
      <c r="T614" s="6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11">
        <f t="shared" si="37"/>
        <v>42973.208333333328</v>
      </c>
      <c r="M615">
        <v>1504501200</v>
      </c>
      <c r="N615" s="11">
        <f t="shared" si="38"/>
        <v>42982.208333333328</v>
      </c>
      <c r="O615" t="b">
        <v>0</v>
      </c>
      <c r="P615" t="b">
        <v>0</v>
      </c>
      <c r="Q615" t="s">
        <v>33</v>
      </c>
      <c r="R615" s="7">
        <f t="shared" si="39"/>
        <v>73.615384615384613</v>
      </c>
      <c r="S615" s="6" t="str" cm="1">
        <f t="array" ref="S615:T615">_xlfn.TEXTSPLIT(Q615,"/")</f>
        <v>theater</v>
      </c>
      <c r="T615" s="6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11">
        <f t="shared" si="37"/>
        <v>42746.25</v>
      </c>
      <c r="M616">
        <v>1485669600</v>
      </c>
      <c r="N616" s="11">
        <f t="shared" si="38"/>
        <v>42764.25</v>
      </c>
      <c r="O616" t="b">
        <v>0</v>
      </c>
      <c r="P616" t="b">
        <v>0</v>
      </c>
      <c r="Q616" t="s">
        <v>33</v>
      </c>
      <c r="R616" s="7">
        <f t="shared" si="39"/>
        <v>56.991701244813278</v>
      </c>
      <c r="S616" s="6" t="str" cm="1">
        <f t="array" ref="S616:T616">_xlfn.TEXTSPLIT(Q616,"/")</f>
        <v>theater</v>
      </c>
      <c r="T616" s="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11">
        <f t="shared" si="37"/>
        <v>42489.208333333328</v>
      </c>
      <c r="M617">
        <v>1462770000</v>
      </c>
      <c r="N617" s="11">
        <f t="shared" si="38"/>
        <v>42499.208333333328</v>
      </c>
      <c r="O617" t="b">
        <v>0</v>
      </c>
      <c r="P617" t="b">
        <v>0</v>
      </c>
      <c r="Q617" t="s">
        <v>33</v>
      </c>
      <c r="R617" s="7">
        <f t="shared" si="39"/>
        <v>85.223529411764702</v>
      </c>
      <c r="S617" s="6" t="str" cm="1">
        <f t="array" ref="S617:T617">_xlfn.TEXTSPLIT(Q617,"/")</f>
        <v>theater</v>
      </c>
      <c r="T617" s="6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11">
        <f t="shared" si="37"/>
        <v>41537.208333333336</v>
      </c>
      <c r="M618">
        <v>1379739600</v>
      </c>
      <c r="N618" s="11">
        <f t="shared" si="38"/>
        <v>41538.208333333336</v>
      </c>
      <c r="O618" t="b">
        <v>0</v>
      </c>
      <c r="P618" t="b">
        <v>1</v>
      </c>
      <c r="Q618" t="s">
        <v>60</v>
      </c>
      <c r="R618" s="7">
        <f t="shared" si="39"/>
        <v>50.962184873949582</v>
      </c>
      <c r="S618" s="6" t="str" cm="1">
        <f t="array" ref="S618:T618">_xlfn.TEXTSPLIT(Q618,"/")</f>
        <v>music</v>
      </c>
      <c r="T618" s="6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11">
        <f t="shared" si="37"/>
        <v>41794.208333333336</v>
      </c>
      <c r="M619">
        <v>1402722000</v>
      </c>
      <c r="N619" s="11">
        <f t="shared" si="38"/>
        <v>41804.208333333336</v>
      </c>
      <c r="O619" t="b">
        <v>0</v>
      </c>
      <c r="P619" t="b">
        <v>0</v>
      </c>
      <c r="Q619" t="s">
        <v>33</v>
      </c>
      <c r="R619" s="7">
        <f t="shared" si="39"/>
        <v>63.563636363636363</v>
      </c>
      <c r="S619" s="6" t="str" cm="1">
        <f t="array" ref="S619:T619">_xlfn.TEXTSPLIT(Q619,"/")</f>
        <v>theater</v>
      </c>
      <c r="T619" s="6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11">
        <f t="shared" si="37"/>
        <v>41396.208333333336</v>
      </c>
      <c r="M620">
        <v>1369285200</v>
      </c>
      <c r="N620" s="11">
        <f t="shared" si="38"/>
        <v>41417.208333333336</v>
      </c>
      <c r="O620" t="b">
        <v>0</v>
      </c>
      <c r="P620" t="b">
        <v>0</v>
      </c>
      <c r="Q620" t="s">
        <v>68</v>
      </c>
      <c r="R620" s="7">
        <f t="shared" si="39"/>
        <v>80.999165275459092</v>
      </c>
      <c r="S620" s="6" t="str" cm="1">
        <f t="array" ref="S620:T620">_xlfn.TEXTSPLIT(Q620,"/")</f>
        <v>publishing</v>
      </c>
      <c r="T620" s="6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11">
        <f t="shared" si="37"/>
        <v>40669.208333333336</v>
      </c>
      <c r="M621">
        <v>1304744400</v>
      </c>
      <c r="N621" s="11">
        <f t="shared" si="38"/>
        <v>40670.208333333336</v>
      </c>
      <c r="O621" t="b">
        <v>1</v>
      </c>
      <c r="P621" t="b">
        <v>1</v>
      </c>
      <c r="Q621" t="s">
        <v>33</v>
      </c>
      <c r="R621" s="7">
        <f t="shared" si="39"/>
        <v>86.044753086419746</v>
      </c>
      <c r="S621" s="6" t="str" cm="1">
        <f t="array" ref="S621:T621">_xlfn.TEXTSPLIT(Q621,"/")</f>
        <v>theater</v>
      </c>
      <c r="T621" s="6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11">
        <f t="shared" si="37"/>
        <v>42559.208333333328</v>
      </c>
      <c r="M622">
        <v>1468299600</v>
      </c>
      <c r="N622" s="11">
        <f t="shared" si="38"/>
        <v>42563.208333333328</v>
      </c>
      <c r="O622" t="b">
        <v>0</v>
      </c>
      <c r="P622" t="b">
        <v>0</v>
      </c>
      <c r="Q622" t="s">
        <v>122</v>
      </c>
      <c r="R622" s="7">
        <f t="shared" si="39"/>
        <v>90.0390625</v>
      </c>
      <c r="S622" s="6" t="str" cm="1">
        <f t="array" ref="S622:T622">_xlfn.TEXTSPLIT(Q622,"/")</f>
        <v>photography</v>
      </c>
      <c r="T622" s="6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11">
        <f t="shared" si="37"/>
        <v>42626.208333333328</v>
      </c>
      <c r="M623">
        <v>1474174800</v>
      </c>
      <c r="N623" s="11">
        <f t="shared" si="38"/>
        <v>42631.208333333328</v>
      </c>
      <c r="O623" t="b">
        <v>0</v>
      </c>
      <c r="P623" t="b">
        <v>0</v>
      </c>
      <c r="Q623" t="s">
        <v>33</v>
      </c>
      <c r="R623" s="7">
        <f t="shared" si="39"/>
        <v>74.006063432835816</v>
      </c>
      <c r="S623" s="6" t="str" cm="1">
        <f t="array" ref="S623:T623">_xlfn.TEXTSPLIT(Q623,"/")</f>
        <v>theater</v>
      </c>
      <c r="T623" s="6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11">
        <f t="shared" si="37"/>
        <v>43205.208333333328</v>
      </c>
      <c r="M624">
        <v>1526014800</v>
      </c>
      <c r="N624" s="11">
        <f t="shared" si="38"/>
        <v>43231.208333333328</v>
      </c>
      <c r="O624" t="b">
        <v>0</v>
      </c>
      <c r="P624" t="b">
        <v>0</v>
      </c>
      <c r="Q624" t="s">
        <v>60</v>
      </c>
      <c r="R624" s="7">
        <f t="shared" si="39"/>
        <v>92.4375</v>
      </c>
      <c r="S624" s="6" t="str" cm="1">
        <f t="array" ref="S624:T624">_xlfn.TEXTSPLIT(Q624,"/")</f>
        <v>music</v>
      </c>
      <c r="T624" s="6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11">
        <f t="shared" si="37"/>
        <v>42201.208333333328</v>
      </c>
      <c r="M625">
        <v>1437454800</v>
      </c>
      <c r="N625" s="11">
        <f t="shared" si="38"/>
        <v>42206.208333333328</v>
      </c>
      <c r="O625" t="b">
        <v>0</v>
      </c>
      <c r="P625" t="b">
        <v>0</v>
      </c>
      <c r="Q625" t="s">
        <v>33</v>
      </c>
      <c r="R625" s="7">
        <f t="shared" si="39"/>
        <v>55.999257333828446</v>
      </c>
      <c r="S625" s="6" t="str" cm="1">
        <f t="array" ref="S625:T625">_xlfn.TEXTSPLIT(Q625,"/")</f>
        <v>theater</v>
      </c>
      <c r="T625" s="6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11">
        <f t="shared" si="37"/>
        <v>42029.25</v>
      </c>
      <c r="M626">
        <v>1422684000</v>
      </c>
      <c r="N626" s="11">
        <f t="shared" si="38"/>
        <v>42035.25</v>
      </c>
      <c r="O626" t="b">
        <v>0</v>
      </c>
      <c r="P626" t="b">
        <v>0</v>
      </c>
      <c r="Q626" t="s">
        <v>122</v>
      </c>
      <c r="R626" s="7">
        <f t="shared" si="39"/>
        <v>32.983796296296298</v>
      </c>
      <c r="S626" s="6" t="str" cm="1">
        <f t="array" ref="S626:T626">_xlfn.TEXTSPLIT(Q626,"/")</f>
        <v>photography</v>
      </c>
      <c r="T626" s="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11">
        <f t="shared" si="37"/>
        <v>43857.25</v>
      </c>
      <c r="M627">
        <v>1581314400</v>
      </c>
      <c r="N627" s="11">
        <f t="shared" si="38"/>
        <v>43871.25</v>
      </c>
      <c r="O627" t="b">
        <v>0</v>
      </c>
      <c r="P627" t="b">
        <v>0</v>
      </c>
      <c r="Q627" t="s">
        <v>33</v>
      </c>
      <c r="R627" s="7">
        <f t="shared" si="39"/>
        <v>93.596774193548384</v>
      </c>
      <c r="S627" s="6" t="str" cm="1">
        <f t="array" ref="S627:T627">_xlfn.TEXTSPLIT(Q627,"/")</f>
        <v>theater</v>
      </c>
      <c r="T627" s="6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11">
        <f t="shared" si="37"/>
        <v>40449.208333333336</v>
      </c>
      <c r="M628">
        <v>1286427600</v>
      </c>
      <c r="N628" s="11">
        <f t="shared" si="38"/>
        <v>40458.208333333336</v>
      </c>
      <c r="O628" t="b">
        <v>0</v>
      </c>
      <c r="P628" t="b">
        <v>1</v>
      </c>
      <c r="Q628" t="s">
        <v>33</v>
      </c>
      <c r="R628" s="7">
        <f t="shared" si="39"/>
        <v>69.867724867724874</v>
      </c>
      <c r="S628" s="6" t="str" cm="1">
        <f t="array" ref="S628:T628">_xlfn.TEXTSPLIT(Q628,"/")</f>
        <v>theater</v>
      </c>
      <c r="T628" s="6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11">
        <f t="shared" si="37"/>
        <v>40345.208333333336</v>
      </c>
      <c r="M629">
        <v>1278738000</v>
      </c>
      <c r="N629" s="11">
        <f t="shared" si="38"/>
        <v>40369.208333333336</v>
      </c>
      <c r="O629" t="b">
        <v>1</v>
      </c>
      <c r="P629" t="b">
        <v>0</v>
      </c>
      <c r="Q629" t="s">
        <v>17</v>
      </c>
      <c r="R629" s="7">
        <f t="shared" si="39"/>
        <v>72.129870129870127</v>
      </c>
      <c r="S629" s="6" t="str" cm="1">
        <f t="array" ref="S629:T629">_xlfn.TEXTSPLIT(Q629,"/")</f>
        <v>food</v>
      </c>
      <c r="T629" s="6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11">
        <f t="shared" si="37"/>
        <v>40455.208333333336</v>
      </c>
      <c r="M630">
        <v>1286427600</v>
      </c>
      <c r="N630" s="11">
        <f t="shared" si="38"/>
        <v>40458.208333333336</v>
      </c>
      <c r="O630" t="b">
        <v>0</v>
      </c>
      <c r="P630" t="b">
        <v>0</v>
      </c>
      <c r="Q630" t="s">
        <v>60</v>
      </c>
      <c r="R630" s="7">
        <f t="shared" si="39"/>
        <v>30.041666666666668</v>
      </c>
      <c r="S630" s="6" t="str" cm="1">
        <f t="array" ref="S630:T630">_xlfn.TEXTSPLIT(Q630,"/")</f>
        <v>music</v>
      </c>
      <c r="T630" s="6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11">
        <f t="shared" si="37"/>
        <v>42557.208333333328</v>
      </c>
      <c r="M631">
        <v>1467954000</v>
      </c>
      <c r="N631" s="11">
        <f t="shared" si="38"/>
        <v>42559.208333333328</v>
      </c>
      <c r="O631" t="b">
        <v>0</v>
      </c>
      <c r="P631" t="b">
        <v>1</v>
      </c>
      <c r="Q631" t="s">
        <v>33</v>
      </c>
      <c r="R631" s="7">
        <f t="shared" si="39"/>
        <v>73.968000000000004</v>
      </c>
      <c r="S631" s="6" t="str" cm="1">
        <f t="array" ref="S631:T631">_xlfn.TEXTSPLIT(Q631,"/")</f>
        <v>theater</v>
      </c>
      <c r="T631" s="6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11">
        <f t="shared" si="37"/>
        <v>43586.208333333328</v>
      </c>
      <c r="M632">
        <v>1557637200</v>
      </c>
      <c r="N632" s="11">
        <f t="shared" si="38"/>
        <v>43597.208333333328</v>
      </c>
      <c r="O632" t="b">
        <v>0</v>
      </c>
      <c r="P632" t="b">
        <v>1</v>
      </c>
      <c r="Q632" t="s">
        <v>33</v>
      </c>
      <c r="R632" s="7">
        <f t="shared" si="39"/>
        <v>68.65517241379311</v>
      </c>
      <c r="S632" s="6" t="str" cm="1">
        <f t="array" ref="S632:T632">_xlfn.TEXTSPLIT(Q632,"/")</f>
        <v>theater</v>
      </c>
      <c r="T632" s="6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11">
        <f t="shared" si="37"/>
        <v>43550.208333333328</v>
      </c>
      <c r="M633">
        <v>1553922000</v>
      </c>
      <c r="N633" s="11">
        <f t="shared" si="38"/>
        <v>43554.208333333328</v>
      </c>
      <c r="O633" t="b">
        <v>0</v>
      </c>
      <c r="P633" t="b">
        <v>0</v>
      </c>
      <c r="Q633" t="s">
        <v>33</v>
      </c>
      <c r="R633" s="7">
        <f t="shared" si="39"/>
        <v>59.992164544564154</v>
      </c>
      <c r="S633" s="6" t="str" cm="1">
        <f t="array" ref="S633:T633">_xlfn.TEXTSPLIT(Q633,"/")</f>
        <v>theater</v>
      </c>
      <c r="T633" s="6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11">
        <f t="shared" si="37"/>
        <v>41945.208333333336</v>
      </c>
      <c r="M634">
        <v>1416463200</v>
      </c>
      <c r="N634" s="11">
        <f t="shared" si="38"/>
        <v>41963.25</v>
      </c>
      <c r="O634" t="b">
        <v>0</v>
      </c>
      <c r="P634" t="b">
        <v>0</v>
      </c>
      <c r="Q634" t="s">
        <v>33</v>
      </c>
      <c r="R634" s="7">
        <f t="shared" si="39"/>
        <v>111.15827338129496</v>
      </c>
      <c r="S634" s="6" t="str" cm="1">
        <f t="array" ref="S634:T634">_xlfn.TEXTSPLIT(Q634,"/")</f>
        <v>theater</v>
      </c>
      <c r="T634" s="6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11">
        <f t="shared" si="37"/>
        <v>42315.25</v>
      </c>
      <c r="M635">
        <v>1447221600</v>
      </c>
      <c r="N635" s="11">
        <f t="shared" si="38"/>
        <v>42319.25</v>
      </c>
      <c r="O635" t="b">
        <v>0</v>
      </c>
      <c r="P635" t="b">
        <v>0</v>
      </c>
      <c r="Q635" t="s">
        <v>71</v>
      </c>
      <c r="R635" s="7">
        <f t="shared" si="39"/>
        <v>53.038095238095238</v>
      </c>
      <c r="S635" s="6" t="str" cm="1">
        <f t="array" ref="S635:T635">_xlfn.TEXTSPLIT(Q635,"/")</f>
        <v>film &amp; video</v>
      </c>
      <c r="T635" s="6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11">
        <f t="shared" si="37"/>
        <v>42819.208333333328</v>
      </c>
      <c r="M636">
        <v>1491627600</v>
      </c>
      <c r="N636" s="11">
        <f t="shared" si="38"/>
        <v>42833.208333333328</v>
      </c>
      <c r="O636" t="b">
        <v>0</v>
      </c>
      <c r="P636" t="b">
        <v>0</v>
      </c>
      <c r="Q636" t="s">
        <v>269</v>
      </c>
      <c r="R636" s="7">
        <f t="shared" si="39"/>
        <v>55.985524728588658</v>
      </c>
      <c r="S636" s="6" t="str" cm="1">
        <f t="array" ref="S636:T636">_xlfn.TEXTSPLIT(Q636,"/")</f>
        <v>film &amp; video</v>
      </c>
      <c r="T636" s="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11">
        <f t="shared" si="37"/>
        <v>41314.25</v>
      </c>
      <c r="M637">
        <v>1363150800</v>
      </c>
      <c r="N637" s="11">
        <f t="shared" si="38"/>
        <v>41346.208333333336</v>
      </c>
      <c r="O637" t="b">
        <v>0</v>
      </c>
      <c r="P637" t="b">
        <v>0</v>
      </c>
      <c r="Q637" t="s">
        <v>269</v>
      </c>
      <c r="R637" s="7">
        <f t="shared" si="39"/>
        <v>69.986760812003524</v>
      </c>
      <c r="S637" s="6" t="str" cm="1">
        <f t="array" ref="S637:T637">_xlfn.TEXTSPLIT(Q637,"/")</f>
        <v>film &amp; video</v>
      </c>
      <c r="T637" s="6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11">
        <f t="shared" si="37"/>
        <v>40926.25</v>
      </c>
      <c r="M638">
        <v>1330754400</v>
      </c>
      <c r="N638" s="11">
        <f t="shared" si="38"/>
        <v>40971.25</v>
      </c>
      <c r="O638" t="b">
        <v>0</v>
      </c>
      <c r="P638" t="b">
        <v>1</v>
      </c>
      <c r="Q638" t="s">
        <v>71</v>
      </c>
      <c r="R638" s="7">
        <f t="shared" si="39"/>
        <v>48.998079877112133</v>
      </c>
      <c r="S638" s="6" t="str" cm="1">
        <f t="array" ref="S638:T638">_xlfn.TEXTSPLIT(Q638,"/")</f>
        <v>film &amp; video</v>
      </c>
      <c r="T638" s="6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11">
        <f t="shared" si="37"/>
        <v>42688.25</v>
      </c>
      <c r="M639">
        <v>1479794400</v>
      </c>
      <c r="N639" s="11">
        <f t="shared" si="38"/>
        <v>42696.25</v>
      </c>
      <c r="O639" t="b">
        <v>0</v>
      </c>
      <c r="P639" t="b">
        <v>0</v>
      </c>
      <c r="Q639" t="s">
        <v>33</v>
      </c>
      <c r="R639" s="7">
        <f t="shared" si="39"/>
        <v>103.84615384615384</v>
      </c>
      <c r="S639" s="6" t="str" cm="1">
        <f t="array" ref="S639:T639">_xlfn.TEXTSPLIT(Q639,"/")</f>
        <v>theater</v>
      </c>
      <c r="T639" s="6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11">
        <f t="shared" si="37"/>
        <v>40386.208333333336</v>
      </c>
      <c r="M640">
        <v>1281243600</v>
      </c>
      <c r="N640" s="11">
        <f t="shared" si="38"/>
        <v>40398.208333333336</v>
      </c>
      <c r="O640" t="b">
        <v>0</v>
      </c>
      <c r="P640" t="b">
        <v>1</v>
      </c>
      <c r="Q640" t="s">
        <v>33</v>
      </c>
      <c r="R640" s="7">
        <f t="shared" si="39"/>
        <v>99.127659574468083</v>
      </c>
      <c r="S640" s="6" t="str" cm="1">
        <f t="array" ref="S640:T640">_xlfn.TEXTSPLIT(Q640,"/")</f>
        <v>theater</v>
      </c>
      <c r="T640" s="6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11">
        <f t="shared" si="37"/>
        <v>43309.208333333328</v>
      </c>
      <c r="M641">
        <v>1532754000</v>
      </c>
      <c r="N641" s="11">
        <f t="shared" si="38"/>
        <v>43309.208333333328</v>
      </c>
      <c r="O641" t="b">
        <v>0</v>
      </c>
      <c r="P641" t="b">
        <v>1</v>
      </c>
      <c r="Q641" t="s">
        <v>53</v>
      </c>
      <c r="R641" s="7">
        <f t="shared" si="39"/>
        <v>107.37777777777778</v>
      </c>
      <c r="S641" s="6" t="str" cm="1">
        <f t="array" ref="S641:T641">_xlfn.TEXTSPLIT(Q641,"/")</f>
        <v>film &amp; video</v>
      </c>
      <c r="T641" s="6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11">
        <f t="shared" si="37"/>
        <v>42387.25</v>
      </c>
      <c r="M642">
        <v>1453356000</v>
      </c>
      <c r="N642" s="11">
        <f t="shared" si="38"/>
        <v>42390.25</v>
      </c>
      <c r="O642" t="b">
        <v>0</v>
      </c>
      <c r="P642" t="b">
        <v>0</v>
      </c>
      <c r="Q642" t="s">
        <v>33</v>
      </c>
      <c r="R642" s="7">
        <f t="shared" si="39"/>
        <v>76.922178988326849</v>
      </c>
      <c r="S642" s="6" t="str" cm="1">
        <f t="array" ref="S642:T642">_xlfn.TEXTSPLIT(Q642,"/")</f>
        <v>theater</v>
      </c>
      <c r="T642" s="6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11">
        <f t="shared" ref="L643:L706" si="41">(((K643/60)/60)/24)+DATE(1970,1,1)</f>
        <v>42786.25</v>
      </c>
      <c r="M643">
        <v>1489986000</v>
      </c>
      <c r="N643" s="11">
        <f t="shared" ref="N643:N706" si="42">(((M643/60)/60)/24)+DATE(1970,1,1)</f>
        <v>42814.208333333328</v>
      </c>
      <c r="O643" t="b">
        <v>0</v>
      </c>
      <c r="P643" t="b">
        <v>0</v>
      </c>
      <c r="Q643" t="s">
        <v>33</v>
      </c>
      <c r="R643" s="7">
        <f t="shared" ref="R643:R706" si="43">IFERROR(E643/H643,0)</f>
        <v>58.128865979381445</v>
      </c>
      <c r="S643" s="6" t="str" cm="1">
        <f t="array" ref="S643:T643">_xlfn.TEXTSPLIT(Q643,"/")</f>
        <v>theater</v>
      </c>
      <c r="T643" s="6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11">
        <f t="shared" si="41"/>
        <v>43451.25</v>
      </c>
      <c r="M644">
        <v>1545804000</v>
      </c>
      <c r="N644" s="11">
        <f t="shared" si="42"/>
        <v>43460.25</v>
      </c>
      <c r="O644" t="b">
        <v>0</v>
      </c>
      <c r="P644" t="b">
        <v>0</v>
      </c>
      <c r="Q644" t="s">
        <v>65</v>
      </c>
      <c r="R644" s="7">
        <f t="shared" si="43"/>
        <v>103.73643410852713</v>
      </c>
      <c r="S644" s="6" t="str" cm="1">
        <f t="array" ref="S644:T644">_xlfn.TEXTSPLIT(Q644,"/")</f>
        <v>technology</v>
      </c>
      <c r="T644" s="6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11">
        <f t="shared" si="41"/>
        <v>42795.25</v>
      </c>
      <c r="M645">
        <v>1489899600</v>
      </c>
      <c r="N645" s="11">
        <f t="shared" si="42"/>
        <v>42813.208333333328</v>
      </c>
      <c r="O645" t="b">
        <v>0</v>
      </c>
      <c r="P645" t="b">
        <v>0</v>
      </c>
      <c r="Q645" t="s">
        <v>33</v>
      </c>
      <c r="R645" s="7">
        <f t="shared" si="43"/>
        <v>87.962666666666664</v>
      </c>
      <c r="S645" s="6" t="str" cm="1">
        <f t="array" ref="S645:T645">_xlfn.TEXTSPLIT(Q645,"/")</f>
        <v>theater</v>
      </c>
      <c r="T645" s="6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11">
        <f t="shared" si="41"/>
        <v>43452.25</v>
      </c>
      <c r="M646">
        <v>1546495200</v>
      </c>
      <c r="N646" s="11">
        <f t="shared" si="42"/>
        <v>43468.25</v>
      </c>
      <c r="O646" t="b">
        <v>0</v>
      </c>
      <c r="P646" t="b">
        <v>0</v>
      </c>
      <c r="Q646" t="s">
        <v>33</v>
      </c>
      <c r="R646" s="7">
        <f t="shared" si="43"/>
        <v>28</v>
      </c>
      <c r="S646" s="6" t="str" cm="1">
        <f t="array" ref="S646:T646">_xlfn.TEXTSPLIT(Q646,"/")</f>
        <v>theater</v>
      </c>
      <c r="T646" s="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11">
        <f t="shared" si="41"/>
        <v>43369.208333333328</v>
      </c>
      <c r="M647">
        <v>1539752400</v>
      </c>
      <c r="N647" s="11">
        <f t="shared" si="42"/>
        <v>43390.208333333328</v>
      </c>
      <c r="O647" t="b">
        <v>0</v>
      </c>
      <c r="P647" t="b">
        <v>1</v>
      </c>
      <c r="Q647" t="s">
        <v>23</v>
      </c>
      <c r="R647" s="7">
        <f t="shared" si="43"/>
        <v>37.999361294443261</v>
      </c>
      <c r="S647" s="6" t="str" cm="1">
        <f t="array" ref="S647:T647">_xlfn.TEXTSPLIT(Q647,"/")</f>
        <v>music</v>
      </c>
      <c r="T647" s="6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11">
        <f t="shared" si="41"/>
        <v>41346.208333333336</v>
      </c>
      <c r="M648">
        <v>1364101200</v>
      </c>
      <c r="N648" s="11">
        <f t="shared" si="42"/>
        <v>41357.208333333336</v>
      </c>
      <c r="O648" t="b">
        <v>0</v>
      </c>
      <c r="P648" t="b">
        <v>0</v>
      </c>
      <c r="Q648" t="s">
        <v>89</v>
      </c>
      <c r="R648" s="7">
        <f t="shared" si="43"/>
        <v>29.999313893653515</v>
      </c>
      <c r="S648" s="6" t="str" cm="1">
        <f t="array" ref="S648:T648">_xlfn.TEXTSPLIT(Q648,"/")</f>
        <v>games</v>
      </c>
      <c r="T648" s="6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11">
        <f t="shared" si="41"/>
        <v>43199.208333333328</v>
      </c>
      <c r="M649">
        <v>1525323600</v>
      </c>
      <c r="N649" s="11">
        <f t="shared" si="42"/>
        <v>43223.208333333328</v>
      </c>
      <c r="O649" t="b">
        <v>0</v>
      </c>
      <c r="P649" t="b">
        <v>0</v>
      </c>
      <c r="Q649" t="s">
        <v>206</v>
      </c>
      <c r="R649" s="7">
        <f t="shared" si="43"/>
        <v>103.5</v>
      </c>
      <c r="S649" s="6" t="str" cm="1">
        <f t="array" ref="S649:T649">_xlfn.TEXTSPLIT(Q649,"/")</f>
        <v>publishing</v>
      </c>
      <c r="T649" s="6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11">
        <f t="shared" si="41"/>
        <v>42922.208333333328</v>
      </c>
      <c r="M650">
        <v>1500872400</v>
      </c>
      <c r="N650" s="11">
        <f t="shared" si="42"/>
        <v>42940.208333333328</v>
      </c>
      <c r="O650" t="b">
        <v>1</v>
      </c>
      <c r="P650" t="b">
        <v>0</v>
      </c>
      <c r="Q650" t="s">
        <v>17</v>
      </c>
      <c r="R650" s="7">
        <f t="shared" si="43"/>
        <v>85.994467496542185</v>
      </c>
      <c r="S650" s="6" t="str" cm="1">
        <f t="array" ref="S650:T650">_xlfn.TEXTSPLIT(Q650,"/")</f>
        <v>food</v>
      </c>
      <c r="T650" s="6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11">
        <f t="shared" si="41"/>
        <v>40471.208333333336</v>
      </c>
      <c r="M651">
        <v>1288501200</v>
      </c>
      <c r="N651" s="11">
        <f t="shared" si="42"/>
        <v>40482.208333333336</v>
      </c>
      <c r="O651" t="b">
        <v>1</v>
      </c>
      <c r="P651" t="b">
        <v>1</v>
      </c>
      <c r="Q651" t="s">
        <v>33</v>
      </c>
      <c r="R651" s="7">
        <f t="shared" si="43"/>
        <v>98.011627906976742</v>
      </c>
      <c r="S651" s="6" t="str" cm="1">
        <f t="array" ref="S651:T651">_xlfn.TEXTSPLIT(Q651,"/")</f>
        <v>theater</v>
      </c>
      <c r="T651" s="6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11">
        <f t="shared" si="41"/>
        <v>41828.208333333336</v>
      </c>
      <c r="M652">
        <v>1407128400</v>
      </c>
      <c r="N652" s="11">
        <f t="shared" si="42"/>
        <v>41855.208333333336</v>
      </c>
      <c r="O652" t="b">
        <v>0</v>
      </c>
      <c r="P652" t="b">
        <v>0</v>
      </c>
      <c r="Q652" t="s">
        <v>159</v>
      </c>
      <c r="R652" s="7">
        <f t="shared" si="43"/>
        <v>2</v>
      </c>
      <c r="S652" s="6" t="str" cm="1">
        <f t="array" ref="S652:T652">_xlfn.TEXTSPLIT(Q652,"/")</f>
        <v>music</v>
      </c>
      <c r="T652" s="6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11">
        <f t="shared" si="41"/>
        <v>41692.25</v>
      </c>
      <c r="M653">
        <v>1394344800</v>
      </c>
      <c r="N653" s="11">
        <f t="shared" si="42"/>
        <v>41707.25</v>
      </c>
      <c r="O653" t="b">
        <v>0</v>
      </c>
      <c r="P653" t="b">
        <v>0</v>
      </c>
      <c r="Q653" t="s">
        <v>100</v>
      </c>
      <c r="R653" s="7">
        <f t="shared" si="43"/>
        <v>44.994570837642193</v>
      </c>
      <c r="S653" s="6" t="str" cm="1">
        <f t="array" ref="S653:T653">_xlfn.TEXTSPLIT(Q653,"/")</f>
        <v>film &amp; video</v>
      </c>
      <c r="T653" s="6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11">
        <f t="shared" si="41"/>
        <v>42587.208333333328</v>
      </c>
      <c r="M654">
        <v>1474088400</v>
      </c>
      <c r="N654" s="11">
        <f t="shared" si="42"/>
        <v>42630.208333333328</v>
      </c>
      <c r="O654" t="b">
        <v>0</v>
      </c>
      <c r="P654" t="b">
        <v>0</v>
      </c>
      <c r="Q654" t="s">
        <v>28</v>
      </c>
      <c r="R654" s="7">
        <f t="shared" si="43"/>
        <v>31.012224938875306</v>
      </c>
      <c r="S654" s="6" t="str" cm="1">
        <f t="array" ref="S654:T654">_xlfn.TEXTSPLIT(Q654,"/")</f>
        <v>technology</v>
      </c>
      <c r="T654" s="6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11">
        <f t="shared" si="41"/>
        <v>42468.208333333328</v>
      </c>
      <c r="M655">
        <v>1460264400</v>
      </c>
      <c r="N655" s="11">
        <f t="shared" si="42"/>
        <v>42470.208333333328</v>
      </c>
      <c r="O655" t="b">
        <v>0</v>
      </c>
      <c r="P655" t="b">
        <v>0</v>
      </c>
      <c r="Q655" t="s">
        <v>28</v>
      </c>
      <c r="R655" s="7">
        <f t="shared" si="43"/>
        <v>59.970085470085472</v>
      </c>
      <c r="S655" s="6" t="str" cm="1">
        <f t="array" ref="S655:T655">_xlfn.TEXTSPLIT(Q655,"/")</f>
        <v>technology</v>
      </c>
      <c r="T655" s="6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11">
        <f t="shared" si="41"/>
        <v>42240.208333333328</v>
      </c>
      <c r="M656">
        <v>1440824400</v>
      </c>
      <c r="N656" s="11">
        <f t="shared" si="42"/>
        <v>42245.208333333328</v>
      </c>
      <c r="O656" t="b">
        <v>0</v>
      </c>
      <c r="P656" t="b">
        <v>0</v>
      </c>
      <c r="Q656" t="s">
        <v>148</v>
      </c>
      <c r="R656" s="7">
        <f t="shared" si="43"/>
        <v>58.9973474801061</v>
      </c>
      <c r="S656" s="6" t="str" cm="1">
        <f t="array" ref="S656:T656">_xlfn.TEXTSPLIT(Q656,"/")</f>
        <v>music</v>
      </c>
      <c r="T656" s="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11">
        <f t="shared" si="41"/>
        <v>42796.25</v>
      </c>
      <c r="M657">
        <v>1489554000</v>
      </c>
      <c r="N657" s="11">
        <f t="shared" si="42"/>
        <v>42809.208333333328</v>
      </c>
      <c r="O657" t="b">
        <v>1</v>
      </c>
      <c r="P657" t="b">
        <v>0</v>
      </c>
      <c r="Q657" t="s">
        <v>122</v>
      </c>
      <c r="R657" s="7">
        <f t="shared" si="43"/>
        <v>50.045454545454547</v>
      </c>
      <c r="S657" s="6" t="str" cm="1">
        <f t="array" ref="S657:T657">_xlfn.TEXTSPLIT(Q657,"/")</f>
        <v>photography</v>
      </c>
      <c r="T657" s="6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11">
        <f t="shared" si="41"/>
        <v>43097.25</v>
      </c>
      <c r="M658">
        <v>1514872800</v>
      </c>
      <c r="N658" s="11">
        <f t="shared" si="42"/>
        <v>43102.25</v>
      </c>
      <c r="O658" t="b">
        <v>0</v>
      </c>
      <c r="P658" t="b">
        <v>0</v>
      </c>
      <c r="Q658" t="s">
        <v>17</v>
      </c>
      <c r="R658" s="7">
        <f t="shared" si="43"/>
        <v>98.966269841269835</v>
      </c>
      <c r="S658" s="6" t="str" cm="1">
        <f t="array" ref="S658:T658">_xlfn.TEXTSPLIT(Q658,"/")</f>
        <v>food</v>
      </c>
      <c r="T658" s="6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11">
        <f t="shared" si="41"/>
        <v>43096.25</v>
      </c>
      <c r="M659">
        <v>1515736800</v>
      </c>
      <c r="N659" s="11">
        <f t="shared" si="42"/>
        <v>43112.25</v>
      </c>
      <c r="O659" t="b">
        <v>0</v>
      </c>
      <c r="P659" t="b">
        <v>0</v>
      </c>
      <c r="Q659" t="s">
        <v>474</v>
      </c>
      <c r="R659" s="7">
        <f t="shared" si="43"/>
        <v>58.857142857142854</v>
      </c>
      <c r="S659" s="6" t="str" cm="1">
        <f t="array" ref="S659:T659">_xlfn.TEXTSPLIT(Q659,"/")</f>
        <v>film &amp; video</v>
      </c>
      <c r="T659" s="6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11">
        <f t="shared" si="41"/>
        <v>42246.208333333328</v>
      </c>
      <c r="M660">
        <v>1442898000</v>
      </c>
      <c r="N660" s="11">
        <f t="shared" si="42"/>
        <v>42269.208333333328</v>
      </c>
      <c r="O660" t="b">
        <v>0</v>
      </c>
      <c r="P660" t="b">
        <v>0</v>
      </c>
      <c r="Q660" t="s">
        <v>23</v>
      </c>
      <c r="R660" s="7">
        <f t="shared" si="43"/>
        <v>81.010256410256417</v>
      </c>
      <c r="S660" s="6" t="str" cm="1">
        <f t="array" ref="S660:T660">_xlfn.TEXTSPLIT(Q660,"/")</f>
        <v>music</v>
      </c>
      <c r="T660" s="6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11">
        <f t="shared" si="41"/>
        <v>40570.25</v>
      </c>
      <c r="M661">
        <v>1296194400</v>
      </c>
      <c r="N661" s="11">
        <f t="shared" si="42"/>
        <v>40571.25</v>
      </c>
      <c r="O661" t="b">
        <v>0</v>
      </c>
      <c r="P661" t="b">
        <v>0</v>
      </c>
      <c r="Q661" t="s">
        <v>42</v>
      </c>
      <c r="R661" s="7">
        <f t="shared" si="43"/>
        <v>76.013333333333335</v>
      </c>
      <c r="S661" s="6" t="str" cm="1">
        <f t="array" ref="S661:T661">_xlfn.TEXTSPLIT(Q661,"/")</f>
        <v>film &amp; video</v>
      </c>
      <c r="T661" s="6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11">
        <f t="shared" si="41"/>
        <v>42237.208333333328</v>
      </c>
      <c r="M662">
        <v>1440910800</v>
      </c>
      <c r="N662" s="11">
        <f t="shared" si="42"/>
        <v>42246.208333333328</v>
      </c>
      <c r="O662" t="b">
        <v>1</v>
      </c>
      <c r="P662" t="b">
        <v>0</v>
      </c>
      <c r="Q662" t="s">
        <v>33</v>
      </c>
      <c r="R662" s="7">
        <f t="shared" si="43"/>
        <v>96.597402597402592</v>
      </c>
      <c r="S662" s="6" t="str" cm="1">
        <f t="array" ref="S662:T662">_xlfn.TEXTSPLIT(Q662,"/")</f>
        <v>theater</v>
      </c>
      <c r="T662" s="6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11">
        <f t="shared" si="41"/>
        <v>40996.208333333336</v>
      </c>
      <c r="M663">
        <v>1335502800</v>
      </c>
      <c r="N663" s="11">
        <f t="shared" si="42"/>
        <v>41026.208333333336</v>
      </c>
      <c r="O663" t="b">
        <v>0</v>
      </c>
      <c r="P663" t="b">
        <v>0</v>
      </c>
      <c r="Q663" t="s">
        <v>159</v>
      </c>
      <c r="R663" s="7">
        <f t="shared" si="43"/>
        <v>76.957446808510639</v>
      </c>
      <c r="S663" s="6" t="str" cm="1">
        <f t="array" ref="S663:T663">_xlfn.TEXTSPLIT(Q663,"/")</f>
        <v>music</v>
      </c>
      <c r="T663" s="6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11">
        <f t="shared" si="41"/>
        <v>43443.25</v>
      </c>
      <c r="M664">
        <v>1544680800</v>
      </c>
      <c r="N664" s="11">
        <f t="shared" si="42"/>
        <v>43447.25</v>
      </c>
      <c r="O664" t="b">
        <v>0</v>
      </c>
      <c r="P664" t="b">
        <v>0</v>
      </c>
      <c r="Q664" t="s">
        <v>33</v>
      </c>
      <c r="R664" s="7">
        <f t="shared" si="43"/>
        <v>67.984732824427482</v>
      </c>
      <c r="S664" s="6" t="str" cm="1">
        <f t="array" ref="S664:T664">_xlfn.TEXTSPLIT(Q664,"/")</f>
        <v>theater</v>
      </c>
      <c r="T664" s="6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11">
        <f t="shared" si="41"/>
        <v>40458.208333333336</v>
      </c>
      <c r="M665">
        <v>1288414800</v>
      </c>
      <c r="N665" s="11">
        <f t="shared" si="42"/>
        <v>40481.208333333336</v>
      </c>
      <c r="O665" t="b">
        <v>0</v>
      </c>
      <c r="P665" t="b">
        <v>0</v>
      </c>
      <c r="Q665" t="s">
        <v>33</v>
      </c>
      <c r="R665" s="7">
        <f t="shared" si="43"/>
        <v>88.781609195402297</v>
      </c>
      <c r="S665" s="6" t="str" cm="1">
        <f t="array" ref="S665:T665">_xlfn.TEXTSPLIT(Q665,"/")</f>
        <v>theater</v>
      </c>
      <c r="T665" s="6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11">
        <f t="shared" si="41"/>
        <v>40959.25</v>
      </c>
      <c r="M666">
        <v>1330581600</v>
      </c>
      <c r="N666" s="11">
        <f t="shared" si="42"/>
        <v>40969.25</v>
      </c>
      <c r="O666" t="b">
        <v>0</v>
      </c>
      <c r="P666" t="b">
        <v>0</v>
      </c>
      <c r="Q666" t="s">
        <v>159</v>
      </c>
      <c r="R666" s="7">
        <f t="shared" si="43"/>
        <v>24.99623706491063</v>
      </c>
      <c r="S666" s="6" t="str" cm="1">
        <f t="array" ref="S666:T666">_xlfn.TEXTSPLIT(Q666,"/")</f>
        <v>music</v>
      </c>
      <c r="T666" s="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11">
        <f t="shared" si="41"/>
        <v>40733.208333333336</v>
      </c>
      <c r="M667">
        <v>1311397200</v>
      </c>
      <c r="N667" s="11">
        <f t="shared" si="42"/>
        <v>40747.208333333336</v>
      </c>
      <c r="O667" t="b">
        <v>0</v>
      </c>
      <c r="P667" t="b">
        <v>1</v>
      </c>
      <c r="Q667" t="s">
        <v>42</v>
      </c>
      <c r="R667" s="7">
        <f t="shared" si="43"/>
        <v>44.922794117647058</v>
      </c>
      <c r="S667" s="6" t="str" cm="1">
        <f t="array" ref="S667:T667">_xlfn.TEXTSPLIT(Q667,"/")</f>
        <v>film &amp; video</v>
      </c>
      <c r="T667" s="6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11">
        <f t="shared" si="41"/>
        <v>41516.208333333336</v>
      </c>
      <c r="M668">
        <v>1378357200</v>
      </c>
      <c r="N668" s="11">
        <f t="shared" si="42"/>
        <v>41522.208333333336</v>
      </c>
      <c r="O668" t="b">
        <v>0</v>
      </c>
      <c r="P668" t="b">
        <v>1</v>
      </c>
      <c r="Q668" t="s">
        <v>33</v>
      </c>
      <c r="R668" s="7">
        <f t="shared" si="43"/>
        <v>79.400000000000006</v>
      </c>
      <c r="S668" s="6" t="str" cm="1">
        <f t="array" ref="S668:T668">_xlfn.TEXTSPLIT(Q668,"/")</f>
        <v>theater</v>
      </c>
      <c r="T668" s="6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11">
        <f t="shared" si="41"/>
        <v>41892.208333333336</v>
      </c>
      <c r="M669">
        <v>1411102800</v>
      </c>
      <c r="N669" s="11">
        <f t="shared" si="42"/>
        <v>41901.208333333336</v>
      </c>
      <c r="O669" t="b">
        <v>0</v>
      </c>
      <c r="P669" t="b">
        <v>0</v>
      </c>
      <c r="Q669" t="s">
        <v>1029</v>
      </c>
      <c r="R669" s="7">
        <f t="shared" si="43"/>
        <v>29.009546539379475</v>
      </c>
      <c r="S669" s="6" t="str" cm="1">
        <f t="array" ref="S669:T669">_xlfn.TEXTSPLIT(Q669,"/")</f>
        <v>journalism</v>
      </c>
      <c r="T669" s="6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11">
        <f t="shared" si="41"/>
        <v>41122.208333333336</v>
      </c>
      <c r="M670">
        <v>1344834000</v>
      </c>
      <c r="N670" s="11">
        <f t="shared" si="42"/>
        <v>41134.208333333336</v>
      </c>
      <c r="O670" t="b">
        <v>0</v>
      </c>
      <c r="P670" t="b">
        <v>0</v>
      </c>
      <c r="Q670" t="s">
        <v>33</v>
      </c>
      <c r="R670" s="7">
        <f t="shared" si="43"/>
        <v>73.59210526315789</v>
      </c>
      <c r="S670" s="6" t="str" cm="1">
        <f t="array" ref="S670:T670">_xlfn.TEXTSPLIT(Q670,"/")</f>
        <v>theater</v>
      </c>
      <c r="T670" s="6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11">
        <f t="shared" si="41"/>
        <v>42912.208333333328</v>
      </c>
      <c r="M671">
        <v>1499230800</v>
      </c>
      <c r="N671" s="11">
        <f t="shared" si="42"/>
        <v>42921.208333333328</v>
      </c>
      <c r="O671" t="b">
        <v>0</v>
      </c>
      <c r="P671" t="b">
        <v>0</v>
      </c>
      <c r="Q671" t="s">
        <v>33</v>
      </c>
      <c r="R671" s="7">
        <f t="shared" si="43"/>
        <v>107.97038864898211</v>
      </c>
      <c r="S671" s="6" t="str" cm="1">
        <f t="array" ref="S671:T671">_xlfn.TEXTSPLIT(Q671,"/")</f>
        <v>theater</v>
      </c>
      <c r="T671" s="6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11">
        <f t="shared" si="41"/>
        <v>42425.25</v>
      </c>
      <c r="M672">
        <v>1457416800</v>
      </c>
      <c r="N672" s="11">
        <f t="shared" si="42"/>
        <v>42437.25</v>
      </c>
      <c r="O672" t="b">
        <v>0</v>
      </c>
      <c r="P672" t="b">
        <v>0</v>
      </c>
      <c r="Q672" t="s">
        <v>60</v>
      </c>
      <c r="R672" s="7">
        <f t="shared" si="43"/>
        <v>68.987284287011803</v>
      </c>
      <c r="S672" s="6" t="str" cm="1">
        <f t="array" ref="S672:T672">_xlfn.TEXTSPLIT(Q672,"/")</f>
        <v>music</v>
      </c>
      <c r="T672" s="6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11">
        <f t="shared" si="41"/>
        <v>40390.208333333336</v>
      </c>
      <c r="M673">
        <v>1280898000</v>
      </c>
      <c r="N673" s="11">
        <f t="shared" si="42"/>
        <v>40394.208333333336</v>
      </c>
      <c r="O673" t="b">
        <v>0</v>
      </c>
      <c r="P673" t="b">
        <v>1</v>
      </c>
      <c r="Q673" t="s">
        <v>33</v>
      </c>
      <c r="R673" s="7">
        <f t="shared" si="43"/>
        <v>111.02236719478098</v>
      </c>
      <c r="S673" s="6" t="str" cm="1">
        <f t="array" ref="S673:T673">_xlfn.TEXTSPLIT(Q673,"/")</f>
        <v>theater</v>
      </c>
      <c r="T673" s="6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11">
        <f t="shared" si="41"/>
        <v>43180.208333333328</v>
      </c>
      <c r="M674">
        <v>1522472400</v>
      </c>
      <c r="N674" s="11">
        <f t="shared" si="42"/>
        <v>43190.208333333328</v>
      </c>
      <c r="O674" t="b">
        <v>0</v>
      </c>
      <c r="P674" t="b">
        <v>0</v>
      </c>
      <c r="Q674" t="s">
        <v>33</v>
      </c>
      <c r="R674" s="7">
        <f t="shared" si="43"/>
        <v>24.997515808491418</v>
      </c>
      <c r="S674" s="6" t="str" cm="1">
        <f t="array" ref="S674:T674">_xlfn.TEXTSPLIT(Q674,"/")</f>
        <v>theater</v>
      </c>
      <c r="T674" s="6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11">
        <f t="shared" si="41"/>
        <v>42475.208333333328</v>
      </c>
      <c r="M675">
        <v>1462510800</v>
      </c>
      <c r="N675" s="11">
        <f t="shared" si="42"/>
        <v>42496.208333333328</v>
      </c>
      <c r="O675" t="b">
        <v>0</v>
      </c>
      <c r="P675" t="b">
        <v>0</v>
      </c>
      <c r="Q675" t="s">
        <v>60</v>
      </c>
      <c r="R675" s="7">
        <f t="shared" si="43"/>
        <v>42.155172413793103</v>
      </c>
      <c r="S675" s="6" t="str" cm="1">
        <f t="array" ref="S675:T675">_xlfn.TEXTSPLIT(Q675,"/")</f>
        <v>music</v>
      </c>
      <c r="T675" s="6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11">
        <f t="shared" si="41"/>
        <v>40774.208333333336</v>
      </c>
      <c r="M676">
        <v>1317790800</v>
      </c>
      <c r="N676" s="11">
        <f t="shared" si="42"/>
        <v>40821.208333333336</v>
      </c>
      <c r="O676" t="b">
        <v>0</v>
      </c>
      <c r="P676" t="b">
        <v>0</v>
      </c>
      <c r="Q676" t="s">
        <v>122</v>
      </c>
      <c r="R676" s="7">
        <f t="shared" si="43"/>
        <v>47.003284072249592</v>
      </c>
      <c r="S676" s="6" t="str" cm="1">
        <f t="array" ref="S676:T676">_xlfn.TEXTSPLIT(Q676,"/")</f>
        <v>photography</v>
      </c>
      <c r="T676" s="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11">
        <f t="shared" si="41"/>
        <v>43719.208333333328</v>
      </c>
      <c r="M677">
        <v>1568782800</v>
      </c>
      <c r="N677" s="11">
        <f t="shared" si="42"/>
        <v>43726.208333333328</v>
      </c>
      <c r="O677" t="b">
        <v>0</v>
      </c>
      <c r="P677" t="b">
        <v>0</v>
      </c>
      <c r="Q677" t="s">
        <v>1029</v>
      </c>
      <c r="R677" s="7">
        <f t="shared" si="43"/>
        <v>36.0392749244713</v>
      </c>
      <c r="S677" s="6" t="str" cm="1">
        <f t="array" ref="S677:T677">_xlfn.TEXTSPLIT(Q677,"/")</f>
        <v>journalism</v>
      </c>
      <c r="T677" s="6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11">
        <f t="shared" si="41"/>
        <v>41178.208333333336</v>
      </c>
      <c r="M678">
        <v>1349413200</v>
      </c>
      <c r="N678" s="11">
        <f t="shared" si="42"/>
        <v>41187.208333333336</v>
      </c>
      <c r="O678" t="b">
        <v>0</v>
      </c>
      <c r="P678" t="b">
        <v>0</v>
      </c>
      <c r="Q678" t="s">
        <v>122</v>
      </c>
      <c r="R678" s="7">
        <f t="shared" si="43"/>
        <v>101.03760683760684</v>
      </c>
      <c r="S678" s="6" t="str" cm="1">
        <f t="array" ref="S678:T678">_xlfn.TEXTSPLIT(Q678,"/")</f>
        <v>photography</v>
      </c>
      <c r="T678" s="6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11">
        <f t="shared" si="41"/>
        <v>42561.208333333328</v>
      </c>
      <c r="M679">
        <v>1472446800</v>
      </c>
      <c r="N679" s="11">
        <f t="shared" si="42"/>
        <v>42611.208333333328</v>
      </c>
      <c r="O679" t="b">
        <v>0</v>
      </c>
      <c r="P679" t="b">
        <v>0</v>
      </c>
      <c r="Q679" t="s">
        <v>119</v>
      </c>
      <c r="R679" s="7">
        <f t="shared" si="43"/>
        <v>39.927927927927925</v>
      </c>
      <c r="S679" s="6" t="str" cm="1">
        <f t="array" ref="S679:T679">_xlfn.TEXTSPLIT(Q679,"/")</f>
        <v>publishing</v>
      </c>
      <c r="T679" s="6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11">
        <f t="shared" si="41"/>
        <v>43484.25</v>
      </c>
      <c r="M680">
        <v>1548050400</v>
      </c>
      <c r="N680" s="11">
        <f t="shared" si="42"/>
        <v>43486.25</v>
      </c>
      <c r="O680" t="b">
        <v>0</v>
      </c>
      <c r="P680" t="b">
        <v>0</v>
      </c>
      <c r="Q680" t="s">
        <v>53</v>
      </c>
      <c r="R680" s="7">
        <f t="shared" si="43"/>
        <v>83.158139534883716</v>
      </c>
      <c r="S680" s="6" t="str" cm="1">
        <f t="array" ref="S680:T680">_xlfn.TEXTSPLIT(Q680,"/")</f>
        <v>film &amp; video</v>
      </c>
      <c r="T680" s="6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11">
        <f t="shared" si="41"/>
        <v>43756.208333333328</v>
      </c>
      <c r="M681">
        <v>1571806800</v>
      </c>
      <c r="N681" s="11">
        <f t="shared" si="42"/>
        <v>43761.208333333328</v>
      </c>
      <c r="O681" t="b">
        <v>0</v>
      </c>
      <c r="P681" t="b">
        <v>1</v>
      </c>
      <c r="Q681" t="s">
        <v>17</v>
      </c>
      <c r="R681" s="7">
        <f t="shared" si="43"/>
        <v>39.97520661157025</v>
      </c>
      <c r="S681" s="6" t="str" cm="1">
        <f t="array" ref="S681:T681">_xlfn.TEXTSPLIT(Q681,"/")</f>
        <v>food</v>
      </c>
      <c r="T681" s="6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11">
        <f t="shared" si="41"/>
        <v>43813.25</v>
      </c>
      <c r="M682">
        <v>1576476000</v>
      </c>
      <c r="N682" s="11">
        <f t="shared" si="42"/>
        <v>43815.25</v>
      </c>
      <c r="O682" t="b">
        <v>0</v>
      </c>
      <c r="P682" t="b">
        <v>1</v>
      </c>
      <c r="Q682" t="s">
        <v>292</v>
      </c>
      <c r="R682" s="7">
        <f t="shared" si="43"/>
        <v>47.993908629441627</v>
      </c>
      <c r="S682" s="6" t="str" cm="1">
        <f t="array" ref="S682:T682">_xlfn.TEXTSPLIT(Q682,"/")</f>
        <v>games</v>
      </c>
      <c r="T682" s="6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11">
        <f t="shared" si="41"/>
        <v>40898.25</v>
      </c>
      <c r="M683">
        <v>1324965600</v>
      </c>
      <c r="N683" s="11">
        <f t="shared" si="42"/>
        <v>40904.25</v>
      </c>
      <c r="O683" t="b">
        <v>0</v>
      </c>
      <c r="P683" t="b">
        <v>0</v>
      </c>
      <c r="Q683" t="s">
        <v>33</v>
      </c>
      <c r="R683" s="7">
        <f t="shared" si="43"/>
        <v>95.978877489438744</v>
      </c>
      <c r="S683" s="6" t="str" cm="1">
        <f t="array" ref="S683:T683">_xlfn.TEXTSPLIT(Q683,"/")</f>
        <v>theater</v>
      </c>
      <c r="T683" s="6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11">
        <f t="shared" si="41"/>
        <v>41619.25</v>
      </c>
      <c r="M684">
        <v>1387519200</v>
      </c>
      <c r="N684" s="11">
        <f t="shared" si="42"/>
        <v>41628.25</v>
      </c>
      <c r="O684" t="b">
        <v>0</v>
      </c>
      <c r="P684" t="b">
        <v>0</v>
      </c>
      <c r="Q684" t="s">
        <v>33</v>
      </c>
      <c r="R684" s="7">
        <f t="shared" si="43"/>
        <v>78.728155339805824</v>
      </c>
      <c r="S684" s="6" t="str" cm="1">
        <f t="array" ref="S684:T684">_xlfn.TEXTSPLIT(Q684,"/")</f>
        <v>theater</v>
      </c>
      <c r="T684" s="6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11">
        <f t="shared" si="41"/>
        <v>43359.208333333328</v>
      </c>
      <c r="M685">
        <v>1537246800</v>
      </c>
      <c r="N685" s="11">
        <f t="shared" si="42"/>
        <v>43361.208333333328</v>
      </c>
      <c r="O685" t="b">
        <v>0</v>
      </c>
      <c r="P685" t="b">
        <v>0</v>
      </c>
      <c r="Q685" t="s">
        <v>33</v>
      </c>
      <c r="R685" s="7">
        <f t="shared" si="43"/>
        <v>56.081632653061227</v>
      </c>
      <c r="S685" s="6" t="str" cm="1">
        <f t="array" ref="S685:T685">_xlfn.TEXTSPLIT(Q685,"/")</f>
        <v>theater</v>
      </c>
      <c r="T685" s="6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11">
        <f t="shared" si="41"/>
        <v>40358.208333333336</v>
      </c>
      <c r="M686">
        <v>1279515600</v>
      </c>
      <c r="N686" s="11">
        <f t="shared" si="42"/>
        <v>40378.208333333336</v>
      </c>
      <c r="O686" t="b">
        <v>0</v>
      </c>
      <c r="P686" t="b">
        <v>0</v>
      </c>
      <c r="Q686" t="s">
        <v>68</v>
      </c>
      <c r="R686" s="7">
        <f t="shared" si="43"/>
        <v>69.090909090909093</v>
      </c>
      <c r="S686" s="6" t="str" cm="1">
        <f t="array" ref="S686:T686">_xlfn.TEXTSPLIT(Q686,"/")</f>
        <v>publishing</v>
      </c>
      <c r="T686" s="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11">
        <f t="shared" si="41"/>
        <v>42239.208333333328</v>
      </c>
      <c r="M687">
        <v>1442379600</v>
      </c>
      <c r="N687" s="11">
        <f t="shared" si="42"/>
        <v>42263.208333333328</v>
      </c>
      <c r="O687" t="b">
        <v>0</v>
      </c>
      <c r="P687" t="b">
        <v>0</v>
      </c>
      <c r="Q687" t="s">
        <v>33</v>
      </c>
      <c r="R687" s="7">
        <f t="shared" si="43"/>
        <v>102.05291576673866</v>
      </c>
      <c r="S687" s="6" t="str" cm="1">
        <f t="array" ref="S687:T687">_xlfn.TEXTSPLIT(Q687,"/")</f>
        <v>theater</v>
      </c>
      <c r="T687" s="6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11">
        <f t="shared" si="41"/>
        <v>43186.208333333328</v>
      </c>
      <c r="M688">
        <v>1523077200</v>
      </c>
      <c r="N688" s="11">
        <f t="shared" si="42"/>
        <v>43197.208333333328</v>
      </c>
      <c r="O688" t="b">
        <v>0</v>
      </c>
      <c r="P688" t="b">
        <v>0</v>
      </c>
      <c r="Q688" t="s">
        <v>65</v>
      </c>
      <c r="R688" s="7">
        <f t="shared" si="43"/>
        <v>107.32089552238806</v>
      </c>
      <c r="S688" s="6" t="str" cm="1">
        <f t="array" ref="S688:T688">_xlfn.TEXTSPLIT(Q688,"/")</f>
        <v>technology</v>
      </c>
      <c r="T688" s="6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11">
        <f t="shared" si="41"/>
        <v>42806.25</v>
      </c>
      <c r="M689">
        <v>1489554000</v>
      </c>
      <c r="N689" s="11">
        <f t="shared" si="42"/>
        <v>42809.208333333328</v>
      </c>
      <c r="O689" t="b">
        <v>0</v>
      </c>
      <c r="P689" t="b">
        <v>0</v>
      </c>
      <c r="Q689" t="s">
        <v>33</v>
      </c>
      <c r="R689" s="7">
        <f t="shared" si="43"/>
        <v>51.970260223048328</v>
      </c>
      <c r="S689" s="6" t="str" cm="1">
        <f t="array" ref="S689:T689">_xlfn.TEXTSPLIT(Q689,"/")</f>
        <v>theater</v>
      </c>
      <c r="T689" s="6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11">
        <f t="shared" si="41"/>
        <v>43475.25</v>
      </c>
      <c r="M690">
        <v>1548482400</v>
      </c>
      <c r="N690" s="11">
        <f t="shared" si="42"/>
        <v>43491.25</v>
      </c>
      <c r="O690" t="b">
        <v>0</v>
      </c>
      <c r="P690" t="b">
        <v>1</v>
      </c>
      <c r="Q690" t="s">
        <v>269</v>
      </c>
      <c r="R690" s="7">
        <f t="shared" si="43"/>
        <v>71.137142857142862</v>
      </c>
      <c r="S690" s="6" t="str" cm="1">
        <f t="array" ref="S690:T690">_xlfn.TEXTSPLIT(Q690,"/")</f>
        <v>film &amp; video</v>
      </c>
      <c r="T690" s="6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11">
        <f t="shared" si="41"/>
        <v>41576.208333333336</v>
      </c>
      <c r="M691">
        <v>1384063200</v>
      </c>
      <c r="N691" s="11">
        <f t="shared" si="42"/>
        <v>41588.25</v>
      </c>
      <c r="O691" t="b">
        <v>0</v>
      </c>
      <c r="P691" t="b">
        <v>0</v>
      </c>
      <c r="Q691" t="s">
        <v>28</v>
      </c>
      <c r="R691" s="7">
        <f t="shared" si="43"/>
        <v>106.49275362318841</v>
      </c>
      <c r="S691" s="6" t="str" cm="1">
        <f t="array" ref="S691:T691">_xlfn.TEXTSPLIT(Q691,"/")</f>
        <v>technology</v>
      </c>
      <c r="T691" s="6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11">
        <f t="shared" si="41"/>
        <v>40874.25</v>
      </c>
      <c r="M692">
        <v>1322892000</v>
      </c>
      <c r="N692" s="11">
        <f t="shared" si="42"/>
        <v>40880.25</v>
      </c>
      <c r="O692" t="b">
        <v>0</v>
      </c>
      <c r="P692" t="b">
        <v>1</v>
      </c>
      <c r="Q692" t="s">
        <v>42</v>
      </c>
      <c r="R692" s="7">
        <f t="shared" si="43"/>
        <v>42.93684210526316</v>
      </c>
      <c r="S692" s="6" t="str" cm="1">
        <f t="array" ref="S692:T692">_xlfn.TEXTSPLIT(Q692,"/")</f>
        <v>film &amp; video</v>
      </c>
      <c r="T692" s="6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11">
        <f t="shared" si="41"/>
        <v>41185.208333333336</v>
      </c>
      <c r="M693">
        <v>1350709200</v>
      </c>
      <c r="N693" s="11">
        <f t="shared" si="42"/>
        <v>41202.208333333336</v>
      </c>
      <c r="O693" t="b">
        <v>1</v>
      </c>
      <c r="P693" t="b">
        <v>1</v>
      </c>
      <c r="Q693" t="s">
        <v>42</v>
      </c>
      <c r="R693" s="7">
        <f t="shared" si="43"/>
        <v>30.037974683544302</v>
      </c>
      <c r="S693" s="6" t="str" cm="1">
        <f t="array" ref="S693:T693">_xlfn.TEXTSPLIT(Q693,"/")</f>
        <v>film &amp; video</v>
      </c>
      <c r="T693" s="6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11">
        <f t="shared" si="41"/>
        <v>43655.208333333328</v>
      </c>
      <c r="M694">
        <v>1564203600</v>
      </c>
      <c r="N694" s="11">
        <f t="shared" si="42"/>
        <v>43673.208333333328</v>
      </c>
      <c r="O694" t="b">
        <v>0</v>
      </c>
      <c r="P694" t="b">
        <v>0</v>
      </c>
      <c r="Q694" t="s">
        <v>23</v>
      </c>
      <c r="R694" s="7">
        <f t="shared" si="43"/>
        <v>70.623376623376629</v>
      </c>
      <c r="S694" s="6" t="str" cm="1">
        <f t="array" ref="S694:T694">_xlfn.TEXTSPLIT(Q694,"/")</f>
        <v>music</v>
      </c>
      <c r="T694" s="6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11">
        <f t="shared" si="41"/>
        <v>43025.208333333328</v>
      </c>
      <c r="M695">
        <v>1509685200</v>
      </c>
      <c r="N695" s="11">
        <f t="shared" si="42"/>
        <v>43042.208333333328</v>
      </c>
      <c r="O695" t="b">
        <v>0</v>
      </c>
      <c r="P695" t="b">
        <v>0</v>
      </c>
      <c r="Q695" t="s">
        <v>33</v>
      </c>
      <c r="R695" s="7">
        <f t="shared" si="43"/>
        <v>66.016018306636155</v>
      </c>
      <c r="S695" s="6" t="str" cm="1">
        <f t="array" ref="S695:T695">_xlfn.TEXTSPLIT(Q695,"/")</f>
        <v>theater</v>
      </c>
      <c r="T695" s="6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11">
        <f t="shared" si="41"/>
        <v>43066.25</v>
      </c>
      <c r="M696">
        <v>1514959200</v>
      </c>
      <c r="N696" s="11">
        <f t="shared" si="42"/>
        <v>43103.25</v>
      </c>
      <c r="O696" t="b">
        <v>0</v>
      </c>
      <c r="P696" t="b">
        <v>0</v>
      </c>
      <c r="Q696" t="s">
        <v>33</v>
      </c>
      <c r="R696" s="7">
        <f t="shared" si="43"/>
        <v>96.911392405063296</v>
      </c>
      <c r="S696" s="6" t="str" cm="1">
        <f t="array" ref="S696:T696">_xlfn.TEXTSPLIT(Q696,"/")</f>
        <v>theater</v>
      </c>
      <c r="T696" s="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11">
        <f t="shared" si="41"/>
        <v>42322.25</v>
      </c>
      <c r="M697">
        <v>1448863200</v>
      </c>
      <c r="N697" s="11">
        <f t="shared" si="42"/>
        <v>42338.25</v>
      </c>
      <c r="O697" t="b">
        <v>1</v>
      </c>
      <c r="P697" t="b">
        <v>0</v>
      </c>
      <c r="Q697" t="s">
        <v>23</v>
      </c>
      <c r="R697" s="7">
        <f t="shared" si="43"/>
        <v>62.867346938775512</v>
      </c>
      <c r="S697" s="6" t="str" cm="1">
        <f t="array" ref="S697:T697">_xlfn.TEXTSPLIT(Q697,"/")</f>
        <v>music</v>
      </c>
      <c r="T697" s="6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11">
        <f t="shared" si="41"/>
        <v>42114.208333333328</v>
      </c>
      <c r="M698">
        <v>1429592400</v>
      </c>
      <c r="N698" s="11">
        <f t="shared" si="42"/>
        <v>42115.208333333328</v>
      </c>
      <c r="O698" t="b">
        <v>0</v>
      </c>
      <c r="P698" t="b">
        <v>1</v>
      </c>
      <c r="Q698" t="s">
        <v>33</v>
      </c>
      <c r="R698" s="7">
        <f t="shared" si="43"/>
        <v>108.98537682789652</v>
      </c>
      <c r="S698" s="6" t="str" cm="1">
        <f t="array" ref="S698:T698">_xlfn.TEXTSPLIT(Q698,"/")</f>
        <v>theater</v>
      </c>
      <c r="T698" s="6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11">
        <f t="shared" si="41"/>
        <v>43190.208333333328</v>
      </c>
      <c r="M699">
        <v>1522645200</v>
      </c>
      <c r="N699" s="11">
        <f t="shared" si="42"/>
        <v>43192.208333333328</v>
      </c>
      <c r="O699" t="b">
        <v>0</v>
      </c>
      <c r="P699" t="b">
        <v>0</v>
      </c>
      <c r="Q699" t="s">
        <v>50</v>
      </c>
      <c r="R699" s="7">
        <f t="shared" si="43"/>
        <v>26.999314599040439</v>
      </c>
      <c r="S699" s="6" t="str" cm="1">
        <f t="array" ref="S699:T699">_xlfn.TEXTSPLIT(Q699,"/")</f>
        <v>music</v>
      </c>
      <c r="T699" s="6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11">
        <f t="shared" si="41"/>
        <v>40871.25</v>
      </c>
      <c r="M700">
        <v>1323324000</v>
      </c>
      <c r="N700" s="11">
        <f t="shared" si="42"/>
        <v>40885.25</v>
      </c>
      <c r="O700" t="b">
        <v>0</v>
      </c>
      <c r="P700" t="b">
        <v>0</v>
      </c>
      <c r="Q700" t="s">
        <v>65</v>
      </c>
      <c r="R700" s="7">
        <f t="shared" si="43"/>
        <v>65.004147943311438</v>
      </c>
      <c r="S700" s="6" t="str" cm="1">
        <f t="array" ref="S700:T700">_xlfn.TEXTSPLIT(Q700,"/")</f>
        <v>technology</v>
      </c>
      <c r="T700" s="6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11">
        <f t="shared" si="41"/>
        <v>43641.208333333328</v>
      </c>
      <c r="M701">
        <v>1561525200</v>
      </c>
      <c r="N701" s="11">
        <f t="shared" si="42"/>
        <v>43642.208333333328</v>
      </c>
      <c r="O701" t="b">
        <v>0</v>
      </c>
      <c r="P701" t="b">
        <v>0</v>
      </c>
      <c r="Q701" t="s">
        <v>53</v>
      </c>
      <c r="R701" s="7">
        <f t="shared" si="43"/>
        <v>111.51785714285714</v>
      </c>
      <c r="S701" s="6" t="str" cm="1">
        <f t="array" ref="S701:T701">_xlfn.TEXTSPLIT(Q701,"/")</f>
        <v>film &amp; video</v>
      </c>
      <c r="T701" s="6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11">
        <f t="shared" si="41"/>
        <v>40203.25</v>
      </c>
      <c r="M702">
        <v>1265695200</v>
      </c>
      <c r="N702" s="11">
        <f t="shared" si="42"/>
        <v>40218.25</v>
      </c>
      <c r="O702" t="b">
        <v>0</v>
      </c>
      <c r="P702" t="b">
        <v>0</v>
      </c>
      <c r="Q702" t="s">
        <v>65</v>
      </c>
      <c r="R702" s="7">
        <f t="shared" si="43"/>
        <v>3</v>
      </c>
      <c r="S702" s="6" t="str" cm="1">
        <f t="array" ref="S702:T702">_xlfn.TEXTSPLIT(Q702,"/")</f>
        <v>technology</v>
      </c>
      <c r="T702" s="6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11">
        <f t="shared" si="41"/>
        <v>40629.208333333336</v>
      </c>
      <c r="M703">
        <v>1301806800</v>
      </c>
      <c r="N703" s="11">
        <f t="shared" si="42"/>
        <v>40636.208333333336</v>
      </c>
      <c r="O703" t="b">
        <v>1</v>
      </c>
      <c r="P703" t="b">
        <v>0</v>
      </c>
      <c r="Q703" t="s">
        <v>33</v>
      </c>
      <c r="R703" s="7">
        <f t="shared" si="43"/>
        <v>110.99268292682927</v>
      </c>
      <c r="S703" s="6" t="str" cm="1">
        <f t="array" ref="S703:T703">_xlfn.TEXTSPLIT(Q703,"/")</f>
        <v>theater</v>
      </c>
      <c r="T703" s="6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11">
        <f t="shared" si="41"/>
        <v>41477.208333333336</v>
      </c>
      <c r="M704">
        <v>1374901200</v>
      </c>
      <c r="N704" s="11">
        <f t="shared" si="42"/>
        <v>41482.208333333336</v>
      </c>
      <c r="O704" t="b">
        <v>0</v>
      </c>
      <c r="P704" t="b">
        <v>0</v>
      </c>
      <c r="Q704" t="s">
        <v>65</v>
      </c>
      <c r="R704" s="7">
        <f t="shared" si="43"/>
        <v>56.746987951807228</v>
      </c>
      <c r="S704" s="6" t="str" cm="1">
        <f t="array" ref="S704:T704">_xlfn.TEXTSPLIT(Q704,"/")</f>
        <v>technology</v>
      </c>
      <c r="T704" s="6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11">
        <f t="shared" si="41"/>
        <v>41020.208333333336</v>
      </c>
      <c r="M705">
        <v>1336453200</v>
      </c>
      <c r="N705" s="11">
        <f t="shared" si="42"/>
        <v>41037.208333333336</v>
      </c>
      <c r="O705" t="b">
        <v>1</v>
      </c>
      <c r="P705" t="b">
        <v>1</v>
      </c>
      <c r="Q705" t="s">
        <v>206</v>
      </c>
      <c r="R705" s="7">
        <f t="shared" si="43"/>
        <v>97.020608439646708</v>
      </c>
      <c r="S705" s="6" t="str" cm="1">
        <f t="array" ref="S705:T705">_xlfn.TEXTSPLIT(Q705,"/")</f>
        <v>publishing</v>
      </c>
      <c r="T705" s="6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11">
        <f t="shared" si="41"/>
        <v>42555.208333333328</v>
      </c>
      <c r="M706">
        <v>1468904400</v>
      </c>
      <c r="N706" s="11">
        <f t="shared" si="42"/>
        <v>42570.208333333328</v>
      </c>
      <c r="O706" t="b">
        <v>0</v>
      </c>
      <c r="P706" t="b">
        <v>0</v>
      </c>
      <c r="Q706" t="s">
        <v>71</v>
      </c>
      <c r="R706" s="7">
        <f t="shared" si="43"/>
        <v>92.08620689655173</v>
      </c>
      <c r="S706" s="6" t="str" cm="1">
        <f t="array" ref="S706:T706">_xlfn.TEXTSPLIT(Q706,"/")</f>
        <v>film &amp; video</v>
      </c>
      <c r="T706" s="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11">
        <f t="shared" ref="L707:L770" si="45">(((K707/60)/60)/24)+DATE(1970,1,1)</f>
        <v>41619.25</v>
      </c>
      <c r="M707">
        <v>1387087200</v>
      </c>
      <c r="N707" s="11">
        <f t="shared" ref="N707:N770" si="46">(((M707/60)/60)/24)+DATE(1970,1,1)</f>
        <v>41623.25</v>
      </c>
      <c r="O707" t="b">
        <v>0</v>
      </c>
      <c r="P707" t="b">
        <v>0</v>
      </c>
      <c r="Q707" t="s">
        <v>68</v>
      </c>
      <c r="R707" s="7">
        <f t="shared" ref="R707:R770" si="47">IFERROR(E707/H707,0)</f>
        <v>82.986666666666665</v>
      </c>
      <c r="S707" s="6" t="str" cm="1">
        <f t="array" ref="S707:T707">_xlfn.TEXTSPLIT(Q707,"/")</f>
        <v>publishing</v>
      </c>
      <c r="T707" s="6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11">
        <f t="shared" si="45"/>
        <v>43471.25</v>
      </c>
      <c r="M708">
        <v>1547445600</v>
      </c>
      <c r="N708" s="11">
        <f t="shared" si="46"/>
        <v>43479.25</v>
      </c>
      <c r="O708" t="b">
        <v>0</v>
      </c>
      <c r="P708" t="b">
        <v>1</v>
      </c>
      <c r="Q708" t="s">
        <v>28</v>
      </c>
      <c r="R708" s="7">
        <f t="shared" si="47"/>
        <v>103.03791821561339</v>
      </c>
      <c r="S708" s="6" t="str" cm="1">
        <f t="array" ref="S708:T708">_xlfn.TEXTSPLIT(Q708,"/")</f>
        <v>technology</v>
      </c>
      <c r="T708" s="6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11">
        <f t="shared" si="45"/>
        <v>43442.25</v>
      </c>
      <c r="M709">
        <v>1547359200</v>
      </c>
      <c r="N709" s="11">
        <f t="shared" si="46"/>
        <v>43478.25</v>
      </c>
      <c r="O709" t="b">
        <v>0</v>
      </c>
      <c r="P709" t="b">
        <v>0</v>
      </c>
      <c r="Q709" t="s">
        <v>53</v>
      </c>
      <c r="R709" s="7">
        <f t="shared" si="47"/>
        <v>68.922619047619051</v>
      </c>
      <c r="S709" s="6" t="str" cm="1">
        <f t="array" ref="S709:T709">_xlfn.TEXTSPLIT(Q709,"/")</f>
        <v>film &amp; video</v>
      </c>
      <c r="T709" s="6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11">
        <f t="shared" si="45"/>
        <v>42877.208333333328</v>
      </c>
      <c r="M710">
        <v>1496293200</v>
      </c>
      <c r="N710" s="11">
        <f t="shared" si="46"/>
        <v>42887.208333333328</v>
      </c>
      <c r="O710" t="b">
        <v>0</v>
      </c>
      <c r="P710" t="b">
        <v>0</v>
      </c>
      <c r="Q710" t="s">
        <v>33</v>
      </c>
      <c r="R710" s="7">
        <f t="shared" si="47"/>
        <v>87.737226277372258</v>
      </c>
      <c r="S710" s="6" t="str" cm="1">
        <f t="array" ref="S710:T710">_xlfn.TEXTSPLIT(Q710,"/")</f>
        <v>theater</v>
      </c>
      <c r="T710" s="6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11">
        <f t="shared" si="45"/>
        <v>41018.208333333336</v>
      </c>
      <c r="M711">
        <v>1335416400</v>
      </c>
      <c r="N711" s="11">
        <f t="shared" si="46"/>
        <v>41025.208333333336</v>
      </c>
      <c r="O711" t="b">
        <v>0</v>
      </c>
      <c r="P711" t="b">
        <v>0</v>
      </c>
      <c r="Q711" t="s">
        <v>33</v>
      </c>
      <c r="R711" s="7">
        <f t="shared" si="47"/>
        <v>75.021505376344081</v>
      </c>
      <c r="S711" s="6" t="str" cm="1">
        <f t="array" ref="S711:T711">_xlfn.TEXTSPLIT(Q711,"/")</f>
        <v>theater</v>
      </c>
      <c r="T711" s="6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11">
        <f t="shared" si="45"/>
        <v>43295.208333333328</v>
      </c>
      <c r="M712">
        <v>1532149200</v>
      </c>
      <c r="N712" s="11">
        <f t="shared" si="46"/>
        <v>43302.208333333328</v>
      </c>
      <c r="O712" t="b">
        <v>0</v>
      </c>
      <c r="P712" t="b">
        <v>1</v>
      </c>
      <c r="Q712" t="s">
        <v>33</v>
      </c>
      <c r="R712" s="7">
        <f t="shared" si="47"/>
        <v>50.863999999999997</v>
      </c>
      <c r="S712" s="6" t="str" cm="1">
        <f t="array" ref="S712:T712">_xlfn.TEXTSPLIT(Q712,"/")</f>
        <v>theater</v>
      </c>
      <c r="T712" s="6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11">
        <f t="shared" si="45"/>
        <v>42393.25</v>
      </c>
      <c r="M713">
        <v>1453788000</v>
      </c>
      <c r="N713" s="11">
        <f t="shared" si="46"/>
        <v>42395.25</v>
      </c>
      <c r="O713" t="b">
        <v>1</v>
      </c>
      <c r="P713" t="b">
        <v>1</v>
      </c>
      <c r="Q713" t="s">
        <v>33</v>
      </c>
      <c r="R713" s="7">
        <f t="shared" si="47"/>
        <v>90</v>
      </c>
      <c r="S713" s="6" t="str" cm="1">
        <f t="array" ref="S713:T713">_xlfn.TEXTSPLIT(Q713,"/")</f>
        <v>theater</v>
      </c>
      <c r="T713" s="6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11">
        <f t="shared" si="45"/>
        <v>42559.208333333328</v>
      </c>
      <c r="M714">
        <v>1471496400</v>
      </c>
      <c r="N714" s="11">
        <f t="shared" si="46"/>
        <v>42600.208333333328</v>
      </c>
      <c r="O714" t="b">
        <v>0</v>
      </c>
      <c r="P714" t="b">
        <v>0</v>
      </c>
      <c r="Q714" t="s">
        <v>33</v>
      </c>
      <c r="R714" s="7">
        <f t="shared" si="47"/>
        <v>72.896039603960389</v>
      </c>
      <c r="S714" s="6" t="str" cm="1">
        <f t="array" ref="S714:T714">_xlfn.TEXTSPLIT(Q714,"/")</f>
        <v>theater</v>
      </c>
      <c r="T714" s="6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11">
        <f t="shared" si="45"/>
        <v>42604.208333333328</v>
      </c>
      <c r="M715">
        <v>1472878800</v>
      </c>
      <c r="N715" s="11">
        <f t="shared" si="46"/>
        <v>42616.208333333328</v>
      </c>
      <c r="O715" t="b">
        <v>0</v>
      </c>
      <c r="P715" t="b">
        <v>0</v>
      </c>
      <c r="Q715" t="s">
        <v>133</v>
      </c>
      <c r="R715" s="7">
        <f t="shared" si="47"/>
        <v>108.48543689320388</v>
      </c>
      <c r="S715" s="6" t="str" cm="1">
        <f t="array" ref="S715:T715">_xlfn.TEXTSPLIT(Q715,"/")</f>
        <v>publishing</v>
      </c>
      <c r="T715" s="6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11">
        <f t="shared" si="45"/>
        <v>41870.208333333336</v>
      </c>
      <c r="M716">
        <v>1408510800</v>
      </c>
      <c r="N716" s="11">
        <f t="shared" si="46"/>
        <v>41871.208333333336</v>
      </c>
      <c r="O716" t="b">
        <v>0</v>
      </c>
      <c r="P716" t="b">
        <v>0</v>
      </c>
      <c r="Q716" t="s">
        <v>23</v>
      </c>
      <c r="R716" s="7">
        <f t="shared" si="47"/>
        <v>101.98095238095237</v>
      </c>
      <c r="S716" s="6" t="str" cm="1">
        <f t="array" ref="S716:T716">_xlfn.TEXTSPLIT(Q716,"/")</f>
        <v>music</v>
      </c>
      <c r="T716" s="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11">
        <f t="shared" si="45"/>
        <v>40397.208333333336</v>
      </c>
      <c r="M717">
        <v>1281589200</v>
      </c>
      <c r="N717" s="11">
        <f t="shared" si="46"/>
        <v>40402.208333333336</v>
      </c>
      <c r="O717" t="b">
        <v>0</v>
      </c>
      <c r="P717" t="b">
        <v>0</v>
      </c>
      <c r="Q717" t="s">
        <v>292</v>
      </c>
      <c r="R717" s="7">
        <f t="shared" si="47"/>
        <v>44.009146341463413</v>
      </c>
      <c r="S717" s="6" t="str" cm="1">
        <f t="array" ref="S717:T717">_xlfn.TEXTSPLIT(Q717,"/")</f>
        <v>games</v>
      </c>
      <c r="T717" s="6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11">
        <f t="shared" si="45"/>
        <v>41465.208333333336</v>
      </c>
      <c r="M718">
        <v>1375851600</v>
      </c>
      <c r="N718" s="11">
        <f t="shared" si="46"/>
        <v>41493.208333333336</v>
      </c>
      <c r="O718" t="b">
        <v>0</v>
      </c>
      <c r="P718" t="b">
        <v>1</v>
      </c>
      <c r="Q718" t="s">
        <v>33</v>
      </c>
      <c r="R718" s="7">
        <f t="shared" si="47"/>
        <v>65.942675159235662</v>
      </c>
      <c r="S718" s="6" t="str" cm="1">
        <f t="array" ref="S718:T718">_xlfn.TEXTSPLIT(Q718,"/")</f>
        <v>theater</v>
      </c>
      <c r="T718" s="6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11">
        <f t="shared" si="45"/>
        <v>40777.208333333336</v>
      </c>
      <c r="M719">
        <v>1315803600</v>
      </c>
      <c r="N719" s="11">
        <f t="shared" si="46"/>
        <v>40798.208333333336</v>
      </c>
      <c r="O719" t="b">
        <v>0</v>
      </c>
      <c r="P719" t="b">
        <v>0</v>
      </c>
      <c r="Q719" t="s">
        <v>42</v>
      </c>
      <c r="R719" s="7">
        <f t="shared" si="47"/>
        <v>24.987387387387386</v>
      </c>
      <c r="S719" s="6" t="str" cm="1">
        <f t="array" ref="S719:T719">_xlfn.TEXTSPLIT(Q719,"/")</f>
        <v>film &amp; video</v>
      </c>
      <c r="T719" s="6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11">
        <f t="shared" si="45"/>
        <v>41442.208333333336</v>
      </c>
      <c r="M720">
        <v>1373691600</v>
      </c>
      <c r="N720" s="11">
        <f t="shared" si="46"/>
        <v>41468.208333333336</v>
      </c>
      <c r="O720" t="b">
        <v>0</v>
      </c>
      <c r="P720" t="b">
        <v>0</v>
      </c>
      <c r="Q720" t="s">
        <v>65</v>
      </c>
      <c r="R720" s="7">
        <f t="shared" si="47"/>
        <v>28.003367003367003</v>
      </c>
      <c r="S720" s="6" t="str" cm="1">
        <f t="array" ref="S720:T720">_xlfn.TEXTSPLIT(Q720,"/")</f>
        <v>technology</v>
      </c>
      <c r="T720" s="6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11">
        <f t="shared" si="45"/>
        <v>41058.208333333336</v>
      </c>
      <c r="M721">
        <v>1339218000</v>
      </c>
      <c r="N721" s="11">
        <f t="shared" si="46"/>
        <v>41069.208333333336</v>
      </c>
      <c r="O721" t="b">
        <v>0</v>
      </c>
      <c r="P721" t="b">
        <v>0</v>
      </c>
      <c r="Q721" t="s">
        <v>119</v>
      </c>
      <c r="R721" s="7">
        <f t="shared" si="47"/>
        <v>85.829268292682926</v>
      </c>
      <c r="S721" s="6" t="str" cm="1">
        <f t="array" ref="S721:T721">_xlfn.TEXTSPLIT(Q721,"/")</f>
        <v>publishing</v>
      </c>
      <c r="T721" s="6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11">
        <f t="shared" si="45"/>
        <v>43152.25</v>
      </c>
      <c r="M722">
        <v>1520402400</v>
      </c>
      <c r="N722" s="11">
        <f t="shared" si="46"/>
        <v>43166.25</v>
      </c>
      <c r="O722" t="b">
        <v>0</v>
      </c>
      <c r="P722" t="b">
        <v>1</v>
      </c>
      <c r="Q722" t="s">
        <v>33</v>
      </c>
      <c r="R722" s="7">
        <f t="shared" si="47"/>
        <v>84.921052631578945</v>
      </c>
      <c r="S722" s="6" t="str" cm="1">
        <f t="array" ref="S722:T722">_xlfn.TEXTSPLIT(Q722,"/")</f>
        <v>theater</v>
      </c>
      <c r="T722" s="6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11">
        <f t="shared" si="45"/>
        <v>43194.208333333328</v>
      </c>
      <c r="M723">
        <v>1523336400</v>
      </c>
      <c r="N723" s="11">
        <f t="shared" si="46"/>
        <v>43200.208333333328</v>
      </c>
      <c r="O723" t="b">
        <v>0</v>
      </c>
      <c r="P723" t="b">
        <v>0</v>
      </c>
      <c r="Q723" t="s">
        <v>23</v>
      </c>
      <c r="R723" s="7">
        <f t="shared" si="47"/>
        <v>90.483333333333334</v>
      </c>
      <c r="S723" s="6" t="str" cm="1">
        <f t="array" ref="S723:T723">_xlfn.TEXTSPLIT(Q723,"/")</f>
        <v>music</v>
      </c>
      <c r="T723" s="6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11">
        <f t="shared" si="45"/>
        <v>43045.25</v>
      </c>
      <c r="M724">
        <v>1512280800</v>
      </c>
      <c r="N724" s="11">
        <f t="shared" si="46"/>
        <v>43072.25</v>
      </c>
      <c r="O724" t="b">
        <v>0</v>
      </c>
      <c r="P724" t="b">
        <v>0</v>
      </c>
      <c r="Q724" t="s">
        <v>42</v>
      </c>
      <c r="R724" s="7">
        <f t="shared" si="47"/>
        <v>25.00197628458498</v>
      </c>
      <c r="S724" s="6" t="str" cm="1">
        <f t="array" ref="S724:T724">_xlfn.TEXTSPLIT(Q724,"/")</f>
        <v>film &amp; video</v>
      </c>
      <c r="T724" s="6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11">
        <f t="shared" si="45"/>
        <v>42431.25</v>
      </c>
      <c r="M725">
        <v>1458709200</v>
      </c>
      <c r="N725" s="11">
        <f t="shared" si="46"/>
        <v>42452.208333333328</v>
      </c>
      <c r="O725" t="b">
        <v>0</v>
      </c>
      <c r="P725" t="b">
        <v>0</v>
      </c>
      <c r="Q725" t="s">
        <v>33</v>
      </c>
      <c r="R725" s="7">
        <f t="shared" si="47"/>
        <v>92.013888888888886</v>
      </c>
      <c r="S725" s="6" t="str" cm="1">
        <f t="array" ref="S725:T725">_xlfn.TEXTSPLIT(Q725,"/")</f>
        <v>theater</v>
      </c>
      <c r="T725" s="6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11">
        <f t="shared" si="45"/>
        <v>41934.208333333336</v>
      </c>
      <c r="M726">
        <v>1414126800</v>
      </c>
      <c r="N726" s="11">
        <f t="shared" si="46"/>
        <v>41936.208333333336</v>
      </c>
      <c r="O726" t="b">
        <v>0</v>
      </c>
      <c r="P726" t="b">
        <v>1</v>
      </c>
      <c r="Q726" t="s">
        <v>33</v>
      </c>
      <c r="R726" s="7">
        <f t="shared" si="47"/>
        <v>93.066115702479337</v>
      </c>
      <c r="S726" s="6" t="str" cm="1">
        <f t="array" ref="S726:T726">_xlfn.TEXTSPLIT(Q726,"/")</f>
        <v>theater</v>
      </c>
      <c r="T726" s="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11">
        <f t="shared" si="45"/>
        <v>41958.25</v>
      </c>
      <c r="M727">
        <v>1416204000</v>
      </c>
      <c r="N727" s="11">
        <f t="shared" si="46"/>
        <v>41960.25</v>
      </c>
      <c r="O727" t="b">
        <v>0</v>
      </c>
      <c r="P727" t="b">
        <v>0</v>
      </c>
      <c r="Q727" t="s">
        <v>292</v>
      </c>
      <c r="R727" s="7">
        <f t="shared" si="47"/>
        <v>61.008145363408524</v>
      </c>
      <c r="S727" s="6" t="str" cm="1">
        <f t="array" ref="S727:T727">_xlfn.TEXTSPLIT(Q727,"/")</f>
        <v>games</v>
      </c>
      <c r="T727" s="6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11">
        <f t="shared" si="45"/>
        <v>40476.208333333336</v>
      </c>
      <c r="M728">
        <v>1288501200</v>
      </c>
      <c r="N728" s="11">
        <f t="shared" si="46"/>
        <v>40482.208333333336</v>
      </c>
      <c r="O728" t="b">
        <v>0</v>
      </c>
      <c r="P728" t="b">
        <v>1</v>
      </c>
      <c r="Q728" t="s">
        <v>33</v>
      </c>
      <c r="R728" s="7">
        <f t="shared" si="47"/>
        <v>92.036259541984734</v>
      </c>
      <c r="S728" s="6" t="str" cm="1">
        <f t="array" ref="S728:T728">_xlfn.TEXTSPLIT(Q728,"/")</f>
        <v>theater</v>
      </c>
      <c r="T728" s="6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11">
        <f t="shared" si="45"/>
        <v>43485.25</v>
      </c>
      <c r="M729">
        <v>1552971600</v>
      </c>
      <c r="N729" s="11">
        <f t="shared" si="46"/>
        <v>43543.208333333328</v>
      </c>
      <c r="O729" t="b">
        <v>0</v>
      </c>
      <c r="P729" t="b">
        <v>0</v>
      </c>
      <c r="Q729" t="s">
        <v>28</v>
      </c>
      <c r="R729" s="7">
        <f t="shared" si="47"/>
        <v>81.132596685082873</v>
      </c>
      <c r="S729" s="6" t="str" cm="1">
        <f t="array" ref="S729:T729">_xlfn.TEXTSPLIT(Q729,"/")</f>
        <v>technology</v>
      </c>
      <c r="T729" s="6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11">
        <f t="shared" si="45"/>
        <v>42515.208333333328</v>
      </c>
      <c r="M730">
        <v>1465102800</v>
      </c>
      <c r="N730" s="11">
        <f t="shared" si="46"/>
        <v>42526.208333333328</v>
      </c>
      <c r="O730" t="b">
        <v>0</v>
      </c>
      <c r="P730" t="b">
        <v>0</v>
      </c>
      <c r="Q730" t="s">
        <v>33</v>
      </c>
      <c r="R730" s="7">
        <f t="shared" si="47"/>
        <v>73.5</v>
      </c>
      <c r="S730" s="6" t="str" cm="1">
        <f t="array" ref="S730:T730">_xlfn.TEXTSPLIT(Q730,"/")</f>
        <v>theater</v>
      </c>
      <c r="T730" s="6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11">
        <f t="shared" si="45"/>
        <v>41309.25</v>
      </c>
      <c r="M731">
        <v>1360130400</v>
      </c>
      <c r="N731" s="11">
        <f t="shared" si="46"/>
        <v>41311.25</v>
      </c>
      <c r="O731" t="b">
        <v>0</v>
      </c>
      <c r="P731" t="b">
        <v>0</v>
      </c>
      <c r="Q731" t="s">
        <v>53</v>
      </c>
      <c r="R731" s="7">
        <f t="shared" si="47"/>
        <v>85.221311475409834</v>
      </c>
      <c r="S731" s="6" t="str" cm="1">
        <f t="array" ref="S731:T731">_xlfn.TEXTSPLIT(Q731,"/")</f>
        <v>film &amp; video</v>
      </c>
      <c r="T731" s="6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11">
        <f t="shared" si="45"/>
        <v>42147.208333333328</v>
      </c>
      <c r="M732">
        <v>1432875600</v>
      </c>
      <c r="N732" s="11">
        <f t="shared" si="46"/>
        <v>42153.208333333328</v>
      </c>
      <c r="O732" t="b">
        <v>0</v>
      </c>
      <c r="P732" t="b">
        <v>0</v>
      </c>
      <c r="Q732" t="s">
        <v>65</v>
      </c>
      <c r="R732" s="7">
        <f t="shared" si="47"/>
        <v>110.96825396825396</v>
      </c>
      <c r="S732" s="6" t="str" cm="1">
        <f t="array" ref="S732:T732">_xlfn.TEXTSPLIT(Q732,"/")</f>
        <v>technology</v>
      </c>
      <c r="T732" s="6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11">
        <f t="shared" si="45"/>
        <v>42939.208333333328</v>
      </c>
      <c r="M733">
        <v>1500872400</v>
      </c>
      <c r="N733" s="11">
        <f t="shared" si="46"/>
        <v>42940.208333333328</v>
      </c>
      <c r="O733" t="b">
        <v>0</v>
      </c>
      <c r="P733" t="b">
        <v>0</v>
      </c>
      <c r="Q733" t="s">
        <v>28</v>
      </c>
      <c r="R733" s="7">
        <f t="shared" si="47"/>
        <v>32.968036529680369</v>
      </c>
      <c r="S733" s="6" t="str" cm="1">
        <f t="array" ref="S733:T733">_xlfn.TEXTSPLIT(Q733,"/")</f>
        <v>technology</v>
      </c>
      <c r="T733" s="6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11">
        <f t="shared" si="45"/>
        <v>42816.208333333328</v>
      </c>
      <c r="M734">
        <v>1492146000</v>
      </c>
      <c r="N734" s="11">
        <f t="shared" si="46"/>
        <v>42839.208333333328</v>
      </c>
      <c r="O734" t="b">
        <v>0</v>
      </c>
      <c r="P734" t="b">
        <v>1</v>
      </c>
      <c r="Q734" t="s">
        <v>23</v>
      </c>
      <c r="R734" s="7">
        <f t="shared" si="47"/>
        <v>96.005352363960753</v>
      </c>
      <c r="S734" s="6" t="str" cm="1">
        <f t="array" ref="S734:T734">_xlfn.TEXTSPLIT(Q734,"/")</f>
        <v>music</v>
      </c>
      <c r="T734" s="6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11">
        <f t="shared" si="45"/>
        <v>41844.208333333336</v>
      </c>
      <c r="M735">
        <v>1407301200</v>
      </c>
      <c r="N735" s="11">
        <f t="shared" si="46"/>
        <v>41857.208333333336</v>
      </c>
      <c r="O735" t="b">
        <v>0</v>
      </c>
      <c r="P735" t="b">
        <v>0</v>
      </c>
      <c r="Q735" t="s">
        <v>148</v>
      </c>
      <c r="R735" s="7">
        <f t="shared" si="47"/>
        <v>84.96632653061225</v>
      </c>
      <c r="S735" s="6" t="str" cm="1">
        <f t="array" ref="S735:T735">_xlfn.TEXTSPLIT(Q735,"/")</f>
        <v>music</v>
      </c>
      <c r="T735" s="6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11">
        <f t="shared" si="45"/>
        <v>42763.25</v>
      </c>
      <c r="M736">
        <v>1486620000</v>
      </c>
      <c r="N736" s="11">
        <f t="shared" si="46"/>
        <v>42775.25</v>
      </c>
      <c r="O736" t="b">
        <v>0</v>
      </c>
      <c r="P736" t="b">
        <v>1</v>
      </c>
      <c r="Q736" t="s">
        <v>33</v>
      </c>
      <c r="R736" s="7">
        <f t="shared" si="47"/>
        <v>25.007462686567163</v>
      </c>
      <c r="S736" s="6" t="str" cm="1">
        <f t="array" ref="S736:T736">_xlfn.TEXTSPLIT(Q736,"/")</f>
        <v>theater</v>
      </c>
      <c r="T736" s="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11">
        <f t="shared" si="45"/>
        <v>42459.208333333328</v>
      </c>
      <c r="M737">
        <v>1459918800</v>
      </c>
      <c r="N737" s="11">
        <f t="shared" si="46"/>
        <v>42466.208333333328</v>
      </c>
      <c r="O737" t="b">
        <v>0</v>
      </c>
      <c r="P737" t="b">
        <v>0</v>
      </c>
      <c r="Q737" t="s">
        <v>122</v>
      </c>
      <c r="R737" s="7">
        <f t="shared" si="47"/>
        <v>65.998995479658461</v>
      </c>
      <c r="S737" s="6" t="str" cm="1">
        <f t="array" ref="S737:T737">_xlfn.TEXTSPLIT(Q737,"/")</f>
        <v>photography</v>
      </c>
      <c r="T737" s="6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11">
        <f t="shared" si="45"/>
        <v>42055.25</v>
      </c>
      <c r="M738">
        <v>1424757600</v>
      </c>
      <c r="N738" s="11">
        <f t="shared" si="46"/>
        <v>42059.25</v>
      </c>
      <c r="O738" t="b">
        <v>0</v>
      </c>
      <c r="P738" t="b">
        <v>0</v>
      </c>
      <c r="Q738" t="s">
        <v>68</v>
      </c>
      <c r="R738" s="7">
        <f t="shared" si="47"/>
        <v>87.34482758620689</v>
      </c>
      <c r="S738" s="6" t="str" cm="1">
        <f t="array" ref="S738:T738">_xlfn.TEXTSPLIT(Q738,"/")</f>
        <v>publishing</v>
      </c>
      <c r="T738" s="6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11">
        <f t="shared" si="45"/>
        <v>42685.25</v>
      </c>
      <c r="M739">
        <v>1479880800</v>
      </c>
      <c r="N739" s="11">
        <f t="shared" si="46"/>
        <v>42697.25</v>
      </c>
      <c r="O739" t="b">
        <v>0</v>
      </c>
      <c r="P739" t="b">
        <v>0</v>
      </c>
      <c r="Q739" t="s">
        <v>60</v>
      </c>
      <c r="R739" s="7">
        <f t="shared" si="47"/>
        <v>27.933333333333334</v>
      </c>
      <c r="S739" s="6" t="str" cm="1">
        <f t="array" ref="S739:T739">_xlfn.TEXTSPLIT(Q739,"/")</f>
        <v>music</v>
      </c>
      <c r="T739" s="6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11">
        <f t="shared" si="45"/>
        <v>41959.25</v>
      </c>
      <c r="M740">
        <v>1418018400</v>
      </c>
      <c r="N740" s="11">
        <f t="shared" si="46"/>
        <v>41981.25</v>
      </c>
      <c r="O740" t="b">
        <v>0</v>
      </c>
      <c r="P740" t="b">
        <v>1</v>
      </c>
      <c r="Q740" t="s">
        <v>33</v>
      </c>
      <c r="R740" s="7">
        <f t="shared" si="47"/>
        <v>103.8</v>
      </c>
      <c r="S740" s="6" t="str" cm="1">
        <f t="array" ref="S740:T740">_xlfn.TEXTSPLIT(Q740,"/")</f>
        <v>theater</v>
      </c>
      <c r="T740" s="6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11">
        <f t="shared" si="45"/>
        <v>41089.208333333336</v>
      </c>
      <c r="M741">
        <v>1341032400</v>
      </c>
      <c r="N741" s="11">
        <f t="shared" si="46"/>
        <v>41090.208333333336</v>
      </c>
      <c r="O741" t="b">
        <v>0</v>
      </c>
      <c r="P741" t="b">
        <v>0</v>
      </c>
      <c r="Q741" t="s">
        <v>60</v>
      </c>
      <c r="R741" s="7">
        <f t="shared" si="47"/>
        <v>31.937172774869111</v>
      </c>
      <c r="S741" s="6" t="str" cm="1">
        <f t="array" ref="S741:T741">_xlfn.TEXTSPLIT(Q741,"/")</f>
        <v>music</v>
      </c>
      <c r="T741" s="6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11">
        <f t="shared" si="45"/>
        <v>42769.25</v>
      </c>
      <c r="M742">
        <v>1486360800</v>
      </c>
      <c r="N742" s="11">
        <f t="shared" si="46"/>
        <v>42772.25</v>
      </c>
      <c r="O742" t="b">
        <v>0</v>
      </c>
      <c r="P742" t="b">
        <v>0</v>
      </c>
      <c r="Q742" t="s">
        <v>33</v>
      </c>
      <c r="R742" s="7">
        <f t="shared" si="47"/>
        <v>99.5</v>
      </c>
      <c r="S742" s="6" t="str" cm="1">
        <f t="array" ref="S742:T742">_xlfn.TEXTSPLIT(Q742,"/")</f>
        <v>theater</v>
      </c>
      <c r="T742" s="6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11">
        <f t="shared" si="45"/>
        <v>40321.208333333336</v>
      </c>
      <c r="M743">
        <v>1274677200</v>
      </c>
      <c r="N743" s="11">
        <f t="shared" si="46"/>
        <v>40322.208333333336</v>
      </c>
      <c r="O743" t="b">
        <v>0</v>
      </c>
      <c r="P743" t="b">
        <v>0</v>
      </c>
      <c r="Q743" t="s">
        <v>33</v>
      </c>
      <c r="R743" s="7">
        <f t="shared" si="47"/>
        <v>108.84615384615384</v>
      </c>
      <c r="S743" s="6" t="str" cm="1">
        <f t="array" ref="S743:T743">_xlfn.TEXTSPLIT(Q743,"/")</f>
        <v>theater</v>
      </c>
      <c r="T743" s="6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11">
        <f t="shared" si="45"/>
        <v>40197.25</v>
      </c>
      <c r="M744">
        <v>1267509600</v>
      </c>
      <c r="N744" s="11">
        <f t="shared" si="46"/>
        <v>40239.25</v>
      </c>
      <c r="O744" t="b">
        <v>0</v>
      </c>
      <c r="P744" t="b">
        <v>0</v>
      </c>
      <c r="Q744" t="s">
        <v>50</v>
      </c>
      <c r="R744" s="7">
        <f t="shared" si="47"/>
        <v>110.76229508196721</v>
      </c>
      <c r="S744" s="6" t="str" cm="1">
        <f t="array" ref="S744:T744">_xlfn.TEXTSPLIT(Q744,"/")</f>
        <v>music</v>
      </c>
      <c r="T744" s="6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11">
        <f t="shared" si="45"/>
        <v>42298.208333333328</v>
      </c>
      <c r="M745">
        <v>1445922000</v>
      </c>
      <c r="N745" s="11">
        <f t="shared" si="46"/>
        <v>42304.208333333328</v>
      </c>
      <c r="O745" t="b">
        <v>0</v>
      </c>
      <c r="P745" t="b">
        <v>1</v>
      </c>
      <c r="Q745" t="s">
        <v>33</v>
      </c>
      <c r="R745" s="7">
        <f t="shared" si="47"/>
        <v>29.647058823529413</v>
      </c>
      <c r="S745" s="6" t="str" cm="1">
        <f t="array" ref="S745:T745">_xlfn.TEXTSPLIT(Q745,"/")</f>
        <v>theater</v>
      </c>
      <c r="T745" s="6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11">
        <f t="shared" si="45"/>
        <v>43322.208333333328</v>
      </c>
      <c r="M746">
        <v>1534050000</v>
      </c>
      <c r="N746" s="11">
        <f t="shared" si="46"/>
        <v>43324.208333333328</v>
      </c>
      <c r="O746" t="b">
        <v>0</v>
      </c>
      <c r="P746" t="b">
        <v>1</v>
      </c>
      <c r="Q746" t="s">
        <v>33</v>
      </c>
      <c r="R746" s="7">
        <f t="shared" si="47"/>
        <v>101.71428571428571</v>
      </c>
      <c r="S746" s="6" t="str" cm="1">
        <f t="array" ref="S746:T746">_xlfn.TEXTSPLIT(Q746,"/")</f>
        <v>theater</v>
      </c>
      <c r="T746" s="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11">
        <f t="shared" si="45"/>
        <v>40328.208333333336</v>
      </c>
      <c r="M747">
        <v>1277528400</v>
      </c>
      <c r="N747" s="11">
        <f t="shared" si="46"/>
        <v>40355.208333333336</v>
      </c>
      <c r="O747" t="b">
        <v>0</v>
      </c>
      <c r="P747" t="b">
        <v>0</v>
      </c>
      <c r="Q747" t="s">
        <v>65</v>
      </c>
      <c r="R747" s="7">
        <f t="shared" si="47"/>
        <v>61.5</v>
      </c>
      <c r="S747" s="6" t="str" cm="1">
        <f t="array" ref="S747:T747">_xlfn.TEXTSPLIT(Q747,"/")</f>
        <v>technology</v>
      </c>
      <c r="T747" s="6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11">
        <f t="shared" si="45"/>
        <v>40825.208333333336</v>
      </c>
      <c r="M748">
        <v>1318568400</v>
      </c>
      <c r="N748" s="11">
        <f t="shared" si="46"/>
        <v>40830.208333333336</v>
      </c>
      <c r="O748" t="b">
        <v>0</v>
      </c>
      <c r="P748" t="b">
        <v>0</v>
      </c>
      <c r="Q748" t="s">
        <v>28</v>
      </c>
      <c r="R748" s="7">
        <f t="shared" si="47"/>
        <v>35</v>
      </c>
      <c r="S748" s="6" t="str" cm="1">
        <f t="array" ref="S748:T748">_xlfn.TEXTSPLIT(Q748,"/")</f>
        <v>technology</v>
      </c>
      <c r="T748" s="6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11">
        <f t="shared" si="45"/>
        <v>40423.208333333336</v>
      </c>
      <c r="M749">
        <v>1284354000</v>
      </c>
      <c r="N749" s="11">
        <f t="shared" si="46"/>
        <v>40434.208333333336</v>
      </c>
      <c r="O749" t="b">
        <v>0</v>
      </c>
      <c r="P749" t="b">
        <v>0</v>
      </c>
      <c r="Q749" t="s">
        <v>33</v>
      </c>
      <c r="R749" s="7">
        <f t="shared" si="47"/>
        <v>40.049999999999997</v>
      </c>
      <c r="S749" s="6" t="str" cm="1">
        <f t="array" ref="S749:T749">_xlfn.TEXTSPLIT(Q749,"/")</f>
        <v>theater</v>
      </c>
      <c r="T749" s="6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11">
        <f t="shared" si="45"/>
        <v>40238.25</v>
      </c>
      <c r="M750">
        <v>1269579600</v>
      </c>
      <c r="N750" s="11">
        <f t="shared" si="46"/>
        <v>40263.208333333336</v>
      </c>
      <c r="O750" t="b">
        <v>0</v>
      </c>
      <c r="P750" t="b">
        <v>1</v>
      </c>
      <c r="Q750" t="s">
        <v>71</v>
      </c>
      <c r="R750" s="7">
        <f t="shared" si="47"/>
        <v>110.97231270358306</v>
      </c>
      <c r="S750" s="6" t="str" cm="1">
        <f t="array" ref="S750:T750">_xlfn.TEXTSPLIT(Q750,"/")</f>
        <v>film &amp; video</v>
      </c>
      <c r="T750" s="6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11">
        <f t="shared" si="45"/>
        <v>41920.208333333336</v>
      </c>
      <c r="M751">
        <v>1413781200</v>
      </c>
      <c r="N751" s="11">
        <f t="shared" si="46"/>
        <v>41932.208333333336</v>
      </c>
      <c r="O751" t="b">
        <v>0</v>
      </c>
      <c r="P751" t="b">
        <v>1</v>
      </c>
      <c r="Q751" t="s">
        <v>65</v>
      </c>
      <c r="R751" s="7">
        <f t="shared" si="47"/>
        <v>36.959016393442624</v>
      </c>
      <c r="S751" s="6" t="str" cm="1">
        <f t="array" ref="S751:T751">_xlfn.TEXTSPLIT(Q751,"/")</f>
        <v>technology</v>
      </c>
      <c r="T751" s="6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11">
        <f t="shared" si="45"/>
        <v>40360.208333333336</v>
      </c>
      <c r="M752">
        <v>1280120400</v>
      </c>
      <c r="N752" s="11">
        <f t="shared" si="46"/>
        <v>40385.208333333336</v>
      </c>
      <c r="O752" t="b">
        <v>0</v>
      </c>
      <c r="P752" t="b">
        <v>0</v>
      </c>
      <c r="Q752" t="s">
        <v>50</v>
      </c>
      <c r="R752" s="7">
        <f t="shared" si="47"/>
        <v>1</v>
      </c>
      <c r="S752" s="6" t="str" cm="1">
        <f t="array" ref="S752:T752">_xlfn.TEXTSPLIT(Q752,"/")</f>
        <v>music</v>
      </c>
      <c r="T752" s="6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11">
        <f t="shared" si="45"/>
        <v>42446.208333333328</v>
      </c>
      <c r="M753">
        <v>1459486800</v>
      </c>
      <c r="N753" s="11">
        <f t="shared" si="46"/>
        <v>42461.208333333328</v>
      </c>
      <c r="O753" t="b">
        <v>1</v>
      </c>
      <c r="P753" t="b">
        <v>1</v>
      </c>
      <c r="Q753" t="s">
        <v>68</v>
      </c>
      <c r="R753" s="7">
        <f t="shared" si="47"/>
        <v>30.974074074074075</v>
      </c>
      <c r="S753" s="6" t="str" cm="1">
        <f t="array" ref="S753:T753">_xlfn.TEXTSPLIT(Q753,"/")</f>
        <v>publishing</v>
      </c>
      <c r="T753" s="6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11">
        <f t="shared" si="45"/>
        <v>40395.208333333336</v>
      </c>
      <c r="M754">
        <v>1282539600</v>
      </c>
      <c r="N754" s="11">
        <f t="shared" si="46"/>
        <v>40413.208333333336</v>
      </c>
      <c r="O754" t="b">
        <v>0</v>
      </c>
      <c r="P754" t="b">
        <v>1</v>
      </c>
      <c r="Q754" t="s">
        <v>33</v>
      </c>
      <c r="R754" s="7">
        <f t="shared" si="47"/>
        <v>47.035087719298247</v>
      </c>
      <c r="S754" s="6" t="str" cm="1">
        <f t="array" ref="S754:T754">_xlfn.TEXTSPLIT(Q754,"/")</f>
        <v>theater</v>
      </c>
      <c r="T754" s="6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11">
        <f t="shared" si="45"/>
        <v>40321.208333333336</v>
      </c>
      <c r="M755">
        <v>1275886800</v>
      </c>
      <c r="N755" s="11">
        <f t="shared" si="46"/>
        <v>40336.208333333336</v>
      </c>
      <c r="O755" t="b">
        <v>0</v>
      </c>
      <c r="P755" t="b">
        <v>0</v>
      </c>
      <c r="Q755" t="s">
        <v>122</v>
      </c>
      <c r="R755" s="7">
        <f t="shared" si="47"/>
        <v>88.065693430656935</v>
      </c>
      <c r="S755" s="6" t="str" cm="1">
        <f t="array" ref="S755:T755">_xlfn.TEXTSPLIT(Q755,"/")</f>
        <v>photography</v>
      </c>
      <c r="T755" s="6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11">
        <f t="shared" si="45"/>
        <v>41210.208333333336</v>
      </c>
      <c r="M756">
        <v>1355983200</v>
      </c>
      <c r="N756" s="11">
        <f t="shared" si="46"/>
        <v>41263.25</v>
      </c>
      <c r="O756" t="b">
        <v>0</v>
      </c>
      <c r="P756" t="b">
        <v>0</v>
      </c>
      <c r="Q756" t="s">
        <v>33</v>
      </c>
      <c r="R756" s="7">
        <f t="shared" si="47"/>
        <v>37.005616224648989</v>
      </c>
      <c r="S756" s="6" t="str" cm="1">
        <f t="array" ref="S756:T756">_xlfn.TEXTSPLIT(Q756,"/")</f>
        <v>theater</v>
      </c>
      <c r="T756" s="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11">
        <f t="shared" si="45"/>
        <v>43096.25</v>
      </c>
      <c r="M757">
        <v>1515391200</v>
      </c>
      <c r="N757" s="11">
        <f t="shared" si="46"/>
        <v>43108.25</v>
      </c>
      <c r="O757" t="b">
        <v>0</v>
      </c>
      <c r="P757" t="b">
        <v>1</v>
      </c>
      <c r="Q757" t="s">
        <v>33</v>
      </c>
      <c r="R757" s="7">
        <f t="shared" si="47"/>
        <v>26.027777777777779</v>
      </c>
      <c r="S757" s="6" t="str" cm="1">
        <f t="array" ref="S757:T757">_xlfn.TEXTSPLIT(Q757,"/")</f>
        <v>theater</v>
      </c>
      <c r="T757" s="6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11">
        <f t="shared" si="45"/>
        <v>42024.25</v>
      </c>
      <c r="M758">
        <v>1422252000</v>
      </c>
      <c r="N758" s="11">
        <f t="shared" si="46"/>
        <v>42030.25</v>
      </c>
      <c r="O758" t="b">
        <v>0</v>
      </c>
      <c r="P758" t="b">
        <v>0</v>
      </c>
      <c r="Q758" t="s">
        <v>33</v>
      </c>
      <c r="R758" s="7">
        <f t="shared" si="47"/>
        <v>67.817567567567565</v>
      </c>
      <c r="S758" s="6" t="str" cm="1">
        <f t="array" ref="S758:T758">_xlfn.TEXTSPLIT(Q758,"/")</f>
        <v>theater</v>
      </c>
      <c r="T758" s="6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11">
        <f t="shared" si="45"/>
        <v>40675.208333333336</v>
      </c>
      <c r="M759">
        <v>1305522000</v>
      </c>
      <c r="N759" s="11">
        <f t="shared" si="46"/>
        <v>40679.208333333336</v>
      </c>
      <c r="O759" t="b">
        <v>0</v>
      </c>
      <c r="P759" t="b">
        <v>0</v>
      </c>
      <c r="Q759" t="s">
        <v>53</v>
      </c>
      <c r="R759" s="7">
        <f t="shared" si="47"/>
        <v>49.964912280701753</v>
      </c>
      <c r="S759" s="6" t="str" cm="1">
        <f t="array" ref="S759:T759">_xlfn.TEXTSPLIT(Q759,"/")</f>
        <v>film &amp; video</v>
      </c>
      <c r="T759" s="6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11">
        <f t="shared" si="45"/>
        <v>41936.208333333336</v>
      </c>
      <c r="M760">
        <v>1414904400</v>
      </c>
      <c r="N760" s="11">
        <f t="shared" si="46"/>
        <v>41945.208333333336</v>
      </c>
      <c r="O760" t="b">
        <v>0</v>
      </c>
      <c r="P760" t="b">
        <v>0</v>
      </c>
      <c r="Q760" t="s">
        <v>23</v>
      </c>
      <c r="R760" s="7">
        <f t="shared" si="47"/>
        <v>110.01646903820817</v>
      </c>
      <c r="S760" s="6" t="str" cm="1">
        <f t="array" ref="S760:T760">_xlfn.TEXTSPLIT(Q760,"/")</f>
        <v>music</v>
      </c>
      <c r="T760" s="6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11">
        <f t="shared" si="45"/>
        <v>43136.25</v>
      </c>
      <c r="M761">
        <v>1520402400</v>
      </c>
      <c r="N761" s="11">
        <f t="shared" si="46"/>
        <v>43166.25</v>
      </c>
      <c r="O761" t="b">
        <v>0</v>
      </c>
      <c r="P761" t="b">
        <v>0</v>
      </c>
      <c r="Q761" t="s">
        <v>50</v>
      </c>
      <c r="R761" s="7">
        <f t="shared" si="47"/>
        <v>89.964678178963894</v>
      </c>
      <c r="S761" s="6" t="str" cm="1">
        <f t="array" ref="S761:T761">_xlfn.TEXTSPLIT(Q761,"/")</f>
        <v>music</v>
      </c>
      <c r="T761" s="6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11">
        <f t="shared" si="45"/>
        <v>43678.208333333328</v>
      </c>
      <c r="M762">
        <v>1567141200</v>
      </c>
      <c r="N762" s="11">
        <f t="shared" si="46"/>
        <v>43707.208333333328</v>
      </c>
      <c r="O762" t="b">
        <v>0</v>
      </c>
      <c r="P762" t="b">
        <v>1</v>
      </c>
      <c r="Q762" t="s">
        <v>89</v>
      </c>
      <c r="R762" s="7">
        <f t="shared" si="47"/>
        <v>79.009523809523813</v>
      </c>
      <c r="S762" s="6" t="str" cm="1">
        <f t="array" ref="S762:T762">_xlfn.TEXTSPLIT(Q762,"/")</f>
        <v>games</v>
      </c>
      <c r="T762" s="6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11">
        <f t="shared" si="45"/>
        <v>42938.208333333328</v>
      </c>
      <c r="M763">
        <v>1501131600</v>
      </c>
      <c r="N763" s="11">
        <f t="shared" si="46"/>
        <v>42943.208333333328</v>
      </c>
      <c r="O763" t="b">
        <v>0</v>
      </c>
      <c r="P763" t="b">
        <v>0</v>
      </c>
      <c r="Q763" t="s">
        <v>23</v>
      </c>
      <c r="R763" s="7">
        <f t="shared" si="47"/>
        <v>86.867469879518069</v>
      </c>
      <c r="S763" s="6" t="str" cm="1">
        <f t="array" ref="S763:T763">_xlfn.TEXTSPLIT(Q763,"/")</f>
        <v>music</v>
      </c>
      <c r="T763" s="6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11">
        <f t="shared" si="45"/>
        <v>41241.25</v>
      </c>
      <c r="M764">
        <v>1355032800</v>
      </c>
      <c r="N764" s="11">
        <f t="shared" si="46"/>
        <v>41252.25</v>
      </c>
      <c r="O764" t="b">
        <v>0</v>
      </c>
      <c r="P764" t="b">
        <v>0</v>
      </c>
      <c r="Q764" t="s">
        <v>159</v>
      </c>
      <c r="R764" s="7">
        <f t="shared" si="47"/>
        <v>62.04</v>
      </c>
      <c r="S764" s="6" t="str" cm="1">
        <f t="array" ref="S764:T764">_xlfn.TEXTSPLIT(Q764,"/")</f>
        <v>music</v>
      </c>
      <c r="T764" s="6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11">
        <f t="shared" si="45"/>
        <v>41037.208333333336</v>
      </c>
      <c r="M765">
        <v>1339477200</v>
      </c>
      <c r="N765" s="11">
        <f t="shared" si="46"/>
        <v>41072.208333333336</v>
      </c>
      <c r="O765" t="b">
        <v>0</v>
      </c>
      <c r="P765" t="b">
        <v>1</v>
      </c>
      <c r="Q765" t="s">
        <v>33</v>
      </c>
      <c r="R765" s="7">
        <f t="shared" si="47"/>
        <v>26.970212765957445</v>
      </c>
      <c r="S765" s="6" t="str" cm="1">
        <f t="array" ref="S765:T765">_xlfn.TEXTSPLIT(Q765,"/")</f>
        <v>theater</v>
      </c>
      <c r="T765" s="6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11">
        <f t="shared" si="45"/>
        <v>40676.208333333336</v>
      </c>
      <c r="M766">
        <v>1305954000</v>
      </c>
      <c r="N766" s="11">
        <f t="shared" si="46"/>
        <v>40684.208333333336</v>
      </c>
      <c r="O766" t="b">
        <v>0</v>
      </c>
      <c r="P766" t="b">
        <v>0</v>
      </c>
      <c r="Q766" t="s">
        <v>23</v>
      </c>
      <c r="R766" s="7">
        <f t="shared" si="47"/>
        <v>54.121621621621621</v>
      </c>
      <c r="S766" s="6" t="str" cm="1">
        <f t="array" ref="S766:T766">_xlfn.TEXTSPLIT(Q766,"/")</f>
        <v>music</v>
      </c>
      <c r="T766" s="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11">
        <f t="shared" si="45"/>
        <v>42840.208333333328</v>
      </c>
      <c r="M767">
        <v>1494392400</v>
      </c>
      <c r="N767" s="11">
        <f t="shared" si="46"/>
        <v>42865.208333333328</v>
      </c>
      <c r="O767" t="b">
        <v>1</v>
      </c>
      <c r="P767" t="b">
        <v>1</v>
      </c>
      <c r="Q767" t="s">
        <v>60</v>
      </c>
      <c r="R767" s="7">
        <f t="shared" si="47"/>
        <v>41.035353535353536</v>
      </c>
      <c r="S767" s="6" t="str" cm="1">
        <f t="array" ref="S767:T767">_xlfn.TEXTSPLIT(Q767,"/")</f>
        <v>music</v>
      </c>
      <c r="T767" s="6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11">
        <f t="shared" si="45"/>
        <v>43362.208333333328</v>
      </c>
      <c r="M768">
        <v>1537419600</v>
      </c>
      <c r="N768" s="11">
        <f t="shared" si="46"/>
        <v>43363.208333333328</v>
      </c>
      <c r="O768" t="b">
        <v>0</v>
      </c>
      <c r="P768" t="b">
        <v>0</v>
      </c>
      <c r="Q768" t="s">
        <v>474</v>
      </c>
      <c r="R768" s="7">
        <f t="shared" si="47"/>
        <v>55.052419354838712</v>
      </c>
      <c r="S768" s="6" t="str" cm="1">
        <f t="array" ref="S768:T768">_xlfn.TEXTSPLIT(Q768,"/")</f>
        <v>film &amp; video</v>
      </c>
      <c r="T768" s="6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11">
        <f t="shared" si="45"/>
        <v>42283.208333333328</v>
      </c>
      <c r="M769">
        <v>1447999200</v>
      </c>
      <c r="N769" s="11">
        <f t="shared" si="46"/>
        <v>42328.25</v>
      </c>
      <c r="O769" t="b">
        <v>0</v>
      </c>
      <c r="P769" t="b">
        <v>0</v>
      </c>
      <c r="Q769" t="s">
        <v>206</v>
      </c>
      <c r="R769" s="7">
        <f t="shared" si="47"/>
        <v>107.93762183235867</v>
      </c>
      <c r="S769" s="6" t="str" cm="1">
        <f t="array" ref="S769:T769">_xlfn.TEXTSPLIT(Q769,"/")</f>
        <v>publishing</v>
      </c>
      <c r="T769" s="6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11">
        <f t="shared" si="45"/>
        <v>41619.25</v>
      </c>
      <c r="M770">
        <v>1388037600</v>
      </c>
      <c r="N770" s="11">
        <f t="shared" si="46"/>
        <v>41634.25</v>
      </c>
      <c r="O770" t="b">
        <v>0</v>
      </c>
      <c r="P770" t="b">
        <v>0</v>
      </c>
      <c r="Q770" t="s">
        <v>33</v>
      </c>
      <c r="R770" s="7">
        <f t="shared" si="47"/>
        <v>73.92</v>
      </c>
      <c r="S770" s="6" t="str" cm="1">
        <f t="array" ref="S770:T770">_xlfn.TEXTSPLIT(Q770,"/")</f>
        <v>theater</v>
      </c>
      <c r="T770" s="6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11">
        <f t="shared" ref="L771:L834" si="49">(((K771/60)/60)/24)+DATE(1970,1,1)</f>
        <v>41501.208333333336</v>
      </c>
      <c r="M771">
        <v>1378789200</v>
      </c>
      <c r="N771" s="11">
        <f t="shared" ref="N771:N834" si="50">(((M771/60)/60)/24)+DATE(1970,1,1)</f>
        <v>41527.208333333336</v>
      </c>
      <c r="O771" t="b">
        <v>0</v>
      </c>
      <c r="P771" t="b">
        <v>0</v>
      </c>
      <c r="Q771" t="s">
        <v>89</v>
      </c>
      <c r="R771" s="7">
        <f t="shared" ref="R771:R834" si="51">IFERROR(E771/H771,0)</f>
        <v>31.995894428152493</v>
      </c>
      <c r="S771" s="6" t="str" cm="1">
        <f t="array" ref="S771:T771">_xlfn.TEXTSPLIT(Q771,"/")</f>
        <v>games</v>
      </c>
      <c r="T771" s="6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11">
        <f t="shared" si="49"/>
        <v>41743.208333333336</v>
      </c>
      <c r="M772">
        <v>1398056400</v>
      </c>
      <c r="N772" s="11">
        <f t="shared" si="50"/>
        <v>41750.208333333336</v>
      </c>
      <c r="O772" t="b">
        <v>0</v>
      </c>
      <c r="P772" t="b">
        <v>1</v>
      </c>
      <c r="Q772" t="s">
        <v>33</v>
      </c>
      <c r="R772" s="7">
        <f t="shared" si="51"/>
        <v>53.898148148148145</v>
      </c>
      <c r="S772" s="6" t="str" cm="1">
        <f t="array" ref="S772:T772">_xlfn.TEXTSPLIT(Q772,"/")</f>
        <v>theater</v>
      </c>
      <c r="T772" s="6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11">
        <f t="shared" si="49"/>
        <v>43491.25</v>
      </c>
      <c r="M773">
        <v>1550815200</v>
      </c>
      <c r="N773" s="11">
        <f t="shared" si="50"/>
        <v>43518.25</v>
      </c>
      <c r="O773" t="b">
        <v>0</v>
      </c>
      <c r="P773" t="b">
        <v>0</v>
      </c>
      <c r="Q773" t="s">
        <v>33</v>
      </c>
      <c r="R773" s="7">
        <f t="shared" si="51"/>
        <v>106.5</v>
      </c>
      <c r="S773" s="6" t="str" cm="1">
        <f t="array" ref="S773:T773">_xlfn.TEXTSPLIT(Q773,"/")</f>
        <v>theater</v>
      </c>
      <c r="T773" s="6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11">
        <f t="shared" si="49"/>
        <v>43505.25</v>
      </c>
      <c r="M774">
        <v>1550037600</v>
      </c>
      <c r="N774" s="11">
        <f t="shared" si="50"/>
        <v>43509.25</v>
      </c>
      <c r="O774" t="b">
        <v>0</v>
      </c>
      <c r="P774" t="b">
        <v>0</v>
      </c>
      <c r="Q774" t="s">
        <v>60</v>
      </c>
      <c r="R774" s="7">
        <f t="shared" si="51"/>
        <v>32.999805409612762</v>
      </c>
      <c r="S774" s="6" t="str" cm="1">
        <f t="array" ref="S774:T774">_xlfn.TEXTSPLIT(Q774,"/")</f>
        <v>music</v>
      </c>
      <c r="T774" s="6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11">
        <f t="shared" si="49"/>
        <v>42838.208333333328</v>
      </c>
      <c r="M775">
        <v>1492923600</v>
      </c>
      <c r="N775" s="11">
        <f t="shared" si="50"/>
        <v>42848.208333333328</v>
      </c>
      <c r="O775" t="b">
        <v>0</v>
      </c>
      <c r="P775" t="b">
        <v>0</v>
      </c>
      <c r="Q775" t="s">
        <v>33</v>
      </c>
      <c r="R775" s="7">
        <f t="shared" si="51"/>
        <v>43.00254993625159</v>
      </c>
      <c r="S775" s="6" t="str" cm="1">
        <f t="array" ref="S775:T775">_xlfn.TEXTSPLIT(Q775,"/")</f>
        <v>theater</v>
      </c>
      <c r="T775" s="6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11">
        <f t="shared" si="49"/>
        <v>42513.208333333328</v>
      </c>
      <c r="M776">
        <v>1467522000</v>
      </c>
      <c r="N776" s="11">
        <f t="shared" si="50"/>
        <v>42554.208333333328</v>
      </c>
      <c r="O776" t="b">
        <v>0</v>
      </c>
      <c r="P776" t="b">
        <v>0</v>
      </c>
      <c r="Q776" t="s">
        <v>28</v>
      </c>
      <c r="R776" s="7">
        <f t="shared" si="51"/>
        <v>86.858974358974365</v>
      </c>
      <c r="S776" s="6" t="str" cm="1">
        <f t="array" ref="S776:T776">_xlfn.TEXTSPLIT(Q776,"/")</f>
        <v>technology</v>
      </c>
      <c r="T776" s="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11">
        <f t="shared" si="49"/>
        <v>41949.25</v>
      </c>
      <c r="M777">
        <v>1416117600</v>
      </c>
      <c r="N777" s="11">
        <f t="shared" si="50"/>
        <v>41959.25</v>
      </c>
      <c r="O777" t="b">
        <v>0</v>
      </c>
      <c r="P777" t="b">
        <v>0</v>
      </c>
      <c r="Q777" t="s">
        <v>23</v>
      </c>
      <c r="R777" s="7">
        <f t="shared" si="51"/>
        <v>96.8</v>
      </c>
      <c r="S777" s="6" t="str" cm="1">
        <f t="array" ref="S777:T777">_xlfn.TEXTSPLIT(Q777,"/")</f>
        <v>music</v>
      </c>
      <c r="T777" s="6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11">
        <f t="shared" si="49"/>
        <v>43650.208333333328</v>
      </c>
      <c r="M778">
        <v>1563771600</v>
      </c>
      <c r="N778" s="11">
        <f t="shared" si="50"/>
        <v>43668.208333333328</v>
      </c>
      <c r="O778" t="b">
        <v>0</v>
      </c>
      <c r="P778" t="b">
        <v>0</v>
      </c>
      <c r="Q778" t="s">
        <v>33</v>
      </c>
      <c r="R778" s="7">
        <f t="shared" si="51"/>
        <v>32.995456610631528</v>
      </c>
      <c r="S778" s="6" t="str" cm="1">
        <f t="array" ref="S778:T778">_xlfn.TEXTSPLIT(Q778,"/")</f>
        <v>theater</v>
      </c>
      <c r="T778" s="6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11">
        <f t="shared" si="49"/>
        <v>40809.208333333336</v>
      </c>
      <c r="M779">
        <v>1319259600</v>
      </c>
      <c r="N779" s="11">
        <f t="shared" si="50"/>
        <v>40838.208333333336</v>
      </c>
      <c r="O779" t="b">
        <v>0</v>
      </c>
      <c r="P779" t="b">
        <v>0</v>
      </c>
      <c r="Q779" t="s">
        <v>33</v>
      </c>
      <c r="R779" s="7">
        <f t="shared" si="51"/>
        <v>68.028106508875737</v>
      </c>
      <c r="S779" s="6" t="str" cm="1">
        <f t="array" ref="S779:T779">_xlfn.TEXTSPLIT(Q779,"/")</f>
        <v>theater</v>
      </c>
      <c r="T779" s="6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11">
        <f t="shared" si="49"/>
        <v>40768.208333333336</v>
      </c>
      <c r="M780">
        <v>1313643600</v>
      </c>
      <c r="N780" s="11">
        <f t="shared" si="50"/>
        <v>40773.208333333336</v>
      </c>
      <c r="O780" t="b">
        <v>0</v>
      </c>
      <c r="P780" t="b">
        <v>0</v>
      </c>
      <c r="Q780" t="s">
        <v>71</v>
      </c>
      <c r="R780" s="7">
        <f t="shared" si="51"/>
        <v>58.867816091954026</v>
      </c>
      <c r="S780" s="6" t="str" cm="1">
        <f t="array" ref="S780:T780">_xlfn.TEXTSPLIT(Q780,"/")</f>
        <v>film &amp; video</v>
      </c>
      <c r="T780" s="6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11">
        <f t="shared" si="49"/>
        <v>42230.208333333328</v>
      </c>
      <c r="M781">
        <v>1440306000</v>
      </c>
      <c r="N781" s="11">
        <f t="shared" si="50"/>
        <v>42239.208333333328</v>
      </c>
      <c r="O781" t="b">
        <v>0</v>
      </c>
      <c r="P781" t="b">
        <v>1</v>
      </c>
      <c r="Q781" t="s">
        <v>33</v>
      </c>
      <c r="R781" s="7">
        <f t="shared" si="51"/>
        <v>105.04572803850782</v>
      </c>
      <c r="S781" s="6" t="str" cm="1">
        <f t="array" ref="S781:T781">_xlfn.TEXTSPLIT(Q781,"/")</f>
        <v>theater</v>
      </c>
      <c r="T781" s="6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11">
        <f t="shared" si="49"/>
        <v>42573.208333333328</v>
      </c>
      <c r="M782">
        <v>1470805200</v>
      </c>
      <c r="N782" s="11">
        <f t="shared" si="50"/>
        <v>42592.208333333328</v>
      </c>
      <c r="O782" t="b">
        <v>0</v>
      </c>
      <c r="P782" t="b">
        <v>1</v>
      </c>
      <c r="Q782" t="s">
        <v>53</v>
      </c>
      <c r="R782" s="7">
        <f t="shared" si="51"/>
        <v>33.054878048780488</v>
      </c>
      <c r="S782" s="6" t="str" cm="1">
        <f t="array" ref="S782:T782">_xlfn.TEXTSPLIT(Q782,"/")</f>
        <v>film &amp; video</v>
      </c>
      <c r="T782" s="6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11">
        <f t="shared" si="49"/>
        <v>40482.208333333336</v>
      </c>
      <c r="M783">
        <v>1292911200</v>
      </c>
      <c r="N783" s="11">
        <f t="shared" si="50"/>
        <v>40533.25</v>
      </c>
      <c r="O783" t="b">
        <v>0</v>
      </c>
      <c r="P783" t="b">
        <v>0</v>
      </c>
      <c r="Q783" t="s">
        <v>33</v>
      </c>
      <c r="R783" s="7">
        <f t="shared" si="51"/>
        <v>78.821428571428569</v>
      </c>
      <c r="S783" s="6" t="str" cm="1">
        <f t="array" ref="S783:T783">_xlfn.TEXTSPLIT(Q783,"/")</f>
        <v>theater</v>
      </c>
      <c r="T783" s="6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11">
        <f t="shared" si="49"/>
        <v>40603.25</v>
      </c>
      <c r="M784">
        <v>1301374800</v>
      </c>
      <c r="N784" s="11">
        <f t="shared" si="50"/>
        <v>40631.208333333336</v>
      </c>
      <c r="O784" t="b">
        <v>0</v>
      </c>
      <c r="P784" t="b">
        <v>1</v>
      </c>
      <c r="Q784" t="s">
        <v>71</v>
      </c>
      <c r="R784" s="7">
        <f t="shared" si="51"/>
        <v>68.204968944099377</v>
      </c>
      <c r="S784" s="6" t="str" cm="1">
        <f t="array" ref="S784:T784">_xlfn.TEXTSPLIT(Q784,"/")</f>
        <v>film &amp; video</v>
      </c>
      <c r="T784" s="6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11">
        <f t="shared" si="49"/>
        <v>41625.25</v>
      </c>
      <c r="M785">
        <v>1387864800</v>
      </c>
      <c r="N785" s="11">
        <f t="shared" si="50"/>
        <v>41632.25</v>
      </c>
      <c r="O785" t="b">
        <v>0</v>
      </c>
      <c r="P785" t="b">
        <v>0</v>
      </c>
      <c r="Q785" t="s">
        <v>23</v>
      </c>
      <c r="R785" s="7">
        <f t="shared" si="51"/>
        <v>75.731884057971016</v>
      </c>
      <c r="S785" s="6" t="str" cm="1">
        <f t="array" ref="S785:T785">_xlfn.TEXTSPLIT(Q785,"/")</f>
        <v>music</v>
      </c>
      <c r="T785" s="6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11">
        <f t="shared" si="49"/>
        <v>42435.25</v>
      </c>
      <c r="M786">
        <v>1458190800</v>
      </c>
      <c r="N786" s="11">
        <f t="shared" si="50"/>
        <v>42446.208333333328</v>
      </c>
      <c r="O786" t="b">
        <v>0</v>
      </c>
      <c r="P786" t="b">
        <v>0</v>
      </c>
      <c r="Q786" t="s">
        <v>28</v>
      </c>
      <c r="R786" s="7">
        <f t="shared" si="51"/>
        <v>30.996070133010882</v>
      </c>
      <c r="S786" s="6" t="str" cm="1">
        <f t="array" ref="S786:T786">_xlfn.TEXTSPLIT(Q786,"/")</f>
        <v>technology</v>
      </c>
      <c r="T786" s="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11">
        <f t="shared" si="49"/>
        <v>43582.208333333328</v>
      </c>
      <c r="M787">
        <v>1559278800</v>
      </c>
      <c r="N787" s="11">
        <f t="shared" si="50"/>
        <v>43616.208333333328</v>
      </c>
      <c r="O787" t="b">
        <v>0</v>
      </c>
      <c r="P787" t="b">
        <v>1</v>
      </c>
      <c r="Q787" t="s">
        <v>71</v>
      </c>
      <c r="R787" s="7">
        <f t="shared" si="51"/>
        <v>101.88188976377953</v>
      </c>
      <c r="S787" s="6" t="str" cm="1">
        <f t="array" ref="S787:T787">_xlfn.TEXTSPLIT(Q787,"/")</f>
        <v>film &amp; video</v>
      </c>
      <c r="T787" s="6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11">
        <f t="shared" si="49"/>
        <v>43186.208333333328</v>
      </c>
      <c r="M788">
        <v>1522731600</v>
      </c>
      <c r="N788" s="11">
        <f t="shared" si="50"/>
        <v>43193.208333333328</v>
      </c>
      <c r="O788" t="b">
        <v>0</v>
      </c>
      <c r="P788" t="b">
        <v>1</v>
      </c>
      <c r="Q788" t="s">
        <v>159</v>
      </c>
      <c r="R788" s="7">
        <f t="shared" si="51"/>
        <v>52.879227053140099</v>
      </c>
      <c r="S788" s="6" t="str" cm="1">
        <f t="array" ref="S788:T788">_xlfn.TEXTSPLIT(Q788,"/")</f>
        <v>music</v>
      </c>
      <c r="T788" s="6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11">
        <f t="shared" si="49"/>
        <v>40684.208333333336</v>
      </c>
      <c r="M789">
        <v>1306731600</v>
      </c>
      <c r="N789" s="11">
        <f t="shared" si="50"/>
        <v>40693.208333333336</v>
      </c>
      <c r="O789" t="b">
        <v>0</v>
      </c>
      <c r="P789" t="b">
        <v>0</v>
      </c>
      <c r="Q789" t="s">
        <v>23</v>
      </c>
      <c r="R789" s="7">
        <f t="shared" si="51"/>
        <v>71.005820721769496</v>
      </c>
      <c r="S789" s="6" t="str" cm="1">
        <f t="array" ref="S789:T789">_xlfn.TEXTSPLIT(Q789,"/")</f>
        <v>music</v>
      </c>
      <c r="T789" s="6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11">
        <f t="shared" si="49"/>
        <v>41202.208333333336</v>
      </c>
      <c r="M790">
        <v>1352527200</v>
      </c>
      <c r="N790" s="11">
        <f t="shared" si="50"/>
        <v>41223.25</v>
      </c>
      <c r="O790" t="b">
        <v>0</v>
      </c>
      <c r="P790" t="b">
        <v>0</v>
      </c>
      <c r="Q790" t="s">
        <v>71</v>
      </c>
      <c r="R790" s="7">
        <f t="shared" si="51"/>
        <v>102.38709677419355</v>
      </c>
      <c r="S790" s="6" t="str" cm="1">
        <f t="array" ref="S790:T790">_xlfn.TEXTSPLIT(Q790,"/")</f>
        <v>film &amp; video</v>
      </c>
      <c r="T790" s="6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11">
        <f t="shared" si="49"/>
        <v>41786.208333333336</v>
      </c>
      <c r="M791">
        <v>1404363600</v>
      </c>
      <c r="N791" s="11">
        <f t="shared" si="50"/>
        <v>41823.208333333336</v>
      </c>
      <c r="O791" t="b">
        <v>0</v>
      </c>
      <c r="P791" t="b">
        <v>0</v>
      </c>
      <c r="Q791" t="s">
        <v>33</v>
      </c>
      <c r="R791" s="7">
        <f t="shared" si="51"/>
        <v>74.466666666666669</v>
      </c>
      <c r="S791" s="6" t="str" cm="1">
        <f t="array" ref="S791:T791">_xlfn.TEXTSPLIT(Q791,"/")</f>
        <v>theater</v>
      </c>
      <c r="T791" s="6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11">
        <f t="shared" si="49"/>
        <v>40223.25</v>
      </c>
      <c r="M792">
        <v>1266645600</v>
      </c>
      <c r="N792" s="11">
        <f t="shared" si="50"/>
        <v>40229.25</v>
      </c>
      <c r="O792" t="b">
        <v>0</v>
      </c>
      <c r="P792" t="b">
        <v>0</v>
      </c>
      <c r="Q792" t="s">
        <v>33</v>
      </c>
      <c r="R792" s="7">
        <f t="shared" si="51"/>
        <v>51.009883198562441</v>
      </c>
      <c r="S792" s="6" t="str" cm="1">
        <f t="array" ref="S792:T792">_xlfn.TEXTSPLIT(Q792,"/")</f>
        <v>theater</v>
      </c>
      <c r="T792" s="6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11">
        <f t="shared" si="49"/>
        <v>42715.25</v>
      </c>
      <c r="M793">
        <v>1482818400</v>
      </c>
      <c r="N793" s="11">
        <f t="shared" si="50"/>
        <v>42731.25</v>
      </c>
      <c r="O793" t="b">
        <v>0</v>
      </c>
      <c r="P793" t="b">
        <v>0</v>
      </c>
      <c r="Q793" t="s">
        <v>17</v>
      </c>
      <c r="R793" s="7">
        <f t="shared" si="51"/>
        <v>90</v>
      </c>
      <c r="S793" s="6" t="str" cm="1">
        <f t="array" ref="S793:T793">_xlfn.TEXTSPLIT(Q793,"/")</f>
        <v>food</v>
      </c>
      <c r="T793" s="6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11">
        <f t="shared" si="49"/>
        <v>41451.208333333336</v>
      </c>
      <c r="M794">
        <v>1374642000</v>
      </c>
      <c r="N794" s="11">
        <f t="shared" si="50"/>
        <v>41479.208333333336</v>
      </c>
      <c r="O794" t="b">
        <v>0</v>
      </c>
      <c r="P794" t="b">
        <v>1</v>
      </c>
      <c r="Q794" t="s">
        <v>33</v>
      </c>
      <c r="R794" s="7">
        <f t="shared" si="51"/>
        <v>97.142857142857139</v>
      </c>
      <c r="S794" s="6" t="str" cm="1">
        <f t="array" ref="S794:T794">_xlfn.TEXTSPLIT(Q794,"/")</f>
        <v>theater</v>
      </c>
      <c r="T794" s="6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11">
        <f t="shared" si="49"/>
        <v>41450.208333333336</v>
      </c>
      <c r="M795">
        <v>1372482000</v>
      </c>
      <c r="N795" s="11">
        <f t="shared" si="50"/>
        <v>41454.208333333336</v>
      </c>
      <c r="O795" t="b">
        <v>0</v>
      </c>
      <c r="P795" t="b">
        <v>0</v>
      </c>
      <c r="Q795" t="s">
        <v>68</v>
      </c>
      <c r="R795" s="7">
        <f t="shared" si="51"/>
        <v>72.071823204419886</v>
      </c>
      <c r="S795" s="6" t="str" cm="1">
        <f t="array" ref="S795:T795">_xlfn.TEXTSPLIT(Q795,"/")</f>
        <v>publishing</v>
      </c>
      <c r="T795" s="6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11">
        <f t="shared" si="49"/>
        <v>43091.25</v>
      </c>
      <c r="M796">
        <v>1514959200</v>
      </c>
      <c r="N796" s="11">
        <f t="shared" si="50"/>
        <v>43103.25</v>
      </c>
      <c r="O796" t="b">
        <v>0</v>
      </c>
      <c r="P796" t="b">
        <v>0</v>
      </c>
      <c r="Q796" t="s">
        <v>23</v>
      </c>
      <c r="R796" s="7">
        <f t="shared" si="51"/>
        <v>75.236363636363635</v>
      </c>
      <c r="S796" s="6" t="str" cm="1">
        <f t="array" ref="S796:T796">_xlfn.TEXTSPLIT(Q796,"/")</f>
        <v>music</v>
      </c>
      <c r="T796" s="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11">
        <f t="shared" si="49"/>
        <v>42675.208333333328</v>
      </c>
      <c r="M797">
        <v>1478235600</v>
      </c>
      <c r="N797" s="11">
        <f t="shared" si="50"/>
        <v>42678.208333333328</v>
      </c>
      <c r="O797" t="b">
        <v>0</v>
      </c>
      <c r="P797" t="b">
        <v>0</v>
      </c>
      <c r="Q797" t="s">
        <v>53</v>
      </c>
      <c r="R797" s="7">
        <f t="shared" si="51"/>
        <v>32.967741935483872</v>
      </c>
      <c r="S797" s="6" t="str" cm="1">
        <f t="array" ref="S797:T797">_xlfn.TEXTSPLIT(Q797,"/")</f>
        <v>film &amp; video</v>
      </c>
      <c r="T797" s="6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11">
        <f t="shared" si="49"/>
        <v>41859.208333333336</v>
      </c>
      <c r="M798">
        <v>1408078800</v>
      </c>
      <c r="N798" s="11">
        <f t="shared" si="50"/>
        <v>41866.208333333336</v>
      </c>
      <c r="O798" t="b">
        <v>0</v>
      </c>
      <c r="P798" t="b">
        <v>1</v>
      </c>
      <c r="Q798" t="s">
        <v>292</v>
      </c>
      <c r="R798" s="7">
        <f t="shared" si="51"/>
        <v>54.807692307692307</v>
      </c>
      <c r="S798" s="6" t="str" cm="1">
        <f t="array" ref="S798:T798">_xlfn.TEXTSPLIT(Q798,"/")</f>
        <v>games</v>
      </c>
      <c r="T798" s="6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11">
        <f t="shared" si="49"/>
        <v>43464.25</v>
      </c>
      <c r="M799">
        <v>1548136800</v>
      </c>
      <c r="N799" s="11">
        <f t="shared" si="50"/>
        <v>43487.25</v>
      </c>
      <c r="O799" t="b">
        <v>0</v>
      </c>
      <c r="P799" t="b">
        <v>0</v>
      </c>
      <c r="Q799" t="s">
        <v>28</v>
      </c>
      <c r="R799" s="7">
        <f t="shared" si="51"/>
        <v>45.037837837837834</v>
      </c>
      <c r="S799" s="6" t="str" cm="1">
        <f t="array" ref="S799:T799">_xlfn.TEXTSPLIT(Q799,"/")</f>
        <v>technology</v>
      </c>
      <c r="T799" s="6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11">
        <f t="shared" si="49"/>
        <v>41060.208333333336</v>
      </c>
      <c r="M800">
        <v>1340859600</v>
      </c>
      <c r="N800" s="11">
        <f t="shared" si="50"/>
        <v>41088.208333333336</v>
      </c>
      <c r="O800" t="b">
        <v>0</v>
      </c>
      <c r="P800" t="b">
        <v>1</v>
      </c>
      <c r="Q800" t="s">
        <v>33</v>
      </c>
      <c r="R800" s="7">
        <f t="shared" si="51"/>
        <v>52.958677685950413</v>
      </c>
      <c r="S800" s="6" t="str" cm="1">
        <f t="array" ref="S800:T800">_xlfn.TEXTSPLIT(Q800,"/")</f>
        <v>theater</v>
      </c>
      <c r="T800" s="6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11">
        <f t="shared" si="49"/>
        <v>42399.25</v>
      </c>
      <c r="M801">
        <v>1454479200</v>
      </c>
      <c r="N801" s="11">
        <f t="shared" si="50"/>
        <v>42403.25</v>
      </c>
      <c r="O801" t="b">
        <v>0</v>
      </c>
      <c r="P801" t="b">
        <v>0</v>
      </c>
      <c r="Q801" t="s">
        <v>33</v>
      </c>
      <c r="R801" s="7">
        <f t="shared" si="51"/>
        <v>60.017959183673469</v>
      </c>
      <c r="S801" s="6" t="str" cm="1">
        <f t="array" ref="S801:T801">_xlfn.TEXTSPLIT(Q801,"/")</f>
        <v>theater</v>
      </c>
      <c r="T801" s="6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11">
        <f t="shared" si="49"/>
        <v>42167.208333333328</v>
      </c>
      <c r="M802">
        <v>1434430800</v>
      </c>
      <c r="N802" s="11">
        <f t="shared" si="50"/>
        <v>42171.208333333328</v>
      </c>
      <c r="O802" t="b">
        <v>0</v>
      </c>
      <c r="P802" t="b">
        <v>0</v>
      </c>
      <c r="Q802" t="s">
        <v>23</v>
      </c>
      <c r="R802" s="7">
        <f t="shared" si="51"/>
        <v>1</v>
      </c>
      <c r="S802" s="6" t="str" cm="1">
        <f t="array" ref="S802:T802">_xlfn.TEXTSPLIT(Q802,"/")</f>
        <v>music</v>
      </c>
      <c r="T802" s="6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11">
        <f t="shared" si="49"/>
        <v>43830.25</v>
      </c>
      <c r="M803">
        <v>1579672800</v>
      </c>
      <c r="N803" s="11">
        <f t="shared" si="50"/>
        <v>43852.25</v>
      </c>
      <c r="O803" t="b">
        <v>0</v>
      </c>
      <c r="P803" t="b">
        <v>1</v>
      </c>
      <c r="Q803" t="s">
        <v>122</v>
      </c>
      <c r="R803" s="7">
        <f t="shared" si="51"/>
        <v>44.028301886792455</v>
      </c>
      <c r="S803" s="6" t="str" cm="1">
        <f t="array" ref="S803:T803">_xlfn.TEXTSPLIT(Q803,"/")</f>
        <v>photography</v>
      </c>
      <c r="T803" s="6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11">
        <f t="shared" si="49"/>
        <v>43650.208333333328</v>
      </c>
      <c r="M804">
        <v>1562389200</v>
      </c>
      <c r="N804" s="11">
        <f t="shared" si="50"/>
        <v>43652.208333333328</v>
      </c>
      <c r="O804" t="b">
        <v>0</v>
      </c>
      <c r="P804" t="b">
        <v>0</v>
      </c>
      <c r="Q804" t="s">
        <v>122</v>
      </c>
      <c r="R804" s="7">
        <f t="shared" si="51"/>
        <v>86.028169014084511</v>
      </c>
      <c r="S804" s="6" t="str" cm="1">
        <f t="array" ref="S804:T804">_xlfn.TEXTSPLIT(Q804,"/")</f>
        <v>photography</v>
      </c>
      <c r="T804" s="6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11">
        <f t="shared" si="49"/>
        <v>43492.25</v>
      </c>
      <c r="M805">
        <v>1551506400</v>
      </c>
      <c r="N805" s="11">
        <f t="shared" si="50"/>
        <v>43526.25</v>
      </c>
      <c r="O805" t="b">
        <v>0</v>
      </c>
      <c r="P805" t="b">
        <v>0</v>
      </c>
      <c r="Q805" t="s">
        <v>33</v>
      </c>
      <c r="R805" s="7">
        <f t="shared" si="51"/>
        <v>28.012875536480685</v>
      </c>
      <c r="S805" s="6" t="str" cm="1">
        <f t="array" ref="S805:T805">_xlfn.TEXTSPLIT(Q805,"/")</f>
        <v>theater</v>
      </c>
      <c r="T805" s="6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11">
        <f t="shared" si="49"/>
        <v>43102.25</v>
      </c>
      <c r="M806">
        <v>1516600800</v>
      </c>
      <c r="N806" s="11">
        <f t="shared" si="50"/>
        <v>43122.25</v>
      </c>
      <c r="O806" t="b">
        <v>0</v>
      </c>
      <c r="P806" t="b">
        <v>0</v>
      </c>
      <c r="Q806" t="s">
        <v>23</v>
      </c>
      <c r="R806" s="7">
        <f t="shared" si="51"/>
        <v>32.050458715596328</v>
      </c>
      <c r="S806" s="6" t="str" cm="1">
        <f t="array" ref="S806:T806">_xlfn.TEXTSPLIT(Q806,"/")</f>
        <v>music</v>
      </c>
      <c r="T806" s="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11">
        <f t="shared" si="49"/>
        <v>41958.25</v>
      </c>
      <c r="M807">
        <v>1420437600</v>
      </c>
      <c r="N807" s="11">
        <f t="shared" si="50"/>
        <v>42009.25</v>
      </c>
      <c r="O807" t="b">
        <v>0</v>
      </c>
      <c r="P807" t="b">
        <v>0</v>
      </c>
      <c r="Q807" t="s">
        <v>42</v>
      </c>
      <c r="R807" s="7">
        <f t="shared" si="51"/>
        <v>73.611940298507463</v>
      </c>
      <c r="S807" s="6" t="str" cm="1">
        <f t="array" ref="S807:T807">_xlfn.TEXTSPLIT(Q807,"/")</f>
        <v>film &amp; video</v>
      </c>
      <c r="T807" s="6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11">
        <f t="shared" si="49"/>
        <v>40973.25</v>
      </c>
      <c r="M808">
        <v>1332997200</v>
      </c>
      <c r="N808" s="11">
        <f t="shared" si="50"/>
        <v>40997.208333333336</v>
      </c>
      <c r="O808" t="b">
        <v>0</v>
      </c>
      <c r="P808" t="b">
        <v>1</v>
      </c>
      <c r="Q808" t="s">
        <v>53</v>
      </c>
      <c r="R808" s="7">
        <f t="shared" si="51"/>
        <v>108.71052631578948</v>
      </c>
      <c r="S808" s="6" t="str" cm="1">
        <f t="array" ref="S808:T808">_xlfn.TEXTSPLIT(Q808,"/")</f>
        <v>film &amp; video</v>
      </c>
      <c r="T808" s="6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11">
        <f t="shared" si="49"/>
        <v>43753.208333333328</v>
      </c>
      <c r="M809">
        <v>1574920800</v>
      </c>
      <c r="N809" s="11">
        <f t="shared" si="50"/>
        <v>43797.25</v>
      </c>
      <c r="O809" t="b">
        <v>0</v>
      </c>
      <c r="P809" t="b">
        <v>1</v>
      </c>
      <c r="Q809" t="s">
        <v>33</v>
      </c>
      <c r="R809" s="7">
        <f t="shared" si="51"/>
        <v>42.97674418604651</v>
      </c>
      <c r="S809" s="6" t="str" cm="1">
        <f t="array" ref="S809:T809">_xlfn.TEXTSPLIT(Q809,"/")</f>
        <v>theater</v>
      </c>
      <c r="T809" s="6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11">
        <f t="shared" si="49"/>
        <v>42507.208333333328</v>
      </c>
      <c r="M810">
        <v>1464930000</v>
      </c>
      <c r="N810" s="11">
        <f t="shared" si="50"/>
        <v>42524.208333333328</v>
      </c>
      <c r="O810" t="b">
        <v>0</v>
      </c>
      <c r="P810" t="b">
        <v>0</v>
      </c>
      <c r="Q810" t="s">
        <v>17</v>
      </c>
      <c r="R810" s="7">
        <f t="shared" si="51"/>
        <v>83.315789473684205</v>
      </c>
      <c r="S810" s="6" t="str" cm="1">
        <f t="array" ref="S810:T810">_xlfn.TEXTSPLIT(Q810,"/")</f>
        <v>food</v>
      </c>
      <c r="T810" s="6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11">
        <f t="shared" si="49"/>
        <v>41135.208333333336</v>
      </c>
      <c r="M811">
        <v>1345006800</v>
      </c>
      <c r="N811" s="11">
        <f t="shared" si="50"/>
        <v>41136.208333333336</v>
      </c>
      <c r="O811" t="b">
        <v>0</v>
      </c>
      <c r="P811" t="b">
        <v>0</v>
      </c>
      <c r="Q811" t="s">
        <v>42</v>
      </c>
      <c r="R811" s="7">
        <f t="shared" si="51"/>
        <v>42</v>
      </c>
      <c r="S811" s="6" t="str" cm="1">
        <f t="array" ref="S811:T811">_xlfn.TEXTSPLIT(Q811,"/")</f>
        <v>film &amp; video</v>
      </c>
      <c r="T811" s="6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11">
        <f t="shared" si="49"/>
        <v>43067.25</v>
      </c>
      <c r="M812">
        <v>1512712800</v>
      </c>
      <c r="N812" s="11">
        <f t="shared" si="50"/>
        <v>43077.25</v>
      </c>
      <c r="O812" t="b">
        <v>0</v>
      </c>
      <c r="P812" t="b">
        <v>1</v>
      </c>
      <c r="Q812" t="s">
        <v>33</v>
      </c>
      <c r="R812" s="7">
        <f t="shared" si="51"/>
        <v>55.927601809954751</v>
      </c>
      <c r="S812" s="6" t="str" cm="1">
        <f t="array" ref="S812:T812">_xlfn.TEXTSPLIT(Q812,"/")</f>
        <v>theater</v>
      </c>
      <c r="T812" s="6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11">
        <f t="shared" si="49"/>
        <v>42378.25</v>
      </c>
      <c r="M813">
        <v>1452492000</v>
      </c>
      <c r="N813" s="11">
        <f t="shared" si="50"/>
        <v>42380.25</v>
      </c>
      <c r="O813" t="b">
        <v>0</v>
      </c>
      <c r="P813" t="b">
        <v>1</v>
      </c>
      <c r="Q813" t="s">
        <v>89</v>
      </c>
      <c r="R813" s="7">
        <f t="shared" si="51"/>
        <v>105.03681885125184</v>
      </c>
      <c r="S813" s="6" t="str" cm="1">
        <f t="array" ref="S813:T813">_xlfn.TEXTSPLIT(Q813,"/")</f>
        <v>games</v>
      </c>
      <c r="T813" s="6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11">
        <f t="shared" si="49"/>
        <v>43206.208333333328</v>
      </c>
      <c r="M814">
        <v>1524286800</v>
      </c>
      <c r="N814" s="11">
        <f t="shared" si="50"/>
        <v>43211.208333333328</v>
      </c>
      <c r="O814" t="b">
        <v>0</v>
      </c>
      <c r="P814" t="b">
        <v>0</v>
      </c>
      <c r="Q814" t="s">
        <v>68</v>
      </c>
      <c r="R814" s="7">
        <f t="shared" si="51"/>
        <v>48</v>
      </c>
      <c r="S814" s="6" t="str" cm="1">
        <f t="array" ref="S814:T814">_xlfn.TEXTSPLIT(Q814,"/")</f>
        <v>publishing</v>
      </c>
      <c r="T814" s="6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11">
        <f t="shared" si="49"/>
        <v>41148.208333333336</v>
      </c>
      <c r="M815">
        <v>1346907600</v>
      </c>
      <c r="N815" s="11">
        <f t="shared" si="50"/>
        <v>41158.208333333336</v>
      </c>
      <c r="O815" t="b">
        <v>0</v>
      </c>
      <c r="P815" t="b">
        <v>0</v>
      </c>
      <c r="Q815" t="s">
        <v>89</v>
      </c>
      <c r="R815" s="7">
        <f t="shared" si="51"/>
        <v>112.66176470588235</v>
      </c>
      <c r="S815" s="6" t="str" cm="1">
        <f t="array" ref="S815:T815">_xlfn.TEXTSPLIT(Q815,"/")</f>
        <v>games</v>
      </c>
      <c r="T815" s="6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11">
        <f t="shared" si="49"/>
        <v>42517.208333333328</v>
      </c>
      <c r="M816">
        <v>1464498000</v>
      </c>
      <c r="N816" s="11">
        <f t="shared" si="50"/>
        <v>42519.208333333328</v>
      </c>
      <c r="O816" t="b">
        <v>0</v>
      </c>
      <c r="P816" t="b">
        <v>1</v>
      </c>
      <c r="Q816" t="s">
        <v>23</v>
      </c>
      <c r="R816" s="7">
        <f t="shared" si="51"/>
        <v>81.944444444444443</v>
      </c>
      <c r="S816" s="6" t="str" cm="1">
        <f t="array" ref="S816:T816">_xlfn.TEXTSPLIT(Q816,"/")</f>
        <v>music</v>
      </c>
      <c r="T816" s="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11">
        <f t="shared" si="49"/>
        <v>43068.25</v>
      </c>
      <c r="M817">
        <v>1514181600</v>
      </c>
      <c r="N817" s="11">
        <f t="shared" si="50"/>
        <v>43094.25</v>
      </c>
      <c r="O817" t="b">
        <v>0</v>
      </c>
      <c r="P817" t="b">
        <v>0</v>
      </c>
      <c r="Q817" t="s">
        <v>23</v>
      </c>
      <c r="R817" s="7">
        <f t="shared" si="51"/>
        <v>64.049180327868854</v>
      </c>
      <c r="S817" s="6" t="str" cm="1">
        <f t="array" ref="S817:T817">_xlfn.TEXTSPLIT(Q817,"/")</f>
        <v>music</v>
      </c>
      <c r="T817" s="6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11">
        <f t="shared" si="49"/>
        <v>41680.25</v>
      </c>
      <c r="M818">
        <v>1392184800</v>
      </c>
      <c r="N818" s="11">
        <f t="shared" si="50"/>
        <v>41682.25</v>
      </c>
      <c r="O818" t="b">
        <v>1</v>
      </c>
      <c r="P818" t="b">
        <v>1</v>
      </c>
      <c r="Q818" t="s">
        <v>33</v>
      </c>
      <c r="R818" s="7">
        <f t="shared" si="51"/>
        <v>106.39097744360902</v>
      </c>
      <c r="S818" s="6" t="str" cm="1">
        <f t="array" ref="S818:T818">_xlfn.TEXTSPLIT(Q818,"/")</f>
        <v>theater</v>
      </c>
      <c r="T818" s="6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11">
        <f t="shared" si="49"/>
        <v>43589.208333333328</v>
      </c>
      <c r="M819">
        <v>1559365200</v>
      </c>
      <c r="N819" s="11">
        <f t="shared" si="50"/>
        <v>43617.208333333328</v>
      </c>
      <c r="O819" t="b">
        <v>0</v>
      </c>
      <c r="P819" t="b">
        <v>1</v>
      </c>
      <c r="Q819" t="s">
        <v>68</v>
      </c>
      <c r="R819" s="7">
        <f t="shared" si="51"/>
        <v>76.011249497790274</v>
      </c>
      <c r="S819" s="6" t="str" cm="1">
        <f t="array" ref="S819:T819">_xlfn.TEXTSPLIT(Q819,"/")</f>
        <v>publishing</v>
      </c>
      <c r="T819" s="6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11">
        <f t="shared" si="49"/>
        <v>43486.25</v>
      </c>
      <c r="M820">
        <v>1549173600</v>
      </c>
      <c r="N820" s="11">
        <f t="shared" si="50"/>
        <v>43499.25</v>
      </c>
      <c r="O820" t="b">
        <v>0</v>
      </c>
      <c r="P820" t="b">
        <v>1</v>
      </c>
      <c r="Q820" t="s">
        <v>33</v>
      </c>
      <c r="R820" s="7">
        <f t="shared" si="51"/>
        <v>111.07246376811594</v>
      </c>
      <c r="S820" s="6" t="str" cm="1">
        <f t="array" ref="S820:T820">_xlfn.TEXTSPLIT(Q820,"/")</f>
        <v>theater</v>
      </c>
      <c r="T820" s="6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11">
        <f t="shared" si="49"/>
        <v>41237.25</v>
      </c>
      <c r="M821">
        <v>1355032800</v>
      </c>
      <c r="N821" s="11">
        <f t="shared" si="50"/>
        <v>41252.25</v>
      </c>
      <c r="O821" t="b">
        <v>1</v>
      </c>
      <c r="P821" t="b">
        <v>0</v>
      </c>
      <c r="Q821" t="s">
        <v>89</v>
      </c>
      <c r="R821" s="7">
        <f t="shared" si="51"/>
        <v>95.936170212765958</v>
      </c>
      <c r="S821" s="6" t="str" cm="1">
        <f t="array" ref="S821:T821">_xlfn.TEXTSPLIT(Q821,"/")</f>
        <v>games</v>
      </c>
      <c r="T821" s="6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11">
        <f t="shared" si="49"/>
        <v>43310.208333333328</v>
      </c>
      <c r="M822">
        <v>1533963600</v>
      </c>
      <c r="N822" s="11">
        <f t="shared" si="50"/>
        <v>43323.208333333328</v>
      </c>
      <c r="O822" t="b">
        <v>0</v>
      </c>
      <c r="P822" t="b">
        <v>1</v>
      </c>
      <c r="Q822" t="s">
        <v>23</v>
      </c>
      <c r="R822" s="7">
        <f t="shared" si="51"/>
        <v>43.043010752688176</v>
      </c>
      <c r="S822" s="6" t="str" cm="1">
        <f t="array" ref="S822:T822">_xlfn.TEXTSPLIT(Q822,"/")</f>
        <v>music</v>
      </c>
      <c r="T822" s="6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11">
        <f t="shared" si="49"/>
        <v>42794.25</v>
      </c>
      <c r="M823">
        <v>1489381200</v>
      </c>
      <c r="N823" s="11">
        <f t="shared" si="50"/>
        <v>42807.208333333328</v>
      </c>
      <c r="O823" t="b">
        <v>0</v>
      </c>
      <c r="P823" t="b">
        <v>0</v>
      </c>
      <c r="Q823" t="s">
        <v>42</v>
      </c>
      <c r="R823" s="7">
        <f t="shared" si="51"/>
        <v>67.966666666666669</v>
      </c>
      <c r="S823" s="6" t="str" cm="1">
        <f t="array" ref="S823:T823">_xlfn.TEXTSPLIT(Q823,"/")</f>
        <v>film &amp; video</v>
      </c>
      <c r="T823" s="6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11">
        <f t="shared" si="49"/>
        <v>41698.25</v>
      </c>
      <c r="M824">
        <v>1395032400</v>
      </c>
      <c r="N824" s="11">
        <f t="shared" si="50"/>
        <v>41715.208333333336</v>
      </c>
      <c r="O824" t="b">
        <v>0</v>
      </c>
      <c r="P824" t="b">
        <v>0</v>
      </c>
      <c r="Q824" t="s">
        <v>23</v>
      </c>
      <c r="R824" s="7">
        <f t="shared" si="51"/>
        <v>89.991428571428571</v>
      </c>
      <c r="S824" s="6" t="str" cm="1">
        <f t="array" ref="S824:T824">_xlfn.TEXTSPLIT(Q824,"/")</f>
        <v>music</v>
      </c>
      <c r="T824" s="6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11">
        <f t="shared" si="49"/>
        <v>41892.208333333336</v>
      </c>
      <c r="M825">
        <v>1412485200</v>
      </c>
      <c r="N825" s="11">
        <f t="shared" si="50"/>
        <v>41917.208333333336</v>
      </c>
      <c r="O825" t="b">
        <v>1</v>
      </c>
      <c r="P825" t="b">
        <v>1</v>
      </c>
      <c r="Q825" t="s">
        <v>23</v>
      </c>
      <c r="R825" s="7">
        <f t="shared" si="51"/>
        <v>58.095238095238095</v>
      </c>
      <c r="S825" s="6" t="str" cm="1">
        <f t="array" ref="S825:T825">_xlfn.TEXTSPLIT(Q825,"/")</f>
        <v>music</v>
      </c>
      <c r="T825" s="6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11">
        <f t="shared" si="49"/>
        <v>40348.208333333336</v>
      </c>
      <c r="M826">
        <v>1279688400</v>
      </c>
      <c r="N826" s="11">
        <f t="shared" si="50"/>
        <v>40380.208333333336</v>
      </c>
      <c r="O826" t="b">
        <v>0</v>
      </c>
      <c r="P826" t="b">
        <v>1</v>
      </c>
      <c r="Q826" t="s">
        <v>68</v>
      </c>
      <c r="R826" s="7">
        <f t="shared" si="51"/>
        <v>83.996875000000003</v>
      </c>
      <c r="S826" s="6" t="str" cm="1">
        <f t="array" ref="S826:T826">_xlfn.TEXTSPLIT(Q826,"/")</f>
        <v>publishing</v>
      </c>
      <c r="T826" s="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11">
        <f t="shared" si="49"/>
        <v>42941.208333333328</v>
      </c>
      <c r="M827">
        <v>1501995600</v>
      </c>
      <c r="N827" s="11">
        <f t="shared" si="50"/>
        <v>42953.208333333328</v>
      </c>
      <c r="O827" t="b">
        <v>0</v>
      </c>
      <c r="P827" t="b">
        <v>0</v>
      </c>
      <c r="Q827" t="s">
        <v>100</v>
      </c>
      <c r="R827" s="7">
        <f t="shared" si="51"/>
        <v>88.853503184713375</v>
      </c>
      <c r="S827" s="6" t="str" cm="1">
        <f t="array" ref="S827:T827">_xlfn.TEXTSPLIT(Q827,"/")</f>
        <v>film &amp; video</v>
      </c>
      <c r="T827" s="6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11">
        <f t="shared" si="49"/>
        <v>40525.25</v>
      </c>
      <c r="M828">
        <v>1294639200</v>
      </c>
      <c r="N828" s="11">
        <f t="shared" si="50"/>
        <v>40553.25</v>
      </c>
      <c r="O828" t="b">
        <v>0</v>
      </c>
      <c r="P828" t="b">
        <v>1</v>
      </c>
      <c r="Q828" t="s">
        <v>33</v>
      </c>
      <c r="R828" s="7">
        <f t="shared" si="51"/>
        <v>65.963917525773198</v>
      </c>
      <c r="S828" s="6" t="str" cm="1">
        <f t="array" ref="S828:T828">_xlfn.TEXTSPLIT(Q828,"/")</f>
        <v>theater</v>
      </c>
      <c r="T828" s="6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11">
        <f t="shared" si="49"/>
        <v>40666.208333333336</v>
      </c>
      <c r="M829">
        <v>1305435600</v>
      </c>
      <c r="N829" s="11">
        <f t="shared" si="50"/>
        <v>40678.208333333336</v>
      </c>
      <c r="O829" t="b">
        <v>0</v>
      </c>
      <c r="P829" t="b">
        <v>1</v>
      </c>
      <c r="Q829" t="s">
        <v>53</v>
      </c>
      <c r="R829" s="7">
        <f t="shared" si="51"/>
        <v>74.804878048780495</v>
      </c>
      <c r="S829" s="6" t="str" cm="1">
        <f t="array" ref="S829:T829">_xlfn.TEXTSPLIT(Q829,"/")</f>
        <v>film &amp; video</v>
      </c>
      <c r="T829" s="6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11">
        <f t="shared" si="49"/>
        <v>43340.208333333328</v>
      </c>
      <c r="M830">
        <v>1537592400</v>
      </c>
      <c r="N830" s="11">
        <f t="shared" si="50"/>
        <v>43365.208333333328</v>
      </c>
      <c r="O830" t="b">
        <v>0</v>
      </c>
      <c r="P830" t="b">
        <v>0</v>
      </c>
      <c r="Q830" t="s">
        <v>33</v>
      </c>
      <c r="R830" s="7">
        <f t="shared" si="51"/>
        <v>69.98571428571428</v>
      </c>
      <c r="S830" s="6" t="str" cm="1">
        <f t="array" ref="S830:T830">_xlfn.TEXTSPLIT(Q830,"/")</f>
        <v>theater</v>
      </c>
      <c r="T830" s="6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11">
        <f t="shared" si="49"/>
        <v>42164.208333333328</v>
      </c>
      <c r="M831">
        <v>1435122000</v>
      </c>
      <c r="N831" s="11">
        <f t="shared" si="50"/>
        <v>42179.208333333328</v>
      </c>
      <c r="O831" t="b">
        <v>0</v>
      </c>
      <c r="P831" t="b">
        <v>0</v>
      </c>
      <c r="Q831" t="s">
        <v>33</v>
      </c>
      <c r="R831" s="7">
        <f t="shared" si="51"/>
        <v>32.006493506493506</v>
      </c>
      <c r="S831" s="6" t="str" cm="1">
        <f t="array" ref="S831:T831">_xlfn.TEXTSPLIT(Q831,"/")</f>
        <v>theater</v>
      </c>
      <c r="T831" s="6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11">
        <f t="shared" si="49"/>
        <v>43103.25</v>
      </c>
      <c r="M832">
        <v>1520056800</v>
      </c>
      <c r="N832" s="11">
        <f t="shared" si="50"/>
        <v>43162.25</v>
      </c>
      <c r="O832" t="b">
        <v>0</v>
      </c>
      <c r="P832" t="b">
        <v>0</v>
      </c>
      <c r="Q832" t="s">
        <v>33</v>
      </c>
      <c r="R832" s="7">
        <f t="shared" si="51"/>
        <v>64.727272727272734</v>
      </c>
      <c r="S832" s="6" t="str" cm="1">
        <f t="array" ref="S832:T832">_xlfn.TEXTSPLIT(Q832,"/")</f>
        <v>theater</v>
      </c>
      <c r="T832" s="6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11">
        <f t="shared" si="49"/>
        <v>40994.208333333336</v>
      </c>
      <c r="M833">
        <v>1335675600</v>
      </c>
      <c r="N833" s="11">
        <f t="shared" si="50"/>
        <v>41028.208333333336</v>
      </c>
      <c r="O833" t="b">
        <v>0</v>
      </c>
      <c r="P833" t="b">
        <v>0</v>
      </c>
      <c r="Q833" t="s">
        <v>122</v>
      </c>
      <c r="R833" s="7">
        <f t="shared" si="51"/>
        <v>24.998110087408456</v>
      </c>
      <c r="S833" s="6" t="str" cm="1">
        <f t="array" ref="S833:T833">_xlfn.TEXTSPLIT(Q833,"/")</f>
        <v>photography</v>
      </c>
      <c r="T833" s="6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11">
        <f t="shared" si="49"/>
        <v>42299.208333333328</v>
      </c>
      <c r="M834">
        <v>1448431200</v>
      </c>
      <c r="N834" s="11">
        <f t="shared" si="50"/>
        <v>42333.25</v>
      </c>
      <c r="O834" t="b">
        <v>1</v>
      </c>
      <c r="P834" t="b">
        <v>0</v>
      </c>
      <c r="Q834" t="s">
        <v>206</v>
      </c>
      <c r="R834" s="7">
        <f t="shared" si="51"/>
        <v>104.97764070932922</v>
      </c>
      <c r="S834" s="6" t="str" cm="1">
        <f t="array" ref="S834:T834">_xlfn.TEXTSPLIT(Q834,"/")</f>
        <v>publishing</v>
      </c>
      <c r="T834" s="6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11">
        <f t="shared" ref="L835:L898" si="53">(((K835/60)/60)/24)+DATE(1970,1,1)</f>
        <v>40588.25</v>
      </c>
      <c r="M835">
        <v>1298613600</v>
      </c>
      <c r="N835" s="11">
        <f t="shared" ref="N835:N898" si="54">(((M835/60)/60)/24)+DATE(1970,1,1)</f>
        <v>40599.25</v>
      </c>
      <c r="O835" t="b">
        <v>0</v>
      </c>
      <c r="P835" t="b">
        <v>0</v>
      </c>
      <c r="Q835" t="s">
        <v>206</v>
      </c>
      <c r="R835" s="7">
        <f t="shared" ref="R835:R898" si="55">IFERROR(E835/H835,0)</f>
        <v>64.987878787878785</v>
      </c>
      <c r="S835" s="6" t="str" cm="1">
        <f t="array" ref="S835:T835">_xlfn.TEXTSPLIT(Q835,"/")</f>
        <v>publishing</v>
      </c>
      <c r="T835" s="6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11">
        <f t="shared" si="53"/>
        <v>41448.208333333336</v>
      </c>
      <c r="M836">
        <v>1372482000</v>
      </c>
      <c r="N836" s="11">
        <f t="shared" si="54"/>
        <v>41454.208333333336</v>
      </c>
      <c r="O836" t="b">
        <v>0</v>
      </c>
      <c r="P836" t="b">
        <v>0</v>
      </c>
      <c r="Q836" t="s">
        <v>33</v>
      </c>
      <c r="R836" s="7">
        <f t="shared" si="55"/>
        <v>94.352941176470594</v>
      </c>
      <c r="S836" s="6" t="str" cm="1">
        <f t="array" ref="S836:T836">_xlfn.TEXTSPLIT(Q836,"/")</f>
        <v>theater</v>
      </c>
      <c r="T836" s="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11">
        <f t="shared" si="53"/>
        <v>42063.25</v>
      </c>
      <c r="M837">
        <v>1425621600</v>
      </c>
      <c r="N837" s="11">
        <f t="shared" si="54"/>
        <v>42069.25</v>
      </c>
      <c r="O837" t="b">
        <v>0</v>
      </c>
      <c r="P837" t="b">
        <v>0</v>
      </c>
      <c r="Q837" t="s">
        <v>28</v>
      </c>
      <c r="R837" s="7">
        <f t="shared" si="55"/>
        <v>44.001706484641637</v>
      </c>
      <c r="S837" s="6" t="str" cm="1">
        <f t="array" ref="S837:T837">_xlfn.TEXTSPLIT(Q837,"/")</f>
        <v>technology</v>
      </c>
      <c r="T837" s="6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11">
        <f t="shared" si="53"/>
        <v>40214.25</v>
      </c>
      <c r="M838">
        <v>1266300000</v>
      </c>
      <c r="N838" s="11">
        <f t="shared" si="54"/>
        <v>40225.25</v>
      </c>
      <c r="O838" t="b">
        <v>0</v>
      </c>
      <c r="P838" t="b">
        <v>0</v>
      </c>
      <c r="Q838" t="s">
        <v>60</v>
      </c>
      <c r="R838" s="7">
        <f t="shared" si="55"/>
        <v>64.744680851063833</v>
      </c>
      <c r="S838" s="6" t="str" cm="1">
        <f t="array" ref="S838:T838">_xlfn.TEXTSPLIT(Q838,"/")</f>
        <v>music</v>
      </c>
      <c r="T838" s="6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11">
        <f t="shared" si="53"/>
        <v>40629.208333333336</v>
      </c>
      <c r="M839">
        <v>1305867600</v>
      </c>
      <c r="N839" s="11">
        <f t="shared" si="54"/>
        <v>40683.208333333336</v>
      </c>
      <c r="O839" t="b">
        <v>0</v>
      </c>
      <c r="P839" t="b">
        <v>0</v>
      </c>
      <c r="Q839" t="s">
        <v>159</v>
      </c>
      <c r="R839" s="7">
        <f t="shared" si="55"/>
        <v>84.00667779632721</v>
      </c>
      <c r="S839" s="6" t="str" cm="1">
        <f t="array" ref="S839:T839">_xlfn.TEXTSPLIT(Q839,"/")</f>
        <v>music</v>
      </c>
      <c r="T839" s="6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11">
        <f t="shared" si="53"/>
        <v>43370.208333333328</v>
      </c>
      <c r="M840">
        <v>1538802000</v>
      </c>
      <c r="N840" s="11">
        <f t="shared" si="54"/>
        <v>43379.208333333328</v>
      </c>
      <c r="O840" t="b">
        <v>0</v>
      </c>
      <c r="P840" t="b">
        <v>0</v>
      </c>
      <c r="Q840" t="s">
        <v>33</v>
      </c>
      <c r="R840" s="7">
        <f t="shared" si="55"/>
        <v>34.061302681992338</v>
      </c>
      <c r="S840" s="6" t="str" cm="1">
        <f t="array" ref="S840:T840">_xlfn.TEXTSPLIT(Q840,"/")</f>
        <v>theater</v>
      </c>
      <c r="T840" s="6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11">
        <f t="shared" si="53"/>
        <v>41715.208333333336</v>
      </c>
      <c r="M841">
        <v>1398920400</v>
      </c>
      <c r="N841" s="11">
        <f t="shared" si="54"/>
        <v>41760.208333333336</v>
      </c>
      <c r="O841" t="b">
        <v>0</v>
      </c>
      <c r="P841" t="b">
        <v>1</v>
      </c>
      <c r="Q841" t="s">
        <v>42</v>
      </c>
      <c r="R841" s="7">
        <f t="shared" si="55"/>
        <v>93.273885350318466</v>
      </c>
      <c r="S841" s="6" t="str" cm="1">
        <f t="array" ref="S841:T841">_xlfn.TEXTSPLIT(Q841,"/")</f>
        <v>film &amp; video</v>
      </c>
      <c r="T841" s="6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11">
        <f t="shared" si="53"/>
        <v>41836.208333333336</v>
      </c>
      <c r="M842">
        <v>1405659600</v>
      </c>
      <c r="N842" s="11">
        <f t="shared" si="54"/>
        <v>41838.208333333336</v>
      </c>
      <c r="O842" t="b">
        <v>0</v>
      </c>
      <c r="P842" t="b">
        <v>1</v>
      </c>
      <c r="Q842" t="s">
        <v>33</v>
      </c>
      <c r="R842" s="7">
        <f t="shared" si="55"/>
        <v>32.998301726577978</v>
      </c>
      <c r="S842" s="6" t="str" cm="1">
        <f t="array" ref="S842:T842">_xlfn.TEXTSPLIT(Q842,"/")</f>
        <v>theater</v>
      </c>
      <c r="T842" s="6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11">
        <f t="shared" si="53"/>
        <v>42419.25</v>
      </c>
      <c r="M843">
        <v>1457244000</v>
      </c>
      <c r="N843" s="11">
        <f t="shared" si="54"/>
        <v>42435.25</v>
      </c>
      <c r="O843" t="b">
        <v>0</v>
      </c>
      <c r="P843" t="b">
        <v>0</v>
      </c>
      <c r="Q843" t="s">
        <v>28</v>
      </c>
      <c r="R843" s="7">
        <f t="shared" si="55"/>
        <v>83.812903225806451</v>
      </c>
      <c r="S843" s="6" t="str" cm="1">
        <f t="array" ref="S843:T843">_xlfn.TEXTSPLIT(Q843,"/")</f>
        <v>technology</v>
      </c>
      <c r="T843" s="6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11">
        <f t="shared" si="53"/>
        <v>43266.208333333328</v>
      </c>
      <c r="M844">
        <v>1529298000</v>
      </c>
      <c r="N844" s="11">
        <f t="shared" si="54"/>
        <v>43269.208333333328</v>
      </c>
      <c r="O844" t="b">
        <v>0</v>
      </c>
      <c r="P844" t="b">
        <v>0</v>
      </c>
      <c r="Q844" t="s">
        <v>65</v>
      </c>
      <c r="R844" s="7">
        <f t="shared" si="55"/>
        <v>63.992424242424242</v>
      </c>
      <c r="S844" s="6" t="str" cm="1">
        <f t="array" ref="S844:T844">_xlfn.TEXTSPLIT(Q844,"/")</f>
        <v>technology</v>
      </c>
      <c r="T844" s="6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11">
        <f t="shared" si="53"/>
        <v>43338.208333333328</v>
      </c>
      <c r="M845">
        <v>1535778000</v>
      </c>
      <c r="N845" s="11">
        <f t="shared" si="54"/>
        <v>43344.208333333328</v>
      </c>
      <c r="O845" t="b">
        <v>0</v>
      </c>
      <c r="P845" t="b">
        <v>0</v>
      </c>
      <c r="Q845" t="s">
        <v>122</v>
      </c>
      <c r="R845" s="7">
        <f t="shared" si="55"/>
        <v>81.909090909090907</v>
      </c>
      <c r="S845" s="6" t="str" cm="1">
        <f t="array" ref="S845:T845">_xlfn.TEXTSPLIT(Q845,"/")</f>
        <v>photography</v>
      </c>
      <c r="T845" s="6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11">
        <f t="shared" si="53"/>
        <v>40930.25</v>
      </c>
      <c r="M846">
        <v>1327471200</v>
      </c>
      <c r="N846" s="11">
        <f t="shared" si="54"/>
        <v>40933.25</v>
      </c>
      <c r="O846" t="b">
        <v>0</v>
      </c>
      <c r="P846" t="b">
        <v>0</v>
      </c>
      <c r="Q846" t="s">
        <v>42</v>
      </c>
      <c r="R846" s="7">
        <f t="shared" si="55"/>
        <v>93.053191489361708</v>
      </c>
      <c r="S846" s="6" t="str" cm="1">
        <f t="array" ref="S846:T846">_xlfn.TEXTSPLIT(Q846,"/")</f>
        <v>film &amp; video</v>
      </c>
      <c r="T846" s="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11">
        <f t="shared" si="53"/>
        <v>43235.208333333328</v>
      </c>
      <c r="M847">
        <v>1529557200</v>
      </c>
      <c r="N847" s="11">
        <f t="shared" si="54"/>
        <v>43272.208333333328</v>
      </c>
      <c r="O847" t="b">
        <v>0</v>
      </c>
      <c r="P847" t="b">
        <v>0</v>
      </c>
      <c r="Q847" t="s">
        <v>28</v>
      </c>
      <c r="R847" s="7">
        <f t="shared" si="55"/>
        <v>101.98449039881831</v>
      </c>
      <c r="S847" s="6" t="str" cm="1">
        <f t="array" ref="S847:T847">_xlfn.TEXTSPLIT(Q847,"/")</f>
        <v>technology</v>
      </c>
      <c r="T847" s="6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11">
        <f t="shared" si="53"/>
        <v>43302.208333333328</v>
      </c>
      <c r="M848">
        <v>1535259600</v>
      </c>
      <c r="N848" s="11">
        <f t="shared" si="54"/>
        <v>43338.208333333328</v>
      </c>
      <c r="O848" t="b">
        <v>1</v>
      </c>
      <c r="P848" t="b">
        <v>1</v>
      </c>
      <c r="Q848" t="s">
        <v>28</v>
      </c>
      <c r="R848" s="7">
        <f t="shared" si="55"/>
        <v>105.9375</v>
      </c>
      <c r="S848" s="6" t="str" cm="1">
        <f t="array" ref="S848:T848">_xlfn.TEXTSPLIT(Q848,"/")</f>
        <v>technology</v>
      </c>
      <c r="T848" s="6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11">
        <f t="shared" si="53"/>
        <v>43107.25</v>
      </c>
      <c r="M849">
        <v>1515564000</v>
      </c>
      <c r="N849" s="11">
        <f t="shared" si="54"/>
        <v>43110.25</v>
      </c>
      <c r="O849" t="b">
        <v>0</v>
      </c>
      <c r="P849" t="b">
        <v>0</v>
      </c>
      <c r="Q849" t="s">
        <v>17</v>
      </c>
      <c r="R849" s="7">
        <f t="shared" si="55"/>
        <v>101.58181818181818</v>
      </c>
      <c r="S849" s="6" t="str" cm="1">
        <f t="array" ref="S849:T849">_xlfn.TEXTSPLIT(Q849,"/")</f>
        <v>food</v>
      </c>
      <c r="T849" s="6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11">
        <f t="shared" si="53"/>
        <v>40341.208333333336</v>
      </c>
      <c r="M850">
        <v>1277096400</v>
      </c>
      <c r="N850" s="11">
        <f t="shared" si="54"/>
        <v>40350.208333333336</v>
      </c>
      <c r="O850" t="b">
        <v>0</v>
      </c>
      <c r="P850" t="b">
        <v>0</v>
      </c>
      <c r="Q850" t="s">
        <v>53</v>
      </c>
      <c r="R850" s="7">
        <f t="shared" si="55"/>
        <v>62.970930232558139</v>
      </c>
      <c r="S850" s="6" t="str" cm="1">
        <f t="array" ref="S850:T850">_xlfn.TEXTSPLIT(Q850,"/")</f>
        <v>film &amp; video</v>
      </c>
      <c r="T850" s="6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11">
        <f t="shared" si="53"/>
        <v>40948.25</v>
      </c>
      <c r="M851">
        <v>1329026400</v>
      </c>
      <c r="N851" s="11">
        <f t="shared" si="54"/>
        <v>40951.25</v>
      </c>
      <c r="O851" t="b">
        <v>0</v>
      </c>
      <c r="P851" t="b">
        <v>1</v>
      </c>
      <c r="Q851" t="s">
        <v>60</v>
      </c>
      <c r="R851" s="7">
        <f t="shared" si="55"/>
        <v>29.045602605863191</v>
      </c>
      <c r="S851" s="6" t="str" cm="1">
        <f t="array" ref="S851:T851">_xlfn.TEXTSPLIT(Q851,"/")</f>
        <v>music</v>
      </c>
      <c r="T851" s="6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11">
        <f t="shared" si="53"/>
        <v>40866.25</v>
      </c>
      <c r="M852">
        <v>1322978400</v>
      </c>
      <c r="N852" s="11">
        <f t="shared" si="54"/>
        <v>40881.25</v>
      </c>
      <c r="O852" t="b">
        <v>1</v>
      </c>
      <c r="P852" t="b">
        <v>0</v>
      </c>
      <c r="Q852" t="s">
        <v>23</v>
      </c>
      <c r="R852" s="7">
        <f t="shared" si="55"/>
        <v>1</v>
      </c>
      <c r="S852" s="6" t="str" cm="1">
        <f t="array" ref="S852:T852">_xlfn.TEXTSPLIT(Q852,"/")</f>
        <v>music</v>
      </c>
      <c r="T852" s="6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11">
        <f t="shared" si="53"/>
        <v>41031.208333333336</v>
      </c>
      <c r="M853">
        <v>1338786000</v>
      </c>
      <c r="N853" s="11">
        <f t="shared" si="54"/>
        <v>41064.208333333336</v>
      </c>
      <c r="O853" t="b">
        <v>0</v>
      </c>
      <c r="P853" t="b">
        <v>0</v>
      </c>
      <c r="Q853" t="s">
        <v>50</v>
      </c>
      <c r="R853" s="7">
        <f t="shared" si="55"/>
        <v>77.924999999999997</v>
      </c>
      <c r="S853" s="6" t="str" cm="1">
        <f t="array" ref="S853:T853">_xlfn.TEXTSPLIT(Q853,"/")</f>
        <v>music</v>
      </c>
      <c r="T853" s="6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11">
        <f t="shared" si="53"/>
        <v>40740.208333333336</v>
      </c>
      <c r="M854">
        <v>1311656400</v>
      </c>
      <c r="N854" s="11">
        <f t="shared" si="54"/>
        <v>40750.208333333336</v>
      </c>
      <c r="O854" t="b">
        <v>0</v>
      </c>
      <c r="P854" t="b">
        <v>1</v>
      </c>
      <c r="Q854" t="s">
        <v>89</v>
      </c>
      <c r="R854" s="7">
        <f t="shared" si="55"/>
        <v>80.806451612903231</v>
      </c>
      <c r="S854" s="6" t="str" cm="1">
        <f t="array" ref="S854:T854">_xlfn.TEXTSPLIT(Q854,"/")</f>
        <v>games</v>
      </c>
      <c r="T854" s="6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11">
        <f t="shared" si="53"/>
        <v>40714.208333333336</v>
      </c>
      <c r="M855">
        <v>1308978000</v>
      </c>
      <c r="N855" s="11">
        <f t="shared" si="54"/>
        <v>40719.208333333336</v>
      </c>
      <c r="O855" t="b">
        <v>0</v>
      </c>
      <c r="P855" t="b">
        <v>1</v>
      </c>
      <c r="Q855" t="s">
        <v>60</v>
      </c>
      <c r="R855" s="7">
        <f t="shared" si="55"/>
        <v>76.006816632583508</v>
      </c>
      <c r="S855" s="6" t="str" cm="1">
        <f t="array" ref="S855:T855">_xlfn.TEXTSPLIT(Q855,"/")</f>
        <v>music</v>
      </c>
      <c r="T855" s="6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11">
        <f t="shared" si="53"/>
        <v>43787.25</v>
      </c>
      <c r="M856">
        <v>1576389600</v>
      </c>
      <c r="N856" s="11">
        <f t="shared" si="54"/>
        <v>43814.25</v>
      </c>
      <c r="O856" t="b">
        <v>0</v>
      </c>
      <c r="P856" t="b">
        <v>0</v>
      </c>
      <c r="Q856" t="s">
        <v>119</v>
      </c>
      <c r="R856" s="7">
        <f t="shared" si="55"/>
        <v>72.993613824192337</v>
      </c>
      <c r="S856" s="6" t="str" cm="1">
        <f t="array" ref="S856:T856">_xlfn.TEXTSPLIT(Q856,"/")</f>
        <v>publishing</v>
      </c>
      <c r="T856" s="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11">
        <f t="shared" si="53"/>
        <v>40712.208333333336</v>
      </c>
      <c r="M857">
        <v>1311051600</v>
      </c>
      <c r="N857" s="11">
        <f t="shared" si="54"/>
        <v>40743.208333333336</v>
      </c>
      <c r="O857" t="b">
        <v>0</v>
      </c>
      <c r="P857" t="b">
        <v>0</v>
      </c>
      <c r="Q857" t="s">
        <v>33</v>
      </c>
      <c r="R857" s="7">
        <f t="shared" si="55"/>
        <v>53</v>
      </c>
      <c r="S857" s="6" t="str" cm="1">
        <f t="array" ref="S857:T857">_xlfn.TEXTSPLIT(Q857,"/")</f>
        <v>theater</v>
      </c>
      <c r="T857" s="6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11">
        <f t="shared" si="53"/>
        <v>41023.208333333336</v>
      </c>
      <c r="M858">
        <v>1336712400</v>
      </c>
      <c r="N858" s="11">
        <f t="shared" si="54"/>
        <v>41040.208333333336</v>
      </c>
      <c r="O858" t="b">
        <v>0</v>
      </c>
      <c r="P858" t="b">
        <v>0</v>
      </c>
      <c r="Q858" t="s">
        <v>17</v>
      </c>
      <c r="R858" s="7">
        <f t="shared" si="55"/>
        <v>54.164556962025316</v>
      </c>
      <c r="S858" s="6" t="str" cm="1">
        <f t="array" ref="S858:T858">_xlfn.TEXTSPLIT(Q858,"/")</f>
        <v>food</v>
      </c>
      <c r="T858" s="6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11">
        <f t="shared" si="53"/>
        <v>40944.25</v>
      </c>
      <c r="M859">
        <v>1330408800</v>
      </c>
      <c r="N859" s="11">
        <f t="shared" si="54"/>
        <v>40967.25</v>
      </c>
      <c r="O859" t="b">
        <v>1</v>
      </c>
      <c r="P859" t="b">
        <v>0</v>
      </c>
      <c r="Q859" t="s">
        <v>100</v>
      </c>
      <c r="R859" s="7">
        <f t="shared" si="55"/>
        <v>32.946666666666665</v>
      </c>
      <c r="S859" s="6" t="str" cm="1">
        <f t="array" ref="S859:T859">_xlfn.TEXTSPLIT(Q859,"/")</f>
        <v>film &amp; video</v>
      </c>
      <c r="T859" s="6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11">
        <f t="shared" si="53"/>
        <v>43211.208333333328</v>
      </c>
      <c r="M860">
        <v>1524891600</v>
      </c>
      <c r="N860" s="11">
        <f t="shared" si="54"/>
        <v>43218.208333333328</v>
      </c>
      <c r="O860" t="b">
        <v>1</v>
      </c>
      <c r="P860" t="b">
        <v>0</v>
      </c>
      <c r="Q860" t="s">
        <v>17</v>
      </c>
      <c r="R860" s="7">
        <f t="shared" si="55"/>
        <v>79.371428571428567</v>
      </c>
      <c r="S860" s="6" t="str" cm="1">
        <f t="array" ref="S860:T860">_xlfn.TEXTSPLIT(Q860,"/")</f>
        <v>food</v>
      </c>
      <c r="T860" s="6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11">
        <f t="shared" si="53"/>
        <v>41334.25</v>
      </c>
      <c r="M861">
        <v>1363669200</v>
      </c>
      <c r="N861" s="11">
        <f t="shared" si="54"/>
        <v>41352.208333333336</v>
      </c>
      <c r="O861" t="b">
        <v>0</v>
      </c>
      <c r="P861" t="b">
        <v>1</v>
      </c>
      <c r="Q861" t="s">
        <v>33</v>
      </c>
      <c r="R861" s="7">
        <f t="shared" si="55"/>
        <v>41.174603174603178</v>
      </c>
      <c r="S861" s="6" t="str" cm="1">
        <f t="array" ref="S861:T861">_xlfn.TEXTSPLIT(Q861,"/")</f>
        <v>theater</v>
      </c>
      <c r="T861" s="6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11">
        <f t="shared" si="53"/>
        <v>43515.25</v>
      </c>
      <c r="M862">
        <v>1551420000</v>
      </c>
      <c r="N862" s="11">
        <f t="shared" si="54"/>
        <v>43525.25</v>
      </c>
      <c r="O862" t="b">
        <v>0</v>
      </c>
      <c r="P862" t="b">
        <v>1</v>
      </c>
      <c r="Q862" t="s">
        <v>65</v>
      </c>
      <c r="R862" s="7">
        <f t="shared" si="55"/>
        <v>77.430769230769229</v>
      </c>
      <c r="S862" s="6" t="str" cm="1">
        <f t="array" ref="S862:T862">_xlfn.TEXTSPLIT(Q862,"/")</f>
        <v>technology</v>
      </c>
      <c r="T862" s="6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11">
        <f t="shared" si="53"/>
        <v>40258.208333333336</v>
      </c>
      <c r="M863">
        <v>1269838800</v>
      </c>
      <c r="N863" s="11">
        <f t="shared" si="54"/>
        <v>40266.208333333336</v>
      </c>
      <c r="O863" t="b">
        <v>0</v>
      </c>
      <c r="P863" t="b">
        <v>0</v>
      </c>
      <c r="Q863" t="s">
        <v>33</v>
      </c>
      <c r="R863" s="7">
        <f t="shared" si="55"/>
        <v>57.159509202453989</v>
      </c>
      <c r="S863" s="6" t="str" cm="1">
        <f t="array" ref="S863:T863">_xlfn.TEXTSPLIT(Q863,"/")</f>
        <v>theater</v>
      </c>
      <c r="T863" s="6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11">
        <f t="shared" si="53"/>
        <v>40756.208333333336</v>
      </c>
      <c r="M864">
        <v>1312520400</v>
      </c>
      <c r="N864" s="11">
        <f t="shared" si="54"/>
        <v>40760.208333333336</v>
      </c>
      <c r="O864" t="b">
        <v>0</v>
      </c>
      <c r="P864" t="b">
        <v>0</v>
      </c>
      <c r="Q864" t="s">
        <v>33</v>
      </c>
      <c r="R864" s="7">
        <f t="shared" si="55"/>
        <v>77.17647058823529</v>
      </c>
      <c r="S864" s="6" t="str" cm="1">
        <f t="array" ref="S864:T864">_xlfn.TEXTSPLIT(Q864,"/")</f>
        <v>theater</v>
      </c>
      <c r="T864" s="6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11">
        <f t="shared" si="53"/>
        <v>42172.208333333328</v>
      </c>
      <c r="M865">
        <v>1436504400</v>
      </c>
      <c r="N865" s="11">
        <f t="shared" si="54"/>
        <v>42195.208333333328</v>
      </c>
      <c r="O865" t="b">
        <v>0</v>
      </c>
      <c r="P865" t="b">
        <v>1</v>
      </c>
      <c r="Q865" t="s">
        <v>269</v>
      </c>
      <c r="R865" s="7">
        <f t="shared" si="55"/>
        <v>24.953917050691246</v>
      </c>
      <c r="S865" s="6" t="str" cm="1">
        <f t="array" ref="S865:T865">_xlfn.TEXTSPLIT(Q865,"/")</f>
        <v>film &amp; video</v>
      </c>
      <c r="T865" s="6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11">
        <f t="shared" si="53"/>
        <v>42601.208333333328</v>
      </c>
      <c r="M866">
        <v>1472014800</v>
      </c>
      <c r="N866" s="11">
        <f t="shared" si="54"/>
        <v>42606.208333333328</v>
      </c>
      <c r="O866" t="b">
        <v>0</v>
      </c>
      <c r="P866" t="b">
        <v>0</v>
      </c>
      <c r="Q866" t="s">
        <v>100</v>
      </c>
      <c r="R866" s="7">
        <f t="shared" si="55"/>
        <v>97.18</v>
      </c>
      <c r="S866" s="6" t="str" cm="1">
        <f t="array" ref="S866:T866">_xlfn.TEXTSPLIT(Q866,"/")</f>
        <v>film &amp; video</v>
      </c>
      <c r="T866" s="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11">
        <f t="shared" si="53"/>
        <v>41897.208333333336</v>
      </c>
      <c r="M867">
        <v>1411534800</v>
      </c>
      <c r="N867" s="11">
        <f t="shared" si="54"/>
        <v>41906.208333333336</v>
      </c>
      <c r="O867" t="b">
        <v>0</v>
      </c>
      <c r="P867" t="b">
        <v>0</v>
      </c>
      <c r="Q867" t="s">
        <v>33</v>
      </c>
      <c r="R867" s="7">
        <f t="shared" si="55"/>
        <v>46.000916870415651</v>
      </c>
      <c r="S867" s="6" t="str" cm="1">
        <f t="array" ref="S867:T867">_xlfn.TEXTSPLIT(Q867,"/")</f>
        <v>theater</v>
      </c>
      <c r="T867" s="6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11">
        <f t="shared" si="53"/>
        <v>40671.208333333336</v>
      </c>
      <c r="M868">
        <v>1304917200</v>
      </c>
      <c r="N868" s="11">
        <f t="shared" si="54"/>
        <v>40672.208333333336</v>
      </c>
      <c r="O868" t="b">
        <v>0</v>
      </c>
      <c r="P868" t="b">
        <v>0</v>
      </c>
      <c r="Q868" t="s">
        <v>122</v>
      </c>
      <c r="R868" s="7">
        <f t="shared" si="55"/>
        <v>88.023385300668153</v>
      </c>
      <c r="S868" s="6" t="str" cm="1">
        <f t="array" ref="S868:T868">_xlfn.TEXTSPLIT(Q868,"/")</f>
        <v>photography</v>
      </c>
      <c r="T868" s="6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11">
        <f t="shared" si="53"/>
        <v>43382.208333333328</v>
      </c>
      <c r="M869">
        <v>1539579600</v>
      </c>
      <c r="N869" s="11">
        <f t="shared" si="54"/>
        <v>43388.208333333328</v>
      </c>
      <c r="O869" t="b">
        <v>0</v>
      </c>
      <c r="P869" t="b">
        <v>0</v>
      </c>
      <c r="Q869" t="s">
        <v>17</v>
      </c>
      <c r="R869" s="7">
        <f t="shared" si="55"/>
        <v>25.99</v>
      </c>
      <c r="S869" s="6" t="str" cm="1">
        <f t="array" ref="S869:T869">_xlfn.TEXTSPLIT(Q869,"/")</f>
        <v>food</v>
      </c>
      <c r="T869" s="6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11">
        <f t="shared" si="53"/>
        <v>41559.208333333336</v>
      </c>
      <c r="M870">
        <v>1382504400</v>
      </c>
      <c r="N870" s="11">
        <f t="shared" si="54"/>
        <v>41570.208333333336</v>
      </c>
      <c r="O870" t="b">
        <v>0</v>
      </c>
      <c r="P870" t="b">
        <v>0</v>
      </c>
      <c r="Q870" t="s">
        <v>33</v>
      </c>
      <c r="R870" s="7">
        <f t="shared" si="55"/>
        <v>102.69047619047619</v>
      </c>
      <c r="S870" s="6" t="str" cm="1">
        <f t="array" ref="S870:T870">_xlfn.TEXTSPLIT(Q870,"/")</f>
        <v>theater</v>
      </c>
      <c r="T870" s="6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11">
        <f t="shared" si="53"/>
        <v>40350.208333333336</v>
      </c>
      <c r="M871">
        <v>1278306000</v>
      </c>
      <c r="N871" s="11">
        <f t="shared" si="54"/>
        <v>40364.208333333336</v>
      </c>
      <c r="O871" t="b">
        <v>0</v>
      </c>
      <c r="P871" t="b">
        <v>0</v>
      </c>
      <c r="Q871" t="s">
        <v>53</v>
      </c>
      <c r="R871" s="7">
        <f t="shared" si="55"/>
        <v>72.958174904942965</v>
      </c>
      <c r="S871" s="6" t="str" cm="1">
        <f t="array" ref="S871:T871">_xlfn.TEXTSPLIT(Q871,"/")</f>
        <v>film &amp; video</v>
      </c>
      <c r="T871" s="6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11">
        <f t="shared" si="53"/>
        <v>42240.208333333328</v>
      </c>
      <c r="M872">
        <v>1442552400</v>
      </c>
      <c r="N872" s="11">
        <f t="shared" si="54"/>
        <v>42265.208333333328</v>
      </c>
      <c r="O872" t="b">
        <v>0</v>
      </c>
      <c r="P872" t="b">
        <v>0</v>
      </c>
      <c r="Q872" t="s">
        <v>33</v>
      </c>
      <c r="R872" s="7">
        <f t="shared" si="55"/>
        <v>57.190082644628099</v>
      </c>
      <c r="S872" s="6" t="str" cm="1">
        <f t="array" ref="S872:T872">_xlfn.TEXTSPLIT(Q872,"/")</f>
        <v>theater</v>
      </c>
      <c r="T872" s="6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11">
        <f t="shared" si="53"/>
        <v>43040.208333333328</v>
      </c>
      <c r="M873">
        <v>1511071200</v>
      </c>
      <c r="N873" s="11">
        <f t="shared" si="54"/>
        <v>43058.25</v>
      </c>
      <c r="O873" t="b">
        <v>0</v>
      </c>
      <c r="P873" t="b">
        <v>1</v>
      </c>
      <c r="Q873" t="s">
        <v>33</v>
      </c>
      <c r="R873" s="7">
        <f t="shared" si="55"/>
        <v>84.013793103448279</v>
      </c>
      <c r="S873" s="6" t="str" cm="1">
        <f t="array" ref="S873:T873">_xlfn.TEXTSPLIT(Q873,"/")</f>
        <v>theater</v>
      </c>
      <c r="T873" s="6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11">
        <f t="shared" si="53"/>
        <v>43346.208333333328</v>
      </c>
      <c r="M874">
        <v>1536382800</v>
      </c>
      <c r="N874" s="11">
        <f t="shared" si="54"/>
        <v>43351.208333333328</v>
      </c>
      <c r="O874" t="b">
        <v>0</v>
      </c>
      <c r="P874" t="b">
        <v>0</v>
      </c>
      <c r="Q874" t="s">
        <v>474</v>
      </c>
      <c r="R874" s="7">
        <f t="shared" si="55"/>
        <v>98.666666666666671</v>
      </c>
      <c r="S874" s="6" t="str" cm="1">
        <f t="array" ref="S874:T874">_xlfn.TEXTSPLIT(Q874,"/")</f>
        <v>film &amp; video</v>
      </c>
      <c r="T874" s="6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11">
        <f t="shared" si="53"/>
        <v>41647.25</v>
      </c>
      <c r="M875">
        <v>1389592800</v>
      </c>
      <c r="N875" s="11">
        <f t="shared" si="54"/>
        <v>41652.25</v>
      </c>
      <c r="O875" t="b">
        <v>0</v>
      </c>
      <c r="P875" t="b">
        <v>0</v>
      </c>
      <c r="Q875" t="s">
        <v>122</v>
      </c>
      <c r="R875" s="7">
        <f t="shared" si="55"/>
        <v>42.007419183889773</v>
      </c>
      <c r="S875" s="6" t="str" cm="1">
        <f t="array" ref="S875:T875">_xlfn.TEXTSPLIT(Q875,"/")</f>
        <v>photography</v>
      </c>
      <c r="T875" s="6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11">
        <f t="shared" si="53"/>
        <v>40291.208333333336</v>
      </c>
      <c r="M876">
        <v>1275282000</v>
      </c>
      <c r="N876" s="11">
        <f t="shared" si="54"/>
        <v>40329.208333333336</v>
      </c>
      <c r="O876" t="b">
        <v>0</v>
      </c>
      <c r="P876" t="b">
        <v>1</v>
      </c>
      <c r="Q876" t="s">
        <v>122</v>
      </c>
      <c r="R876" s="7">
        <f t="shared" si="55"/>
        <v>32.002753556677376</v>
      </c>
      <c r="S876" s="6" t="str" cm="1">
        <f t="array" ref="S876:T876">_xlfn.TEXTSPLIT(Q876,"/")</f>
        <v>photography</v>
      </c>
      <c r="T876" s="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11">
        <f t="shared" si="53"/>
        <v>40556.25</v>
      </c>
      <c r="M877">
        <v>1294984800</v>
      </c>
      <c r="N877" s="11">
        <f t="shared" si="54"/>
        <v>40557.25</v>
      </c>
      <c r="O877" t="b">
        <v>0</v>
      </c>
      <c r="P877" t="b">
        <v>0</v>
      </c>
      <c r="Q877" t="s">
        <v>23</v>
      </c>
      <c r="R877" s="7">
        <f t="shared" si="55"/>
        <v>81.567164179104481</v>
      </c>
      <c r="S877" s="6" t="str" cm="1">
        <f t="array" ref="S877:T877">_xlfn.TEXTSPLIT(Q877,"/")</f>
        <v>music</v>
      </c>
      <c r="T877" s="6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11">
        <f t="shared" si="53"/>
        <v>43624.208333333328</v>
      </c>
      <c r="M878">
        <v>1562043600</v>
      </c>
      <c r="N878" s="11">
        <f t="shared" si="54"/>
        <v>43648.208333333328</v>
      </c>
      <c r="O878" t="b">
        <v>0</v>
      </c>
      <c r="P878" t="b">
        <v>0</v>
      </c>
      <c r="Q878" t="s">
        <v>122</v>
      </c>
      <c r="R878" s="7">
        <f t="shared" si="55"/>
        <v>37.035087719298247</v>
      </c>
      <c r="S878" s="6" t="str" cm="1">
        <f t="array" ref="S878:T878">_xlfn.TEXTSPLIT(Q878,"/")</f>
        <v>photography</v>
      </c>
      <c r="T878" s="6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11">
        <f t="shared" si="53"/>
        <v>42577.208333333328</v>
      </c>
      <c r="M879">
        <v>1469595600</v>
      </c>
      <c r="N879" s="11">
        <f t="shared" si="54"/>
        <v>42578.208333333328</v>
      </c>
      <c r="O879" t="b">
        <v>0</v>
      </c>
      <c r="P879" t="b">
        <v>0</v>
      </c>
      <c r="Q879" t="s">
        <v>17</v>
      </c>
      <c r="R879" s="7">
        <f t="shared" si="55"/>
        <v>103.033360455655</v>
      </c>
      <c r="S879" s="6" t="str" cm="1">
        <f t="array" ref="S879:T879">_xlfn.TEXTSPLIT(Q879,"/")</f>
        <v>food</v>
      </c>
      <c r="T879" s="6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11">
        <f t="shared" si="53"/>
        <v>43845.25</v>
      </c>
      <c r="M880">
        <v>1581141600</v>
      </c>
      <c r="N880" s="11">
        <f t="shared" si="54"/>
        <v>43869.25</v>
      </c>
      <c r="O880" t="b">
        <v>0</v>
      </c>
      <c r="P880" t="b">
        <v>0</v>
      </c>
      <c r="Q880" t="s">
        <v>148</v>
      </c>
      <c r="R880" s="7">
        <f t="shared" si="55"/>
        <v>84.333333333333329</v>
      </c>
      <c r="S880" s="6" t="str" cm="1">
        <f t="array" ref="S880:T880">_xlfn.TEXTSPLIT(Q880,"/")</f>
        <v>music</v>
      </c>
      <c r="T880" s="6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11">
        <f t="shared" si="53"/>
        <v>42788.25</v>
      </c>
      <c r="M881">
        <v>1488520800</v>
      </c>
      <c r="N881" s="11">
        <f t="shared" si="54"/>
        <v>42797.25</v>
      </c>
      <c r="O881" t="b">
        <v>0</v>
      </c>
      <c r="P881" t="b">
        <v>0</v>
      </c>
      <c r="Q881" t="s">
        <v>68</v>
      </c>
      <c r="R881" s="7">
        <f t="shared" si="55"/>
        <v>102.60377358490567</v>
      </c>
      <c r="S881" s="6" t="str" cm="1">
        <f t="array" ref="S881:T881">_xlfn.TEXTSPLIT(Q881,"/")</f>
        <v>publishing</v>
      </c>
      <c r="T881" s="6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11">
        <f t="shared" si="53"/>
        <v>43667.208333333328</v>
      </c>
      <c r="M882">
        <v>1563858000</v>
      </c>
      <c r="N882" s="11">
        <f t="shared" si="54"/>
        <v>43669.208333333328</v>
      </c>
      <c r="O882" t="b">
        <v>0</v>
      </c>
      <c r="P882" t="b">
        <v>0</v>
      </c>
      <c r="Q882" t="s">
        <v>50</v>
      </c>
      <c r="R882" s="7">
        <f t="shared" si="55"/>
        <v>79.992129246064621</v>
      </c>
      <c r="S882" s="6" t="str" cm="1">
        <f t="array" ref="S882:T882">_xlfn.TEXTSPLIT(Q882,"/")</f>
        <v>music</v>
      </c>
      <c r="T882" s="6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11">
        <f t="shared" si="53"/>
        <v>42194.208333333328</v>
      </c>
      <c r="M883">
        <v>1438923600</v>
      </c>
      <c r="N883" s="11">
        <f t="shared" si="54"/>
        <v>42223.208333333328</v>
      </c>
      <c r="O883" t="b">
        <v>0</v>
      </c>
      <c r="P883" t="b">
        <v>1</v>
      </c>
      <c r="Q883" t="s">
        <v>33</v>
      </c>
      <c r="R883" s="7">
        <f t="shared" si="55"/>
        <v>70.055309734513273</v>
      </c>
      <c r="S883" s="6" t="str" cm="1">
        <f t="array" ref="S883:T883">_xlfn.TEXTSPLIT(Q883,"/")</f>
        <v>theater</v>
      </c>
      <c r="T883" s="6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11">
        <f t="shared" si="53"/>
        <v>42025.25</v>
      </c>
      <c r="M884">
        <v>1422165600</v>
      </c>
      <c r="N884" s="11">
        <f t="shared" si="54"/>
        <v>42029.25</v>
      </c>
      <c r="O884" t="b">
        <v>0</v>
      </c>
      <c r="P884" t="b">
        <v>0</v>
      </c>
      <c r="Q884" t="s">
        <v>33</v>
      </c>
      <c r="R884" s="7">
        <f t="shared" si="55"/>
        <v>37</v>
      </c>
      <c r="S884" s="6" t="str" cm="1">
        <f t="array" ref="S884:T884">_xlfn.TEXTSPLIT(Q884,"/")</f>
        <v>theater</v>
      </c>
      <c r="T884" s="6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11">
        <f t="shared" si="53"/>
        <v>40323.208333333336</v>
      </c>
      <c r="M885">
        <v>1277874000</v>
      </c>
      <c r="N885" s="11">
        <f t="shared" si="54"/>
        <v>40359.208333333336</v>
      </c>
      <c r="O885" t="b">
        <v>0</v>
      </c>
      <c r="P885" t="b">
        <v>0</v>
      </c>
      <c r="Q885" t="s">
        <v>100</v>
      </c>
      <c r="R885" s="7">
        <f t="shared" si="55"/>
        <v>41.911917098445599</v>
      </c>
      <c r="S885" s="6" t="str" cm="1">
        <f t="array" ref="S885:T885">_xlfn.TEXTSPLIT(Q885,"/")</f>
        <v>film &amp; video</v>
      </c>
      <c r="T885" s="6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11">
        <f t="shared" si="53"/>
        <v>41763.208333333336</v>
      </c>
      <c r="M886">
        <v>1399352400</v>
      </c>
      <c r="N886" s="11">
        <f t="shared" si="54"/>
        <v>41765.208333333336</v>
      </c>
      <c r="O886" t="b">
        <v>0</v>
      </c>
      <c r="P886" t="b">
        <v>1</v>
      </c>
      <c r="Q886" t="s">
        <v>33</v>
      </c>
      <c r="R886" s="7">
        <f t="shared" si="55"/>
        <v>57.992576882290564</v>
      </c>
      <c r="S886" s="6" t="str" cm="1">
        <f t="array" ref="S886:T886">_xlfn.TEXTSPLIT(Q886,"/")</f>
        <v>theater</v>
      </c>
      <c r="T886" s="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11">
        <f t="shared" si="53"/>
        <v>40335.208333333336</v>
      </c>
      <c r="M887">
        <v>1279083600</v>
      </c>
      <c r="N887" s="11">
        <f t="shared" si="54"/>
        <v>40373.208333333336</v>
      </c>
      <c r="O887" t="b">
        <v>0</v>
      </c>
      <c r="P887" t="b">
        <v>0</v>
      </c>
      <c r="Q887" t="s">
        <v>33</v>
      </c>
      <c r="R887" s="7">
        <f t="shared" si="55"/>
        <v>40.942307692307693</v>
      </c>
      <c r="S887" s="6" t="str" cm="1">
        <f t="array" ref="S887:T887">_xlfn.TEXTSPLIT(Q887,"/")</f>
        <v>theater</v>
      </c>
      <c r="T887" s="6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11">
        <f t="shared" si="53"/>
        <v>40416.208333333336</v>
      </c>
      <c r="M888">
        <v>1284354000</v>
      </c>
      <c r="N888" s="11">
        <f t="shared" si="54"/>
        <v>40434.208333333336</v>
      </c>
      <c r="O888" t="b">
        <v>0</v>
      </c>
      <c r="P888" t="b">
        <v>0</v>
      </c>
      <c r="Q888" t="s">
        <v>60</v>
      </c>
      <c r="R888" s="7">
        <f t="shared" si="55"/>
        <v>69.9972602739726</v>
      </c>
      <c r="S888" s="6" t="str" cm="1">
        <f t="array" ref="S888:T888">_xlfn.TEXTSPLIT(Q888,"/")</f>
        <v>music</v>
      </c>
      <c r="T888" s="6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11">
        <f t="shared" si="53"/>
        <v>42202.208333333328</v>
      </c>
      <c r="M889">
        <v>1441170000</v>
      </c>
      <c r="N889" s="11">
        <f t="shared" si="54"/>
        <v>42249.208333333328</v>
      </c>
      <c r="O889" t="b">
        <v>0</v>
      </c>
      <c r="P889" t="b">
        <v>1</v>
      </c>
      <c r="Q889" t="s">
        <v>33</v>
      </c>
      <c r="R889" s="7">
        <f t="shared" si="55"/>
        <v>73.838709677419359</v>
      </c>
      <c r="S889" s="6" t="str" cm="1">
        <f t="array" ref="S889:T889">_xlfn.TEXTSPLIT(Q889,"/")</f>
        <v>theater</v>
      </c>
      <c r="T889" s="6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11">
        <f t="shared" si="53"/>
        <v>42836.208333333328</v>
      </c>
      <c r="M890">
        <v>1493528400</v>
      </c>
      <c r="N890" s="11">
        <f t="shared" si="54"/>
        <v>42855.208333333328</v>
      </c>
      <c r="O890" t="b">
        <v>0</v>
      </c>
      <c r="P890" t="b">
        <v>0</v>
      </c>
      <c r="Q890" t="s">
        <v>33</v>
      </c>
      <c r="R890" s="7">
        <f t="shared" si="55"/>
        <v>41.979310344827589</v>
      </c>
      <c r="S890" s="6" t="str" cm="1">
        <f t="array" ref="S890:T890">_xlfn.TEXTSPLIT(Q890,"/")</f>
        <v>theater</v>
      </c>
      <c r="T890" s="6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11">
        <f t="shared" si="53"/>
        <v>41710.208333333336</v>
      </c>
      <c r="M891">
        <v>1395205200</v>
      </c>
      <c r="N891" s="11">
        <f t="shared" si="54"/>
        <v>41717.208333333336</v>
      </c>
      <c r="O891" t="b">
        <v>0</v>
      </c>
      <c r="P891" t="b">
        <v>1</v>
      </c>
      <c r="Q891" t="s">
        <v>50</v>
      </c>
      <c r="R891" s="7">
        <f t="shared" si="55"/>
        <v>77.93442622950819</v>
      </c>
      <c r="S891" s="6" t="str" cm="1">
        <f t="array" ref="S891:T891">_xlfn.TEXTSPLIT(Q891,"/")</f>
        <v>music</v>
      </c>
      <c r="T891" s="6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11">
        <f t="shared" si="53"/>
        <v>43640.208333333328</v>
      </c>
      <c r="M892">
        <v>1561438800</v>
      </c>
      <c r="N892" s="11">
        <f t="shared" si="54"/>
        <v>43641.208333333328</v>
      </c>
      <c r="O892" t="b">
        <v>0</v>
      </c>
      <c r="P892" t="b">
        <v>0</v>
      </c>
      <c r="Q892" t="s">
        <v>60</v>
      </c>
      <c r="R892" s="7">
        <f t="shared" si="55"/>
        <v>106.01972789115646</v>
      </c>
      <c r="S892" s="6" t="str" cm="1">
        <f t="array" ref="S892:T892">_xlfn.TEXTSPLIT(Q892,"/")</f>
        <v>music</v>
      </c>
      <c r="T892" s="6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11">
        <f t="shared" si="53"/>
        <v>40880.25</v>
      </c>
      <c r="M893">
        <v>1326693600</v>
      </c>
      <c r="N893" s="11">
        <f t="shared" si="54"/>
        <v>40924.25</v>
      </c>
      <c r="O893" t="b">
        <v>0</v>
      </c>
      <c r="P893" t="b">
        <v>0</v>
      </c>
      <c r="Q893" t="s">
        <v>42</v>
      </c>
      <c r="R893" s="7">
        <f t="shared" si="55"/>
        <v>47.018181818181816</v>
      </c>
      <c r="S893" s="6" t="str" cm="1">
        <f t="array" ref="S893:T893">_xlfn.TEXTSPLIT(Q893,"/")</f>
        <v>film &amp; video</v>
      </c>
      <c r="T893" s="6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11">
        <f t="shared" si="53"/>
        <v>40319.208333333336</v>
      </c>
      <c r="M894">
        <v>1277960400</v>
      </c>
      <c r="N894" s="11">
        <f t="shared" si="54"/>
        <v>40360.208333333336</v>
      </c>
      <c r="O894" t="b">
        <v>0</v>
      </c>
      <c r="P894" t="b">
        <v>0</v>
      </c>
      <c r="Q894" t="s">
        <v>206</v>
      </c>
      <c r="R894" s="7">
        <f t="shared" si="55"/>
        <v>76.016483516483518</v>
      </c>
      <c r="S894" s="6" t="str" cm="1">
        <f t="array" ref="S894:T894">_xlfn.TEXTSPLIT(Q894,"/")</f>
        <v>publishing</v>
      </c>
      <c r="T894" s="6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11">
        <f t="shared" si="53"/>
        <v>42170.208333333328</v>
      </c>
      <c r="M895">
        <v>1434690000</v>
      </c>
      <c r="N895" s="11">
        <f t="shared" si="54"/>
        <v>42174.208333333328</v>
      </c>
      <c r="O895" t="b">
        <v>0</v>
      </c>
      <c r="P895" t="b">
        <v>1</v>
      </c>
      <c r="Q895" t="s">
        <v>42</v>
      </c>
      <c r="R895" s="7">
        <f t="shared" si="55"/>
        <v>54.120603015075375</v>
      </c>
      <c r="S895" s="6" t="str" cm="1">
        <f t="array" ref="S895:T895">_xlfn.TEXTSPLIT(Q895,"/")</f>
        <v>film &amp; video</v>
      </c>
      <c r="T895" s="6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11">
        <f t="shared" si="53"/>
        <v>41466.208333333336</v>
      </c>
      <c r="M896">
        <v>1376110800</v>
      </c>
      <c r="N896" s="11">
        <f t="shared" si="54"/>
        <v>41496.208333333336</v>
      </c>
      <c r="O896" t="b">
        <v>0</v>
      </c>
      <c r="P896" t="b">
        <v>1</v>
      </c>
      <c r="Q896" t="s">
        <v>269</v>
      </c>
      <c r="R896" s="7">
        <f t="shared" si="55"/>
        <v>57.285714285714285</v>
      </c>
      <c r="S896" s="6" t="str" cm="1">
        <f t="array" ref="S896:T896">_xlfn.TEXTSPLIT(Q896,"/")</f>
        <v>film &amp; video</v>
      </c>
      <c r="T896" s="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11">
        <f t="shared" si="53"/>
        <v>43134.25</v>
      </c>
      <c r="M897">
        <v>1518415200</v>
      </c>
      <c r="N897" s="11">
        <f t="shared" si="54"/>
        <v>43143.25</v>
      </c>
      <c r="O897" t="b">
        <v>0</v>
      </c>
      <c r="P897" t="b">
        <v>0</v>
      </c>
      <c r="Q897" t="s">
        <v>33</v>
      </c>
      <c r="R897" s="7">
        <f t="shared" si="55"/>
        <v>103.81308411214954</v>
      </c>
      <c r="S897" s="6" t="str" cm="1">
        <f t="array" ref="S897:T897">_xlfn.TEXTSPLIT(Q897,"/")</f>
        <v>theater</v>
      </c>
      <c r="T897" s="6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11">
        <f t="shared" si="53"/>
        <v>40738.208333333336</v>
      </c>
      <c r="M898">
        <v>1310878800</v>
      </c>
      <c r="N898" s="11">
        <f t="shared" si="54"/>
        <v>40741.208333333336</v>
      </c>
      <c r="O898" t="b">
        <v>0</v>
      </c>
      <c r="P898" t="b">
        <v>1</v>
      </c>
      <c r="Q898" t="s">
        <v>17</v>
      </c>
      <c r="R898" s="7">
        <f t="shared" si="55"/>
        <v>105.02602739726028</v>
      </c>
      <c r="S898" s="6" t="str" cm="1">
        <f t="array" ref="S898:T898">_xlfn.TEXTSPLIT(Q898,"/")</f>
        <v>food</v>
      </c>
      <c r="T898" s="6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11">
        <f t="shared" ref="L899:L962" si="57">(((K899/60)/60)/24)+DATE(1970,1,1)</f>
        <v>43583.208333333328</v>
      </c>
      <c r="M899">
        <v>1556600400</v>
      </c>
      <c r="N899" s="11">
        <f t="shared" ref="N899:N962" si="58">(((M899/60)/60)/24)+DATE(1970,1,1)</f>
        <v>43585.208333333328</v>
      </c>
      <c r="O899" t="b">
        <v>0</v>
      </c>
      <c r="P899" t="b">
        <v>0</v>
      </c>
      <c r="Q899" t="s">
        <v>33</v>
      </c>
      <c r="R899" s="7">
        <f t="shared" ref="R899:R962" si="59">IFERROR(E899/H899,0)</f>
        <v>90.259259259259252</v>
      </c>
      <c r="S899" s="6" t="str" cm="1">
        <f t="array" ref="S899:T899">_xlfn.TEXTSPLIT(Q899,"/")</f>
        <v>theater</v>
      </c>
      <c r="T899" s="6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11">
        <f t="shared" si="57"/>
        <v>43815.25</v>
      </c>
      <c r="M900">
        <v>1576994400</v>
      </c>
      <c r="N900" s="11">
        <f t="shared" si="58"/>
        <v>43821.25</v>
      </c>
      <c r="O900" t="b">
        <v>0</v>
      </c>
      <c r="P900" t="b">
        <v>0</v>
      </c>
      <c r="Q900" t="s">
        <v>42</v>
      </c>
      <c r="R900" s="7">
        <f t="shared" si="59"/>
        <v>76.978705978705975</v>
      </c>
      <c r="S900" s="6" t="str" cm="1">
        <f t="array" ref="S900:T900">_xlfn.TEXTSPLIT(Q900,"/")</f>
        <v>film &amp; video</v>
      </c>
      <c r="T900" s="6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11">
        <f t="shared" si="57"/>
        <v>41554.208333333336</v>
      </c>
      <c r="M901">
        <v>1382677200</v>
      </c>
      <c r="N901" s="11">
        <f t="shared" si="58"/>
        <v>41572.208333333336</v>
      </c>
      <c r="O901" t="b">
        <v>0</v>
      </c>
      <c r="P901" t="b">
        <v>0</v>
      </c>
      <c r="Q901" t="s">
        <v>159</v>
      </c>
      <c r="R901" s="7">
        <f t="shared" si="59"/>
        <v>102.60162601626017</v>
      </c>
      <c r="S901" s="6" t="str" cm="1">
        <f t="array" ref="S901:T901">_xlfn.TEXTSPLIT(Q901,"/")</f>
        <v>music</v>
      </c>
      <c r="T901" s="6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11">
        <f t="shared" si="57"/>
        <v>41901.208333333336</v>
      </c>
      <c r="M902">
        <v>1411189200</v>
      </c>
      <c r="N902" s="11">
        <f t="shared" si="58"/>
        <v>41902.208333333336</v>
      </c>
      <c r="O902" t="b">
        <v>0</v>
      </c>
      <c r="P902" t="b">
        <v>1</v>
      </c>
      <c r="Q902" t="s">
        <v>28</v>
      </c>
      <c r="R902" s="7">
        <f t="shared" si="59"/>
        <v>2</v>
      </c>
      <c r="S902" s="6" t="str" cm="1">
        <f t="array" ref="S902:T902">_xlfn.TEXTSPLIT(Q902,"/")</f>
        <v>technology</v>
      </c>
      <c r="T902" s="6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11">
        <f t="shared" si="57"/>
        <v>43298.208333333328</v>
      </c>
      <c r="M903">
        <v>1534654800</v>
      </c>
      <c r="N903" s="11">
        <f t="shared" si="58"/>
        <v>43331.208333333328</v>
      </c>
      <c r="O903" t="b">
        <v>0</v>
      </c>
      <c r="P903" t="b">
        <v>1</v>
      </c>
      <c r="Q903" t="s">
        <v>23</v>
      </c>
      <c r="R903" s="7">
        <f t="shared" si="59"/>
        <v>55.0062893081761</v>
      </c>
      <c r="S903" s="6" t="str" cm="1">
        <f t="array" ref="S903:T903">_xlfn.TEXTSPLIT(Q903,"/")</f>
        <v>music</v>
      </c>
      <c r="T903" s="6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11">
        <f t="shared" si="57"/>
        <v>42399.25</v>
      </c>
      <c r="M904">
        <v>1457762400</v>
      </c>
      <c r="N904" s="11">
        <f t="shared" si="58"/>
        <v>42441.25</v>
      </c>
      <c r="O904" t="b">
        <v>0</v>
      </c>
      <c r="P904" t="b">
        <v>0</v>
      </c>
      <c r="Q904" t="s">
        <v>28</v>
      </c>
      <c r="R904" s="7">
        <f t="shared" si="59"/>
        <v>32.127272727272725</v>
      </c>
      <c r="S904" s="6" t="str" cm="1">
        <f t="array" ref="S904:T904">_xlfn.TEXTSPLIT(Q904,"/")</f>
        <v>technology</v>
      </c>
      <c r="T904" s="6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11">
        <f t="shared" si="57"/>
        <v>41034.208333333336</v>
      </c>
      <c r="M905">
        <v>1337490000</v>
      </c>
      <c r="N905" s="11">
        <f t="shared" si="58"/>
        <v>41049.208333333336</v>
      </c>
      <c r="O905" t="b">
        <v>0</v>
      </c>
      <c r="P905" t="b">
        <v>1</v>
      </c>
      <c r="Q905" t="s">
        <v>68</v>
      </c>
      <c r="R905" s="7">
        <f t="shared" si="59"/>
        <v>50.642857142857146</v>
      </c>
      <c r="S905" s="6" t="str" cm="1">
        <f t="array" ref="S905:T905">_xlfn.TEXTSPLIT(Q905,"/")</f>
        <v>publishing</v>
      </c>
      <c r="T905" s="6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11">
        <f t="shared" si="57"/>
        <v>41186.208333333336</v>
      </c>
      <c r="M906">
        <v>1349672400</v>
      </c>
      <c r="N906" s="11">
        <f t="shared" si="58"/>
        <v>41190.208333333336</v>
      </c>
      <c r="O906" t="b">
        <v>0</v>
      </c>
      <c r="P906" t="b">
        <v>0</v>
      </c>
      <c r="Q906" t="s">
        <v>133</v>
      </c>
      <c r="R906" s="7">
        <f t="shared" si="59"/>
        <v>49.6875</v>
      </c>
      <c r="S906" s="6" t="str" cm="1">
        <f t="array" ref="S906:T906">_xlfn.TEXTSPLIT(Q906,"/")</f>
        <v>publishing</v>
      </c>
      <c r="T906" s="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11">
        <f t="shared" si="57"/>
        <v>41536.208333333336</v>
      </c>
      <c r="M907">
        <v>1379826000</v>
      </c>
      <c r="N907" s="11">
        <f t="shared" si="58"/>
        <v>41539.208333333336</v>
      </c>
      <c r="O907" t="b">
        <v>0</v>
      </c>
      <c r="P907" t="b">
        <v>0</v>
      </c>
      <c r="Q907" t="s">
        <v>33</v>
      </c>
      <c r="R907" s="7">
        <f t="shared" si="59"/>
        <v>54.894067796610166</v>
      </c>
      <c r="S907" s="6" t="str" cm="1">
        <f t="array" ref="S907:T907">_xlfn.TEXTSPLIT(Q907,"/")</f>
        <v>theater</v>
      </c>
      <c r="T907" s="6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11">
        <f t="shared" si="57"/>
        <v>42868.208333333328</v>
      </c>
      <c r="M908">
        <v>1497762000</v>
      </c>
      <c r="N908" s="11">
        <f t="shared" si="58"/>
        <v>42904.208333333328</v>
      </c>
      <c r="O908" t="b">
        <v>1</v>
      </c>
      <c r="P908" t="b">
        <v>1</v>
      </c>
      <c r="Q908" t="s">
        <v>42</v>
      </c>
      <c r="R908" s="7">
        <f t="shared" si="59"/>
        <v>46.931937172774866</v>
      </c>
      <c r="S908" s="6" t="str" cm="1">
        <f t="array" ref="S908:T908">_xlfn.TEXTSPLIT(Q908,"/")</f>
        <v>film &amp; video</v>
      </c>
      <c r="T908" s="6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11">
        <f t="shared" si="57"/>
        <v>40660.208333333336</v>
      </c>
      <c r="M909">
        <v>1304485200</v>
      </c>
      <c r="N909" s="11">
        <f t="shared" si="58"/>
        <v>40667.208333333336</v>
      </c>
      <c r="O909" t="b">
        <v>0</v>
      </c>
      <c r="P909" t="b">
        <v>0</v>
      </c>
      <c r="Q909" t="s">
        <v>33</v>
      </c>
      <c r="R909" s="7">
        <f t="shared" si="59"/>
        <v>44.951219512195124</v>
      </c>
      <c r="S909" s="6" t="str" cm="1">
        <f t="array" ref="S909:T909">_xlfn.TEXTSPLIT(Q909,"/")</f>
        <v>theater</v>
      </c>
      <c r="T909" s="6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11">
        <f t="shared" si="57"/>
        <v>41031.208333333336</v>
      </c>
      <c r="M910">
        <v>1336885200</v>
      </c>
      <c r="N910" s="11">
        <f t="shared" si="58"/>
        <v>41042.208333333336</v>
      </c>
      <c r="O910" t="b">
        <v>0</v>
      </c>
      <c r="P910" t="b">
        <v>0</v>
      </c>
      <c r="Q910" t="s">
        <v>89</v>
      </c>
      <c r="R910" s="7">
        <f t="shared" si="59"/>
        <v>30.99898322318251</v>
      </c>
      <c r="S910" s="6" t="str" cm="1">
        <f t="array" ref="S910:T910">_xlfn.TEXTSPLIT(Q910,"/")</f>
        <v>games</v>
      </c>
      <c r="T910" s="6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11">
        <f t="shared" si="57"/>
        <v>43255.208333333328</v>
      </c>
      <c r="M911">
        <v>1530421200</v>
      </c>
      <c r="N911" s="11">
        <f t="shared" si="58"/>
        <v>43282.208333333328</v>
      </c>
      <c r="O911" t="b">
        <v>0</v>
      </c>
      <c r="P911" t="b">
        <v>1</v>
      </c>
      <c r="Q911" t="s">
        <v>33</v>
      </c>
      <c r="R911" s="7">
        <f t="shared" si="59"/>
        <v>107.7625</v>
      </c>
      <c r="S911" s="6" t="str" cm="1">
        <f t="array" ref="S911:T911">_xlfn.TEXTSPLIT(Q911,"/")</f>
        <v>theater</v>
      </c>
      <c r="T911" s="6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11">
        <f t="shared" si="57"/>
        <v>42026.25</v>
      </c>
      <c r="M912">
        <v>1421992800</v>
      </c>
      <c r="N912" s="11">
        <f t="shared" si="58"/>
        <v>42027.25</v>
      </c>
      <c r="O912" t="b">
        <v>0</v>
      </c>
      <c r="P912" t="b">
        <v>0</v>
      </c>
      <c r="Q912" t="s">
        <v>33</v>
      </c>
      <c r="R912" s="7">
        <f t="shared" si="59"/>
        <v>102.07770270270271</v>
      </c>
      <c r="S912" s="6" t="str" cm="1">
        <f t="array" ref="S912:T912">_xlfn.TEXTSPLIT(Q912,"/")</f>
        <v>theater</v>
      </c>
      <c r="T912" s="6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11">
        <f t="shared" si="57"/>
        <v>43717.208333333328</v>
      </c>
      <c r="M913">
        <v>1568178000</v>
      </c>
      <c r="N913" s="11">
        <f t="shared" si="58"/>
        <v>43719.208333333328</v>
      </c>
      <c r="O913" t="b">
        <v>1</v>
      </c>
      <c r="P913" t="b">
        <v>0</v>
      </c>
      <c r="Q913" t="s">
        <v>28</v>
      </c>
      <c r="R913" s="7">
        <f t="shared" si="59"/>
        <v>24.976190476190474</v>
      </c>
      <c r="S913" s="6" t="str" cm="1">
        <f t="array" ref="S913:T913">_xlfn.TEXTSPLIT(Q913,"/")</f>
        <v>technology</v>
      </c>
      <c r="T913" s="6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11">
        <f t="shared" si="57"/>
        <v>41157.208333333336</v>
      </c>
      <c r="M914">
        <v>1347944400</v>
      </c>
      <c r="N914" s="11">
        <f t="shared" si="58"/>
        <v>41170.208333333336</v>
      </c>
      <c r="O914" t="b">
        <v>1</v>
      </c>
      <c r="P914" t="b">
        <v>0</v>
      </c>
      <c r="Q914" t="s">
        <v>53</v>
      </c>
      <c r="R914" s="7">
        <f t="shared" si="59"/>
        <v>79.944134078212286</v>
      </c>
      <c r="S914" s="6" t="str" cm="1">
        <f t="array" ref="S914:T914">_xlfn.TEXTSPLIT(Q914,"/")</f>
        <v>film &amp; video</v>
      </c>
      <c r="T914" s="6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11">
        <f t="shared" si="57"/>
        <v>43597.208333333328</v>
      </c>
      <c r="M915">
        <v>1558760400</v>
      </c>
      <c r="N915" s="11">
        <f t="shared" si="58"/>
        <v>43610.208333333328</v>
      </c>
      <c r="O915" t="b">
        <v>0</v>
      </c>
      <c r="P915" t="b">
        <v>0</v>
      </c>
      <c r="Q915" t="s">
        <v>53</v>
      </c>
      <c r="R915" s="7">
        <f t="shared" si="59"/>
        <v>67.946462715105156</v>
      </c>
      <c r="S915" s="6" t="str" cm="1">
        <f t="array" ref="S915:T915">_xlfn.TEXTSPLIT(Q915,"/")</f>
        <v>film &amp; video</v>
      </c>
      <c r="T915" s="6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11">
        <f t="shared" si="57"/>
        <v>41490.208333333336</v>
      </c>
      <c r="M916">
        <v>1376629200</v>
      </c>
      <c r="N916" s="11">
        <f t="shared" si="58"/>
        <v>41502.208333333336</v>
      </c>
      <c r="O916" t="b">
        <v>0</v>
      </c>
      <c r="P916" t="b">
        <v>0</v>
      </c>
      <c r="Q916" t="s">
        <v>33</v>
      </c>
      <c r="R916" s="7">
        <f t="shared" si="59"/>
        <v>26.070921985815602</v>
      </c>
      <c r="S916" s="6" t="str" cm="1">
        <f t="array" ref="S916:T916">_xlfn.TEXTSPLIT(Q916,"/")</f>
        <v>theater</v>
      </c>
      <c r="T916" s="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11">
        <f t="shared" si="57"/>
        <v>42976.208333333328</v>
      </c>
      <c r="M917">
        <v>1504760400</v>
      </c>
      <c r="N917" s="11">
        <f t="shared" si="58"/>
        <v>42985.208333333328</v>
      </c>
      <c r="O917" t="b">
        <v>0</v>
      </c>
      <c r="P917" t="b">
        <v>0</v>
      </c>
      <c r="Q917" t="s">
        <v>269</v>
      </c>
      <c r="R917" s="7">
        <f t="shared" si="59"/>
        <v>105.0032154340836</v>
      </c>
      <c r="S917" s="6" t="str" cm="1">
        <f t="array" ref="S917:T917">_xlfn.TEXTSPLIT(Q917,"/")</f>
        <v>film &amp; video</v>
      </c>
      <c r="T917" s="6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11">
        <f t="shared" si="57"/>
        <v>41991.25</v>
      </c>
      <c r="M918">
        <v>1419660000</v>
      </c>
      <c r="N918" s="11">
        <f t="shared" si="58"/>
        <v>42000.25</v>
      </c>
      <c r="O918" t="b">
        <v>0</v>
      </c>
      <c r="P918" t="b">
        <v>0</v>
      </c>
      <c r="Q918" t="s">
        <v>122</v>
      </c>
      <c r="R918" s="7">
        <f t="shared" si="59"/>
        <v>25.826923076923077</v>
      </c>
      <c r="S918" s="6" t="str" cm="1">
        <f t="array" ref="S918:T918">_xlfn.TEXTSPLIT(Q918,"/")</f>
        <v>photography</v>
      </c>
      <c r="T918" s="6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11">
        <f t="shared" si="57"/>
        <v>40722.208333333336</v>
      </c>
      <c r="M919">
        <v>1311310800</v>
      </c>
      <c r="N919" s="11">
        <f t="shared" si="58"/>
        <v>40746.208333333336</v>
      </c>
      <c r="O919" t="b">
        <v>0</v>
      </c>
      <c r="P919" t="b">
        <v>1</v>
      </c>
      <c r="Q919" t="s">
        <v>100</v>
      </c>
      <c r="R919" s="7">
        <f t="shared" si="59"/>
        <v>77.666666666666671</v>
      </c>
      <c r="S919" s="6" t="str" cm="1">
        <f t="array" ref="S919:T919">_xlfn.TEXTSPLIT(Q919,"/")</f>
        <v>film &amp; video</v>
      </c>
      <c r="T919" s="6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11">
        <f t="shared" si="57"/>
        <v>41117.208333333336</v>
      </c>
      <c r="M920">
        <v>1344315600</v>
      </c>
      <c r="N920" s="11">
        <f t="shared" si="58"/>
        <v>41128.208333333336</v>
      </c>
      <c r="O920" t="b">
        <v>0</v>
      </c>
      <c r="P920" t="b">
        <v>0</v>
      </c>
      <c r="Q920" t="s">
        <v>133</v>
      </c>
      <c r="R920" s="7">
        <f t="shared" si="59"/>
        <v>57.82692307692308</v>
      </c>
      <c r="S920" s="6" t="str" cm="1">
        <f t="array" ref="S920:T920">_xlfn.TEXTSPLIT(Q920,"/")</f>
        <v>publishing</v>
      </c>
      <c r="T920" s="6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11">
        <f t="shared" si="57"/>
        <v>43022.208333333328</v>
      </c>
      <c r="M921">
        <v>1510725600</v>
      </c>
      <c r="N921" s="11">
        <f t="shared" si="58"/>
        <v>43054.25</v>
      </c>
      <c r="O921" t="b">
        <v>0</v>
      </c>
      <c r="P921" t="b">
        <v>1</v>
      </c>
      <c r="Q921" t="s">
        <v>33</v>
      </c>
      <c r="R921" s="7">
        <f t="shared" si="59"/>
        <v>92.955555555555549</v>
      </c>
      <c r="S921" s="6" t="str" cm="1">
        <f t="array" ref="S921:T921">_xlfn.TEXTSPLIT(Q921,"/")</f>
        <v>theater</v>
      </c>
      <c r="T921" s="6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11">
        <f t="shared" si="57"/>
        <v>43503.25</v>
      </c>
      <c r="M922">
        <v>1551247200</v>
      </c>
      <c r="N922" s="11">
        <f t="shared" si="58"/>
        <v>43523.25</v>
      </c>
      <c r="O922" t="b">
        <v>1</v>
      </c>
      <c r="P922" t="b">
        <v>0</v>
      </c>
      <c r="Q922" t="s">
        <v>71</v>
      </c>
      <c r="R922" s="7">
        <f t="shared" si="59"/>
        <v>37.945098039215686</v>
      </c>
      <c r="S922" s="6" t="str" cm="1">
        <f t="array" ref="S922:T922">_xlfn.TEXTSPLIT(Q922,"/")</f>
        <v>film &amp; video</v>
      </c>
      <c r="T922" s="6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11">
        <f t="shared" si="57"/>
        <v>40951.25</v>
      </c>
      <c r="M923">
        <v>1330236000</v>
      </c>
      <c r="N923" s="11">
        <f t="shared" si="58"/>
        <v>40965.25</v>
      </c>
      <c r="O923" t="b">
        <v>0</v>
      </c>
      <c r="P923" t="b">
        <v>0</v>
      </c>
      <c r="Q923" t="s">
        <v>28</v>
      </c>
      <c r="R923" s="7">
        <f t="shared" si="59"/>
        <v>31.842105263157894</v>
      </c>
      <c r="S923" s="6" t="str" cm="1">
        <f t="array" ref="S923:T923">_xlfn.TEXTSPLIT(Q923,"/")</f>
        <v>technology</v>
      </c>
      <c r="T923" s="6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11">
        <f t="shared" si="57"/>
        <v>43443.25</v>
      </c>
      <c r="M924">
        <v>1545112800</v>
      </c>
      <c r="N924" s="11">
        <f t="shared" si="58"/>
        <v>43452.25</v>
      </c>
      <c r="O924" t="b">
        <v>0</v>
      </c>
      <c r="P924" t="b">
        <v>1</v>
      </c>
      <c r="Q924" t="s">
        <v>319</v>
      </c>
      <c r="R924" s="7">
        <f t="shared" si="59"/>
        <v>40</v>
      </c>
      <c r="S924" s="6" t="str" cm="1">
        <f t="array" ref="S924:T924">_xlfn.TEXTSPLIT(Q924,"/")</f>
        <v>music</v>
      </c>
      <c r="T924" s="6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11">
        <f t="shared" si="57"/>
        <v>40373.208333333336</v>
      </c>
      <c r="M925">
        <v>1279170000</v>
      </c>
      <c r="N925" s="11">
        <f t="shared" si="58"/>
        <v>40374.208333333336</v>
      </c>
      <c r="O925" t="b">
        <v>0</v>
      </c>
      <c r="P925" t="b">
        <v>0</v>
      </c>
      <c r="Q925" t="s">
        <v>33</v>
      </c>
      <c r="R925" s="7">
        <f t="shared" si="59"/>
        <v>101.1</v>
      </c>
      <c r="S925" s="6" t="str" cm="1">
        <f t="array" ref="S925:T925">_xlfn.TEXTSPLIT(Q925,"/")</f>
        <v>theater</v>
      </c>
      <c r="T925" s="6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11">
        <f t="shared" si="57"/>
        <v>43769.208333333328</v>
      </c>
      <c r="M926">
        <v>1573452000</v>
      </c>
      <c r="N926" s="11">
        <f t="shared" si="58"/>
        <v>43780.25</v>
      </c>
      <c r="O926" t="b">
        <v>0</v>
      </c>
      <c r="P926" t="b">
        <v>0</v>
      </c>
      <c r="Q926" t="s">
        <v>33</v>
      </c>
      <c r="R926" s="7">
        <f t="shared" si="59"/>
        <v>84.006989951944078</v>
      </c>
      <c r="S926" s="6" t="str" cm="1">
        <f t="array" ref="S926:T926">_xlfn.TEXTSPLIT(Q926,"/")</f>
        <v>theater</v>
      </c>
      <c r="T926" s="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11">
        <f t="shared" si="57"/>
        <v>43000.208333333328</v>
      </c>
      <c r="M927">
        <v>1507093200</v>
      </c>
      <c r="N927" s="11">
        <f t="shared" si="58"/>
        <v>43012.208333333328</v>
      </c>
      <c r="O927" t="b">
        <v>0</v>
      </c>
      <c r="P927" t="b">
        <v>0</v>
      </c>
      <c r="Q927" t="s">
        <v>33</v>
      </c>
      <c r="R927" s="7">
        <f t="shared" si="59"/>
        <v>103.41538461538461</v>
      </c>
      <c r="S927" s="6" t="str" cm="1">
        <f t="array" ref="S927:T927">_xlfn.TEXTSPLIT(Q927,"/")</f>
        <v>theater</v>
      </c>
      <c r="T927" s="6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11">
        <f t="shared" si="57"/>
        <v>42502.208333333328</v>
      </c>
      <c r="M928">
        <v>1463374800</v>
      </c>
      <c r="N928" s="11">
        <f t="shared" si="58"/>
        <v>42506.208333333328</v>
      </c>
      <c r="O928" t="b">
        <v>0</v>
      </c>
      <c r="P928" t="b">
        <v>0</v>
      </c>
      <c r="Q928" t="s">
        <v>17</v>
      </c>
      <c r="R928" s="7">
        <f t="shared" si="59"/>
        <v>105.13333333333334</v>
      </c>
      <c r="S928" s="6" t="str" cm="1">
        <f t="array" ref="S928:T928">_xlfn.TEXTSPLIT(Q928,"/")</f>
        <v>food</v>
      </c>
      <c r="T928" s="6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11">
        <f t="shared" si="57"/>
        <v>41102.208333333336</v>
      </c>
      <c r="M929">
        <v>1344574800</v>
      </c>
      <c r="N929" s="11">
        <f t="shared" si="58"/>
        <v>41131.208333333336</v>
      </c>
      <c r="O929" t="b">
        <v>0</v>
      </c>
      <c r="P929" t="b">
        <v>0</v>
      </c>
      <c r="Q929" t="s">
        <v>33</v>
      </c>
      <c r="R929" s="7">
        <f t="shared" si="59"/>
        <v>89.21621621621621</v>
      </c>
      <c r="S929" s="6" t="str" cm="1">
        <f t="array" ref="S929:T929">_xlfn.TEXTSPLIT(Q929,"/")</f>
        <v>theater</v>
      </c>
      <c r="T929" s="6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11">
        <f t="shared" si="57"/>
        <v>41637.25</v>
      </c>
      <c r="M930">
        <v>1389074400</v>
      </c>
      <c r="N930" s="11">
        <f t="shared" si="58"/>
        <v>41646.25</v>
      </c>
      <c r="O930" t="b">
        <v>0</v>
      </c>
      <c r="P930" t="b">
        <v>0</v>
      </c>
      <c r="Q930" t="s">
        <v>28</v>
      </c>
      <c r="R930" s="7">
        <f t="shared" si="59"/>
        <v>51.995234312946785</v>
      </c>
      <c r="S930" s="6" t="str" cm="1">
        <f t="array" ref="S930:T930">_xlfn.TEXTSPLIT(Q930,"/")</f>
        <v>technology</v>
      </c>
      <c r="T930" s="6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11">
        <f t="shared" si="57"/>
        <v>42858.208333333328</v>
      </c>
      <c r="M931">
        <v>1494997200</v>
      </c>
      <c r="N931" s="11">
        <f t="shared" si="58"/>
        <v>42872.208333333328</v>
      </c>
      <c r="O931" t="b">
        <v>0</v>
      </c>
      <c r="P931" t="b">
        <v>0</v>
      </c>
      <c r="Q931" t="s">
        <v>33</v>
      </c>
      <c r="R931" s="7">
        <f t="shared" si="59"/>
        <v>64.956521739130437</v>
      </c>
      <c r="S931" s="6" t="str" cm="1">
        <f t="array" ref="S931:T931">_xlfn.TEXTSPLIT(Q931,"/")</f>
        <v>theater</v>
      </c>
      <c r="T931" s="6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11">
        <f t="shared" si="57"/>
        <v>42060.25</v>
      </c>
      <c r="M932">
        <v>1425448800</v>
      </c>
      <c r="N932" s="11">
        <f t="shared" si="58"/>
        <v>42067.25</v>
      </c>
      <c r="O932" t="b">
        <v>0</v>
      </c>
      <c r="P932" t="b">
        <v>1</v>
      </c>
      <c r="Q932" t="s">
        <v>33</v>
      </c>
      <c r="R932" s="7">
        <f t="shared" si="59"/>
        <v>46.235294117647058</v>
      </c>
      <c r="S932" s="6" t="str" cm="1">
        <f t="array" ref="S932:T932">_xlfn.TEXTSPLIT(Q932,"/")</f>
        <v>theater</v>
      </c>
      <c r="T932" s="6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11">
        <f t="shared" si="57"/>
        <v>41818.208333333336</v>
      </c>
      <c r="M933">
        <v>1404104400</v>
      </c>
      <c r="N933" s="11">
        <f t="shared" si="58"/>
        <v>41820.208333333336</v>
      </c>
      <c r="O933" t="b">
        <v>0</v>
      </c>
      <c r="P933" t="b">
        <v>1</v>
      </c>
      <c r="Q933" t="s">
        <v>33</v>
      </c>
      <c r="R933" s="7">
        <f t="shared" si="59"/>
        <v>51.151785714285715</v>
      </c>
      <c r="S933" s="6" t="str" cm="1">
        <f t="array" ref="S933:T933">_xlfn.TEXTSPLIT(Q933,"/")</f>
        <v>theater</v>
      </c>
      <c r="T933" s="6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11">
        <f t="shared" si="57"/>
        <v>41709.208333333336</v>
      </c>
      <c r="M934">
        <v>1394773200</v>
      </c>
      <c r="N934" s="11">
        <f t="shared" si="58"/>
        <v>41712.208333333336</v>
      </c>
      <c r="O934" t="b">
        <v>0</v>
      </c>
      <c r="P934" t="b">
        <v>0</v>
      </c>
      <c r="Q934" t="s">
        <v>23</v>
      </c>
      <c r="R934" s="7">
        <f t="shared" si="59"/>
        <v>33.909722222222221</v>
      </c>
      <c r="S934" s="6" t="str" cm="1">
        <f t="array" ref="S934:T934">_xlfn.TEXTSPLIT(Q934,"/")</f>
        <v>music</v>
      </c>
      <c r="T934" s="6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11">
        <f t="shared" si="57"/>
        <v>41372.208333333336</v>
      </c>
      <c r="M935">
        <v>1366520400</v>
      </c>
      <c r="N935" s="11">
        <f t="shared" si="58"/>
        <v>41385.208333333336</v>
      </c>
      <c r="O935" t="b">
        <v>0</v>
      </c>
      <c r="P935" t="b">
        <v>0</v>
      </c>
      <c r="Q935" t="s">
        <v>33</v>
      </c>
      <c r="R935" s="7">
        <f t="shared" si="59"/>
        <v>92.016298633017882</v>
      </c>
      <c r="S935" s="6" t="str" cm="1">
        <f t="array" ref="S935:T935">_xlfn.TEXTSPLIT(Q935,"/")</f>
        <v>theater</v>
      </c>
      <c r="T935" s="6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11">
        <f t="shared" si="57"/>
        <v>42422.25</v>
      </c>
      <c r="M936">
        <v>1456639200</v>
      </c>
      <c r="N936" s="11">
        <f t="shared" si="58"/>
        <v>42428.25</v>
      </c>
      <c r="O936" t="b">
        <v>0</v>
      </c>
      <c r="P936" t="b">
        <v>0</v>
      </c>
      <c r="Q936" t="s">
        <v>33</v>
      </c>
      <c r="R936" s="7">
        <f t="shared" si="59"/>
        <v>107.42857142857143</v>
      </c>
      <c r="S936" s="6" t="str" cm="1">
        <f t="array" ref="S936:T936">_xlfn.TEXTSPLIT(Q936,"/")</f>
        <v>theater</v>
      </c>
      <c r="T936" s="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11">
        <f t="shared" si="57"/>
        <v>42209.208333333328</v>
      </c>
      <c r="M937">
        <v>1438318800</v>
      </c>
      <c r="N937" s="11">
        <f t="shared" si="58"/>
        <v>42216.208333333328</v>
      </c>
      <c r="O937" t="b">
        <v>0</v>
      </c>
      <c r="P937" t="b">
        <v>0</v>
      </c>
      <c r="Q937" t="s">
        <v>33</v>
      </c>
      <c r="R937" s="7">
        <f t="shared" si="59"/>
        <v>75.848484848484844</v>
      </c>
      <c r="S937" s="6" t="str" cm="1">
        <f t="array" ref="S937:T937">_xlfn.TEXTSPLIT(Q937,"/")</f>
        <v>theater</v>
      </c>
      <c r="T937" s="6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11">
        <f t="shared" si="57"/>
        <v>43668.208333333328</v>
      </c>
      <c r="M938">
        <v>1564030800</v>
      </c>
      <c r="N938" s="11">
        <f t="shared" si="58"/>
        <v>43671.208333333328</v>
      </c>
      <c r="O938" t="b">
        <v>1</v>
      </c>
      <c r="P938" t="b">
        <v>0</v>
      </c>
      <c r="Q938" t="s">
        <v>33</v>
      </c>
      <c r="R938" s="7">
        <f t="shared" si="59"/>
        <v>80.476190476190482</v>
      </c>
      <c r="S938" s="6" t="str" cm="1">
        <f t="array" ref="S938:T938">_xlfn.TEXTSPLIT(Q938,"/")</f>
        <v>theater</v>
      </c>
      <c r="T938" s="6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11">
        <f t="shared" si="57"/>
        <v>42334.25</v>
      </c>
      <c r="M939">
        <v>1449295200</v>
      </c>
      <c r="N939" s="11">
        <f t="shared" si="58"/>
        <v>42343.25</v>
      </c>
      <c r="O939" t="b">
        <v>0</v>
      </c>
      <c r="P939" t="b">
        <v>0</v>
      </c>
      <c r="Q939" t="s">
        <v>42</v>
      </c>
      <c r="R939" s="7">
        <f t="shared" si="59"/>
        <v>86.978483606557376</v>
      </c>
      <c r="S939" s="6" t="str" cm="1">
        <f t="array" ref="S939:T939">_xlfn.TEXTSPLIT(Q939,"/")</f>
        <v>film &amp; video</v>
      </c>
      <c r="T939" s="6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11">
        <f t="shared" si="57"/>
        <v>43263.208333333328</v>
      </c>
      <c r="M940">
        <v>1531890000</v>
      </c>
      <c r="N940" s="11">
        <f t="shared" si="58"/>
        <v>43299.208333333328</v>
      </c>
      <c r="O940" t="b">
        <v>0</v>
      </c>
      <c r="P940" t="b">
        <v>1</v>
      </c>
      <c r="Q940" t="s">
        <v>119</v>
      </c>
      <c r="R940" s="7">
        <f t="shared" si="59"/>
        <v>105.13541666666667</v>
      </c>
      <c r="S940" s="6" t="str" cm="1">
        <f t="array" ref="S940:T940">_xlfn.TEXTSPLIT(Q940,"/")</f>
        <v>publishing</v>
      </c>
      <c r="T940" s="6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11">
        <f t="shared" si="57"/>
        <v>40670.208333333336</v>
      </c>
      <c r="M941">
        <v>1306213200</v>
      </c>
      <c r="N941" s="11">
        <f t="shared" si="58"/>
        <v>40687.208333333336</v>
      </c>
      <c r="O941" t="b">
        <v>0</v>
      </c>
      <c r="P941" t="b">
        <v>1</v>
      </c>
      <c r="Q941" t="s">
        <v>89</v>
      </c>
      <c r="R941" s="7">
        <f t="shared" si="59"/>
        <v>57.298507462686565</v>
      </c>
      <c r="S941" s="6" t="str" cm="1">
        <f t="array" ref="S941:T941">_xlfn.TEXTSPLIT(Q941,"/")</f>
        <v>games</v>
      </c>
      <c r="T941" s="6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11">
        <f t="shared" si="57"/>
        <v>41244.25</v>
      </c>
      <c r="M942">
        <v>1356242400</v>
      </c>
      <c r="N942" s="11">
        <f t="shared" si="58"/>
        <v>41266.25</v>
      </c>
      <c r="O942" t="b">
        <v>0</v>
      </c>
      <c r="P942" t="b">
        <v>0</v>
      </c>
      <c r="Q942" t="s">
        <v>28</v>
      </c>
      <c r="R942" s="7">
        <f t="shared" si="59"/>
        <v>93.348484848484844</v>
      </c>
      <c r="S942" s="6" t="str" cm="1">
        <f t="array" ref="S942:T942">_xlfn.TEXTSPLIT(Q942,"/")</f>
        <v>technology</v>
      </c>
      <c r="T942" s="6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11">
        <f t="shared" si="57"/>
        <v>40552.25</v>
      </c>
      <c r="M943">
        <v>1297576800</v>
      </c>
      <c r="N943" s="11">
        <f t="shared" si="58"/>
        <v>40587.25</v>
      </c>
      <c r="O943" t="b">
        <v>1</v>
      </c>
      <c r="P943" t="b">
        <v>0</v>
      </c>
      <c r="Q943" t="s">
        <v>33</v>
      </c>
      <c r="R943" s="7">
        <f t="shared" si="59"/>
        <v>71.987179487179489</v>
      </c>
      <c r="S943" s="6" t="str" cm="1">
        <f t="array" ref="S943:T943">_xlfn.TEXTSPLIT(Q943,"/")</f>
        <v>theater</v>
      </c>
      <c r="T943" s="6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11">
        <f t="shared" si="57"/>
        <v>40568.25</v>
      </c>
      <c r="M944">
        <v>1296194400</v>
      </c>
      <c r="N944" s="11">
        <f t="shared" si="58"/>
        <v>40571.25</v>
      </c>
      <c r="O944" t="b">
        <v>0</v>
      </c>
      <c r="P944" t="b">
        <v>0</v>
      </c>
      <c r="Q944" t="s">
        <v>33</v>
      </c>
      <c r="R944" s="7">
        <f t="shared" si="59"/>
        <v>92.611940298507463</v>
      </c>
      <c r="S944" s="6" t="str" cm="1">
        <f t="array" ref="S944:T944">_xlfn.TEXTSPLIT(Q944,"/")</f>
        <v>theater</v>
      </c>
      <c r="T944" s="6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11">
        <f t="shared" si="57"/>
        <v>41906.208333333336</v>
      </c>
      <c r="M945">
        <v>1414558800</v>
      </c>
      <c r="N945" s="11">
        <f t="shared" si="58"/>
        <v>41941.208333333336</v>
      </c>
      <c r="O945" t="b">
        <v>0</v>
      </c>
      <c r="P945" t="b">
        <v>0</v>
      </c>
      <c r="Q945" t="s">
        <v>17</v>
      </c>
      <c r="R945" s="7">
        <f t="shared" si="59"/>
        <v>104.99122807017544</v>
      </c>
      <c r="S945" s="6" t="str" cm="1">
        <f t="array" ref="S945:T945">_xlfn.TEXTSPLIT(Q945,"/")</f>
        <v>food</v>
      </c>
      <c r="T945" s="6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11">
        <f t="shared" si="57"/>
        <v>42776.25</v>
      </c>
      <c r="M946">
        <v>1488348000</v>
      </c>
      <c r="N946" s="11">
        <f t="shared" si="58"/>
        <v>42795.25</v>
      </c>
      <c r="O946" t="b">
        <v>0</v>
      </c>
      <c r="P946" t="b">
        <v>0</v>
      </c>
      <c r="Q946" t="s">
        <v>122</v>
      </c>
      <c r="R946" s="7">
        <f t="shared" si="59"/>
        <v>30.958174904942965</v>
      </c>
      <c r="S946" s="6" t="str" cm="1">
        <f t="array" ref="S946:T946">_xlfn.TEXTSPLIT(Q946,"/")</f>
        <v>photography</v>
      </c>
      <c r="T946" s="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11">
        <f t="shared" si="57"/>
        <v>41004.208333333336</v>
      </c>
      <c r="M947">
        <v>1334898000</v>
      </c>
      <c r="N947" s="11">
        <f t="shared" si="58"/>
        <v>41019.208333333336</v>
      </c>
      <c r="O947" t="b">
        <v>1</v>
      </c>
      <c r="P947" t="b">
        <v>0</v>
      </c>
      <c r="Q947" t="s">
        <v>122</v>
      </c>
      <c r="R947" s="7">
        <f t="shared" si="59"/>
        <v>33.001182732111175</v>
      </c>
      <c r="S947" s="6" t="str" cm="1">
        <f t="array" ref="S947:T947">_xlfn.TEXTSPLIT(Q947,"/")</f>
        <v>photography</v>
      </c>
      <c r="T947" s="6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11">
        <f t="shared" si="57"/>
        <v>40710.208333333336</v>
      </c>
      <c r="M948">
        <v>1308373200</v>
      </c>
      <c r="N948" s="11">
        <f t="shared" si="58"/>
        <v>40712.208333333336</v>
      </c>
      <c r="O948" t="b">
        <v>0</v>
      </c>
      <c r="P948" t="b">
        <v>0</v>
      </c>
      <c r="Q948" t="s">
        <v>33</v>
      </c>
      <c r="R948" s="7">
        <f t="shared" si="59"/>
        <v>84.187845303867405</v>
      </c>
      <c r="S948" s="6" t="str" cm="1">
        <f t="array" ref="S948:T948">_xlfn.TEXTSPLIT(Q948,"/")</f>
        <v>theater</v>
      </c>
      <c r="T948" s="6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11">
        <f t="shared" si="57"/>
        <v>41908.208333333336</v>
      </c>
      <c r="M949">
        <v>1412312400</v>
      </c>
      <c r="N949" s="11">
        <f t="shared" si="58"/>
        <v>41915.208333333336</v>
      </c>
      <c r="O949" t="b">
        <v>0</v>
      </c>
      <c r="P949" t="b">
        <v>0</v>
      </c>
      <c r="Q949" t="s">
        <v>33</v>
      </c>
      <c r="R949" s="7">
        <f t="shared" si="59"/>
        <v>73.92307692307692</v>
      </c>
      <c r="S949" s="6" t="str" cm="1">
        <f t="array" ref="S949:T949">_xlfn.TEXTSPLIT(Q949,"/")</f>
        <v>theater</v>
      </c>
      <c r="T949" s="6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11">
        <f t="shared" si="57"/>
        <v>41985.25</v>
      </c>
      <c r="M950">
        <v>1419228000</v>
      </c>
      <c r="N950" s="11">
        <f t="shared" si="58"/>
        <v>41995.25</v>
      </c>
      <c r="O950" t="b">
        <v>1</v>
      </c>
      <c r="P950" t="b">
        <v>1</v>
      </c>
      <c r="Q950" t="s">
        <v>42</v>
      </c>
      <c r="R950" s="7">
        <f t="shared" si="59"/>
        <v>36.987499999999997</v>
      </c>
      <c r="S950" s="6" t="str" cm="1">
        <f t="array" ref="S950:T950">_xlfn.TEXTSPLIT(Q950,"/")</f>
        <v>film &amp; video</v>
      </c>
      <c r="T950" s="6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11">
        <f t="shared" si="57"/>
        <v>42112.208333333328</v>
      </c>
      <c r="M951">
        <v>1430974800</v>
      </c>
      <c r="N951" s="11">
        <f t="shared" si="58"/>
        <v>42131.208333333328</v>
      </c>
      <c r="O951" t="b">
        <v>0</v>
      </c>
      <c r="P951" t="b">
        <v>0</v>
      </c>
      <c r="Q951" t="s">
        <v>28</v>
      </c>
      <c r="R951" s="7">
        <f t="shared" si="59"/>
        <v>46.896551724137929</v>
      </c>
      <c r="S951" s="6" t="str" cm="1">
        <f t="array" ref="S951:T951">_xlfn.TEXTSPLIT(Q951,"/")</f>
        <v>technology</v>
      </c>
      <c r="T951" s="6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11">
        <f t="shared" si="57"/>
        <v>43571.208333333328</v>
      </c>
      <c r="M952">
        <v>1555822800</v>
      </c>
      <c r="N952" s="11">
        <f t="shared" si="58"/>
        <v>43576.208333333328</v>
      </c>
      <c r="O952" t="b">
        <v>0</v>
      </c>
      <c r="P952" t="b">
        <v>1</v>
      </c>
      <c r="Q952" t="s">
        <v>33</v>
      </c>
      <c r="R952" s="7">
        <f t="shared" si="59"/>
        <v>5</v>
      </c>
      <c r="S952" s="6" t="str" cm="1">
        <f t="array" ref="S952:T952">_xlfn.TEXTSPLIT(Q952,"/")</f>
        <v>theater</v>
      </c>
      <c r="T952" s="6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11">
        <f t="shared" si="57"/>
        <v>42730.25</v>
      </c>
      <c r="M953">
        <v>1482818400</v>
      </c>
      <c r="N953" s="11">
        <f t="shared" si="58"/>
        <v>42731.25</v>
      </c>
      <c r="O953" t="b">
        <v>0</v>
      </c>
      <c r="P953" t="b">
        <v>1</v>
      </c>
      <c r="Q953" t="s">
        <v>23</v>
      </c>
      <c r="R953" s="7">
        <f t="shared" si="59"/>
        <v>102.02437459910199</v>
      </c>
      <c r="S953" s="6" t="str" cm="1">
        <f t="array" ref="S953:T953">_xlfn.TEXTSPLIT(Q953,"/")</f>
        <v>music</v>
      </c>
      <c r="T953" s="6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11">
        <f t="shared" si="57"/>
        <v>42591.208333333328</v>
      </c>
      <c r="M954">
        <v>1471928400</v>
      </c>
      <c r="N954" s="11">
        <f t="shared" si="58"/>
        <v>42605.208333333328</v>
      </c>
      <c r="O954" t="b">
        <v>0</v>
      </c>
      <c r="P954" t="b">
        <v>0</v>
      </c>
      <c r="Q954" t="s">
        <v>42</v>
      </c>
      <c r="R954" s="7">
        <f t="shared" si="59"/>
        <v>45.007502206531335</v>
      </c>
      <c r="S954" s="6" t="str" cm="1">
        <f t="array" ref="S954:T954">_xlfn.TEXTSPLIT(Q954,"/")</f>
        <v>film &amp; video</v>
      </c>
      <c r="T954" s="6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11">
        <f t="shared" si="57"/>
        <v>42358.25</v>
      </c>
      <c r="M955">
        <v>1453701600</v>
      </c>
      <c r="N955" s="11">
        <f t="shared" si="58"/>
        <v>42394.25</v>
      </c>
      <c r="O955" t="b">
        <v>0</v>
      </c>
      <c r="P955" t="b">
        <v>1</v>
      </c>
      <c r="Q955" t="s">
        <v>474</v>
      </c>
      <c r="R955" s="7">
        <f t="shared" si="59"/>
        <v>94.285714285714292</v>
      </c>
      <c r="S955" s="6" t="str" cm="1">
        <f t="array" ref="S955:T955">_xlfn.TEXTSPLIT(Q955,"/")</f>
        <v>film &amp; video</v>
      </c>
      <c r="T955" s="6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11">
        <f t="shared" si="57"/>
        <v>41174.208333333336</v>
      </c>
      <c r="M956">
        <v>1350363600</v>
      </c>
      <c r="N956" s="11">
        <f t="shared" si="58"/>
        <v>41198.208333333336</v>
      </c>
      <c r="O956" t="b">
        <v>0</v>
      </c>
      <c r="P956" t="b">
        <v>0</v>
      </c>
      <c r="Q956" t="s">
        <v>28</v>
      </c>
      <c r="R956" s="7">
        <f t="shared" si="59"/>
        <v>101.02325581395348</v>
      </c>
      <c r="S956" s="6" t="str" cm="1">
        <f t="array" ref="S956:T956">_xlfn.TEXTSPLIT(Q956,"/")</f>
        <v>technology</v>
      </c>
      <c r="T956" s="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11">
        <f t="shared" si="57"/>
        <v>41238.25</v>
      </c>
      <c r="M957">
        <v>1353996000</v>
      </c>
      <c r="N957" s="11">
        <f t="shared" si="58"/>
        <v>41240.25</v>
      </c>
      <c r="O957" t="b">
        <v>0</v>
      </c>
      <c r="P957" t="b">
        <v>0</v>
      </c>
      <c r="Q957" t="s">
        <v>33</v>
      </c>
      <c r="R957" s="7">
        <f t="shared" si="59"/>
        <v>97.037499999999994</v>
      </c>
      <c r="S957" s="6" t="str" cm="1">
        <f t="array" ref="S957:T957">_xlfn.TEXTSPLIT(Q957,"/")</f>
        <v>theater</v>
      </c>
      <c r="T957" s="6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11">
        <f t="shared" si="57"/>
        <v>42360.25</v>
      </c>
      <c r="M958">
        <v>1451109600</v>
      </c>
      <c r="N958" s="11">
        <f t="shared" si="58"/>
        <v>42364.25</v>
      </c>
      <c r="O958" t="b">
        <v>0</v>
      </c>
      <c r="P958" t="b">
        <v>0</v>
      </c>
      <c r="Q958" t="s">
        <v>474</v>
      </c>
      <c r="R958" s="7">
        <f t="shared" si="59"/>
        <v>43.00963855421687</v>
      </c>
      <c r="S958" s="6" t="str" cm="1">
        <f t="array" ref="S958:T958">_xlfn.TEXTSPLIT(Q958,"/")</f>
        <v>film &amp; video</v>
      </c>
      <c r="T958" s="6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11">
        <f t="shared" si="57"/>
        <v>40955.25</v>
      </c>
      <c r="M959">
        <v>1329631200</v>
      </c>
      <c r="N959" s="11">
        <f t="shared" si="58"/>
        <v>40958.25</v>
      </c>
      <c r="O959" t="b">
        <v>0</v>
      </c>
      <c r="P959" t="b">
        <v>0</v>
      </c>
      <c r="Q959" t="s">
        <v>33</v>
      </c>
      <c r="R959" s="7">
        <f t="shared" si="59"/>
        <v>94.916030534351151</v>
      </c>
      <c r="S959" s="6" t="str" cm="1">
        <f t="array" ref="S959:T959">_xlfn.TEXTSPLIT(Q959,"/")</f>
        <v>theater</v>
      </c>
      <c r="T959" s="6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11">
        <f t="shared" si="57"/>
        <v>40350.208333333336</v>
      </c>
      <c r="M960">
        <v>1278997200</v>
      </c>
      <c r="N960" s="11">
        <f t="shared" si="58"/>
        <v>40372.208333333336</v>
      </c>
      <c r="O960" t="b">
        <v>0</v>
      </c>
      <c r="P960" t="b">
        <v>0</v>
      </c>
      <c r="Q960" t="s">
        <v>71</v>
      </c>
      <c r="R960" s="7">
        <f t="shared" si="59"/>
        <v>72.151785714285708</v>
      </c>
      <c r="S960" s="6" t="str" cm="1">
        <f t="array" ref="S960:T960">_xlfn.TEXTSPLIT(Q960,"/")</f>
        <v>film &amp; video</v>
      </c>
      <c r="T960" s="6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11">
        <f t="shared" si="57"/>
        <v>40357.208333333336</v>
      </c>
      <c r="M961">
        <v>1280120400</v>
      </c>
      <c r="N961" s="11">
        <f t="shared" si="58"/>
        <v>40385.208333333336</v>
      </c>
      <c r="O961" t="b">
        <v>0</v>
      </c>
      <c r="P961" t="b">
        <v>0</v>
      </c>
      <c r="Q961" t="s">
        <v>206</v>
      </c>
      <c r="R961" s="7">
        <f t="shared" si="59"/>
        <v>51.007692307692309</v>
      </c>
      <c r="S961" s="6" t="str" cm="1">
        <f t="array" ref="S961:T961">_xlfn.TEXTSPLIT(Q961,"/")</f>
        <v>publishing</v>
      </c>
      <c r="T961" s="6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11">
        <f t="shared" si="57"/>
        <v>42408.25</v>
      </c>
      <c r="M962">
        <v>1458104400</v>
      </c>
      <c r="N962" s="11">
        <f t="shared" si="58"/>
        <v>42445.208333333328</v>
      </c>
      <c r="O962" t="b">
        <v>0</v>
      </c>
      <c r="P962" t="b">
        <v>0</v>
      </c>
      <c r="Q962" t="s">
        <v>28</v>
      </c>
      <c r="R962" s="7">
        <f t="shared" si="59"/>
        <v>85.054545454545448</v>
      </c>
      <c r="S962" s="6" t="str" cm="1">
        <f t="array" ref="S962:T962">_xlfn.TEXTSPLIT(Q962,"/")</f>
        <v>technology</v>
      </c>
      <c r="T962" s="6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11">
        <f t="shared" ref="L963:L1001" si="61">(((K963/60)/60)/24)+DATE(1970,1,1)</f>
        <v>40591.25</v>
      </c>
      <c r="M963">
        <v>1298268000</v>
      </c>
      <c r="N963" s="11">
        <f t="shared" ref="N963:N1001" si="62">(((M963/60)/60)/24)+DATE(1970,1,1)</f>
        <v>40595.25</v>
      </c>
      <c r="O963" t="b">
        <v>0</v>
      </c>
      <c r="P963" t="b">
        <v>0</v>
      </c>
      <c r="Q963" t="s">
        <v>206</v>
      </c>
      <c r="R963" s="7">
        <f t="shared" ref="R963:R1001" si="63">IFERROR(E963/H963,0)</f>
        <v>43.87096774193548</v>
      </c>
      <c r="S963" s="6" t="str" cm="1">
        <f t="array" ref="S963:T963">_xlfn.TEXTSPLIT(Q963,"/")</f>
        <v>publishing</v>
      </c>
      <c r="T963" s="6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11">
        <f t="shared" si="61"/>
        <v>41592.25</v>
      </c>
      <c r="M964">
        <v>1386223200</v>
      </c>
      <c r="N964" s="11">
        <f t="shared" si="62"/>
        <v>41613.25</v>
      </c>
      <c r="O964" t="b">
        <v>0</v>
      </c>
      <c r="P964" t="b">
        <v>0</v>
      </c>
      <c r="Q964" t="s">
        <v>17</v>
      </c>
      <c r="R964" s="7">
        <f t="shared" si="63"/>
        <v>40.063909774436091</v>
      </c>
      <c r="S964" s="6" t="str" cm="1">
        <f t="array" ref="S964:T964">_xlfn.TEXTSPLIT(Q964,"/")</f>
        <v>food</v>
      </c>
      <c r="T964" s="6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11">
        <f t="shared" si="61"/>
        <v>40607.25</v>
      </c>
      <c r="M965">
        <v>1299823200</v>
      </c>
      <c r="N965" s="11">
        <f t="shared" si="62"/>
        <v>40613.25</v>
      </c>
      <c r="O965" t="b">
        <v>0</v>
      </c>
      <c r="P965" t="b">
        <v>1</v>
      </c>
      <c r="Q965" t="s">
        <v>122</v>
      </c>
      <c r="R965" s="7">
        <f t="shared" si="63"/>
        <v>43.833333333333336</v>
      </c>
      <c r="S965" s="6" t="str" cm="1">
        <f t="array" ref="S965:T965">_xlfn.TEXTSPLIT(Q965,"/")</f>
        <v>photography</v>
      </c>
      <c r="T965" s="6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11">
        <f t="shared" si="61"/>
        <v>42135.208333333328</v>
      </c>
      <c r="M966">
        <v>1431752400</v>
      </c>
      <c r="N966" s="11">
        <f t="shared" si="62"/>
        <v>42140.208333333328</v>
      </c>
      <c r="O966" t="b">
        <v>0</v>
      </c>
      <c r="P966" t="b">
        <v>0</v>
      </c>
      <c r="Q966" t="s">
        <v>33</v>
      </c>
      <c r="R966" s="7">
        <f t="shared" si="63"/>
        <v>84.92903225806451</v>
      </c>
      <c r="S966" s="6" t="str" cm="1">
        <f t="array" ref="S966:T966">_xlfn.TEXTSPLIT(Q966,"/")</f>
        <v>theater</v>
      </c>
      <c r="T966" s="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11">
        <f t="shared" si="61"/>
        <v>40203.25</v>
      </c>
      <c r="M967">
        <v>1267855200</v>
      </c>
      <c r="N967" s="11">
        <f t="shared" si="62"/>
        <v>40243.25</v>
      </c>
      <c r="O967" t="b">
        <v>0</v>
      </c>
      <c r="P967" t="b">
        <v>0</v>
      </c>
      <c r="Q967" t="s">
        <v>23</v>
      </c>
      <c r="R967" s="7">
        <f t="shared" si="63"/>
        <v>41.067632850241544</v>
      </c>
      <c r="S967" s="6" t="str" cm="1">
        <f t="array" ref="S967:T967">_xlfn.TEXTSPLIT(Q967,"/")</f>
        <v>music</v>
      </c>
      <c r="T967" s="6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11">
        <f t="shared" si="61"/>
        <v>42901.208333333328</v>
      </c>
      <c r="M968">
        <v>1497675600</v>
      </c>
      <c r="N968" s="11">
        <f t="shared" si="62"/>
        <v>42903.208333333328</v>
      </c>
      <c r="O968" t="b">
        <v>0</v>
      </c>
      <c r="P968" t="b">
        <v>0</v>
      </c>
      <c r="Q968" t="s">
        <v>33</v>
      </c>
      <c r="R968" s="7">
        <f t="shared" si="63"/>
        <v>54.971428571428568</v>
      </c>
      <c r="S968" s="6" t="str" cm="1">
        <f t="array" ref="S968:T968">_xlfn.TEXTSPLIT(Q968,"/")</f>
        <v>theater</v>
      </c>
      <c r="T968" s="6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11">
        <f t="shared" si="61"/>
        <v>41005.208333333336</v>
      </c>
      <c r="M969">
        <v>1336885200</v>
      </c>
      <c r="N969" s="11">
        <f t="shared" si="62"/>
        <v>41042.208333333336</v>
      </c>
      <c r="O969" t="b">
        <v>0</v>
      </c>
      <c r="P969" t="b">
        <v>0</v>
      </c>
      <c r="Q969" t="s">
        <v>319</v>
      </c>
      <c r="R969" s="7">
        <f t="shared" si="63"/>
        <v>77.010807374443743</v>
      </c>
      <c r="S969" s="6" t="str" cm="1">
        <f t="array" ref="S969:T969">_xlfn.TEXTSPLIT(Q969,"/")</f>
        <v>music</v>
      </c>
      <c r="T969" s="6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11">
        <f t="shared" si="61"/>
        <v>40544.25</v>
      </c>
      <c r="M970">
        <v>1295157600</v>
      </c>
      <c r="N970" s="11">
        <f t="shared" si="62"/>
        <v>40559.25</v>
      </c>
      <c r="O970" t="b">
        <v>0</v>
      </c>
      <c r="P970" t="b">
        <v>0</v>
      </c>
      <c r="Q970" t="s">
        <v>17</v>
      </c>
      <c r="R970" s="7">
        <f t="shared" si="63"/>
        <v>71.201754385964918</v>
      </c>
      <c r="S970" s="6" t="str" cm="1">
        <f t="array" ref="S970:T970">_xlfn.TEXTSPLIT(Q970,"/")</f>
        <v>food</v>
      </c>
      <c r="T970" s="6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11">
        <f t="shared" si="61"/>
        <v>43821.25</v>
      </c>
      <c r="M971">
        <v>1577599200</v>
      </c>
      <c r="N971" s="11">
        <f t="shared" si="62"/>
        <v>43828.25</v>
      </c>
      <c r="O971" t="b">
        <v>0</v>
      </c>
      <c r="P971" t="b">
        <v>0</v>
      </c>
      <c r="Q971" t="s">
        <v>33</v>
      </c>
      <c r="R971" s="7">
        <f t="shared" si="63"/>
        <v>91.935483870967744</v>
      </c>
      <c r="S971" s="6" t="str" cm="1">
        <f t="array" ref="S971:T971">_xlfn.TEXTSPLIT(Q971,"/")</f>
        <v>theater</v>
      </c>
      <c r="T971" s="6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11">
        <f t="shared" si="61"/>
        <v>40672.208333333336</v>
      </c>
      <c r="M972">
        <v>1305003600</v>
      </c>
      <c r="N972" s="11">
        <f t="shared" si="62"/>
        <v>40673.208333333336</v>
      </c>
      <c r="O972" t="b">
        <v>0</v>
      </c>
      <c r="P972" t="b">
        <v>0</v>
      </c>
      <c r="Q972" t="s">
        <v>33</v>
      </c>
      <c r="R972" s="7">
        <f t="shared" si="63"/>
        <v>97.069023569023571</v>
      </c>
      <c r="S972" s="6" t="str" cm="1">
        <f t="array" ref="S972:T972">_xlfn.TEXTSPLIT(Q972,"/")</f>
        <v>theater</v>
      </c>
      <c r="T972" s="6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11">
        <f t="shared" si="61"/>
        <v>41555.208333333336</v>
      </c>
      <c r="M973">
        <v>1381726800</v>
      </c>
      <c r="N973" s="11">
        <f t="shared" si="62"/>
        <v>41561.208333333336</v>
      </c>
      <c r="O973" t="b">
        <v>0</v>
      </c>
      <c r="P973" t="b">
        <v>0</v>
      </c>
      <c r="Q973" t="s">
        <v>269</v>
      </c>
      <c r="R973" s="7">
        <f t="shared" si="63"/>
        <v>58.916666666666664</v>
      </c>
      <c r="S973" s="6" t="str" cm="1">
        <f t="array" ref="S973:T973">_xlfn.TEXTSPLIT(Q973,"/")</f>
        <v>film &amp; video</v>
      </c>
      <c r="T973" s="6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11">
        <f t="shared" si="61"/>
        <v>41792.208333333336</v>
      </c>
      <c r="M974">
        <v>1402462800</v>
      </c>
      <c r="N974" s="11">
        <f t="shared" si="62"/>
        <v>41801.208333333336</v>
      </c>
      <c r="O974" t="b">
        <v>0</v>
      </c>
      <c r="P974" t="b">
        <v>1</v>
      </c>
      <c r="Q974" t="s">
        <v>28</v>
      </c>
      <c r="R974" s="7">
        <f t="shared" si="63"/>
        <v>58.015466983938133</v>
      </c>
      <c r="S974" s="6" t="str" cm="1">
        <f t="array" ref="S974:T974">_xlfn.TEXTSPLIT(Q974,"/")</f>
        <v>technology</v>
      </c>
      <c r="T974" s="6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11">
        <f t="shared" si="61"/>
        <v>40522.25</v>
      </c>
      <c r="M975">
        <v>1292133600</v>
      </c>
      <c r="N975" s="11">
        <f t="shared" si="62"/>
        <v>40524.25</v>
      </c>
      <c r="O975" t="b">
        <v>0</v>
      </c>
      <c r="P975" t="b">
        <v>1</v>
      </c>
      <c r="Q975" t="s">
        <v>33</v>
      </c>
      <c r="R975" s="7">
        <f t="shared" si="63"/>
        <v>103.87301587301587</v>
      </c>
      <c r="S975" s="6" t="str" cm="1">
        <f t="array" ref="S975:T975">_xlfn.TEXTSPLIT(Q975,"/")</f>
        <v>theater</v>
      </c>
      <c r="T975" s="6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11">
        <f t="shared" si="61"/>
        <v>41412.208333333336</v>
      </c>
      <c r="M976">
        <v>1368939600</v>
      </c>
      <c r="N976" s="11">
        <f t="shared" si="62"/>
        <v>41413.208333333336</v>
      </c>
      <c r="O976" t="b">
        <v>0</v>
      </c>
      <c r="P976" t="b">
        <v>0</v>
      </c>
      <c r="Q976" t="s">
        <v>60</v>
      </c>
      <c r="R976" s="7">
        <f t="shared" si="63"/>
        <v>93.46875</v>
      </c>
      <c r="S976" s="6" t="str" cm="1">
        <f t="array" ref="S976:T976">_xlfn.TEXTSPLIT(Q976,"/")</f>
        <v>music</v>
      </c>
      <c r="T976" s="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11">
        <f t="shared" si="61"/>
        <v>42337.25</v>
      </c>
      <c r="M977">
        <v>1452146400</v>
      </c>
      <c r="N977" s="11">
        <f t="shared" si="62"/>
        <v>42376.25</v>
      </c>
      <c r="O977" t="b">
        <v>0</v>
      </c>
      <c r="P977" t="b">
        <v>1</v>
      </c>
      <c r="Q977" t="s">
        <v>33</v>
      </c>
      <c r="R977" s="7">
        <f t="shared" si="63"/>
        <v>61.970370370370368</v>
      </c>
      <c r="S977" s="6" t="str" cm="1">
        <f t="array" ref="S977:T977">_xlfn.TEXTSPLIT(Q977,"/")</f>
        <v>theater</v>
      </c>
      <c r="T977" s="6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11">
        <f t="shared" si="61"/>
        <v>40571.25</v>
      </c>
      <c r="M978">
        <v>1296712800</v>
      </c>
      <c r="N978" s="11">
        <f t="shared" si="62"/>
        <v>40577.25</v>
      </c>
      <c r="O978" t="b">
        <v>0</v>
      </c>
      <c r="P978" t="b">
        <v>1</v>
      </c>
      <c r="Q978" t="s">
        <v>33</v>
      </c>
      <c r="R978" s="7">
        <f t="shared" si="63"/>
        <v>92.042857142857144</v>
      </c>
      <c r="S978" s="6" t="str" cm="1">
        <f t="array" ref="S978:T978">_xlfn.TEXTSPLIT(Q978,"/")</f>
        <v>theater</v>
      </c>
      <c r="T978" s="6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11">
        <f t="shared" si="61"/>
        <v>43138.25</v>
      </c>
      <c r="M979">
        <v>1520748000</v>
      </c>
      <c r="N979" s="11">
        <f t="shared" si="62"/>
        <v>43170.25</v>
      </c>
      <c r="O979" t="b">
        <v>0</v>
      </c>
      <c r="P979" t="b">
        <v>0</v>
      </c>
      <c r="Q979" t="s">
        <v>17</v>
      </c>
      <c r="R979" s="7">
        <f t="shared" si="63"/>
        <v>77.268656716417908</v>
      </c>
      <c r="S979" s="6" t="str" cm="1">
        <f t="array" ref="S979:T979">_xlfn.TEXTSPLIT(Q979,"/")</f>
        <v>food</v>
      </c>
      <c r="T979" s="6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11">
        <f t="shared" si="61"/>
        <v>42686.25</v>
      </c>
      <c r="M980">
        <v>1480831200</v>
      </c>
      <c r="N980" s="11">
        <f t="shared" si="62"/>
        <v>42708.25</v>
      </c>
      <c r="O980" t="b">
        <v>0</v>
      </c>
      <c r="P980" t="b">
        <v>0</v>
      </c>
      <c r="Q980" t="s">
        <v>89</v>
      </c>
      <c r="R980" s="7">
        <f t="shared" si="63"/>
        <v>93.923913043478265</v>
      </c>
      <c r="S980" s="6" t="str" cm="1">
        <f t="array" ref="S980:T980">_xlfn.TEXTSPLIT(Q980,"/")</f>
        <v>games</v>
      </c>
      <c r="T980" s="6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11">
        <f t="shared" si="61"/>
        <v>42078.208333333328</v>
      </c>
      <c r="M981">
        <v>1426914000</v>
      </c>
      <c r="N981" s="11">
        <f t="shared" si="62"/>
        <v>42084.208333333328</v>
      </c>
      <c r="O981" t="b">
        <v>0</v>
      </c>
      <c r="P981" t="b">
        <v>0</v>
      </c>
      <c r="Q981" t="s">
        <v>33</v>
      </c>
      <c r="R981" s="7">
        <f t="shared" si="63"/>
        <v>84.969458128078813</v>
      </c>
      <c r="S981" s="6" t="str" cm="1">
        <f t="array" ref="S981:T981">_xlfn.TEXTSPLIT(Q981,"/")</f>
        <v>theater</v>
      </c>
      <c r="T981" s="6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11">
        <f t="shared" si="61"/>
        <v>42307.208333333328</v>
      </c>
      <c r="M982">
        <v>1446616800</v>
      </c>
      <c r="N982" s="11">
        <f t="shared" si="62"/>
        <v>42312.25</v>
      </c>
      <c r="O982" t="b">
        <v>1</v>
      </c>
      <c r="P982" t="b">
        <v>0</v>
      </c>
      <c r="Q982" t="s">
        <v>68</v>
      </c>
      <c r="R982" s="7">
        <f t="shared" si="63"/>
        <v>105.97035040431267</v>
      </c>
      <c r="S982" s="6" t="str" cm="1">
        <f t="array" ref="S982:T982">_xlfn.TEXTSPLIT(Q982,"/")</f>
        <v>publishing</v>
      </c>
      <c r="T982" s="6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11">
        <f t="shared" si="61"/>
        <v>43094.25</v>
      </c>
      <c r="M983">
        <v>1517032800</v>
      </c>
      <c r="N983" s="11">
        <f t="shared" si="62"/>
        <v>43127.25</v>
      </c>
      <c r="O983" t="b">
        <v>0</v>
      </c>
      <c r="P983" t="b">
        <v>0</v>
      </c>
      <c r="Q983" t="s">
        <v>28</v>
      </c>
      <c r="R983" s="7">
        <f t="shared" si="63"/>
        <v>36.969040247678016</v>
      </c>
      <c r="S983" s="6" t="str" cm="1">
        <f t="array" ref="S983:T983">_xlfn.TEXTSPLIT(Q983,"/")</f>
        <v>technology</v>
      </c>
      <c r="T983" s="6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11">
        <f t="shared" si="61"/>
        <v>40743.208333333336</v>
      </c>
      <c r="M984">
        <v>1311224400</v>
      </c>
      <c r="N984" s="11">
        <f t="shared" si="62"/>
        <v>40745.208333333336</v>
      </c>
      <c r="O984" t="b">
        <v>0</v>
      </c>
      <c r="P984" t="b">
        <v>1</v>
      </c>
      <c r="Q984" t="s">
        <v>42</v>
      </c>
      <c r="R984" s="7">
        <f t="shared" si="63"/>
        <v>81.533333333333331</v>
      </c>
      <c r="S984" s="6" t="str" cm="1">
        <f t="array" ref="S984:T984">_xlfn.TEXTSPLIT(Q984,"/")</f>
        <v>film &amp; video</v>
      </c>
      <c r="T984" s="6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11">
        <f t="shared" si="61"/>
        <v>43681.208333333328</v>
      </c>
      <c r="M985">
        <v>1566190800</v>
      </c>
      <c r="N985" s="11">
        <f t="shared" si="62"/>
        <v>43696.208333333328</v>
      </c>
      <c r="O985" t="b">
        <v>0</v>
      </c>
      <c r="P985" t="b">
        <v>0</v>
      </c>
      <c r="Q985" t="s">
        <v>42</v>
      </c>
      <c r="R985" s="7">
        <f t="shared" si="63"/>
        <v>80.999140154772135</v>
      </c>
      <c r="S985" s="6" t="str" cm="1">
        <f t="array" ref="S985:T985">_xlfn.TEXTSPLIT(Q985,"/")</f>
        <v>film &amp; video</v>
      </c>
      <c r="T985" s="6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11">
        <f t="shared" si="61"/>
        <v>43716.208333333328</v>
      </c>
      <c r="M986">
        <v>1570165200</v>
      </c>
      <c r="N986" s="11">
        <f t="shared" si="62"/>
        <v>43742.208333333328</v>
      </c>
      <c r="O986" t="b">
        <v>0</v>
      </c>
      <c r="P986" t="b">
        <v>0</v>
      </c>
      <c r="Q986" t="s">
        <v>33</v>
      </c>
      <c r="R986" s="7">
        <f t="shared" si="63"/>
        <v>26.010498687664043</v>
      </c>
      <c r="S986" s="6" t="str" cm="1">
        <f t="array" ref="S986:T986">_xlfn.TEXTSPLIT(Q986,"/")</f>
        <v>theater</v>
      </c>
      <c r="T986" s="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11">
        <f t="shared" si="61"/>
        <v>41614.25</v>
      </c>
      <c r="M987">
        <v>1388556000</v>
      </c>
      <c r="N987" s="11">
        <f t="shared" si="62"/>
        <v>41640.25</v>
      </c>
      <c r="O987" t="b">
        <v>0</v>
      </c>
      <c r="P987" t="b">
        <v>1</v>
      </c>
      <c r="Q987" t="s">
        <v>23</v>
      </c>
      <c r="R987" s="7">
        <f t="shared" si="63"/>
        <v>25.998410896708286</v>
      </c>
      <c r="S987" s="6" t="str" cm="1">
        <f t="array" ref="S987:T987">_xlfn.TEXTSPLIT(Q987,"/")</f>
        <v>music</v>
      </c>
      <c r="T987" s="6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11">
        <f t="shared" si="61"/>
        <v>40638.208333333336</v>
      </c>
      <c r="M988">
        <v>1303189200</v>
      </c>
      <c r="N988" s="11">
        <f t="shared" si="62"/>
        <v>40652.208333333336</v>
      </c>
      <c r="O988" t="b">
        <v>0</v>
      </c>
      <c r="P988" t="b">
        <v>0</v>
      </c>
      <c r="Q988" t="s">
        <v>23</v>
      </c>
      <c r="R988" s="7">
        <f t="shared" si="63"/>
        <v>34.173913043478258</v>
      </c>
      <c r="S988" s="6" t="str" cm="1">
        <f t="array" ref="S988:T988">_xlfn.TEXTSPLIT(Q988,"/")</f>
        <v>music</v>
      </c>
      <c r="T988" s="6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11">
        <f t="shared" si="61"/>
        <v>42852.208333333328</v>
      </c>
      <c r="M989">
        <v>1494478800</v>
      </c>
      <c r="N989" s="11">
        <f t="shared" si="62"/>
        <v>42866.208333333328</v>
      </c>
      <c r="O989" t="b">
        <v>0</v>
      </c>
      <c r="P989" t="b">
        <v>0</v>
      </c>
      <c r="Q989" t="s">
        <v>42</v>
      </c>
      <c r="R989" s="7">
        <f t="shared" si="63"/>
        <v>28.002083333333335</v>
      </c>
      <c r="S989" s="6" t="str" cm="1">
        <f t="array" ref="S989:T989">_xlfn.TEXTSPLIT(Q989,"/")</f>
        <v>film &amp; video</v>
      </c>
      <c r="T989" s="6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11">
        <f t="shared" si="61"/>
        <v>42686.25</v>
      </c>
      <c r="M990">
        <v>1480744800</v>
      </c>
      <c r="N990" s="11">
        <f t="shared" si="62"/>
        <v>42707.25</v>
      </c>
      <c r="O990" t="b">
        <v>0</v>
      </c>
      <c r="P990" t="b">
        <v>0</v>
      </c>
      <c r="Q990" t="s">
        <v>133</v>
      </c>
      <c r="R990" s="7">
        <f t="shared" si="63"/>
        <v>76.546875</v>
      </c>
      <c r="S990" s="6" t="str" cm="1">
        <f t="array" ref="S990:T990">_xlfn.TEXTSPLIT(Q990,"/")</f>
        <v>publishing</v>
      </c>
      <c r="T990" s="6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11">
        <f t="shared" si="61"/>
        <v>43571.208333333328</v>
      </c>
      <c r="M991">
        <v>1555822800</v>
      </c>
      <c r="N991" s="11">
        <f t="shared" si="62"/>
        <v>43576.208333333328</v>
      </c>
      <c r="O991" t="b">
        <v>0</v>
      </c>
      <c r="P991" t="b">
        <v>0</v>
      </c>
      <c r="Q991" t="s">
        <v>206</v>
      </c>
      <c r="R991" s="7">
        <f t="shared" si="63"/>
        <v>53.053097345132741</v>
      </c>
      <c r="S991" s="6" t="str" cm="1">
        <f t="array" ref="S991:T991">_xlfn.TEXTSPLIT(Q991,"/")</f>
        <v>publishing</v>
      </c>
      <c r="T991" s="6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11">
        <f t="shared" si="61"/>
        <v>42432.25</v>
      </c>
      <c r="M992">
        <v>1458882000</v>
      </c>
      <c r="N992" s="11">
        <f t="shared" si="62"/>
        <v>42454.208333333328</v>
      </c>
      <c r="O992" t="b">
        <v>0</v>
      </c>
      <c r="P992" t="b">
        <v>1</v>
      </c>
      <c r="Q992" t="s">
        <v>53</v>
      </c>
      <c r="R992" s="7">
        <f t="shared" si="63"/>
        <v>106.859375</v>
      </c>
      <c r="S992" s="6" t="str" cm="1">
        <f t="array" ref="S992:T992">_xlfn.TEXTSPLIT(Q992,"/")</f>
        <v>film &amp; video</v>
      </c>
      <c r="T992" s="6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11">
        <f t="shared" si="61"/>
        <v>41907.208333333336</v>
      </c>
      <c r="M993">
        <v>1411966800</v>
      </c>
      <c r="N993" s="11">
        <f t="shared" si="62"/>
        <v>41911.208333333336</v>
      </c>
      <c r="O993" t="b">
        <v>0</v>
      </c>
      <c r="P993" t="b">
        <v>1</v>
      </c>
      <c r="Q993" t="s">
        <v>23</v>
      </c>
      <c r="R993" s="7">
        <f t="shared" si="63"/>
        <v>46.020746887966808</v>
      </c>
      <c r="S993" s="6" t="str" cm="1">
        <f t="array" ref="S993:T993">_xlfn.TEXTSPLIT(Q993,"/")</f>
        <v>music</v>
      </c>
      <c r="T993" s="6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11">
        <f t="shared" si="61"/>
        <v>43227.208333333328</v>
      </c>
      <c r="M994">
        <v>1526878800</v>
      </c>
      <c r="N994" s="11">
        <f t="shared" si="62"/>
        <v>43241.208333333328</v>
      </c>
      <c r="O994" t="b">
        <v>0</v>
      </c>
      <c r="P994" t="b">
        <v>1</v>
      </c>
      <c r="Q994" t="s">
        <v>53</v>
      </c>
      <c r="R994" s="7">
        <f t="shared" si="63"/>
        <v>100.17424242424242</v>
      </c>
      <c r="S994" s="6" t="str" cm="1">
        <f t="array" ref="S994:T994">_xlfn.TEXTSPLIT(Q994,"/")</f>
        <v>film &amp; video</v>
      </c>
      <c r="T994" s="6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11">
        <f t="shared" si="61"/>
        <v>42362.25</v>
      </c>
      <c r="M995">
        <v>1452405600</v>
      </c>
      <c r="N995" s="11">
        <f t="shared" si="62"/>
        <v>42379.25</v>
      </c>
      <c r="O995" t="b">
        <v>0</v>
      </c>
      <c r="P995" t="b">
        <v>1</v>
      </c>
      <c r="Q995" t="s">
        <v>122</v>
      </c>
      <c r="R995" s="7">
        <f t="shared" si="63"/>
        <v>101.44</v>
      </c>
      <c r="S995" s="6" t="str" cm="1">
        <f t="array" ref="S995:T995">_xlfn.TEXTSPLIT(Q995,"/")</f>
        <v>photography</v>
      </c>
      <c r="T995" s="6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11">
        <f t="shared" si="61"/>
        <v>41929.208333333336</v>
      </c>
      <c r="M996">
        <v>1414040400</v>
      </c>
      <c r="N996" s="11">
        <f t="shared" si="62"/>
        <v>41935.208333333336</v>
      </c>
      <c r="O996" t="b">
        <v>0</v>
      </c>
      <c r="P996" t="b">
        <v>1</v>
      </c>
      <c r="Q996" t="s">
        <v>206</v>
      </c>
      <c r="R996" s="7">
        <f t="shared" si="63"/>
        <v>87.972684085510693</v>
      </c>
      <c r="S996" s="6" t="str" cm="1">
        <f t="array" ref="S996:T996">_xlfn.TEXTSPLIT(Q996,"/")</f>
        <v>publishing</v>
      </c>
      <c r="T996" s="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11">
        <f t="shared" si="61"/>
        <v>43408.208333333328</v>
      </c>
      <c r="M997">
        <v>1543816800</v>
      </c>
      <c r="N997" s="11">
        <f t="shared" si="62"/>
        <v>43437.25</v>
      </c>
      <c r="O997" t="b">
        <v>0</v>
      </c>
      <c r="P997" t="b">
        <v>1</v>
      </c>
      <c r="Q997" t="s">
        <v>17</v>
      </c>
      <c r="R997" s="7">
        <f t="shared" si="63"/>
        <v>74.995594713656388</v>
      </c>
      <c r="S997" s="6" t="str" cm="1">
        <f t="array" ref="S997:T997">_xlfn.TEXTSPLIT(Q997,"/")</f>
        <v>food</v>
      </c>
      <c r="T997" s="6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11">
        <f t="shared" si="61"/>
        <v>41276.25</v>
      </c>
      <c r="M998">
        <v>1359698400</v>
      </c>
      <c r="N998" s="11">
        <f t="shared" si="62"/>
        <v>41306.25</v>
      </c>
      <c r="O998" t="b">
        <v>0</v>
      </c>
      <c r="P998" t="b">
        <v>0</v>
      </c>
      <c r="Q998" t="s">
        <v>33</v>
      </c>
      <c r="R998" s="7">
        <f t="shared" si="63"/>
        <v>42.982142857142854</v>
      </c>
      <c r="S998" s="6" t="str" cm="1">
        <f t="array" ref="S998:T998">_xlfn.TEXTSPLIT(Q998,"/")</f>
        <v>theater</v>
      </c>
      <c r="T998" s="6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11">
        <f t="shared" si="61"/>
        <v>41659.25</v>
      </c>
      <c r="M999">
        <v>1390629600</v>
      </c>
      <c r="N999" s="11">
        <f t="shared" si="62"/>
        <v>41664.25</v>
      </c>
      <c r="O999" t="b">
        <v>0</v>
      </c>
      <c r="P999" t="b">
        <v>0</v>
      </c>
      <c r="Q999" t="s">
        <v>33</v>
      </c>
      <c r="R999" s="7">
        <f t="shared" si="63"/>
        <v>33.115107913669064</v>
      </c>
      <c r="S999" s="6" t="str" cm="1">
        <f t="array" ref="S999:T999">_xlfn.TEXTSPLIT(Q999,"/")</f>
        <v>theater</v>
      </c>
      <c r="T999" s="6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11">
        <f t="shared" si="61"/>
        <v>40220.25</v>
      </c>
      <c r="M1000">
        <v>1267077600</v>
      </c>
      <c r="N1000" s="11">
        <f t="shared" si="62"/>
        <v>40234.25</v>
      </c>
      <c r="O1000" t="b">
        <v>0</v>
      </c>
      <c r="P1000" t="b">
        <v>1</v>
      </c>
      <c r="Q1000" t="s">
        <v>60</v>
      </c>
      <c r="R1000" s="7">
        <f t="shared" si="63"/>
        <v>101.13101604278074</v>
      </c>
      <c r="S1000" s="6" t="str" cm="1">
        <f t="array" ref="S1000:T1000">_xlfn.TEXTSPLIT(Q1000,"/")</f>
        <v>music</v>
      </c>
      <c r="T1000" s="6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11">
        <f t="shared" si="61"/>
        <v>42550.208333333328</v>
      </c>
      <c r="M1001">
        <v>1467781200</v>
      </c>
      <c r="N1001" s="11">
        <f t="shared" si="62"/>
        <v>42557.208333333328</v>
      </c>
      <c r="O1001" t="b">
        <v>0</v>
      </c>
      <c r="P1001" t="b">
        <v>0</v>
      </c>
      <c r="Q1001" t="s">
        <v>17</v>
      </c>
      <c r="R1001" s="7">
        <f t="shared" si="63"/>
        <v>55.98841354723708</v>
      </c>
      <c r="S1001" s="6" t="str" cm="1">
        <f t="array" ref="S1001:T1001">_xlfn.TEXTSPLIT(Q1001,"/")</f>
        <v>food</v>
      </c>
      <c r="T1001" s="6" t="str">
        <v>food trucks</v>
      </c>
    </row>
  </sheetData>
  <autoFilter ref="A1:T1001" xr:uid="{00000000-0001-0000-0000-000000000000}"/>
  <conditionalFormatting sqref="G1:G1048576">
    <cfRule type="cellIs" dxfId="11" priority="2" operator="equal">
      <formula>"canceled"</formula>
    </cfRule>
    <cfRule type="cellIs" dxfId="10" priority="3" operator="equal">
      <formula>"successful"</formula>
    </cfRule>
    <cfRule type="cellIs" dxfId="9" priority="4" operator="equal">
      <formula>"failed"</formula>
    </cfRule>
    <cfRule type="cellIs" dxfId="8" priority="5" operator="equal">
      <formula>"live"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theme="9"/>
        <color theme="8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6409-AE8D-46EF-9EC9-B1CBA569A608}">
  <sheetPr codeName="Sheet2"/>
  <dimension ref="C6:H22"/>
  <sheetViews>
    <sheetView workbookViewId="0">
      <selection activeCell="E29" sqref="E29"/>
    </sheetView>
  </sheetViews>
  <sheetFormatPr defaultRowHeight="15.6" x14ac:dyDescent="0.3"/>
  <cols>
    <col min="3" max="3" width="25.19921875" customWidth="1"/>
    <col min="4" max="4" width="15.296875" bestFit="1" customWidth="1"/>
    <col min="5" max="5" width="5.69921875" bestFit="1" customWidth="1"/>
    <col min="6" max="6" width="5.59765625" customWidth="1"/>
    <col min="7" max="7" width="9.296875" bestFit="1" customWidth="1"/>
    <col min="8" max="8" width="11.09765625" bestFit="1" customWidth="1"/>
  </cols>
  <sheetData>
    <row r="6" spans="3:8" x14ac:dyDescent="0.3">
      <c r="C6" s="8" t="s">
        <v>6</v>
      </c>
      <c r="D6" t="s">
        <v>2033</v>
      </c>
    </row>
    <row r="8" spans="3:8" x14ac:dyDescent="0.3">
      <c r="C8" s="8" t="s">
        <v>2046</v>
      </c>
      <c r="D8" s="8" t="s">
        <v>2045</v>
      </c>
    </row>
    <row r="9" spans="3:8" x14ac:dyDescent="0.3">
      <c r="C9" s="8" t="s">
        <v>2034</v>
      </c>
      <c r="D9" t="s">
        <v>74</v>
      </c>
      <c r="E9" t="s">
        <v>14</v>
      </c>
      <c r="F9" t="s">
        <v>47</v>
      </c>
      <c r="G9" t="s">
        <v>20</v>
      </c>
      <c r="H9" t="s">
        <v>2044</v>
      </c>
    </row>
    <row r="10" spans="3:8" x14ac:dyDescent="0.3">
      <c r="C10" s="9" t="s">
        <v>2035</v>
      </c>
      <c r="D10" s="10">
        <v>11</v>
      </c>
      <c r="E10" s="10">
        <v>60</v>
      </c>
      <c r="F10" s="10">
        <v>5</v>
      </c>
      <c r="G10" s="10">
        <v>102</v>
      </c>
      <c r="H10" s="10">
        <v>178</v>
      </c>
    </row>
    <row r="11" spans="3:8" x14ac:dyDescent="0.3">
      <c r="C11" s="9" t="s">
        <v>2036</v>
      </c>
      <c r="D11" s="10">
        <v>4</v>
      </c>
      <c r="E11" s="10">
        <v>20</v>
      </c>
      <c r="F11" s="10"/>
      <c r="G11" s="10">
        <v>22</v>
      </c>
      <c r="H11" s="10">
        <v>46</v>
      </c>
    </row>
    <row r="12" spans="3:8" x14ac:dyDescent="0.3">
      <c r="C12" s="9" t="s">
        <v>2037</v>
      </c>
      <c r="D12" s="10">
        <v>1</v>
      </c>
      <c r="E12" s="10">
        <v>23</v>
      </c>
      <c r="F12" s="10">
        <v>3</v>
      </c>
      <c r="G12" s="10">
        <v>21</v>
      </c>
      <c r="H12" s="10">
        <v>48</v>
      </c>
    </row>
    <row r="13" spans="3:8" x14ac:dyDescent="0.3">
      <c r="C13" s="9" t="s">
        <v>2038</v>
      </c>
      <c r="D13" s="10"/>
      <c r="E13" s="10"/>
      <c r="F13" s="10"/>
      <c r="G13" s="10">
        <v>4</v>
      </c>
      <c r="H13" s="10">
        <v>4</v>
      </c>
    </row>
    <row r="14" spans="3:8" x14ac:dyDescent="0.3">
      <c r="C14" s="9" t="s">
        <v>2039</v>
      </c>
      <c r="D14" s="10">
        <v>10</v>
      </c>
      <c r="E14" s="10">
        <v>66</v>
      </c>
      <c r="F14" s="10"/>
      <c r="G14" s="10">
        <v>99</v>
      </c>
      <c r="H14" s="10">
        <v>175</v>
      </c>
    </row>
    <row r="15" spans="3:8" x14ac:dyDescent="0.3">
      <c r="C15" s="9" t="s">
        <v>2040</v>
      </c>
      <c r="D15" s="10">
        <v>4</v>
      </c>
      <c r="E15" s="10">
        <v>11</v>
      </c>
      <c r="F15" s="10">
        <v>1</v>
      </c>
      <c r="G15" s="10">
        <v>26</v>
      </c>
      <c r="H15" s="10">
        <v>42</v>
      </c>
    </row>
    <row r="16" spans="3:8" x14ac:dyDescent="0.3">
      <c r="C16" s="9" t="s">
        <v>2041</v>
      </c>
      <c r="D16" s="10">
        <v>2</v>
      </c>
      <c r="E16" s="10">
        <v>24</v>
      </c>
      <c r="F16" s="10">
        <v>1</v>
      </c>
      <c r="G16" s="10">
        <v>40</v>
      </c>
      <c r="H16" s="10">
        <v>67</v>
      </c>
    </row>
    <row r="17" spans="3:8" x14ac:dyDescent="0.3">
      <c r="C17" s="9" t="s">
        <v>2042</v>
      </c>
      <c r="D17" s="10">
        <v>2</v>
      </c>
      <c r="E17" s="10">
        <v>28</v>
      </c>
      <c r="F17" s="10">
        <v>2</v>
      </c>
      <c r="G17" s="10">
        <v>64</v>
      </c>
      <c r="H17" s="10">
        <v>96</v>
      </c>
    </row>
    <row r="18" spans="3:8" x14ac:dyDescent="0.3">
      <c r="C18" s="9" t="s">
        <v>2043</v>
      </c>
      <c r="D18" s="10">
        <v>23</v>
      </c>
      <c r="E18" s="10">
        <v>132</v>
      </c>
      <c r="F18" s="10">
        <v>2</v>
      </c>
      <c r="G18" s="10">
        <v>187</v>
      </c>
      <c r="H18" s="10">
        <v>344</v>
      </c>
    </row>
    <row r="19" spans="3:8" x14ac:dyDescent="0.3">
      <c r="C19" s="9" t="s">
        <v>2044</v>
      </c>
      <c r="D19" s="10">
        <v>57</v>
      </c>
      <c r="E19" s="10">
        <v>364</v>
      </c>
      <c r="F19" s="10">
        <v>14</v>
      </c>
      <c r="G19" s="10">
        <v>565</v>
      </c>
      <c r="H19" s="10">
        <v>1000</v>
      </c>
    </row>
    <row r="21" spans="3:8" x14ac:dyDescent="0.3">
      <c r="C21" s="9"/>
    </row>
    <row r="22" spans="3:8" x14ac:dyDescent="0.3">
      <c r="C22" s="9"/>
      <c r="D22" s="4"/>
      <c r="E22" s="4"/>
      <c r="F22" s="4"/>
      <c r="G22" s="4"/>
      <c r="H22" s="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717-B015-4B8B-B3C9-B1BFA8CC0C27}">
  <sheetPr codeName="Sheet3"/>
  <dimension ref="C5:I34"/>
  <sheetViews>
    <sheetView topLeftCell="A4" workbookViewId="0">
      <selection activeCell="G36" sqref="G36"/>
    </sheetView>
  </sheetViews>
  <sheetFormatPr defaultRowHeight="15.6" x14ac:dyDescent="0.3"/>
  <cols>
    <col min="3" max="3" width="17.3984375" bestFit="1" customWidth="1"/>
    <col min="4" max="4" width="15.19921875" bestFit="1" customWidth="1"/>
    <col min="5" max="5" width="5.59765625" bestFit="1" customWidth="1"/>
    <col min="6" max="6" width="3.8984375" bestFit="1" customWidth="1"/>
    <col min="7" max="7" width="9.19921875" bestFit="1" customWidth="1"/>
    <col min="8" max="8" width="11" bestFit="1" customWidth="1"/>
  </cols>
  <sheetData>
    <row r="5" spans="3:9" x14ac:dyDescent="0.3">
      <c r="C5" s="8" t="s">
        <v>6</v>
      </c>
      <c r="D5" t="s">
        <v>2033</v>
      </c>
    </row>
    <row r="6" spans="3:9" x14ac:dyDescent="0.3">
      <c r="C6" s="8" t="s">
        <v>2031</v>
      </c>
      <c r="D6" t="s">
        <v>2033</v>
      </c>
    </row>
    <row r="8" spans="3:9" x14ac:dyDescent="0.3">
      <c r="C8" s="8" t="s">
        <v>2046</v>
      </c>
      <c r="D8" s="8" t="s">
        <v>2045</v>
      </c>
    </row>
    <row r="9" spans="3:9" x14ac:dyDescent="0.3">
      <c r="C9" s="8" t="s">
        <v>2034</v>
      </c>
      <c r="D9" t="s">
        <v>74</v>
      </c>
      <c r="E9" t="s">
        <v>14</v>
      </c>
      <c r="F9" t="s">
        <v>47</v>
      </c>
      <c r="G9" t="s">
        <v>20</v>
      </c>
      <c r="H9" t="s">
        <v>2044</v>
      </c>
    </row>
    <row r="10" spans="3:9" x14ac:dyDescent="0.3">
      <c r="C10" s="9" t="s">
        <v>2047</v>
      </c>
      <c r="D10" s="10">
        <v>1</v>
      </c>
      <c r="E10" s="10">
        <v>10</v>
      </c>
      <c r="F10" s="10">
        <v>2</v>
      </c>
      <c r="G10" s="10">
        <v>21</v>
      </c>
      <c r="H10" s="10">
        <v>34</v>
      </c>
    </row>
    <row r="11" spans="3:9" x14ac:dyDescent="0.3">
      <c r="C11" s="9" t="s">
        <v>2048</v>
      </c>
      <c r="D11" s="10"/>
      <c r="E11" s="10"/>
      <c r="F11" s="10"/>
      <c r="G11" s="10">
        <v>4</v>
      </c>
      <c r="H11" s="10">
        <v>4</v>
      </c>
    </row>
    <row r="12" spans="3:9" x14ac:dyDescent="0.3">
      <c r="C12" s="9" t="s">
        <v>2049</v>
      </c>
      <c r="D12" s="10">
        <v>4</v>
      </c>
      <c r="E12" s="10">
        <v>21</v>
      </c>
      <c r="F12" s="10">
        <v>1</v>
      </c>
      <c r="G12" s="10">
        <v>34</v>
      </c>
      <c r="H12" s="10">
        <v>60</v>
      </c>
    </row>
    <row r="13" spans="3:9" x14ac:dyDescent="0.3">
      <c r="C13" s="9" t="s">
        <v>2050</v>
      </c>
      <c r="D13" s="10">
        <v>2</v>
      </c>
      <c r="E13" s="10">
        <v>12</v>
      </c>
      <c r="F13" s="10">
        <v>1</v>
      </c>
      <c r="G13" s="10">
        <v>22</v>
      </c>
      <c r="H13" s="10">
        <v>37</v>
      </c>
    </row>
    <row r="14" spans="3:9" x14ac:dyDescent="0.3">
      <c r="C14" s="9" t="s">
        <v>2051</v>
      </c>
      <c r="D14" s="10"/>
      <c r="E14" s="10">
        <v>8</v>
      </c>
      <c r="F14" s="10"/>
      <c r="G14" s="10">
        <v>10</v>
      </c>
      <c r="H14" s="10">
        <v>18</v>
      </c>
    </row>
    <row r="15" spans="3:9" x14ac:dyDescent="0.3">
      <c r="C15" s="9" t="s">
        <v>2052</v>
      </c>
      <c r="D15" s="10">
        <v>1</v>
      </c>
      <c r="E15" s="10">
        <v>7</v>
      </c>
      <c r="F15" s="10"/>
      <c r="G15" s="10">
        <v>9</v>
      </c>
      <c r="H15" s="10">
        <v>17</v>
      </c>
    </row>
    <row r="16" spans="3:9" x14ac:dyDescent="0.3">
      <c r="C16" s="9" t="s">
        <v>2053</v>
      </c>
      <c r="D16" s="10">
        <v>4</v>
      </c>
      <c r="E16" s="10">
        <v>20</v>
      </c>
      <c r="F16" s="10"/>
      <c r="G16" s="10">
        <v>22</v>
      </c>
      <c r="H16" s="10">
        <v>46</v>
      </c>
      <c r="I16" s="4"/>
    </row>
    <row r="17" spans="3:8" x14ac:dyDescent="0.3">
      <c r="C17" s="9" t="s">
        <v>2054</v>
      </c>
      <c r="D17" s="10">
        <v>3</v>
      </c>
      <c r="E17" s="10">
        <v>19</v>
      </c>
      <c r="F17" s="10"/>
      <c r="G17" s="10">
        <v>23</v>
      </c>
      <c r="H17" s="10">
        <v>45</v>
      </c>
    </row>
    <row r="18" spans="3:8" x14ac:dyDescent="0.3">
      <c r="C18" s="9" t="s">
        <v>2055</v>
      </c>
      <c r="D18" s="10">
        <v>1</v>
      </c>
      <c r="E18" s="10">
        <v>6</v>
      </c>
      <c r="F18" s="10"/>
      <c r="G18" s="10">
        <v>10</v>
      </c>
      <c r="H18" s="10">
        <v>17</v>
      </c>
    </row>
    <row r="19" spans="3:8" x14ac:dyDescent="0.3">
      <c r="C19" s="9" t="s">
        <v>2056</v>
      </c>
      <c r="D19" s="10"/>
      <c r="E19" s="10">
        <v>3</v>
      </c>
      <c r="F19" s="10"/>
      <c r="G19" s="10">
        <v>4</v>
      </c>
      <c r="H19" s="10">
        <v>7</v>
      </c>
    </row>
    <row r="20" spans="3:8" x14ac:dyDescent="0.3">
      <c r="C20" s="9" t="s">
        <v>2057</v>
      </c>
      <c r="D20" s="10"/>
      <c r="E20" s="10">
        <v>8</v>
      </c>
      <c r="F20" s="10">
        <v>1</v>
      </c>
      <c r="G20" s="10">
        <v>4</v>
      </c>
      <c r="H20" s="10">
        <v>13</v>
      </c>
    </row>
    <row r="21" spans="3:8" x14ac:dyDescent="0.3">
      <c r="C21" s="9" t="s">
        <v>2058</v>
      </c>
      <c r="D21" s="10">
        <v>1</v>
      </c>
      <c r="E21" s="10">
        <v>6</v>
      </c>
      <c r="F21" s="10">
        <v>1</v>
      </c>
      <c r="G21" s="10">
        <v>13</v>
      </c>
      <c r="H21" s="10">
        <v>21</v>
      </c>
    </row>
    <row r="22" spans="3:8" x14ac:dyDescent="0.3">
      <c r="C22" s="9" t="s">
        <v>2059</v>
      </c>
      <c r="D22" s="10">
        <v>4</v>
      </c>
      <c r="E22" s="10">
        <v>11</v>
      </c>
      <c r="F22" s="10">
        <v>1</v>
      </c>
      <c r="G22" s="10">
        <v>26</v>
      </c>
      <c r="H22" s="10">
        <v>42</v>
      </c>
    </row>
    <row r="23" spans="3:8" x14ac:dyDescent="0.3">
      <c r="C23" s="9" t="s">
        <v>2060</v>
      </c>
      <c r="D23" s="10">
        <v>23</v>
      </c>
      <c r="E23" s="10">
        <v>132</v>
      </c>
      <c r="F23" s="10">
        <v>2</v>
      </c>
      <c r="G23" s="10">
        <v>187</v>
      </c>
      <c r="H23" s="10">
        <v>344</v>
      </c>
    </row>
    <row r="24" spans="3:8" x14ac:dyDescent="0.3">
      <c r="C24" s="9" t="s">
        <v>2061</v>
      </c>
      <c r="D24" s="10"/>
      <c r="E24" s="10">
        <v>4</v>
      </c>
      <c r="F24" s="10"/>
      <c r="G24" s="10">
        <v>4</v>
      </c>
      <c r="H24" s="10">
        <v>8</v>
      </c>
    </row>
    <row r="25" spans="3:8" x14ac:dyDescent="0.3">
      <c r="C25" s="9" t="s">
        <v>2062</v>
      </c>
      <c r="D25" s="10">
        <v>6</v>
      </c>
      <c r="E25" s="10">
        <v>30</v>
      </c>
      <c r="F25" s="10"/>
      <c r="G25" s="10">
        <v>49</v>
      </c>
      <c r="H25" s="10">
        <v>85</v>
      </c>
    </row>
    <row r="26" spans="3:8" x14ac:dyDescent="0.3">
      <c r="C26" s="9" t="s">
        <v>2063</v>
      </c>
      <c r="D26" s="10"/>
      <c r="E26" s="10">
        <v>9</v>
      </c>
      <c r="F26" s="10"/>
      <c r="G26" s="10">
        <v>5</v>
      </c>
      <c r="H26" s="10">
        <v>14</v>
      </c>
    </row>
    <row r="27" spans="3:8" x14ac:dyDescent="0.3">
      <c r="C27" s="9" t="s">
        <v>2064</v>
      </c>
      <c r="D27" s="10">
        <v>1</v>
      </c>
      <c r="E27" s="10">
        <v>5</v>
      </c>
      <c r="F27" s="10">
        <v>1</v>
      </c>
      <c r="G27" s="10">
        <v>9</v>
      </c>
      <c r="H27" s="10">
        <v>16</v>
      </c>
    </row>
    <row r="28" spans="3:8" x14ac:dyDescent="0.3">
      <c r="C28" s="9" t="s">
        <v>2065</v>
      </c>
      <c r="D28" s="10">
        <v>3</v>
      </c>
      <c r="E28" s="10">
        <v>3</v>
      </c>
      <c r="F28" s="10"/>
      <c r="G28" s="10">
        <v>11</v>
      </c>
      <c r="H28" s="10">
        <v>17</v>
      </c>
    </row>
    <row r="29" spans="3:8" x14ac:dyDescent="0.3">
      <c r="C29" s="9" t="s">
        <v>2066</v>
      </c>
      <c r="D29" s="10"/>
      <c r="E29" s="10">
        <v>7</v>
      </c>
      <c r="F29" s="10"/>
      <c r="G29" s="10">
        <v>14</v>
      </c>
      <c r="H29" s="10">
        <v>21</v>
      </c>
    </row>
    <row r="30" spans="3:8" x14ac:dyDescent="0.3">
      <c r="C30" s="9" t="s">
        <v>2067</v>
      </c>
      <c r="D30" s="10">
        <v>1</v>
      </c>
      <c r="E30" s="10">
        <v>15</v>
      </c>
      <c r="F30" s="10">
        <v>2</v>
      </c>
      <c r="G30" s="10">
        <v>17</v>
      </c>
      <c r="H30" s="10">
        <v>35</v>
      </c>
    </row>
    <row r="31" spans="3:8" x14ac:dyDescent="0.3">
      <c r="C31" s="9" t="s">
        <v>2068</v>
      </c>
      <c r="D31" s="10"/>
      <c r="E31" s="10">
        <v>16</v>
      </c>
      <c r="F31" s="10">
        <v>1</v>
      </c>
      <c r="G31" s="10">
        <v>28</v>
      </c>
      <c r="H31" s="10">
        <v>45</v>
      </c>
    </row>
    <row r="32" spans="3:8" x14ac:dyDescent="0.3">
      <c r="C32" s="9" t="s">
        <v>2069</v>
      </c>
      <c r="D32" s="10">
        <v>2</v>
      </c>
      <c r="E32" s="10">
        <v>12</v>
      </c>
      <c r="F32" s="10">
        <v>1</v>
      </c>
      <c r="G32" s="10">
        <v>36</v>
      </c>
      <c r="H32" s="10">
        <v>51</v>
      </c>
    </row>
    <row r="33" spans="3:8" x14ac:dyDescent="0.3">
      <c r="C33" s="9" t="s">
        <v>2070</v>
      </c>
      <c r="D33" s="10"/>
      <c r="E33" s="10"/>
      <c r="F33" s="10"/>
      <c r="G33" s="10">
        <v>3</v>
      </c>
      <c r="H33" s="10">
        <v>3</v>
      </c>
    </row>
    <row r="34" spans="3:8" x14ac:dyDescent="0.3">
      <c r="C34" s="9" t="s">
        <v>2044</v>
      </c>
      <c r="D34" s="10">
        <v>57</v>
      </c>
      <c r="E34" s="10">
        <v>364</v>
      </c>
      <c r="F34" s="10">
        <v>14</v>
      </c>
      <c r="G34" s="10">
        <v>565</v>
      </c>
      <c r="H34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E8C9-315B-4668-8B9E-09DA4C651907}">
  <sheetPr codeName="Sheet4"/>
  <dimension ref="C5:I22"/>
  <sheetViews>
    <sheetView workbookViewId="0">
      <selection activeCell="H7" sqref="H7"/>
    </sheetView>
  </sheetViews>
  <sheetFormatPr defaultRowHeight="15.6" x14ac:dyDescent="0.3"/>
  <cols>
    <col min="3" max="3" width="28.3984375" bestFit="1" customWidth="1"/>
    <col min="4" max="4" width="15.19921875" bestFit="1" customWidth="1"/>
    <col min="5" max="5" width="5.59765625" bestFit="1" customWidth="1"/>
    <col min="6" max="6" width="3.8984375" bestFit="1" customWidth="1"/>
    <col min="7" max="7" width="9.19921875" bestFit="1" customWidth="1"/>
    <col min="8" max="8" width="11" bestFit="1" customWidth="1"/>
  </cols>
  <sheetData>
    <row r="5" spans="3:9" x14ac:dyDescent="0.3">
      <c r="C5" s="8" t="s">
        <v>2073</v>
      </c>
      <c r="D5" t="s">
        <v>2033</v>
      </c>
    </row>
    <row r="6" spans="3:9" x14ac:dyDescent="0.3">
      <c r="C6" s="8" t="s">
        <v>2031</v>
      </c>
      <c r="D6" t="s">
        <v>2033</v>
      </c>
    </row>
    <row r="8" spans="3:9" x14ac:dyDescent="0.3">
      <c r="C8" s="8" t="s">
        <v>2046</v>
      </c>
      <c r="D8" s="8" t="s">
        <v>2045</v>
      </c>
    </row>
    <row r="9" spans="3:9" x14ac:dyDescent="0.3">
      <c r="C9" s="8" t="s">
        <v>2034</v>
      </c>
      <c r="D9" t="s">
        <v>74</v>
      </c>
      <c r="E9" t="s">
        <v>14</v>
      </c>
      <c r="F9" t="s">
        <v>47</v>
      </c>
      <c r="G9" t="s">
        <v>20</v>
      </c>
      <c r="H9" t="s">
        <v>2044</v>
      </c>
    </row>
    <row r="10" spans="3:9" x14ac:dyDescent="0.3">
      <c r="C10" s="9" t="s">
        <v>2074</v>
      </c>
      <c r="D10" s="10">
        <v>6</v>
      </c>
      <c r="E10" s="10">
        <v>36</v>
      </c>
      <c r="F10" s="10">
        <v>1</v>
      </c>
      <c r="G10" s="10">
        <v>49</v>
      </c>
      <c r="H10" s="10">
        <v>92</v>
      </c>
      <c r="I10" s="4"/>
    </row>
    <row r="11" spans="3:9" x14ac:dyDescent="0.3">
      <c r="C11" s="9" t="s">
        <v>2075</v>
      </c>
      <c r="D11" s="10">
        <v>7</v>
      </c>
      <c r="E11" s="10">
        <v>28</v>
      </c>
      <c r="F11" s="10"/>
      <c r="G11" s="10">
        <v>44</v>
      </c>
      <c r="H11" s="10">
        <v>79</v>
      </c>
      <c r="I11" s="4"/>
    </row>
    <row r="12" spans="3:9" x14ac:dyDescent="0.3">
      <c r="C12" s="9" t="s">
        <v>2076</v>
      </c>
      <c r="D12" s="10">
        <v>4</v>
      </c>
      <c r="E12" s="10">
        <v>33</v>
      </c>
      <c r="F12" s="10"/>
      <c r="G12" s="10">
        <v>49</v>
      </c>
      <c r="H12" s="10">
        <v>86</v>
      </c>
      <c r="I12" s="4"/>
    </row>
    <row r="13" spans="3:9" x14ac:dyDescent="0.3">
      <c r="C13" s="9" t="s">
        <v>2077</v>
      </c>
      <c r="D13" s="10">
        <v>1</v>
      </c>
      <c r="E13" s="10">
        <v>30</v>
      </c>
      <c r="F13" s="10">
        <v>1</v>
      </c>
      <c r="G13" s="10">
        <v>46</v>
      </c>
      <c r="H13" s="10">
        <v>78</v>
      </c>
      <c r="I13" s="4"/>
    </row>
    <row r="14" spans="3:9" x14ac:dyDescent="0.3">
      <c r="C14" s="9" t="s">
        <v>2078</v>
      </c>
      <c r="D14" s="10">
        <v>3</v>
      </c>
      <c r="E14" s="10">
        <v>35</v>
      </c>
      <c r="F14" s="10">
        <v>2</v>
      </c>
      <c r="G14" s="10">
        <v>46</v>
      </c>
      <c r="H14" s="10">
        <v>86</v>
      </c>
      <c r="I14" s="4"/>
    </row>
    <row r="15" spans="3:9" x14ac:dyDescent="0.3">
      <c r="C15" s="9" t="s">
        <v>2079</v>
      </c>
      <c r="D15" s="10">
        <v>3</v>
      </c>
      <c r="E15" s="10">
        <v>28</v>
      </c>
      <c r="F15" s="10">
        <v>1</v>
      </c>
      <c r="G15" s="10">
        <v>55</v>
      </c>
      <c r="H15" s="10">
        <v>87</v>
      </c>
      <c r="I15" s="4"/>
    </row>
    <row r="16" spans="3:9" x14ac:dyDescent="0.3">
      <c r="C16" s="9" t="s">
        <v>2080</v>
      </c>
      <c r="D16" s="10">
        <v>4</v>
      </c>
      <c r="E16" s="10">
        <v>31</v>
      </c>
      <c r="F16" s="10">
        <v>1</v>
      </c>
      <c r="G16" s="10">
        <v>58</v>
      </c>
      <c r="H16" s="10">
        <v>94</v>
      </c>
      <c r="I16" s="4"/>
    </row>
    <row r="17" spans="3:9" x14ac:dyDescent="0.3">
      <c r="C17" s="9" t="s">
        <v>2081</v>
      </c>
      <c r="D17" s="10">
        <v>8</v>
      </c>
      <c r="E17" s="10">
        <v>35</v>
      </c>
      <c r="F17" s="10">
        <v>1</v>
      </c>
      <c r="G17" s="10">
        <v>41</v>
      </c>
      <c r="H17" s="10">
        <v>85</v>
      </c>
      <c r="I17" s="4"/>
    </row>
    <row r="18" spans="3:9" x14ac:dyDescent="0.3">
      <c r="C18" s="9" t="s">
        <v>2082</v>
      </c>
      <c r="D18" s="10">
        <v>5</v>
      </c>
      <c r="E18" s="10">
        <v>23</v>
      </c>
      <c r="F18" s="10"/>
      <c r="G18" s="10">
        <v>45</v>
      </c>
      <c r="H18" s="10">
        <v>73</v>
      </c>
      <c r="I18" s="4"/>
    </row>
    <row r="19" spans="3:9" x14ac:dyDescent="0.3">
      <c r="C19" s="9" t="s">
        <v>2083</v>
      </c>
      <c r="D19" s="10">
        <v>6</v>
      </c>
      <c r="E19" s="10">
        <v>26</v>
      </c>
      <c r="F19" s="10">
        <v>1</v>
      </c>
      <c r="G19" s="10">
        <v>45</v>
      </c>
      <c r="H19" s="10">
        <v>78</v>
      </c>
      <c r="I19" s="4"/>
    </row>
    <row r="20" spans="3:9" x14ac:dyDescent="0.3">
      <c r="C20" s="9" t="s">
        <v>2084</v>
      </c>
      <c r="D20" s="10">
        <v>3</v>
      </c>
      <c r="E20" s="10">
        <v>27</v>
      </c>
      <c r="F20" s="10">
        <v>3</v>
      </c>
      <c r="G20" s="10">
        <v>45</v>
      </c>
      <c r="H20" s="10">
        <v>78</v>
      </c>
      <c r="I20" s="4"/>
    </row>
    <row r="21" spans="3:9" x14ac:dyDescent="0.3">
      <c r="C21" s="9" t="s">
        <v>2085</v>
      </c>
      <c r="D21" s="10">
        <v>7</v>
      </c>
      <c r="E21" s="10">
        <v>32</v>
      </c>
      <c r="F21" s="10">
        <v>3</v>
      </c>
      <c r="G21" s="10">
        <v>42</v>
      </c>
      <c r="H21" s="10">
        <v>84</v>
      </c>
      <c r="I21" s="4"/>
    </row>
    <row r="22" spans="3:9" x14ac:dyDescent="0.3">
      <c r="C22" s="9" t="s">
        <v>2044</v>
      </c>
      <c r="D22" s="10">
        <v>57</v>
      </c>
      <c r="E22" s="10">
        <v>364</v>
      </c>
      <c r="F22" s="10">
        <v>14</v>
      </c>
      <c r="G22" s="10">
        <v>565</v>
      </c>
      <c r="H22" s="10">
        <v>1000</v>
      </c>
      <c r="I22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3D1C-5C3B-44AD-9777-5E616FE0FDBD}">
  <sheetPr codeName="Sheet5"/>
  <dimension ref="A1:H14"/>
  <sheetViews>
    <sheetView workbookViewId="0">
      <selection activeCell="J24" sqref="J24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 s="6">
        <f>COUNTIFS(Crowdfunding!$G:$G,"Successful",Crowdfunding!$D:$D,"&lt;1000")</f>
        <v>30</v>
      </c>
      <c r="C2" s="6">
        <f>COUNTIFS(Crowdfunding!$G:$G,"Failed",Crowdfunding!$D:$D,"&lt;1000")</f>
        <v>20</v>
      </c>
      <c r="D2" s="6">
        <f>COUNTIFS(Crowdfunding!$G:$G,"Canceled",Crowdfunding!$D:$D,"&lt;1000")</f>
        <v>1</v>
      </c>
      <c r="E2" s="6">
        <f>SUM(B2:D2)</f>
        <v>51</v>
      </c>
      <c r="F2" s="12">
        <f>B2/$E2</f>
        <v>0.58823529411764708</v>
      </c>
      <c r="G2" s="12">
        <f t="shared" ref="G2:H2" si="0">C2/$E2</f>
        <v>0.39215686274509803</v>
      </c>
      <c r="H2" s="12">
        <f t="shared" si="0"/>
        <v>1.9607843137254902E-2</v>
      </c>
    </row>
    <row r="3" spans="1:8" x14ac:dyDescent="0.3">
      <c r="A3" t="s">
        <v>2095</v>
      </c>
      <c r="B3" s="6">
        <f>COUNTIFS(Crowdfunding!$G:$G,"Successful",Crowdfunding!$D:$D,"&gt;=1000",Crowdfunding!$D:$D,"&lt;5000")</f>
        <v>191</v>
      </c>
      <c r="C3" s="6">
        <f>COUNTIFS(Crowdfunding!$G:$G,"Failed",Crowdfunding!$D:$D,"&gt;=1000",Crowdfunding!$D:$D,"&lt;5000")</f>
        <v>38</v>
      </c>
      <c r="D3" s="6">
        <f>COUNTIFS(Crowdfunding!$G:$G,"Canceled",Crowdfunding!$D:$D,"&gt;=1000",Crowdfunding!$D:$D,"&lt;5000")</f>
        <v>2</v>
      </c>
      <c r="E3" s="6">
        <f t="shared" ref="E3:E13" si="1">SUM(B3:D3)</f>
        <v>231</v>
      </c>
      <c r="F3" s="12">
        <f t="shared" ref="F3:F13" si="2">B3/$E3</f>
        <v>0.82683982683982682</v>
      </c>
      <c r="G3" s="12">
        <f t="shared" ref="G3:G13" si="3">C3/$E3</f>
        <v>0.16450216450216451</v>
      </c>
      <c r="H3" s="12">
        <f t="shared" ref="H3:H13" si="4">D3/$E3</f>
        <v>8.658008658008658E-3</v>
      </c>
    </row>
    <row r="4" spans="1:8" x14ac:dyDescent="0.3">
      <c r="A4" t="s">
        <v>2096</v>
      </c>
      <c r="B4" s="6">
        <f>COUNTIFS(Crowdfunding!$G:$G,"Successful",Crowdfunding!$D:$D,"&gt;=5000",Crowdfunding!$D:$D,"&lt;10000")</f>
        <v>164</v>
      </c>
      <c r="C4" s="6">
        <f>COUNTIFS(Crowdfunding!$G:$G,"Failed",Crowdfunding!$D:$D,"&gt;=5000",Crowdfunding!$D:$D,"&lt;10000")</f>
        <v>126</v>
      </c>
      <c r="D4" s="6">
        <f>COUNTIFS(Crowdfunding!$G:$G,"Canceled",Crowdfunding!$D:$D,"&gt;=5000",Crowdfunding!$D:$D,"&lt;10000")</f>
        <v>25</v>
      </c>
      <c r="E4" s="6">
        <f t="shared" si="1"/>
        <v>315</v>
      </c>
      <c r="F4" s="12">
        <f t="shared" si="2"/>
        <v>0.52063492063492067</v>
      </c>
      <c r="G4" s="12">
        <f t="shared" si="3"/>
        <v>0.4</v>
      </c>
      <c r="H4" s="12">
        <f t="shared" si="4"/>
        <v>7.9365079365079361E-2</v>
      </c>
    </row>
    <row r="5" spans="1:8" x14ac:dyDescent="0.3">
      <c r="A5" t="s">
        <v>2097</v>
      </c>
      <c r="B5" s="6">
        <f>COUNTIFS(Crowdfunding!$G:$G,"Successful",Crowdfunding!$D:$D,"&gt;=10000",Crowdfunding!$D:$D,"&lt;15000")</f>
        <v>4</v>
      </c>
      <c r="C5" s="6">
        <f>COUNTIFS(Crowdfunding!$G:$G,"Failed",Crowdfunding!$D:$D,"&gt;=10000",Crowdfunding!$D:$D,"&lt;15000")</f>
        <v>5</v>
      </c>
      <c r="D5" s="6">
        <f>COUNTIFS(Crowdfunding!$G:$G,"Canceled",Crowdfunding!$D:$D,"&gt;=10000",Crowdfunding!$D:$D,"&lt;15000")</f>
        <v>0</v>
      </c>
      <c r="E5" s="6">
        <f t="shared" si="1"/>
        <v>9</v>
      </c>
      <c r="F5" s="12">
        <f t="shared" si="2"/>
        <v>0.44444444444444442</v>
      </c>
      <c r="G5" s="12">
        <f t="shared" si="3"/>
        <v>0.55555555555555558</v>
      </c>
      <c r="H5" s="12">
        <f t="shared" si="4"/>
        <v>0</v>
      </c>
    </row>
    <row r="6" spans="1:8" x14ac:dyDescent="0.3">
      <c r="A6" t="s">
        <v>2098</v>
      </c>
      <c r="B6" s="6">
        <f>COUNTIFS(Crowdfunding!$G:$G,"Successful",Crowdfunding!$D:$D,"&gt;=15000",Crowdfunding!$D:$D,"&lt;20000")</f>
        <v>10</v>
      </c>
      <c r="C6" s="6">
        <f>COUNTIFS(Crowdfunding!$G:$G,"Failed",Crowdfunding!$D:$D,"&gt;=15000",Crowdfunding!$D:$D,"&lt;20000")</f>
        <v>0</v>
      </c>
      <c r="D6" s="6">
        <f>COUNTIFS(Crowdfunding!$G:$G,"Canceled",Crowdfunding!$D:$D,"&gt;=15000",Crowdfunding!$D:$D,"&lt;20000")</f>
        <v>0</v>
      </c>
      <c r="E6" s="6">
        <f t="shared" si="1"/>
        <v>10</v>
      </c>
      <c r="F6" s="12">
        <f t="shared" si="2"/>
        <v>1</v>
      </c>
      <c r="G6" s="12">
        <f t="shared" si="3"/>
        <v>0</v>
      </c>
      <c r="H6" s="12">
        <f t="shared" si="4"/>
        <v>0</v>
      </c>
    </row>
    <row r="7" spans="1:8" x14ac:dyDescent="0.3">
      <c r="A7" t="s">
        <v>2099</v>
      </c>
      <c r="B7" s="6">
        <f>COUNTIFS(Crowdfunding!$G:$G,"Successful",Crowdfunding!$D:$D,"&gt;=20000",Crowdfunding!$D:$D,"&lt;25000")</f>
        <v>7</v>
      </c>
      <c r="C7" s="6">
        <f>COUNTIFS(Crowdfunding!$G:$G,"Failed",Crowdfunding!$D:$D,"&gt;=20000",Crowdfunding!$D:$D,"&lt;25000")</f>
        <v>0</v>
      </c>
      <c r="D7" s="6">
        <f>COUNTIFS(Crowdfunding!$G:$G,"Canceled",Crowdfunding!$D:$D,"&gt;=20000",Crowdfunding!$D:$D,"&lt;25000")</f>
        <v>0</v>
      </c>
      <c r="E7" s="6">
        <f t="shared" si="1"/>
        <v>7</v>
      </c>
      <c r="F7" s="12">
        <f t="shared" si="2"/>
        <v>1</v>
      </c>
      <c r="G7" s="12">
        <f t="shared" si="3"/>
        <v>0</v>
      </c>
      <c r="H7" s="12">
        <f t="shared" si="4"/>
        <v>0</v>
      </c>
    </row>
    <row r="8" spans="1:8" x14ac:dyDescent="0.3">
      <c r="A8" t="s">
        <v>2100</v>
      </c>
      <c r="B8" s="6">
        <f>COUNTIFS(Crowdfunding!$G:$G,"Successful",Crowdfunding!$D:$D,"&gt;=25000",Crowdfunding!$D:$D,"&lt;30000")</f>
        <v>11</v>
      </c>
      <c r="C8" s="6">
        <f>COUNTIFS(Crowdfunding!$G:$G,"Failed",Crowdfunding!$D:$D,"&gt;=25000",Crowdfunding!$D:$D,"&lt;30000")</f>
        <v>3</v>
      </c>
      <c r="D8" s="6">
        <f>COUNTIFS(Crowdfunding!$G:$G,"Canceled",Crowdfunding!$D:$D,"&gt;=25000",Crowdfunding!$D:$D,"&lt;30000")</f>
        <v>0</v>
      </c>
      <c r="E8" s="6">
        <f t="shared" si="1"/>
        <v>14</v>
      </c>
      <c r="F8" s="12">
        <f t="shared" si="2"/>
        <v>0.7857142857142857</v>
      </c>
      <c r="G8" s="12">
        <f t="shared" si="3"/>
        <v>0.21428571428571427</v>
      </c>
      <c r="H8" s="12">
        <f t="shared" si="4"/>
        <v>0</v>
      </c>
    </row>
    <row r="9" spans="1:8" x14ac:dyDescent="0.3">
      <c r="A9" t="s">
        <v>2101</v>
      </c>
      <c r="B9" s="6">
        <f>COUNTIFS(Crowdfunding!$G:$G,"Successful",Crowdfunding!$D:$D,"&gt;=30000",Crowdfunding!$D:$D,"&lt;35000")</f>
        <v>7</v>
      </c>
      <c r="C9" s="6">
        <f>COUNTIFS(Crowdfunding!$G:$G,"Failed",Crowdfunding!$D:$D,"&gt;=30000",Crowdfunding!$D:$D,"&lt;35000")</f>
        <v>0</v>
      </c>
      <c r="D9" s="6">
        <f>COUNTIFS(Crowdfunding!$G:$G,"Canceled",Crowdfunding!$D:$D,"&gt;=30000",Crowdfunding!$D:$D,"&lt;35000")</f>
        <v>0</v>
      </c>
      <c r="E9" s="6">
        <f t="shared" si="1"/>
        <v>7</v>
      </c>
      <c r="F9" s="12">
        <f t="shared" si="2"/>
        <v>1</v>
      </c>
      <c r="G9" s="12">
        <f t="shared" si="3"/>
        <v>0</v>
      </c>
      <c r="H9" s="12">
        <f t="shared" si="4"/>
        <v>0</v>
      </c>
    </row>
    <row r="10" spans="1:8" x14ac:dyDescent="0.3">
      <c r="A10" t="s">
        <v>2102</v>
      </c>
      <c r="B10" s="6">
        <f>COUNTIFS(Crowdfunding!$G:$G,"Successful",Crowdfunding!$D:$D,"&gt;=35000",Crowdfunding!$D:$D,"&lt;40000")</f>
        <v>8</v>
      </c>
      <c r="C10" s="6">
        <f>COUNTIFS(Crowdfunding!$G:$G,"Failed",Crowdfunding!$D:$D,"&gt;=35000",Crowdfunding!$D:$D,"&lt;40000")</f>
        <v>3</v>
      </c>
      <c r="D10" s="6">
        <f>COUNTIFS(Crowdfunding!$G:$G,"Canceled",Crowdfunding!$D:$D,"&gt;=35000",Crowdfunding!$D:$D,"&lt;40000")</f>
        <v>1</v>
      </c>
      <c r="E10" s="6">
        <f t="shared" si="1"/>
        <v>12</v>
      </c>
      <c r="F10" s="12">
        <f t="shared" si="2"/>
        <v>0.66666666666666663</v>
      </c>
      <c r="G10" s="12">
        <f t="shared" si="3"/>
        <v>0.25</v>
      </c>
      <c r="H10" s="12">
        <f t="shared" si="4"/>
        <v>8.3333333333333329E-2</v>
      </c>
    </row>
    <row r="11" spans="1:8" x14ac:dyDescent="0.3">
      <c r="A11" t="s">
        <v>2103</v>
      </c>
      <c r="B11" s="6">
        <f>COUNTIFS(Crowdfunding!$G:$G,"Successful",Crowdfunding!$D:$D,"&gt;=40000",Crowdfunding!$D:$D,"&lt;45000")</f>
        <v>11</v>
      </c>
      <c r="C11" s="6">
        <f>COUNTIFS(Crowdfunding!$G:$G,"Failed",Crowdfunding!$D:$D,"&gt;=40000",Crowdfunding!$D:$D,"&lt;45000")</f>
        <v>3</v>
      </c>
      <c r="D11" s="6">
        <f>COUNTIFS(Crowdfunding!$G:$G,"Canceled",Crowdfunding!$D:$D,"&gt;=40000",Crowdfunding!$D:$D,"&lt;45000")</f>
        <v>0</v>
      </c>
      <c r="E11" s="6">
        <f t="shared" si="1"/>
        <v>14</v>
      </c>
      <c r="F11" s="12">
        <f t="shared" si="2"/>
        <v>0.7857142857142857</v>
      </c>
      <c r="G11" s="12">
        <f t="shared" si="3"/>
        <v>0.21428571428571427</v>
      </c>
      <c r="H11" s="12">
        <f t="shared" si="4"/>
        <v>0</v>
      </c>
    </row>
    <row r="12" spans="1:8" x14ac:dyDescent="0.3">
      <c r="A12" t="s">
        <v>2104</v>
      </c>
      <c r="B12" s="6">
        <f>COUNTIFS(Crowdfunding!$G:$G,"Successful",Crowdfunding!$D:$D,"&gt;=45000",Crowdfunding!$D:$D,"&lt;50000")</f>
        <v>8</v>
      </c>
      <c r="C12" s="6">
        <f>COUNTIFS(Crowdfunding!$G:$G,"Failed",Crowdfunding!$D:$D,"&gt;=45000",Crowdfunding!$D:$D,"&lt;50000")</f>
        <v>3</v>
      </c>
      <c r="D12" s="6">
        <f>COUNTIFS(Crowdfunding!$G:$G,"Canceled",Crowdfunding!$D:$D,"&gt;=45000",Crowdfunding!$D:$D,"&lt;50000")</f>
        <v>0</v>
      </c>
      <c r="E12" s="6">
        <f t="shared" si="1"/>
        <v>11</v>
      </c>
      <c r="F12" s="12">
        <f t="shared" si="2"/>
        <v>0.72727272727272729</v>
      </c>
      <c r="G12" s="12">
        <f t="shared" si="3"/>
        <v>0.27272727272727271</v>
      </c>
      <c r="H12" s="12">
        <f t="shared" si="4"/>
        <v>0</v>
      </c>
    </row>
    <row r="13" spans="1:8" x14ac:dyDescent="0.3">
      <c r="A13" t="s">
        <v>2105</v>
      </c>
      <c r="B13" s="6">
        <f>COUNTIFS(Crowdfunding!$G:$G,"Successful",Crowdfunding!$D:$D,"&gt;=50000")</f>
        <v>114</v>
      </c>
      <c r="C13" s="6">
        <f>COUNTIFS(Crowdfunding!$G:$G,"Failed",Crowdfunding!$D:$D,"&gt;=50000")</f>
        <v>163</v>
      </c>
      <c r="D13" s="6">
        <f>COUNTIFS(Crowdfunding!$G:$G,"Canceled",Crowdfunding!$D:$D,"&gt;=50000")</f>
        <v>28</v>
      </c>
      <c r="E13" s="6">
        <f t="shared" si="1"/>
        <v>305</v>
      </c>
      <c r="F13" s="12">
        <f t="shared" si="2"/>
        <v>0.3737704918032787</v>
      </c>
      <c r="G13" s="12">
        <f t="shared" si="3"/>
        <v>0.53442622950819674</v>
      </c>
      <c r="H13" s="12">
        <f t="shared" si="4"/>
        <v>9.1803278688524587E-2</v>
      </c>
    </row>
    <row r="14" spans="1:8" x14ac:dyDescent="0.3">
      <c r="E14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14AD-5214-4FCB-AE72-88CAAC5BFC68}">
  <sheetPr codeName="Sheet6"/>
  <dimension ref="A1:K566"/>
  <sheetViews>
    <sheetView tabSelected="1" topLeftCell="C1" workbookViewId="0">
      <selection activeCell="J3" sqref="J3:K3"/>
    </sheetView>
  </sheetViews>
  <sheetFormatPr defaultRowHeight="15.6" x14ac:dyDescent="0.3"/>
  <cols>
    <col min="1" max="1" width="9.3984375" bestFit="1" customWidth="1"/>
    <col min="2" max="2" width="13.09765625" bestFit="1" customWidth="1"/>
    <col min="5" max="5" width="13.5" bestFit="1" customWidth="1"/>
    <col min="9" max="9" width="22.19921875" bestFit="1" customWidth="1"/>
    <col min="10" max="10" width="16.3984375" bestFit="1" customWidth="1"/>
    <col min="11" max="11" width="15.69921875" bestFit="1" customWidth="1"/>
  </cols>
  <sheetData>
    <row r="1" spans="1:11" x14ac:dyDescent="0.3">
      <c r="A1" s="1" t="s">
        <v>4</v>
      </c>
      <c r="B1" s="1" t="s">
        <v>5</v>
      </c>
      <c r="D1" s="1" t="s">
        <v>4</v>
      </c>
      <c r="E1" s="1" t="s">
        <v>5</v>
      </c>
      <c r="J1" t="s">
        <v>2112</v>
      </c>
      <c r="K1" t="s">
        <v>2113</v>
      </c>
    </row>
    <row r="2" spans="1:11" x14ac:dyDescent="0.3">
      <c r="A2" t="s">
        <v>20</v>
      </c>
      <c r="B2">
        <v>158</v>
      </c>
      <c r="D2" t="s">
        <v>14</v>
      </c>
      <c r="E2">
        <v>0</v>
      </c>
      <c r="I2" t="s">
        <v>2106</v>
      </c>
      <c r="J2" s="7">
        <f>AVERAGE($B$2:$B$566)</f>
        <v>851.14690265486729</v>
      </c>
      <c r="K2" s="7">
        <f>AVERAGE($E$2:$E$365)</f>
        <v>585.61538461538464</v>
      </c>
    </row>
    <row r="3" spans="1:11" x14ac:dyDescent="0.3">
      <c r="A3" t="s">
        <v>20</v>
      </c>
      <c r="B3">
        <v>1425</v>
      </c>
      <c r="D3" t="s">
        <v>14</v>
      </c>
      <c r="E3">
        <v>24</v>
      </c>
      <c r="I3" t="s">
        <v>2107</v>
      </c>
      <c r="J3" s="7">
        <f>MEDIAN($B$2:$B$566)</f>
        <v>201</v>
      </c>
      <c r="K3" s="7">
        <f>MEDIAN($E$2:$E$365)</f>
        <v>114.5</v>
      </c>
    </row>
    <row r="4" spans="1:11" x14ac:dyDescent="0.3">
      <c r="A4" t="s">
        <v>20</v>
      </c>
      <c r="B4">
        <v>174</v>
      </c>
      <c r="D4" t="s">
        <v>14</v>
      </c>
      <c r="E4">
        <v>53</v>
      </c>
      <c r="I4" t="s">
        <v>2108</v>
      </c>
      <c r="J4" s="7">
        <f>MIN($B$2:$B$566)</f>
        <v>16</v>
      </c>
      <c r="K4" s="7">
        <f>MIN($E$2:$E$365)</f>
        <v>0</v>
      </c>
    </row>
    <row r="5" spans="1:11" x14ac:dyDescent="0.3">
      <c r="A5" t="s">
        <v>20</v>
      </c>
      <c r="B5">
        <v>227</v>
      </c>
      <c r="D5" t="s">
        <v>14</v>
      </c>
      <c r="E5">
        <v>18</v>
      </c>
      <c r="I5" t="s">
        <v>2109</v>
      </c>
      <c r="J5" s="7">
        <f>MAX($B$2:$B$566)</f>
        <v>7295</v>
      </c>
      <c r="K5" s="7">
        <f>MAX($E$2:$E$365)</f>
        <v>6080</v>
      </c>
    </row>
    <row r="6" spans="1:11" x14ac:dyDescent="0.3">
      <c r="A6" t="s">
        <v>20</v>
      </c>
      <c r="B6">
        <v>220</v>
      </c>
      <c r="D6" t="s">
        <v>14</v>
      </c>
      <c r="E6">
        <v>44</v>
      </c>
      <c r="I6" t="s">
        <v>2110</v>
      </c>
      <c r="J6" s="7">
        <f>_xlfn.VAR.P($B$2:$B$566)</f>
        <v>1603373.7324019109</v>
      </c>
      <c r="K6" s="7">
        <f>_xlfn.VAR.P($E$2:$E$365)</f>
        <v>921574.68174133555</v>
      </c>
    </row>
    <row r="7" spans="1:11" x14ac:dyDescent="0.3">
      <c r="A7" t="s">
        <v>20</v>
      </c>
      <c r="B7">
        <v>98</v>
      </c>
      <c r="D7" t="s">
        <v>14</v>
      </c>
      <c r="E7">
        <v>27</v>
      </c>
      <c r="I7" t="s">
        <v>2111</v>
      </c>
      <c r="J7" s="7">
        <f>_xlfn.STDEV.P($B$2:$B$566)</f>
        <v>1266.2439466397898</v>
      </c>
      <c r="K7" s="7">
        <f>_xlfn.STDEV.P($E$2:$E$365)</f>
        <v>959.98681331637863</v>
      </c>
    </row>
    <row r="8" spans="1:11" x14ac:dyDescent="0.3">
      <c r="A8" t="s">
        <v>20</v>
      </c>
      <c r="B8">
        <v>100</v>
      </c>
      <c r="D8" t="s">
        <v>14</v>
      </c>
      <c r="E8">
        <v>55</v>
      </c>
    </row>
    <row r="9" spans="1:11" x14ac:dyDescent="0.3">
      <c r="A9" t="s">
        <v>20</v>
      </c>
      <c r="B9">
        <v>1249</v>
      </c>
      <c r="D9" t="s">
        <v>14</v>
      </c>
      <c r="E9">
        <v>200</v>
      </c>
      <c r="I9" t="s">
        <v>2114</v>
      </c>
      <c r="J9" s="7">
        <f>_xlfn.QUARTILE.EXC(B2:B566,1)</f>
        <v>127.5</v>
      </c>
      <c r="K9" s="7">
        <f>_xlfn.QUARTILE.EXC(E2:E365,1)</f>
        <v>38</v>
      </c>
    </row>
    <row r="10" spans="1:11" x14ac:dyDescent="0.3">
      <c r="A10" t="s">
        <v>20</v>
      </c>
      <c r="B10">
        <v>1396</v>
      </c>
      <c r="D10" t="s">
        <v>14</v>
      </c>
      <c r="E10">
        <v>452</v>
      </c>
      <c r="I10" t="s">
        <v>2115</v>
      </c>
      <c r="J10" s="7">
        <f>_xlfn.QUARTILE.EXC(B2:B566,2)</f>
        <v>201</v>
      </c>
      <c r="K10" s="7">
        <f>_xlfn.QUARTILE.EXC(E2:E365,2)</f>
        <v>114.5</v>
      </c>
    </row>
    <row r="11" spans="1:11" x14ac:dyDescent="0.3">
      <c r="A11" t="s">
        <v>20</v>
      </c>
      <c r="B11">
        <v>890</v>
      </c>
      <c r="D11" t="s">
        <v>14</v>
      </c>
      <c r="E11">
        <v>674</v>
      </c>
      <c r="I11" t="s">
        <v>2116</v>
      </c>
      <c r="J11" s="7">
        <f>_xlfn.QUARTILE.EXC(B2:B566,3)</f>
        <v>1288.5</v>
      </c>
      <c r="K11" s="7">
        <f>_xlfn.QUARTILE.EXC(E2:E365,3)</f>
        <v>789.5</v>
      </c>
    </row>
    <row r="12" spans="1:11" x14ac:dyDescent="0.3">
      <c r="A12" t="s">
        <v>20</v>
      </c>
      <c r="B12">
        <v>142</v>
      </c>
      <c r="D12" t="s">
        <v>14</v>
      </c>
      <c r="E12">
        <v>558</v>
      </c>
      <c r="I12" t="s">
        <v>2117</v>
      </c>
      <c r="J12" s="7">
        <f>J11-J9</f>
        <v>1161</v>
      </c>
      <c r="K12" s="7">
        <f>K11-K9</f>
        <v>751.5</v>
      </c>
    </row>
    <row r="13" spans="1:11" x14ac:dyDescent="0.3">
      <c r="A13" t="s">
        <v>20</v>
      </c>
      <c r="B13">
        <v>2673</v>
      </c>
      <c r="D13" t="s">
        <v>14</v>
      </c>
      <c r="E13">
        <v>15</v>
      </c>
      <c r="J13" s="7"/>
      <c r="K13" s="7"/>
    </row>
    <row r="14" spans="1:11" x14ac:dyDescent="0.3">
      <c r="A14" t="s">
        <v>20</v>
      </c>
      <c r="B14">
        <v>163</v>
      </c>
      <c r="D14" t="s">
        <v>14</v>
      </c>
      <c r="E14">
        <v>2307</v>
      </c>
      <c r="I14" t="s">
        <v>2118</v>
      </c>
      <c r="J14" s="7">
        <f>J9-(J12*1.5)</f>
        <v>-1614</v>
      </c>
      <c r="K14" s="7">
        <f>K9-(1.5*K12)</f>
        <v>-1089.25</v>
      </c>
    </row>
    <row r="15" spans="1:11" x14ac:dyDescent="0.3">
      <c r="A15" t="s">
        <v>20</v>
      </c>
      <c r="B15">
        <v>2220</v>
      </c>
      <c r="D15" t="s">
        <v>14</v>
      </c>
      <c r="E15">
        <v>88</v>
      </c>
      <c r="I15" t="s">
        <v>2119</v>
      </c>
      <c r="J15" s="7">
        <f>J11+(1.5*J12)</f>
        <v>3030</v>
      </c>
      <c r="K15" s="7">
        <f>K11+(1.5*K12)</f>
        <v>1916.75</v>
      </c>
    </row>
    <row r="16" spans="1:11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ellIs" dxfId="7" priority="5" operator="equal">
      <formula>"canceled"</formula>
    </cfRule>
    <cfRule type="cellIs" dxfId="6" priority="6" operator="equal">
      <formula>"successful"</formula>
    </cfRule>
    <cfRule type="cellIs" dxfId="5" priority="7" operator="equal">
      <formula>"failed"</formula>
    </cfRule>
    <cfRule type="cellIs" dxfId="4" priority="8" operator="equal">
      <formula>"live"</formula>
    </cfRule>
  </conditionalFormatting>
  <conditionalFormatting sqref="D1:D365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</vt:lpstr>
      <vt:lpstr>Pivot Table (2)</vt:lpstr>
      <vt:lpstr>Pivot Table (3)</vt:lpstr>
      <vt:lpstr>Goal Amount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Kelsie Bumadianne</cp:lastModifiedBy>
  <dcterms:created xsi:type="dcterms:W3CDTF">2021-09-29T18:52:28Z</dcterms:created>
  <dcterms:modified xsi:type="dcterms:W3CDTF">2024-08-20T12:49:53Z</dcterms:modified>
</cp:coreProperties>
</file>