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749072ed4e0ce/Desktop/Data Analyst Classes/Coursera Data Analyst Notes/Course 8/Custom Capstone Project/"/>
    </mc:Choice>
  </mc:AlternateContent>
  <xr:revisionPtr revIDLastSave="361" documentId="8_{16DD11C9-B375-4305-A99D-EB8AAEFD9EEF}" xr6:coauthVersionLast="47" xr6:coauthVersionMax="47" xr10:uidLastSave="{D9EDDDEF-17E2-492B-A1A5-6A359F87CEE8}"/>
  <bookViews>
    <workbookView xWindow="-110" yWindow="-110" windowWidth="19420" windowHeight="10420" xr2:uid="{ACB15279-6760-47D8-A122-5FF57C82C964}"/>
  </bookViews>
  <sheets>
    <sheet name="New Cooler Layout" sheetId="1" r:id="rId1"/>
    <sheet name="Old Cooler Layout" sheetId="2" r:id="rId2"/>
  </sheets>
  <definedNames>
    <definedName name="_xlnm._FilterDatabase" localSheetId="0" hidden="1">'New Cooler Layout'!$A$2:$L$2</definedName>
    <definedName name="_xlnm._FilterDatabase" localSheetId="1" hidden="1">'Old Cooler Layout'!$A$2:$L$2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15" i="1"/>
  <c r="L18" i="1"/>
  <c r="L19" i="1"/>
  <c r="L22" i="1"/>
  <c r="L23" i="1"/>
  <c r="L4" i="1"/>
  <c r="L16" i="1"/>
  <c r="L17" i="1"/>
  <c r="L20" i="1"/>
  <c r="L21" i="1"/>
  <c r="L20" i="2"/>
  <c r="L16" i="2"/>
  <c r="L15" i="2"/>
  <c r="L19" i="2"/>
  <c r="H17" i="2"/>
  <c r="J17" i="2" s="1"/>
  <c r="L17" i="2" s="1"/>
  <c r="E17" i="2"/>
  <c r="H12" i="2"/>
  <c r="J12" i="2" s="1"/>
  <c r="K12" i="2" s="1"/>
  <c r="L12" i="2" s="1"/>
  <c r="E12" i="2"/>
  <c r="H16" i="2"/>
  <c r="J16" i="2" s="1"/>
  <c r="E16" i="2"/>
  <c r="H14" i="2"/>
  <c r="J14" i="2" s="1"/>
  <c r="K14" i="2" s="1"/>
  <c r="L14" i="2" s="1"/>
  <c r="E14" i="2"/>
  <c r="H13" i="2"/>
  <c r="J13" i="2" s="1"/>
  <c r="K13" i="2" s="1"/>
  <c r="L13" i="2" s="1"/>
  <c r="E13" i="2"/>
  <c r="H7" i="2"/>
  <c r="I7" i="2" s="1"/>
  <c r="E7" i="2"/>
  <c r="H18" i="2"/>
  <c r="I18" i="2" s="1"/>
  <c r="E18" i="2"/>
  <c r="H15" i="2"/>
  <c r="I15" i="2" s="1"/>
  <c r="E15" i="2"/>
  <c r="H21" i="2"/>
  <c r="J21" i="2" s="1"/>
  <c r="L21" i="2" s="1"/>
  <c r="E21" i="2"/>
  <c r="H23" i="2"/>
  <c r="J23" i="2" s="1"/>
  <c r="L23" i="2" s="1"/>
  <c r="E23" i="2"/>
  <c r="H11" i="2"/>
  <c r="J11" i="2" s="1"/>
  <c r="K11" i="2" s="1"/>
  <c r="L11" i="2" s="1"/>
  <c r="E11" i="2"/>
  <c r="H10" i="2"/>
  <c r="J10" i="2" s="1"/>
  <c r="K10" i="2" s="1"/>
  <c r="L10" i="2" s="1"/>
  <c r="E10" i="2"/>
  <c r="J6" i="2"/>
  <c r="K6" i="2" s="1"/>
  <c r="L6" i="2" s="1"/>
  <c r="H6" i="2"/>
  <c r="I6" i="2" s="1"/>
  <c r="E6" i="2"/>
  <c r="H8" i="2"/>
  <c r="I8" i="2" s="1"/>
  <c r="E8" i="2"/>
  <c r="H22" i="2"/>
  <c r="J22" i="2" s="1"/>
  <c r="L22" i="2" s="1"/>
  <c r="E22" i="2"/>
  <c r="H19" i="2"/>
  <c r="J19" i="2" s="1"/>
  <c r="E19" i="2"/>
  <c r="H3" i="2"/>
  <c r="I3" i="2" s="1"/>
  <c r="E3" i="2"/>
  <c r="H5" i="2"/>
  <c r="I5" i="2" s="1"/>
  <c r="E5" i="2"/>
  <c r="H9" i="2"/>
  <c r="I9" i="2" s="1"/>
  <c r="E9" i="2"/>
  <c r="I20" i="2"/>
  <c r="H20" i="2"/>
  <c r="J20" i="2" s="1"/>
  <c r="E20" i="2"/>
  <c r="H4" i="2"/>
  <c r="J4" i="2" s="1"/>
  <c r="K4" i="2" s="1"/>
  <c r="L4" i="2" s="1"/>
  <c r="E4" i="2"/>
  <c r="H19" i="1"/>
  <c r="H11" i="1"/>
  <c r="H4" i="1"/>
  <c r="J4" i="1" s="1"/>
  <c r="K4" i="1" s="1"/>
  <c r="H18" i="1"/>
  <c r="J18" i="1" s="1"/>
  <c r="H8" i="1"/>
  <c r="H6" i="1"/>
  <c r="H23" i="1"/>
  <c r="J23" i="1" s="1"/>
  <c r="H5" i="1"/>
  <c r="H7" i="1"/>
  <c r="J7" i="1" s="1"/>
  <c r="K7" i="1" s="1"/>
  <c r="L7" i="1" s="1"/>
  <c r="H21" i="1"/>
  <c r="J21" i="1" s="1"/>
  <c r="H22" i="1"/>
  <c r="J22" i="1" s="1"/>
  <c r="H13" i="1"/>
  <c r="H9" i="1"/>
  <c r="H15" i="1"/>
  <c r="H10" i="1"/>
  <c r="J10" i="1" s="1"/>
  <c r="K10" i="1" s="1"/>
  <c r="L10" i="1" s="1"/>
  <c r="H16" i="1"/>
  <c r="H12" i="1"/>
  <c r="J12" i="1" s="1"/>
  <c r="K12" i="1" s="1"/>
  <c r="L12" i="1" s="1"/>
  <c r="H20" i="1"/>
  <c r="J20" i="1" s="1"/>
  <c r="H17" i="1"/>
  <c r="J17" i="1" s="1"/>
  <c r="H14" i="1"/>
  <c r="J14" i="1" s="1"/>
  <c r="H3" i="1"/>
  <c r="J3" i="1" s="1"/>
  <c r="K3" i="1" s="1"/>
  <c r="L3" i="1" s="1"/>
  <c r="E19" i="1"/>
  <c r="E11" i="1"/>
  <c r="E4" i="1"/>
  <c r="E18" i="1"/>
  <c r="E8" i="1"/>
  <c r="E6" i="1"/>
  <c r="E23" i="1"/>
  <c r="E5" i="1"/>
  <c r="E7" i="1"/>
  <c r="E21" i="1"/>
  <c r="E22" i="1"/>
  <c r="E13" i="1"/>
  <c r="E9" i="1"/>
  <c r="E15" i="1"/>
  <c r="E10" i="1"/>
  <c r="E16" i="1"/>
  <c r="E12" i="1"/>
  <c r="E17" i="1"/>
  <c r="E14" i="1"/>
  <c r="E20" i="1"/>
  <c r="E3" i="1"/>
  <c r="I16" i="2" l="1"/>
  <c r="I19" i="2"/>
  <c r="J8" i="2"/>
  <c r="K8" i="2" s="1"/>
  <c r="L8" i="2" s="1"/>
  <c r="J7" i="2"/>
  <c r="K7" i="2" s="1"/>
  <c r="L7" i="2" s="1"/>
  <c r="I11" i="1"/>
  <c r="J15" i="1"/>
  <c r="J6" i="1"/>
  <c r="K6" i="1" s="1"/>
  <c r="L6" i="1" s="1"/>
  <c r="J9" i="1"/>
  <c r="K9" i="1" s="1"/>
  <c r="L9" i="1" s="1"/>
  <c r="J8" i="1"/>
  <c r="K8" i="1" s="1"/>
  <c r="L8" i="1" s="1"/>
  <c r="J13" i="1"/>
  <c r="K13" i="1" s="1"/>
  <c r="L13" i="1" s="1"/>
  <c r="J11" i="1"/>
  <c r="K11" i="1" s="1"/>
  <c r="L11" i="1" s="1"/>
  <c r="J19" i="1"/>
  <c r="J16" i="1"/>
  <c r="J5" i="1"/>
  <c r="K5" i="1" s="1"/>
  <c r="L5" i="1" s="1"/>
  <c r="I5" i="1"/>
  <c r="I17" i="1"/>
  <c r="I13" i="1"/>
  <c r="I8" i="1"/>
  <c r="I22" i="1"/>
  <c r="I15" i="1"/>
  <c r="I21" i="1"/>
  <c r="I16" i="1"/>
  <c r="I19" i="1"/>
  <c r="I14" i="1"/>
  <c r="I20" i="1"/>
  <c r="I3" i="1"/>
  <c r="I7" i="1"/>
  <c r="I12" i="1"/>
  <c r="I6" i="1"/>
  <c r="I23" i="1"/>
  <c r="I9" i="1"/>
  <c r="I18" i="1"/>
  <c r="I10" i="1"/>
  <c r="I4" i="1"/>
  <c r="I22" i="2"/>
  <c r="J9" i="2"/>
  <c r="K9" i="2" s="1"/>
  <c r="L9" i="2" s="1"/>
  <c r="I4" i="2"/>
  <c r="J5" i="2"/>
  <c r="K5" i="2" s="1"/>
  <c r="L5" i="2" s="1"/>
  <c r="I23" i="2"/>
  <c r="J15" i="2"/>
  <c r="I12" i="2"/>
  <c r="J3" i="2"/>
  <c r="K3" i="2" s="1"/>
  <c r="L3" i="2" s="1"/>
  <c r="I21" i="2"/>
  <c r="J18" i="2"/>
  <c r="L18" i="2" s="1"/>
  <c r="I14" i="2"/>
  <c r="I17" i="2"/>
  <c r="I11" i="2"/>
  <c r="I13" i="2"/>
  <c r="I10" i="2"/>
</calcChain>
</file>

<file path=xl/sharedStrings.xml><?xml version="1.0" encoding="utf-8"?>
<sst xmlns="http://schemas.openxmlformats.org/spreadsheetml/2006/main" count="68" uniqueCount="34">
  <si>
    <t xml:space="preserve">Item </t>
  </si>
  <si>
    <t>Qty Sold</t>
  </si>
  <si>
    <t>Games</t>
  </si>
  <si>
    <t>Average Sold Per Game</t>
  </si>
  <si>
    <t>B20oz Water</t>
  </si>
  <si>
    <t>C25 Bud Seltzer</t>
  </si>
  <si>
    <t xml:space="preserve">C19.2 Stella Artois </t>
  </si>
  <si>
    <t xml:space="preserve">Cutwater Margarita </t>
  </si>
  <si>
    <t>C25 Michelob Ultra</t>
  </si>
  <si>
    <t>C25 Shocktop</t>
  </si>
  <si>
    <t>Cutwater Vodka Mule</t>
  </si>
  <si>
    <t>C25 Bud Light</t>
  </si>
  <si>
    <t>Cutwater Paloma</t>
  </si>
  <si>
    <t xml:space="preserve">C24 Estrella </t>
  </si>
  <si>
    <t xml:space="preserve">C16 Bud Light </t>
  </si>
  <si>
    <t>C16 Elysian Space Dust</t>
  </si>
  <si>
    <t>C25 Budweiser</t>
  </si>
  <si>
    <t>B20oz Sprite</t>
  </si>
  <si>
    <t>C12 Estrella</t>
  </si>
  <si>
    <t>Cutwater Peach Marg</t>
  </si>
  <si>
    <t>B20oz Coke</t>
  </si>
  <si>
    <t>Cutwater Whiskey Mule</t>
  </si>
  <si>
    <t>Cutwater Mai Tai</t>
  </si>
  <si>
    <t>B20oz Diet Coke</t>
  </si>
  <si>
    <t>Babe Rose</t>
  </si>
  <si>
    <t>Sales Mix by Item</t>
  </si>
  <si>
    <t>Cans/Bottles per shelf</t>
  </si>
  <si>
    <t xml:space="preserve">My Suggestion </t>
  </si>
  <si>
    <t>Total Product in THE COOLER on a full Loadout</t>
  </si>
  <si>
    <t xml:space="preserve">Variance </t>
  </si>
  <si>
    <t>Warehouse Loadout per day</t>
  </si>
  <si>
    <t>Number of Cases</t>
  </si>
  <si>
    <t>Case Count</t>
  </si>
  <si>
    <t>Old Shelf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</si>
</sst>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D36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8" fontId="0" fillId="0" borderId="0" xfId="0" applyNumberFormat="1"/>
    <xf numFmtId="0" fontId="0" fillId="0" borderId="1" xfId="0" applyBorder="1"/>
    <xf numFmtId="1" fontId="0" fillId="0" borderId="1" xfId="0" applyNumberFormat="1" applyBorder="1"/>
    <xf numFmtId="168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1" fontId="0" fillId="0" borderId="5" xfId="0" applyNumberFormat="1" applyBorder="1"/>
    <xf numFmtId="1" fontId="0" fillId="0" borderId="7" xfId="0" applyNumberFormat="1" applyBorder="1"/>
    <xf numFmtId="0" fontId="1" fillId="0" borderId="3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0" applyNumberFormat="1" applyBorder="1"/>
    <xf numFmtId="0" fontId="0" fillId="0" borderId="8" xfId="0" applyBorder="1"/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9" xfId="0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0" fillId="0" borderId="10" xfId="0" applyBorder="1"/>
    <xf numFmtId="1" fontId="0" fillId="0" borderId="10" xfId="0" applyNumberFormat="1" applyBorder="1"/>
    <xf numFmtId="0" fontId="0" fillId="0" borderId="12" xfId="0" applyBorder="1"/>
    <xf numFmtId="0" fontId="1" fillId="2" borderId="4" xfId="0" applyFont="1" applyFill="1" applyBorder="1" applyAlignment="1">
      <alignment wrapText="1"/>
    </xf>
    <xf numFmtId="1" fontId="0" fillId="2" borderId="6" xfId="0" applyNumberFormat="1" applyFill="1" applyBorder="1"/>
    <xf numFmtId="1" fontId="0" fillId="2" borderId="8" xfId="0" applyNumberFormat="1" applyFill="1" applyBorder="1"/>
    <xf numFmtId="0" fontId="0" fillId="2" borderId="4" xfId="0" applyFill="1" applyBorder="1" applyAlignment="1">
      <alignment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36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Mix by</a:t>
            </a:r>
            <a:r>
              <a:rPr lang="en-US" baseline="0"/>
              <a:t> Homestand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'New Cooler Layout'!$B$1:$B$2</c:f>
              <c:strCache>
                <c:ptCount val="2"/>
                <c:pt idx="0">
                  <c:v>Sales Mix by Item</c:v>
                </c:pt>
                <c:pt idx="1">
                  <c:v>Qty Sold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'New Cooler Layout'!$A$3:$A$23</c:f>
              <c:strCache>
                <c:ptCount val="21"/>
                <c:pt idx="0">
                  <c:v>B20oz Water</c:v>
                </c:pt>
                <c:pt idx="1">
                  <c:v>Cutwater Margarita </c:v>
                </c:pt>
                <c:pt idx="2">
                  <c:v>Cutwater Paloma</c:v>
                </c:pt>
                <c:pt idx="3">
                  <c:v>Cutwater Vodka Mule</c:v>
                </c:pt>
                <c:pt idx="4">
                  <c:v>C24 Estrella </c:v>
                </c:pt>
                <c:pt idx="5">
                  <c:v>C25 Shocktop</c:v>
                </c:pt>
                <c:pt idx="6">
                  <c:v>B20oz Sprite</c:v>
                </c:pt>
                <c:pt idx="7">
                  <c:v>Cutwater Peach Marg</c:v>
                </c:pt>
                <c:pt idx="8">
                  <c:v>C19.2 Stella Artois </c:v>
                </c:pt>
                <c:pt idx="9">
                  <c:v>Cutwater Whiskey Mule</c:v>
                </c:pt>
                <c:pt idx="10">
                  <c:v>C25 Budweiser</c:v>
                </c:pt>
                <c:pt idx="11">
                  <c:v>B20oz Diet Coke</c:v>
                </c:pt>
                <c:pt idx="12">
                  <c:v>C12 Estrella</c:v>
                </c:pt>
                <c:pt idx="13">
                  <c:v>B20oz Coke</c:v>
                </c:pt>
                <c:pt idx="14">
                  <c:v>Cutwater Mai Tai</c:v>
                </c:pt>
                <c:pt idx="15">
                  <c:v>C25 Michelob Ultra</c:v>
                </c:pt>
                <c:pt idx="16">
                  <c:v>C25 Bud Seltzer</c:v>
                </c:pt>
                <c:pt idx="17">
                  <c:v>Babe Rose</c:v>
                </c:pt>
                <c:pt idx="18">
                  <c:v>C16 Bud Light </c:v>
                </c:pt>
                <c:pt idx="19">
                  <c:v>C16 Elysian Space Dust</c:v>
                </c:pt>
                <c:pt idx="20">
                  <c:v>C25 Bud Light</c:v>
                </c:pt>
              </c:strCache>
            </c:strRef>
          </c:cat>
          <c:val>
            <c:numRef>
              <c:f>'New Cooler Layout'!$B$3:$B$23</c:f>
              <c:numCache>
                <c:formatCode>General</c:formatCode>
                <c:ptCount val="21"/>
                <c:pt idx="0">
                  <c:v>1914</c:v>
                </c:pt>
                <c:pt idx="1">
                  <c:v>830</c:v>
                </c:pt>
                <c:pt idx="2">
                  <c:v>499</c:v>
                </c:pt>
                <c:pt idx="3">
                  <c:v>611</c:v>
                </c:pt>
                <c:pt idx="4">
                  <c:v>497</c:v>
                </c:pt>
                <c:pt idx="5">
                  <c:v>646</c:v>
                </c:pt>
                <c:pt idx="6">
                  <c:v>232</c:v>
                </c:pt>
                <c:pt idx="7">
                  <c:v>163</c:v>
                </c:pt>
                <c:pt idx="8">
                  <c:v>841</c:v>
                </c:pt>
                <c:pt idx="9">
                  <c:v>136</c:v>
                </c:pt>
                <c:pt idx="10">
                  <c:v>347</c:v>
                </c:pt>
                <c:pt idx="11">
                  <c:v>77</c:v>
                </c:pt>
                <c:pt idx="12">
                  <c:v>193</c:v>
                </c:pt>
                <c:pt idx="13">
                  <c:v>151</c:v>
                </c:pt>
                <c:pt idx="14">
                  <c:v>84</c:v>
                </c:pt>
                <c:pt idx="15">
                  <c:v>763</c:v>
                </c:pt>
                <c:pt idx="16">
                  <c:v>852</c:v>
                </c:pt>
                <c:pt idx="17">
                  <c:v>124</c:v>
                </c:pt>
                <c:pt idx="18">
                  <c:v>418</c:v>
                </c:pt>
                <c:pt idx="19">
                  <c:v>394</c:v>
                </c:pt>
                <c:pt idx="20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1-40C4-B11C-0D99A7B09F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53084280"/>
        <c:axId val="753084600"/>
      </c:barChart>
      <c:catAx>
        <c:axId val="753084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84600"/>
        <c:crosses val="autoZero"/>
        <c:auto val="1"/>
        <c:lblAlgn val="ctr"/>
        <c:lblOffset val="100"/>
        <c:noMultiLvlLbl val="0"/>
      </c:catAx>
      <c:valAx>
        <c:axId val="75308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84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134469</xdr:colOff>
      <xdr:row>0</xdr:row>
      <xdr:rowOff>134469</xdr:rowOff>
    </xdr:from>
    <xdr:to>
      <xdr:col>23</xdr:col>
      <xdr:colOff>104587</xdr:colOff>
      <xdr:row>23</xdr:row>
      <xdr:rowOff>37352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EC47B-4BC0-420E-8DB2-BAAEDEAC5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6B5F-1215-4C55-A9F2-77F6D378F6A2}">
  <dimension ref="A1:P24"/>
  <sheetViews>
    <sheetView showGridLines="0" tabSelected="1" zoomScale="85" zoomScaleNormal="85" workbookViewId="0">
      <selection activeCell="B10" sqref="B10"/>
    </sheetView>
  </sheetViews>
  <sheetFormatPr defaultRowHeight="14.5" x14ac:dyDescent="0.35"/>
  <cols>
    <col min="1" max="1" width="21.7265625" bestFit="1" customWidth="1"/>
    <col min="2" max="2" width="8.7265625" customWidth="1"/>
    <col min="3" max="3" width="8.36328125" customWidth="1"/>
    <col min="4" max="4" width="8.7265625" customWidth="1"/>
    <col min="5" max="5" width="11.7265625" customWidth="1"/>
    <col min="6" max="6" width="12.54296875" customWidth="1"/>
    <col min="7" max="7" width="10.1796875" customWidth="1"/>
    <col min="8" max="8" width="22.26953125" customWidth="1"/>
    <col min="9" max="9" width="8.36328125" customWidth="1"/>
    <col min="11" max="11" width="19.1796875" customWidth="1"/>
    <col min="12" max="12" width="8.36328125" customWidth="1"/>
    <col min="14" max="14" width="18" customWidth="1"/>
  </cols>
  <sheetData>
    <row r="1" spans="1:16" ht="15" thickBot="1" x14ac:dyDescent="0.4">
      <c r="A1" s="32" t="s">
        <v>25</v>
      </c>
      <c r="B1" s="32"/>
      <c r="C1" s="32"/>
      <c r="D1" s="32"/>
      <c r="E1" s="32"/>
      <c r="F1" s="32"/>
    </row>
    <row r="2" spans="1:16" ht="27.5" customHeight="1" x14ac:dyDescent="0.35">
      <c r="A2" s="20" t="s">
        <v>0</v>
      </c>
      <c r="B2" s="22" t="s">
        <v>1</v>
      </c>
      <c r="C2" s="21" t="s">
        <v>32</v>
      </c>
      <c r="D2" s="22" t="s">
        <v>2</v>
      </c>
      <c r="E2" s="21" t="s">
        <v>3</v>
      </c>
      <c r="F2" s="23" t="s">
        <v>26</v>
      </c>
      <c r="G2" s="24" t="s">
        <v>27</v>
      </c>
      <c r="H2" s="13" t="s">
        <v>28</v>
      </c>
      <c r="I2" s="14" t="s">
        <v>31</v>
      </c>
      <c r="J2" s="10" t="s">
        <v>29</v>
      </c>
      <c r="K2" s="9" t="s">
        <v>30</v>
      </c>
      <c r="L2" s="31" t="s">
        <v>31</v>
      </c>
      <c r="N2" s="7"/>
      <c r="O2" s="1"/>
      <c r="P2" s="1"/>
    </row>
    <row r="3" spans="1:16" x14ac:dyDescent="0.35">
      <c r="A3" s="15" t="s">
        <v>4</v>
      </c>
      <c r="B3" s="2">
        <v>1914</v>
      </c>
      <c r="C3" s="2">
        <v>24</v>
      </c>
      <c r="D3" s="2">
        <v>7</v>
      </c>
      <c r="E3" s="3">
        <f>B3/D3</f>
        <v>273.42857142857144</v>
      </c>
      <c r="F3" s="2">
        <v>160</v>
      </c>
      <c r="G3" s="8">
        <v>4</v>
      </c>
      <c r="H3" s="15">
        <f>G3*F3</f>
        <v>640</v>
      </c>
      <c r="I3" s="4">
        <f>H3/C3</f>
        <v>26.666666666666668</v>
      </c>
      <c r="J3" s="16">
        <f>B3-H3</f>
        <v>1274</v>
      </c>
      <c r="K3" s="11">
        <f>IFERROR((J3)/7,0)</f>
        <v>182</v>
      </c>
      <c r="L3" s="29">
        <f>ROUNDUP(K3/C3,0)</f>
        <v>8</v>
      </c>
      <c r="N3" s="7"/>
    </row>
    <row r="4" spans="1:16" x14ac:dyDescent="0.35">
      <c r="A4" s="15" t="s">
        <v>7</v>
      </c>
      <c r="B4" s="2">
        <v>830</v>
      </c>
      <c r="C4" s="2">
        <v>24</v>
      </c>
      <c r="D4" s="2">
        <v>7</v>
      </c>
      <c r="E4" s="3">
        <f>B4/D4</f>
        <v>118.57142857142857</v>
      </c>
      <c r="F4" s="2">
        <v>198</v>
      </c>
      <c r="G4" s="8">
        <v>2</v>
      </c>
      <c r="H4" s="15">
        <f>G4*F4</f>
        <v>396</v>
      </c>
      <c r="I4" s="4">
        <f>H4/C4</f>
        <v>16.5</v>
      </c>
      <c r="J4" s="16">
        <f>B4-H4</f>
        <v>434</v>
      </c>
      <c r="K4" s="11">
        <f>IFERROR((J4)/7,0)</f>
        <v>62</v>
      </c>
      <c r="L4" s="29">
        <f t="shared" ref="L4:L23" si="0">ROUNDUP(K4/C4,0)</f>
        <v>3</v>
      </c>
    </row>
    <row r="5" spans="1:16" x14ac:dyDescent="0.35">
      <c r="A5" s="15" t="s">
        <v>12</v>
      </c>
      <c r="B5" s="2">
        <v>499</v>
      </c>
      <c r="C5" s="2">
        <v>24</v>
      </c>
      <c r="D5" s="2">
        <v>7</v>
      </c>
      <c r="E5" s="3">
        <f>B5/D5</f>
        <v>71.285714285714292</v>
      </c>
      <c r="F5" s="2">
        <v>198</v>
      </c>
      <c r="G5" s="8">
        <v>0.5</v>
      </c>
      <c r="H5" s="15">
        <f>G5*F5</f>
        <v>99</v>
      </c>
      <c r="I5" s="4">
        <f>H5/C5</f>
        <v>4.125</v>
      </c>
      <c r="J5" s="16">
        <f>B5-H5</f>
        <v>400</v>
      </c>
      <c r="K5" s="11">
        <f>IFERROR((J5)/7,0)</f>
        <v>57.142857142857146</v>
      </c>
      <c r="L5" s="29">
        <f t="shared" si="0"/>
        <v>3</v>
      </c>
    </row>
    <row r="6" spans="1:16" x14ac:dyDescent="0.35">
      <c r="A6" s="15" t="s">
        <v>10</v>
      </c>
      <c r="B6" s="2">
        <v>611</v>
      </c>
      <c r="C6" s="2">
        <v>24</v>
      </c>
      <c r="D6" s="2">
        <v>7</v>
      </c>
      <c r="E6" s="3">
        <f>B6/D6</f>
        <v>87.285714285714292</v>
      </c>
      <c r="F6" s="2">
        <v>198</v>
      </c>
      <c r="G6" s="8">
        <v>2</v>
      </c>
      <c r="H6" s="15">
        <f>G6*F6</f>
        <v>396</v>
      </c>
      <c r="I6" s="4">
        <f>H6/C6</f>
        <v>16.5</v>
      </c>
      <c r="J6" s="16">
        <f>B6-H6</f>
        <v>215</v>
      </c>
      <c r="K6" s="11">
        <f t="shared" ref="K6:K8" si="1">IFERROR((J6)/7,0)</f>
        <v>30.714285714285715</v>
      </c>
      <c r="L6" s="29">
        <f t="shared" si="0"/>
        <v>2</v>
      </c>
    </row>
    <row r="7" spans="1:16" x14ac:dyDescent="0.35">
      <c r="A7" s="15" t="s">
        <v>13</v>
      </c>
      <c r="B7" s="2">
        <v>497</v>
      </c>
      <c r="C7" s="2">
        <v>12</v>
      </c>
      <c r="D7" s="2">
        <v>7</v>
      </c>
      <c r="E7" s="3">
        <f>B7/D7</f>
        <v>71</v>
      </c>
      <c r="F7" s="2">
        <v>160</v>
      </c>
      <c r="G7" s="8">
        <v>2</v>
      </c>
      <c r="H7" s="15">
        <f>G7*F7</f>
        <v>320</v>
      </c>
      <c r="I7" s="4">
        <f>H7/C7</f>
        <v>26.666666666666668</v>
      </c>
      <c r="J7" s="16">
        <f>B7-H7</f>
        <v>177</v>
      </c>
      <c r="K7" s="11">
        <f t="shared" si="1"/>
        <v>25.285714285714285</v>
      </c>
      <c r="L7" s="29">
        <f t="shared" si="0"/>
        <v>3</v>
      </c>
    </row>
    <row r="8" spans="1:16" x14ac:dyDescent="0.35">
      <c r="A8" s="15" t="s">
        <v>9</v>
      </c>
      <c r="B8" s="2">
        <v>646</v>
      </c>
      <c r="C8" s="2">
        <v>15</v>
      </c>
      <c r="D8" s="2">
        <v>7</v>
      </c>
      <c r="E8" s="3">
        <f>B8/D8</f>
        <v>92.285714285714292</v>
      </c>
      <c r="F8" s="2">
        <v>160</v>
      </c>
      <c r="G8" s="8">
        <v>3</v>
      </c>
      <c r="H8" s="15">
        <f>G8*F8</f>
        <v>480</v>
      </c>
      <c r="I8" s="4">
        <f>H8/C8</f>
        <v>32</v>
      </c>
      <c r="J8" s="16">
        <f>B8-H8</f>
        <v>166</v>
      </c>
      <c r="K8" s="11">
        <f t="shared" si="1"/>
        <v>23.714285714285715</v>
      </c>
      <c r="L8" s="29">
        <f t="shared" si="0"/>
        <v>2</v>
      </c>
    </row>
    <row r="9" spans="1:16" x14ac:dyDescent="0.35">
      <c r="A9" s="15" t="s">
        <v>17</v>
      </c>
      <c r="B9" s="2">
        <v>232</v>
      </c>
      <c r="C9" s="2">
        <v>24</v>
      </c>
      <c r="D9" s="2">
        <v>7</v>
      </c>
      <c r="E9" s="3">
        <f>B9/D9</f>
        <v>33.142857142857146</v>
      </c>
      <c r="F9" s="2">
        <v>160</v>
      </c>
      <c r="G9" s="8">
        <v>0.5</v>
      </c>
      <c r="H9" s="15">
        <f>G9*F9</f>
        <v>80</v>
      </c>
      <c r="I9" s="4">
        <f>H9/C9</f>
        <v>3.3333333333333335</v>
      </c>
      <c r="J9" s="16">
        <f>B9-H9</f>
        <v>152</v>
      </c>
      <c r="K9" s="11">
        <f>IFERROR((J9)/7,0)</f>
        <v>21.714285714285715</v>
      </c>
      <c r="L9" s="29">
        <f t="shared" si="0"/>
        <v>1</v>
      </c>
    </row>
    <row r="10" spans="1:16" x14ac:dyDescent="0.35">
      <c r="A10" s="15" t="s">
        <v>19</v>
      </c>
      <c r="B10" s="2">
        <v>163</v>
      </c>
      <c r="C10" s="2">
        <v>24</v>
      </c>
      <c r="D10" s="2">
        <v>7</v>
      </c>
      <c r="E10" s="3">
        <f>B10/D10</f>
        <v>23.285714285714285</v>
      </c>
      <c r="F10" s="2">
        <v>198</v>
      </c>
      <c r="G10" s="8">
        <v>0.5</v>
      </c>
      <c r="H10" s="15">
        <f>G10*F10</f>
        <v>99</v>
      </c>
      <c r="I10" s="4">
        <f>H10/C10</f>
        <v>4.125</v>
      </c>
      <c r="J10" s="16">
        <f>B10-H10</f>
        <v>64</v>
      </c>
      <c r="K10" s="11">
        <f t="shared" ref="K10:K13" si="2">IFERROR((J10)/7,0)</f>
        <v>9.1428571428571423</v>
      </c>
      <c r="L10" s="29">
        <f t="shared" si="0"/>
        <v>1</v>
      </c>
    </row>
    <row r="11" spans="1:16" x14ac:dyDescent="0.35">
      <c r="A11" s="15" t="s">
        <v>6</v>
      </c>
      <c r="B11" s="2">
        <v>841</v>
      </c>
      <c r="C11" s="2">
        <v>24</v>
      </c>
      <c r="D11" s="2">
        <v>7</v>
      </c>
      <c r="E11" s="3">
        <f>B11/D11</f>
        <v>120.14285714285714</v>
      </c>
      <c r="F11" s="2">
        <v>198</v>
      </c>
      <c r="G11" s="8">
        <v>4</v>
      </c>
      <c r="H11" s="15">
        <f>G11*F11</f>
        <v>792</v>
      </c>
      <c r="I11" s="4">
        <f>H11/C11</f>
        <v>33</v>
      </c>
      <c r="J11" s="16">
        <f>B11-H11</f>
        <v>49</v>
      </c>
      <c r="K11" s="11">
        <f t="shared" si="2"/>
        <v>7</v>
      </c>
      <c r="L11" s="29">
        <f t="shared" si="0"/>
        <v>1</v>
      </c>
    </row>
    <row r="12" spans="1:16" x14ac:dyDescent="0.35">
      <c r="A12" s="15" t="s">
        <v>21</v>
      </c>
      <c r="B12" s="2">
        <v>136</v>
      </c>
      <c r="C12" s="2">
        <v>24</v>
      </c>
      <c r="D12" s="2">
        <v>7</v>
      </c>
      <c r="E12" s="3">
        <f>B12/D12</f>
        <v>19.428571428571427</v>
      </c>
      <c r="F12" s="2">
        <v>198</v>
      </c>
      <c r="G12" s="8">
        <v>0.5</v>
      </c>
      <c r="H12" s="15">
        <f>G12*F12</f>
        <v>99</v>
      </c>
      <c r="I12" s="4">
        <f>H12/C12</f>
        <v>4.125</v>
      </c>
      <c r="J12" s="16">
        <f>B12-H12</f>
        <v>37</v>
      </c>
      <c r="K12" s="11">
        <f t="shared" si="2"/>
        <v>5.2857142857142856</v>
      </c>
      <c r="L12" s="29">
        <f t="shared" si="0"/>
        <v>1</v>
      </c>
    </row>
    <row r="13" spans="1:16" x14ac:dyDescent="0.35">
      <c r="A13" s="15" t="s">
        <v>16</v>
      </c>
      <c r="B13" s="2">
        <v>347</v>
      </c>
      <c r="C13" s="2">
        <v>15</v>
      </c>
      <c r="D13" s="2">
        <v>7</v>
      </c>
      <c r="E13" s="3">
        <f>B13/D13</f>
        <v>49.571428571428569</v>
      </c>
      <c r="F13" s="2">
        <v>160</v>
      </c>
      <c r="G13" s="8">
        <v>2</v>
      </c>
      <c r="H13" s="15">
        <f>G13*F13</f>
        <v>320</v>
      </c>
      <c r="I13" s="4">
        <f>H13/C13</f>
        <v>21.333333333333332</v>
      </c>
      <c r="J13" s="16">
        <f>B13-H13</f>
        <v>27</v>
      </c>
      <c r="K13" s="11">
        <f t="shared" si="2"/>
        <v>3.8571428571428572</v>
      </c>
      <c r="L13" s="29">
        <f t="shared" si="0"/>
        <v>1</v>
      </c>
    </row>
    <row r="14" spans="1:16" x14ac:dyDescent="0.35">
      <c r="A14" s="15" t="s">
        <v>23</v>
      </c>
      <c r="B14" s="2">
        <v>77</v>
      </c>
      <c r="C14" s="2">
        <v>24</v>
      </c>
      <c r="D14" s="2">
        <v>7</v>
      </c>
      <c r="E14" s="3">
        <f>B14/D14</f>
        <v>11</v>
      </c>
      <c r="F14" s="2">
        <v>160</v>
      </c>
      <c r="G14" s="8">
        <v>0.5</v>
      </c>
      <c r="H14" s="15">
        <f>G14*F14</f>
        <v>80</v>
      </c>
      <c r="I14" s="4">
        <f>H14/C14</f>
        <v>3.3333333333333335</v>
      </c>
      <c r="J14" s="16">
        <f>B14-H14</f>
        <v>-3</v>
      </c>
      <c r="K14" s="11">
        <v>0</v>
      </c>
      <c r="L14" s="29">
        <f t="shared" si="0"/>
        <v>0</v>
      </c>
    </row>
    <row r="15" spans="1:16" x14ac:dyDescent="0.35">
      <c r="A15" s="15" t="s">
        <v>18</v>
      </c>
      <c r="B15" s="2">
        <v>193</v>
      </c>
      <c r="C15" s="2">
        <v>24</v>
      </c>
      <c r="D15" s="2">
        <v>7</v>
      </c>
      <c r="E15" s="3">
        <f>B15/D15</f>
        <v>27.571428571428573</v>
      </c>
      <c r="F15" s="2">
        <v>198</v>
      </c>
      <c r="G15" s="8">
        <v>1</v>
      </c>
      <c r="H15" s="15">
        <f>G15*F15</f>
        <v>198</v>
      </c>
      <c r="I15" s="4">
        <f>H15/C15</f>
        <v>8.25</v>
      </c>
      <c r="J15" s="16">
        <f>B15-H15</f>
        <v>-5</v>
      </c>
      <c r="K15" s="11">
        <v>0</v>
      </c>
      <c r="L15" s="29">
        <f t="shared" si="0"/>
        <v>0</v>
      </c>
    </row>
    <row r="16" spans="1:16" x14ac:dyDescent="0.35">
      <c r="A16" s="15" t="s">
        <v>20</v>
      </c>
      <c r="B16" s="2">
        <v>151</v>
      </c>
      <c r="C16" s="2">
        <v>24</v>
      </c>
      <c r="D16" s="2">
        <v>7</v>
      </c>
      <c r="E16" s="3">
        <f>B16/D16</f>
        <v>21.571428571428573</v>
      </c>
      <c r="F16" s="2">
        <v>160</v>
      </c>
      <c r="G16" s="8">
        <v>1</v>
      </c>
      <c r="H16" s="15">
        <f>G16*F16</f>
        <v>160</v>
      </c>
      <c r="I16" s="4">
        <f>H16/C16</f>
        <v>6.666666666666667</v>
      </c>
      <c r="J16" s="16">
        <f>B16-H16</f>
        <v>-9</v>
      </c>
      <c r="K16" s="11">
        <v>0</v>
      </c>
      <c r="L16" s="29">
        <f t="shared" si="0"/>
        <v>0</v>
      </c>
    </row>
    <row r="17" spans="1:12" x14ac:dyDescent="0.35">
      <c r="A17" s="15" t="s">
        <v>22</v>
      </c>
      <c r="B17" s="2">
        <v>84</v>
      </c>
      <c r="C17" s="2">
        <v>24</v>
      </c>
      <c r="D17" s="2">
        <v>7</v>
      </c>
      <c r="E17" s="3">
        <f>B17/D17</f>
        <v>12</v>
      </c>
      <c r="F17" s="2">
        <v>198</v>
      </c>
      <c r="G17" s="8">
        <v>0.5</v>
      </c>
      <c r="H17" s="15">
        <f>G17*F17</f>
        <v>99</v>
      </c>
      <c r="I17" s="4">
        <f>H17/C17</f>
        <v>4.125</v>
      </c>
      <c r="J17" s="16">
        <f>B17-H17</f>
        <v>-15</v>
      </c>
      <c r="K17" s="11">
        <v>0</v>
      </c>
      <c r="L17" s="29">
        <f t="shared" si="0"/>
        <v>0</v>
      </c>
    </row>
    <row r="18" spans="1:12" x14ac:dyDescent="0.35">
      <c r="A18" s="15" t="s">
        <v>8</v>
      </c>
      <c r="B18" s="2">
        <v>763</v>
      </c>
      <c r="C18" s="2">
        <v>15</v>
      </c>
      <c r="D18" s="2">
        <v>7</v>
      </c>
      <c r="E18" s="3">
        <f>B18/D18</f>
        <v>109</v>
      </c>
      <c r="F18" s="2">
        <v>160</v>
      </c>
      <c r="G18" s="8">
        <v>5</v>
      </c>
      <c r="H18" s="15">
        <f>G18*F18</f>
        <v>800</v>
      </c>
      <c r="I18" s="4">
        <f>H18/C18</f>
        <v>53.333333333333336</v>
      </c>
      <c r="J18" s="16">
        <f>B18-H18</f>
        <v>-37</v>
      </c>
      <c r="K18" s="11">
        <v>0</v>
      </c>
      <c r="L18" s="29">
        <f t="shared" si="0"/>
        <v>0</v>
      </c>
    </row>
    <row r="19" spans="1:12" x14ac:dyDescent="0.35">
      <c r="A19" s="15" t="s">
        <v>5</v>
      </c>
      <c r="B19" s="2">
        <v>852</v>
      </c>
      <c r="C19" s="2">
        <v>15</v>
      </c>
      <c r="D19" s="2">
        <v>7</v>
      </c>
      <c r="E19" s="3">
        <f>B19/D19</f>
        <v>121.71428571428571</v>
      </c>
      <c r="F19" s="2">
        <v>160</v>
      </c>
      <c r="G19" s="8">
        <v>6</v>
      </c>
      <c r="H19" s="15">
        <f>G19*F19</f>
        <v>960</v>
      </c>
      <c r="I19" s="4">
        <f>H19/C19</f>
        <v>64</v>
      </c>
      <c r="J19" s="16">
        <f>B19-H19</f>
        <v>-108</v>
      </c>
      <c r="K19" s="11">
        <v>0</v>
      </c>
      <c r="L19" s="29">
        <f t="shared" si="0"/>
        <v>0</v>
      </c>
    </row>
    <row r="20" spans="1:12" x14ac:dyDescent="0.35">
      <c r="A20" s="15" t="s">
        <v>24</v>
      </c>
      <c r="B20" s="2">
        <v>124</v>
      </c>
      <c r="C20" s="2">
        <v>24</v>
      </c>
      <c r="D20" s="2">
        <v>7</v>
      </c>
      <c r="E20" s="3">
        <f>B20/D20</f>
        <v>17.714285714285715</v>
      </c>
      <c r="F20" s="2">
        <v>260</v>
      </c>
      <c r="G20" s="8">
        <v>1</v>
      </c>
      <c r="H20" s="15">
        <f>G20*F20</f>
        <v>260</v>
      </c>
      <c r="I20" s="4">
        <f>H20/C20</f>
        <v>10.833333333333334</v>
      </c>
      <c r="J20" s="16">
        <f>B20-H20</f>
        <v>-136</v>
      </c>
      <c r="K20" s="11">
        <v>0</v>
      </c>
      <c r="L20" s="29">
        <f t="shared" si="0"/>
        <v>0</v>
      </c>
    </row>
    <row r="21" spans="1:12" x14ac:dyDescent="0.35">
      <c r="A21" s="15" t="s">
        <v>14</v>
      </c>
      <c r="B21" s="2">
        <v>418</v>
      </c>
      <c r="C21" s="2">
        <v>24</v>
      </c>
      <c r="D21" s="2">
        <v>7</v>
      </c>
      <c r="E21" s="3">
        <f>B21/D21</f>
        <v>59.714285714285715</v>
      </c>
      <c r="F21" s="2">
        <v>198</v>
      </c>
      <c r="G21" s="8">
        <v>3</v>
      </c>
      <c r="H21" s="15">
        <f>G21*F21</f>
        <v>594</v>
      </c>
      <c r="I21" s="4">
        <f>H21/C21</f>
        <v>24.75</v>
      </c>
      <c r="J21" s="16">
        <f>B21-H21</f>
        <v>-176</v>
      </c>
      <c r="K21" s="11">
        <v>0</v>
      </c>
      <c r="L21" s="29">
        <f t="shared" si="0"/>
        <v>0</v>
      </c>
    </row>
    <row r="22" spans="1:12" x14ac:dyDescent="0.35">
      <c r="A22" s="15" t="s">
        <v>15</v>
      </c>
      <c r="B22" s="2">
        <v>394</v>
      </c>
      <c r="C22" s="2">
        <v>24</v>
      </c>
      <c r="D22" s="2">
        <v>7</v>
      </c>
      <c r="E22" s="3">
        <f>B22/D22</f>
        <v>56.285714285714285</v>
      </c>
      <c r="F22" s="2">
        <v>198</v>
      </c>
      <c r="G22" s="8">
        <v>3</v>
      </c>
      <c r="H22" s="15">
        <f>G22*F22</f>
        <v>594</v>
      </c>
      <c r="I22" s="4">
        <f>H22/C22</f>
        <v>24.75</v>
      </c>
      <c r="J22" s="16">
        <f>B22-H22</f>
        <v>-200</v>
      </c>
      <c r="K22" s="11">
        <v>0</v>
      </c>
      <c r="L22" s="29">
        <f t="shared" si="0"/>
        <v>0</v>
      </c>
    </row>
    <row r="23" spans="1:12" ht="15" thickBot="1" x14ac:dyDescent="0.4">
      <c r="A23" s="17" t="s">
        <v>11</v>
      </c>
      <c r="B23" s="25">
        <v>572</v>
      </c>
      <c r="C23" s="25">
        <v>15</v>
      </c>
      <c r="D23" s="25">
        <v>7</v>
      </c>
      <c r="E23" s="26">
        <f>B23/D23</f>
        <v>81.714285714285708</v>
      </c>
      <c r="F23" s="25">
        <v>160</v>
      </c>
      <c r="G23" s="27">
        <v>6</v>
      </c>
      <c r="H23" s="17">
        <f>G23*F23</f>
        <v>960</v>
      </c>
      <c r="I23" s="18">
        <f>H23/C23</f>
        <v>64</v>
      </c>
      <c r="J23" s="19">
        <f>B23-H23</f>
        <v>-388</v>
      </c>
      <c r="K23" s="12">
        <v>0</v>
      </c>
      <c r="L23" s="30">
        <f t="shared" si="0"/>
        <v>0</v>
      </c>
    </row>
    <row r="24" spans="1:12" x14ac:dyDescent="0.35">
      <c r="A24" s="5"/>
      <c r="B24" s="5"/>
      <c r="C24" s="5"/>
      <c r="D24" s="5"/>
      <c r="E24" s="6"/>
      <c r="F24" s="5"/>
      <c r="G24" s="5"/>
      <c r="H24" s="5"/>
      <c r="I24" s="5"/>
    </row>
  </sheetData>
  <conditionalFormatting sqref="O2:P2">
    <cfRule type="colorScale" priority="1">
      <colorScale>
        <cfvo type="num" val="48"/>
        <cfvo type="num" val="49"/>
        <color rgb="FF00B050"/>
        <color rgb="FFFF000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D9-E5EF-407E-AEA8-8A66F55E2417}">
  <dimension ref="A1:P24"/>
  <sheetViews>
    <sheetView showGridLines="0" zoomScale="85" zoomScaleNormal="85" workbookViewId="0">
      <selection activeCell="E8" sqref="E8"/>
    </sheetView>
  </sheetViews>
  <sheetFormatPr defaultRowHeight="14.5" x14ac:dyDescent="0.35"/>
  <cols>
    <col min="1" max="1" width="21.7265625" bestFit="1" customWidth="1"/>
    <col min="2" max="2" width="8.36328125" customWidth="1"/>
    <col min="3" max="4" width="8.7265625" customWidth="1"/>
    <col min="5" max="5" width="11.7265625" customWidth="1"/>
    <col min="6" max="6" width="12.54296875" customWidth="1"/>
    <col min="7" max="7" width="10.1796875" customWidth="1"/>
    <col min="8" max="8" width="22.26953125" customWidth="1"/>
    <col min="9" max="9" width="8.36328125" customWidth="1"/>
    <col min="11" max="11" width="19.1796875" customWidth="1"/>
    <col min="12" max="12" width="8.36328125" customWidth="1"/>
    <col min="14" max="14" width="18" customWidth="1"/>
  </cols>
  <sheetData>
    <row r="1" spans="1:16" ht="15" thickBot="1" x14ac:dyDescent="0.4">
      <c r="A1" s="32" t="s">
        <v>25</v>
      </c>
      <c r="B1" s="32"/>
      <c r="C1" s="32"/>
      <c r="D1" s="32"/>
      <c r="E1" s="32"/>
      <c r="F1" s="32"/>
    </row>
    <row r="2" spans="1:16" ht="27.5" customHeight="1" x14ac:dyDescent="0.35">
      <c r="A2" s="20" t="s">
        <v>0</v>
      </c>
      <c r="B2" s="21" t="s">
        <v>32</v>
      </c>
      <c r="C2" s="22" t="s">
        <v>1</v>
      </c>
      <c r="D2" s="22" t="s">
        <v>2</v>
      </c>
      <c r="E2" s="21" t="s">
        <v>3</v>
      </c>
      <c r="F2" s="23" t="s">
        <v>26</v>
      </c>
      <c r="G2" s="24" t="s">
        <v>33</v>
      </c>
      <c r="H2" s="13" t="s">
        <v>28</v>
      </c>
      <c r="I2" s="14" t="s">
        <v>31</v>
      </c>
      <c r="J2" s="10" t="s">
        <v>29</v>
      </c>
      <c r="K2" s="9" t="s">
        <v>30</v>
      </c>
      <c r="L2" s="28" t="s">
        <v>31</v>
      </c>
      <c r="N2" s="7"/>
      <c r="O2" s="1"/>
      <c r="P2" s="1"/>
    </row>
    <row r="3" spans="1:16" x14ac:dyDescent="0.35">
      <c r="A3" s="15" t="s">
        <v>4</v>
      </c>
      <c r="B3" s="2">
        <v>24</v>
      </c>
      <c r="C3" s="2">
        <v>1914</v>
      </c>
      <c r="D3" s="2">
        <v>7</v>
      </c>
      <c r="E3" s="3">
        <f>C3/D3</f>
        <v>273.42857142857144</v>
      </c>
      <c r="F3" s="2">
        <v>160</v>
      </c>
      <c r="G3" s="8">
        <v>3</v>
      </c>
      <c r="H3" s="15">
        <f>G3*F3</f>
        <v>480</v>
      </c>
      <c r="I3" s="4">
        <f>H3/B3</f>
        <v>20</v>
      </c>
      <c r="J3" s="16">
        <f>C3-H3</f>
        <v>1434</v>
      </c>
      <c r="K3" s="11">
        <f>IFERROR((J3)/7,0)</f>
        <v>204.85714285714286</v>
      </c>
      <c r="L3" s="29">
        <f>ROUNDUP(K3/B3,0)</f>
        <v>9</v>
      </c>
      <c r="N3" s="7"/>
    </row>
    <row r="4" spans="1:16" x14ac:dyDescent="0.35">
      <c r="A4" s="15" t="s">
        <v>5</v>
      </c>
      <c r="B4" s="2">
        <v>15</v>
      </c>
      <c r="C4" s="2">
        <v>852</v>
      </c>
      <c r="D4" s="2">
        <v>7</v>
      </c>
      <c r="E4" s="3">
        <f>C4/D4</f>
        <v>121.71428571428571</v>
      </c>
      <c r="F4" s="2">
        <v>160</v>
      </c>
      <c r="G4" s="8">
        <v>1</v>
      </c>
      <c r="H4" s="15">
        <f>G4*F4</f>
        <v>160</v>
      </c>
      <c r="I4" s="4">
        <f>H4/B4</f>
        <v>10.666666666666666</v>
      </c>
      <c r="J4" s="16">
        <f>C4-H4</f>
        <v>692</v>
      </c>
      <c r="K4" s="11">
        <f>IFERROR((J4)/7,0)</f>
        <v>98.857142857142861</v>
      </c>
      <c r="L4" s="29">
        <f>ROUNDUP(K4/B4,0)</f>
        <v>7</v>
      </c>
    </row>
    <row r="5" spans="1:16" x14ac:dyDescent="0.35">
      <c r="A5" s="15" t="s">
        <v>6</v>
      </c>
      <c r="B5" s="2">
        <v>24</v>
      </c>
      <c r="C5" s="2">
        <v>841</v>
      </c>
      <c r="D5" s="2">
        <v>7</v>
      </c>
      <c r="E5" s="3">
        <f>C5/D5</f>
        <v>120.14285714285714</v>
      </c>
      <c r="F5" s="2">
        <v>198</v>
      </c>
      <c r="G5" s="8">
        <v>2</v>
      </c>
      <c r="H5" s="15">
        <f>G5*F5</f>
        <v>396</v>
      </c>
      <c r="I5" s="4">
        <f>H5/B5</f>
        <v>16.5</v>
      </c>
      <c r="J5" s="16">
        <f>C5-H5</f>
        <v>445</v>
      </c>
      <c r="K5" s="11">
        <f>IFERROR((J5)/7,0)</f>
        <v>63.571428571428569</v>
      </c>
      <c r="L5" s="29">
        <f>ROUNDUP(K5/B5,0)</f>
        <v>3</v>
      </c>
    </row>
    <row r="6" spans="1:16" x14ac:dyDescent="0.35">
      <c r="A6" s="15" t="s">
        <v>7</v>
      </c>
      <c r="B6" s="2">
        <v>24</v>
      </c>
      <c r="C6" s="2">
        <v>830</v>
      </c>
      <c r="D6" s="2">
        <v>7</v>
      </c>
      <c r="E6" s="3">
        <f>C6/D6</f>
        <v>118.57142857142857</v>
      </c>
      <c r="F6" s="2">
        <v>198</v>
      </c>
      <c r="G6" s="8">
        <v>2</v>
      </c>
      <c r="H6" s="15">
        <f>G6*F6</f>
        <v>396</v>
      </c>
      <c r="I6" s="4">
        <f>H6/B6</f>
        <v>16.5</v>
      </c>
      <c r="J6" s="16">
        <f>C6-H6</f>
        <v>434</v>
      </c>
      <c r="K6" s="11">
        <f>IFERROR((J6)/7,0)</f>
        <v>62</v>
      </c>
      <c r="L6" s="29">
        <f>ROUNDUP(K6/B6,0)</f>
        <v>3</v>
      </c>
    </row>
    <row r="7" spans="1:16" x14ac:dyDescent="0.35">
      <c r="A7" s="15" t="s">
        <v>12</v>
      </c>
      <c r="B7" s="2">
        <v>24</v>
      </c>
      <c r="C7" s="2">
        <v>499</v>
      </c>
      <c r="D7" s="2">
        <v>7</v>
      </c>
      <c r="E7" s="3">
        <f>C7/D7</f>
        <v>71.285714285714292</v>
      </c>
      <c r="F7" s="2">
        <v>198</v>
      </c>
      <c r="G7" s="8">
        <v>0.5</v>
      </c>
      <c r="H7" s="15">
        <f>G7*F7</f>
        <v>99</v>
      </c>
      <c r="I7" s="4">
        <f>H7/B7</f>
        <v>4.125</v>
      </c>
      <c r="J7" s="16">
        <f>C7-H7</f>
        <v>400</v>
      </c>
      <c r="K7" s="11">
        <f>IFERROR((J7)/7,0)</f>
        <v>57.142857142857146</v>
      </c>
      <c r="L7" s="29">
        <f>ROUNDUP(K7/B7,0)</f>
        <v>3</v>
      </c>
    </row>
    <row r="8" spans="1:16" x14ac:dyDescent="0.35">
      <c r="A8" s="15" t="s">
        <v>9</v>
      </c>
      <c r="B8" s="2">
        <v>15</v>
      </c>
      <c r="C8" s="2">
        <v>646</v>
      </c>
      <c r="D8" s="2">
        <v>7</v>
      </c>
      <c r="E8" s="3">
        <f>C8/D8</f>
        <v>92.285714285714292</v>
      </c>
      <c r="F8" s="2">
        <v>160</v>
      </c>
      <c r="G8" s="8">
        <v>2</v>
      </c>
      <c r="H8" s="15">
        <f>G8*F8</f>
        <v>320</v>
      </c>
      <c r="I8" s="4">
        <f>H8/B8</f>
        <v>21.333333333333332</v>
      </c>
      <c r="J8" s="16">
        <f>C8-H8</f>
        <v>326</v>
      </c>
      <c r="K8" s="11">
        <f>IFERROR((J8)/7,0)</f>
        <v>46.571428571428569</v>
      </c>
      <c r="L8" s="29">
        <f>ROUNDUP(K8/B8,0)</f>
        <v>4</v>
      </c>
    </row>
    <row r="9" spans="1:16" x14ac:dyDescent="0.35">
      <c r="A9" s="15" t="s">
        <v>8</v>
      </c>
      <c r="B9" s="2">
        <v>15</v>
      </c>
      <c r="C9" s="2">
        <v>763</v>
      </c>
      <c r="D9" s="2">
        <v>7</v>
      </c>
      <c r="E9" s="3">
        <f>C9/D9</f>
        <v>109</v>
      </c>
      <c r="F9" s="2">
        <v>160</v>
      </c>
      <c r="G9" s="8">
        <v>3</v>
      </c>
      <c r="H9" s="15">
        <f>G9*F9</f>
        <v>480</v>
      </c>
      <c r="I9" s="4">
        <f>H9/B9</f>
        <v>32</v>
      </c>
      <c r="J9" s="16">
        <f>C9-H9</f>
        <v>283</v>
      </c>
      <c r="K9" s="11">
        <f>IFERROR((J9)/7,0)</f>
        <v>40.428571428571431</v>
      </c>
      <c r="L9" s="29">
        <f>ROUNDUP(K9/B9,0)</f>
        <v>3</v>
      </c>
    </row>
    <row r="10" spans="1:16" x14ac:dyDescent="0.35">
      <c r="A10" s="15" t="s">
        <v>10</v>
      </c>
      <c r="B10" s="2">
        <v>24</v>
      </c>
      <c r="C10" s="2">
        <v>611</v>
      </c>
      <c r="D10" s="2">
        <v>7</v>
      </c>
      <c r="E10" s="3">
        <f>C10/D10</f>
        <v>87.285714285714292</v>
      </c>
      <c r="F10" s="2">
        <v>198</v>
      </c>
      <c r="G10" s="8">
        <v>2</v>
      </c>
      <c r="H10" s="15">
        <f>G10*F10</f>
        <v>396</v>
      </c>
      <c r="I10" s="4">
        <f>H10/B10</f>
        <v>16.5</v>
      </c>
      <c r="J10" s="16">
        <f>C10-H10</f>
        <v>215</v>
      </c>
      <c r="K10" s="11">
        <f>IFERROR((J10)/7,0)</f>
        <v>30.714285714285715</v>
      </c>
      <c r="L10" s="29">
        <f>ROUNDUP(K10/B10,0)</f>
        <v>2</v>
      </c>
    </row>
    <row r="11" spans="1:16" x14ac:dyDescent="0.35">
      <c r="A11" s="15" t="s">
        <v>13</v>
      </c>
      <c r="B11" s="2">
        <v>12</v>
      </c>
      <c r="C11" s="2">
        <v>497</v>
      </c>
      <c r="D11" s="2">
        <v>7</v>
      </c>
      <c r="E11" s="3">
        <f>C11/D11</f>
        <v>71</v>
      </c>
      <c r="F11" s="2">
        <v>160</v>
      </c>
      <c r="G11" s="8">
        <v>2</v>
      </c>
      <c r="H11" s="15">
        <f>G11*F11</f>
        <v>320</v>
      </c>
      <c r="I11" s="4">
        <f>H11/B11</f>
        <v>26.666666666666668</v>
      </c>
      <c r="J11" s="16">
        <f>C11-H11</f>
        <v>177</v>
      </c>
      <c r="K11" s="11">
        <f>IFERROR((J11)/7,0)</f>
        <v>25.285714285714285</v>
      </c>
      <c r="L11" s="29">
        <f>ROUNDUP(K11/B11,0)</f>
        <v>3</v>
      </c>
    </row>
    <row r="12" spans="1:16" x14ac:dyDescent="0.35">
      <c r="A12" s="15" t="s">
        <v>17</v>
      </c>
      <c r="B12" s="2">
        <v>24</v>
      </c>
      <c r="C12" s="2">
        <v>232</v>
      </c>
      <c r="D12" s="2">
        <v>7</v>
      </c>
      <c r="E12" s="3">
        <f>C12/D12</f>
        <v>33.142857142857146</v>
      </c>
      <c r="F12" s="2">
        <v>160</v>
      </c>
      <c r="G12" s="8">
        <v>1</v>
      </c>
      <c r="H12" s="15">
        <f>G12*F12</f>
        <v>160</v>
      </c>
      <c r="I12" s="4">
        <f>H12/B12</f>
        <v>6.666666666666667</v>
      </c>
      <c r="J12" s="16">
        <f>C12-H12</f>
        <v>72</v>
      </c>
      <c r="K12" s="11">
        <f>IFERROR((J12)/7,0)</f>
        <v>10.285714285714286</v>
      </c>
      <c r="L12" s="29">
        <f>ROUNDUP(K12/B12,0)</f>
        <v>1</v>
      </c>
    </row>
    <row r="13" spans="1:16" x14ac:dyDescent="0.35">
      <c r="A13" s="15" t="s">
        <v>19</v>
      </c>
      <c r="B13" s="2">
        <v>24</v>
      </c>
      <c r="C13" s="2">
        <v>163</v>
      </c>
      <c r="D13" s="2">
        <v>7</v>
      </c>
      <c r="E13" s="3">
        <f>C13/D13</f>
        <v>23.285714285714285</v>
      </c>
      <c r="F13" s="2">
        <v>198</v>
      </c>
      <c r="G13" s="8">
        <v>0.5</v>
      </c>
      <c r="H13" s="15">
        <f>G13*F13</f>
        <v>99</v>
      </c>
      <c r="I13" s="4">
        <f>H13/B13</f>
        <v>4.125</v>
      </c>
      <c r="J13" s="16">
        <f>C13-H13</f>
        <v>64</v>
      </c>
      <c r="K13" s="11">
        <f>IFERROR((J13)/7,0)</f>
        <v>9.1428571428571423</v>
      </c>
      <c r="L13" s="29">
        <f>ROUNDUP(K13/B13,0)</f>
        <v>1</v>
      </c>
    </row>
    <row r="14" spans="1:16" x14ac:dyDescent="0.35">
      <c r="A14" s="15" t="s">
        <v>21</v>
      </c>
      <c r="B14" s="2">
        <v>24</v>
      </c>
      <c r="C14" s="2">
        <v>136</v>
      </c>
      <c r="D14" s="2">
        <v>7</v>
      </c>
      <c r="E14" s="3">
        <f>C14/D14</f>
        <v>19.428571428571427</v>
      </c>
      <c r="F14" s="2">
        <v>198</v>
      </c>
      <c r="G14" s="8">
        <v>0.5</v>
      </c>
      <c r="H14" s="15">
        <f>G14*F14</f>
        <v>99</v>
      </c>
      <c r="I14" s="4">
        <f>H14/B14</f>
        <v>4.125</v>
      </c>
      <c r="J14" s="16">
        <f>C14-H14</f>
        <v>37</v>
      </c>
      <c r="K14" s="11">
        <f>IFERROR((J14)/7,0)</f>
        <v>5.2857142857142856</v>
      </c>
      <c r="L14" s="29">
        <f>ROUNDUP(K14/B14,0)</f>
        <v>1</v>
      </c>
    </row>
    <row r="15" spans="1:16" x14ac:dyDescent="0.35">
      <c r="A15" s="15" t="s">
        <v>18</v>
      </c>
      <c r="B15" s="2">
        <v>24</v>
      </c>
      <c r="C15" s="2">
        <v>193</v>
      </c>
      <c r="D15" s="2">
        <v>7</v>
      </c>
      <c r="E15" s="3">
        <f>C15/D15</f>
        <v>27.571428571428573</v>
      </c>
      <c r="F15" s="2">
        <v>198</v>
      </c>
      <c r="G15" s="8">
        <v>1</v>
      </c>
      <c r="H15" s="15">
        <f>G15*F15</f>
        <v>198</v>
      </c>
      <c r="I15" s="4">
        <f>H15/B15</f>
        <v>8.25</v>
      </c>
      <c r="J15" s="16">
        <f>C15-H15</f>
        <v>-5</v>
      </c>
      <c r="K15" s="11">
        <v>0</v>
      </c>
      <c r="L15" s="29">
        <f>ROUNDUP(K15/B15,0)</f>
        <v>0</v>
      </c>
    </row>
    <row r="16" spans="1:16" x14ac:dyDescent="0.35">
      <c r="A16" s="15" t="s">
        <v>22</v>
      </c>
      <c r="B16" s="2">
        <v>24</v>
      </c>
      <c r="C16" s="2">
        <v>84</v>
      </c>
      <c r="D16" s="2">
        <v>7</v>
      </c>
      <c r="E16" s="3">
        <f>C16/D16</f>
        <v>12</v>
      </c>
      <c r="F16" s="2">
        <v>198</v>
      </c>
      <c r="G16" s="8">
        <v>0.5</v>
      </c>
      <c r="H16" s="15">
        <f>G16*F16</f>
        <v>99</v>
      </c>
      <c r="I16" s="4">
        <f>H16/B16</f>
        <v>4.125</v>
      </c>
      <c r="J16" s="16">
        <f>C16-H16</f>
        <v>-15</v>
      </c>
      <c r="K16" s="11">
        <v>0</v>
      </c>
      <c r="L16" s="29">
        <f>ROUNDUP(K16/B16,0)</f>
        <v>0</v>
      </c>
    </row>
    <row r="17" spans="1:12" x14ac:dyDescent="0.35">
      <c r="A17" s="15" t="s">
        <v>23</v>
      </c>
      <c r="B17" s="2">
        <v>24</v>
      </c>
      <c r="C17" s="2">
        <v>77</v>
      </c>
      <c r="D17" s="2">
        <v>7</v>
      </c>
      <c r="E17" s="3">
        <f>C17/D17</f>
        <v>11</v>
      </c>
      <c r="F17" s="2">
        <v>160</v>
      </c>
      <c r="G17" s="8">
        <v>1</v>
      </c>
      <c r="H17" s="15">
        <f>G17*F17</f>
        <v>160</v>
      </c>
      <c r="I17" s="4">
        <f>H17/B17</f>
        <v>6.666666666666667</v>
      </c>
      <c r="J17" s="16">
        <f>C17-H17</f>
        <v>-83</v>
      </c>
      <c r="K17" s="11">
        <v>0</v>
      </c>
      <c r="L17" s="29">
        <f>ROUNDUP(K17/B17,0)</f>
        <v>0</v>
      </c>
    </row>
    <row r="18" spans="1:12" x14ac:dyDescent="0.35">
      <c r="A18" s="15" t="s">
        <v>20</v>
      </c>
      <c r="B18" s="2">
        <v>24</v>
      </c>
      <c r="C18" s="2">
        <v>151</v>
      </c>
      <c r="D18" s="2">
        <v>7</v>
      </c>
      <c r="E18" s="3">
        <f>C18/D18</f>
        <v>21.571428571428573</v>
      </c>
      <c r="F18" s="2">
        <v>160</v>
      </c>
      <c r="G18" s="8">
        <v>2</v>
      </c>
      <c r="H18" s="15">
        <f>G18*F18</f>
        <v>320</v>
      </c>
      <c r="I18" s="4">
        <f>H18/B18</f>
        <v>13.333333333333334</v>
      </c>
      <c r="J18" s="16">
        <f>C18-H18</f>
        <v>-169</v>
      </c>
      <c r="K18" s="11">
        <v>0</v>
      </c>
      <c r="L18" s="29">
        <f>ROUNDUP(K18/B18,0)</f>
        <v>0</v>
      </c>
    </row>
    <row r="19" spans="1:12" x14ac:dyDescent="0.35">
      <c r="A19" s="15" t="s">
        <v>14</v>
      </c>
      <c r="B19" s="2">
        <v>24</v>
      </c>
      <c r="C19" s="2">
        <v>418</v>
      </c>
      <c r="D19" s="2">
        <v>7</v>
      </c>
      <c r="E19" s="3">
        <f>C19/D19</f>
        <v>59.714285714285715</v>
      </c>
      <c r="F19" s="2">
        <v>198</v>
      </c>
      <c r="G19" s="8">
        <v>3</v>
      </c>
      <c r="H19" s="15">
        <f>G19*F19</f>
        <v>594</v>
      </c>
      <c r="I19" s="4">
        <f>H19/B19</f>
        <v>24.75</v>
      </c>
      <c r="J19" s="16">
        <f>C19-H19</f>
        <v>-176</v>
      </c>
      <c r="K19" s="11">
        <v>0</v>
      </c>
      <c r="L19" s="29">
        <f>ROUNDUP(K19/B19,0)</f>
        <v>0</v>
      </c>
    </row>
    <row r="20" spans="1:12" x14ac:dyDescent="0.35">
      <c r="A20" s="15" t="s">
        <v>11</v>
      </c>
      <c r="B20" s="2">
        <v>15</v>
      </c>
      <c r="C20" s="2">
        <v>572</v>
      </c>
      <c r="D20" s="2">
        <v>7</v>
      </c>
      <c r="E20" s="3">
        <f>C20/D20</f>
        <v>81.714285714285708</v>
      </c>
      <c r="F20" s="2">
        <v>160</v>
      </c>
      <c r="G20" s="8">
        <v>6</v>
      </c>
      <c r="H20" s="15">
        <f>G20*F20</f>
        <v>960</v>
      </c>
      <c r="I20" s="4">
        <f>H20/B20</f>
        <v>64</v>
      </c>
      <c r="J20" s="16">
        <f>C20-H20</f>
        <v>-388</v>
      </c>
      <c r="K20" s="11">
        <v>0</v>
      </c>
      <c r="L20" s="29">
        <f>ROUNDUP(K20/B20,0)</f>
        <v>0</v>
      </c>
    </row>
    <row r="21" spans="1:12" x14ac:dyDescent="0.35">
      <c r="A21" s="15" t="s">
        <v>24</v>
      </c>
      <c r="B21" s="2">
        <v>24</v>
      </c>
      <c r="C21" s="2">
        <v>124</v>
      </c>
      <c r="D21" s="2">
        <v>7</v>
      </c>
      <c r="E21" s="3">
        <f>C21/D21</f>
        <v>17.714285714285715</v>
      </c>
      <c r="F21" s="2">
        <v>260</v>
      </c>
      <c r="G21" s="8">
        <v>2</v>
      </c>
      <c r="H21" s="15">
        <f>G21*F21</f>
        <v>520</v>
      </c>
      <c r="I21" s="4">
        <f>H21/B21</f>
        <v>21.666666666666668</v>
      </c>
      <c r="J21" s="16">
        <f>C21-H21</f>
        <v>-396</v>
      </c>
      <c r="K21" s="11">
        <v>0</v>
      </c>
      <c r="L21" s="29">
        <f>ROUNDUP(K21/B21,0)</f>
        <v>0</v>
      </c>
    </row>
    <row r="22" spans="1:12" x14ac:dyDescent="0.35">
      <c r="A22" s="15" t="s">
        <v>15</v>
      </c>
      <c r="B22" s="2">
        <v>24</v>
      </c>
      <c r="C22" s="2">
        <v>394</v>
      </c>
      <c r="D22" s="2">
        <v>7</v>
      </c>
      <c r="E22" s="3">
        <f>C22/D22</f>
        <v>56.285714285714285</v>
      </c>
      <c r="F22" s="2">
        <v>198</v>
      </c>
      <c r="G22" s="8">
        <v>4</v>
      </c>
      <c r="H22" s="15">
        <f>G22*F22</f>
        <v>792</v>
      </c>
      <c r="I22" s="4">
        <f>H22/B22</f>
        <v>33</v>
      </c>
      <c r="J22" s="16">
        <f>C22-H22</f>
        <v>-398</v>
      </c>
      <c r="K22" s="11">
        <v>0</v>
      </c>
      <c r="L22" s="29">
        <f>ROUNDUP(K22/B22,0)</f>
        <v>0</v>
      </c>
    </row>
    <row r="23" spans="1:12" ht="15" thickBot="1" x14ac:dyDescent="0.4">
      <c r="A23" s="17" t="s">
        <v>16</v>
      </c>
      <c r="B23" s="25">
        <v>15</v>
      </c>
      <c r="C23" s="25">
        <v>347</v>
      </c>
      <c r="D23" s="25">
        <v>7</v>
      </c>
      <c r="E23" s="26">
        <f>C23/D23</f>
        <v>49.571428571428569</v>
      </c>
      <c r="F23" s="25">
        <v>160</v>
      </c>
      <c r="G23" s="27">
        <v>6</v>
      </c>
      <c r="H23" s="17">
        <f>G23*F23</f>
        <v>960</v>
      </c>
      <c r="I23" s="18">
        <f>H23/B23</f>
        <v>64</v>
      </c>
      <c r="J23" s="19">
        <f>C23-H23</f>
        <v>-613</v>
      </c>
      <c r="K23" s="12">
        <v>0</v>
      </c>
      <c r="L23" s="30">
        <f>ROUNDUP(K23/B23,0)</f>
        <v>0</v>
      </c>
    </row>
    <row r="24" spans="1:12" x14ac:dyDescent="0.35">
      <c r="A24" s="5"/>
      <c r="B24" s="5"/>
      <c r="C24" s="5"/>
      <c r="D24" s="5"/>
      <c r="E24" s="6"/>
      <c r="F24" s="5"/>
      <c r="G24" s="5"/>
      <c r="H24" s="5"/>
      <c r="I24" s="5"/>
    </row>
  </sheetData>
  <conditionalFormatting sqref="O2:P2">
    <cfRule type="colorScale" priority="1">
      <colorScale>
        <cfvo type="num" val="48"/>
        <cfvo type="num" val="49"/>
        <color rgb="FF00B050"/>
        <color rgb="FFFF0000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Cooler Layout</vt:lpstr>
      <vt:lpstr>Old Cooler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Burns</dc:creator>
  <cp:lastModifiedBy>Kyle Burns</cp:lastModifiedBy>
  <dcterms:created xsi:type="dcterms:W3CDTF">2021-08-19T17:22:48Z</dcterms:created>
  <dcterms:modified xsi:type="dcterms:W3CDTF">2021-08-19T19:27:42Z</dcterms:modified>
</cp:coreProperties>
</file>