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c1humboldt.edu\Desktop\"/>
    </mc:Choice>
  </mc:AlternateContent>
  <bookViews>
    <workbookView xWindow="0" yWindow="0" windowWidth="13800" windowHeight="4092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50" i="1" l="1"/>
  <c r="K247" i="1"/>
  <c r="J249" i="1"/>
  <c r="G248" i="1"/>
  <c r="D245" i="1"/>
  <c r="B249" i="1"/>
  <c r="R242" i="1"/>
  <c r="Q242" i="1" l="1"/>
  <c r="Q241" i="1"/>
  <c r="Q240" i="1"/>
  <c r="E237" i="1"/>
  <c r="D237" i="1"/>
  <c r="V235" i="1"/>
  <c r="P230" i="1"/>
  <c r="P229" i="1"/>
  <c r="P226" i="1"/>
  <c r="P223" i="1"/>
  <c r="O223" i="1"/>
  <c r="V201" i="1"/>
  <c r="S217" i="1"/>
  <c r="J215" i="1"/>
  <c r="P218" i="1"/>
  <c r="O219" i="1"/>
  <c r="N217" i="1"/>
  <c r="Q201" i="1"/>
  <c r="R201" i="1"/>
  <c r="S201" i="1"/>
  <c r="T201" i="1"/>
  <c r="U201" i="1"/>
  <c r="M201" i="1"/>
  <c r="L201" i="1"/>
  <c r="K201" i="1"/>
  <c r="I201" i="1"/>
  <c r="H201" i="1"/>
  <c r="G201" i="1"/>
  <c r="F201" i="1"/>
  <c r="B201" i="1"/>
  <c r="B189" i="1"/>
  <c r="B197" i="1"/>
  <c r="B199" i="1" s="1"/>
  <c r="D215" i="1"/>
  <c r="D194" i="1"/>
  <c r="D197" i="1" s="1"/>
  <c r="D200" i="1"/>
  <c r="P194" i="1" l="1"/>
  <c r="N192" i="1"/>
  <c r="N190" i="1"/>
  <c r="E200" i="1"/>
  <c r="E201" i="1" s="1"/>
  <c r="O191" i="1"/>
  <c r="J189" i="1"/>
  <c r="E184" i="1"/>
  <c r="E187" i="1" s="1"/>
  <c r="O165" i="1"/>
  <c r="O149" i="1"/>
  <c r="O139" i="1"/>
  <c r="O131" i="1"/>
  <c r="O111" i="1"/>
  <c r="O96" i="1"/>
  <c r="O75" i="1"/>
  <c r="O62" i="1"/>
  <c r="O50" i="1"/>
  <c r="O40" i="1"/>
  <c r="O23" i="1"/>
  <c r="O10" i="1"/>
  <c r="E171" i="1"/>
  <c r="S161" i="1"/>
  <c r="R163" i="1"/>
  <c r="B166" i="1"/>
  <c r="V166" i="1" s="1"/>
  <c r="J154" i="1"/>
  <c r="E155" i="1"/>
  <c r="D154" i="1"/>
  <c r="V150" i="1"/>
  <c r="S149" i="1"/>
  <c r="Q148" i="1"/>
  <c r="P148" i="1"/>
  <c r="M148" i="1"/>
  <c r="D150" i="1"/>
  <c r="B150" i="1"/>
  <c r="E144" i="1"/>
  <c r="V140" i="1"/>
  <c r="S139" i="1"/>
  <c r="P140" i="1"/>
  <c r="N138" i="1"/>
  <c r="H139" i="1"/>
  <c r="D140" i="1"/>
  <c r="B139" i="1"/>
  <c r="S128" i="1"/>
  <c r="N132" i="1"/>
  <c r="V132" i="1" s="1"/>
  <c r="H127" i="1"/>
  <c r="B129" i="1"/>
  <c r="H120" i="1"/>
  <c r="O121" i="1"/>
  <c r="N112" i="1"/>
  <c r="S106" i="1"/>
  <c r="J106" i="1"/>
  <c r="H106" i="1"/>
  <c r="G106" i="1"/>
  <c r="B106" i="1"/>
  <c r="O101" i="1"/>
  <c r="J102" i="1"/>
  <c r="E101" i="1"/>
  <c r="B102" i="1"/>
  <c r="P96" i="1"/>
  <c r="K90" i="1"/>
  <c r="J90" i="1"/>
  <c r="D93" i="1"/>
  <c r="B97" i="1"/>
  <c r="X97" i="1" s="1"/>
  <c r="D82" i="1"/>
  <c r="E84" i="1"/>
  <c r="X76" i="1"/>
  <c r="B76" i="1"/>
  <c r="N76" i="1"/>
  <c r="S73" i="1"/>
  <c r="I73" i="1"/>
  <c r="D73" i="1"/>
  <c r="E69" i="1"/>
  <c r="B63" i="1"/>
  <c r="P63" i="1"/>
  <c r="S57" i="1"/>
  <c r="R58" i="1"/>
  <c r="J57" i="1"/>
  <c r="H59" i="1"/>
  <c r="E59" i="1"/>
  <c r="D58" i="1"/>
  <c r="B51" i="1"/>
  <c r="X51" i="1" s="1"/>
  <c r="H46" i="1"/>
  <c r="S45" i="1"/>
  <c r="P49" i="1"/>
  <c r="N50" i="1"/>
  <c r="D45" i="1"/>
  <c r="U30" i="1"/>
  <c r="S30" i="1"/>
  <c r="N33" i="1"/>
  <c r="H32" i="1"/>
  <c r="E31" i="1"/>
  <c r="C30" i="1"/>
  <c r="B32" i="1"/>
  <c r="P41" i="1"/>
  <c r="X41" i="1" s="1"/>
  <c r="XFC41" i="1" s="1"/>
  <c r="S16" i="1"/>
  <c r="R15" i="1"/>
  <c r="Q16" i="1"/>
  <c r="P16" i="1"/>
  <c r="N17" i="1"/>
  <c r="H22" i="1"/>
  <c r="E15" i="1"/>
  <c r="B24" i="1"/>
  <c r="X24" i="1" s="1"/>
  <c r="X11" i="1"/>
  <c r="S5" i="1"/>
  <c r="P8" i="1"/>
  <c r="L5" i="1"/>
  <c r="H10" i="1"/>
  <c r="E9" i="1"/>
  <c r="D5" i="1"/>
  <c r="B11" i="1"/>
</calcChain>
</file>

<file path=xl/sharedStrings.xml><?xml version="1.0" encoding="utf-8"?>
<sst xmlns="http://schemas.openxmlformats.org/spreadsheetml/2006/main" count="460" uniqueCount="129">
  <si>
    <t>c9</t>
  </si>
  <si>
    <t>c10</t>
  </si>
  <si>
    <t>c11</t>
  </si>
  <si>
    <t>c13</t>
  </si>
  <si>
    <t>c15</t>
  </si>
  <si>
    <t>c16b</t>
  </si>
  <si>
    <t>c17</t>
  </si>
  <si>
    <t>c18</t>
  </si>
  <si>
    <t>c20</t>
  </si>
  <si>
    <t>c21</t>
  </si>
  <si>
    <t>c22</t>
  </si>
  <si>
    <t>c23</t>
  </si>
  <si>
    <t>c24a</t>
  </si>
  <si>
    <t>c24b</t>
  </si>
  <si>
    <t>c27a</t>
  </si>
  <si>
    <t>c27b</t>
  </si>
  <si>
    <t>c27c</t>
  </si>
  <si>
    <t>c27d</t>
  </si>
  <si>
    <t>c27e</t>
  </si>
  <si>
    <t>c27f</t>
  </si>
  <si>
    <t>c28</t>
  </si>
  <si>
    <t>c29</t>
  </si>
  <si>
    <t>car exp</t>
  </si>
  <si>
    <t>com/fee</t>
  </si>
  <si>
    <t>labor</t>
  </si>
  <si>
    <t>depre</t>
  </si>
  <si>
    <t>ins</t>
  </si>
  <si>
    <t>int bk chg</t>
  </si>
  <si>
    <t>prof serv</t>
  </si>
  <si>
    <t>ofce exp</t>
  </si>
  <si>
    <t>rent/leas</t>
  </si>
  <si>
    <t>repr/main</t>
  </si>
  <si>
    <t>suply</t>
  </si>
  <si>
    <t>tax/lics</t>
  </si>
  <si>
    <t>travel</t>
  </si>
  <si>
    <t>meal</t>
  </si>
  <si>
    <t>r&amp;d matl</t>
  </si>
  <si>
    <t>bks/devce</t>
  </si>
  <si>
    <t>sys dev</t>
  </si>
  <si>
    <t>telecom</t>
  </si>
  <si>
    <t>i-net etc</t>
  </si>
  <si>
    <t>web dgn</t>
  </si>
  <si>
    <t>total exp</t>
  </si>
  <si>
    <t>p/l</t>
  </si>
  <si>
    <t>jan</t>
  </si>
  <si>
    <t>feb</t>
  </si>
  <si>
    <t>sum2</t>
  </si>
  <si>
    <t>sum1</t>
  </si>
  <si>
    <t>mar</t>
  </si>
  <si>
    <t>web/dgn</t>
  </si>
  <si>
    <t>sum3</t>
  </si>
  <si>
    <t>apr</t>
  </si>
  <si>
    <t>sum4</t>
  </si>
  <si>
    <t>may</t>
  </si>
  <si>
    <t>sum5</t>
  </si>
  <si>
    <t>e m</t>
  </si>
  <si>
    <t>jun</t>
  </si>
  <si>
    <t>sum6</t>
  </si>
  <si>
    <t>jul</t>
  </si>
  <si>
    <t>sum7</t>
  </si>
  <si>
    <t>sum7b</t>
  </si>
  <si>
    <t>aug</t>
  </si>
  <si>
    <t>sum8</t>
  </si>
  <si>
    <t>sum8b</t>
  </si>
  <si>
    <t>sep</t>
  </si>
  <si>
    <t>sum9</t>
  </si>
  <si>
    <t>oct</t>
  </si>
  <si>
    <t>sum10</t>
  </si>
  <si>
    <t>sum10b</t>
  </si>
  <si>
    <t>nov</t>
  </si>
  <si>
    <t>sum11</t>
  </si>
  <si>
    <t>sum11b</t>
  </si>
  <si>
    <t>dec</t>
  </si>
  <si>
    <t>sum12</t>
  </si>
  <si>
    <t>sum12b</t>
  </si>
  <si>
    <t>sum5b</t>
  </si>
  <si>
    <t>sum6b</t>
  </si>
  <si>
    <t>sum 1b</t>
  </si>
  <si>
    <t>sum2b</t>
  </si>
  <si>
    <t>sum3b</t>
  </si>
  <si>
    <t>sum4b</t>
  </si>
  <si>
    <t>e m:sum9b</t>
  </si>
  <si>
    <t>e m:sum10b</t>
  </si>
  <si>
    <t>e m:11b</t>
  </si>
  <si>
    <t>c20a</t>
  </si>
  <si>
    <t>Depre</t>
  </si>
  <si>
    <t>3-yrs</t>
  </si>
  <si>
    <t>5-yrs</t>
  </si>
  <si>
    <t>10-yrs</t>
  </si>
  <si>
    <t>c1d</t>
  </si>
  <si>
    <t>c6</t>
  </si>
  <si>
    <t>calc C:</t>
  </si>
  <si>
    <t>2012:1040</t>
  </si>
  <si>
    <t>t7</t>
  </si>
  <si>
    <t>t8a</t>
  </si>
  <si>
    <t>t9a</t>
  </si>
  <si>
    <t>t10</t>
  </si>
  <si>
    <t>t11</t>
  </si>
  <si>
    <t>t12</t>
  </si>
  <si>
    <t>t13</t>
  </si>
  <si>
    <t>t14</t>
  </si>
  <si>
    <t>t15b</t>
  </si>
  <si>
    <t>t16b</t>
  </si>
  <si>
    <t>t17</t>
  </si>
  <si>
    <t>t18</t>
  </si>
  <si>
    <t>t19</t>
  </si>
  <si>
    <t>t21</t>
  </si>
  <si>
    <t>t20b</t>
  </si>
  <si>
    <t>Sch, A: Itemized Deduction</t>
  </si>
  <si>
    <t>a4</t>
  </si>
  <si>
    <t>a1</t>
  </si>
  <si>
    <t>a2</t>
  </si>
  <si>
    <t>a3</t>
  </si>
  <si>
    <t>a5</t>
  </si>
  <si>
    <t>a6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</si>
  <si>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</si>
  <si>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</si>
  <si>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</si>
  <si>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</si>
  <si>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</si>
  <si>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</si>
  <si>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</si>
  <si>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</si>
  <si>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</si>
  <si>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</si>
  <si>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</si>
  <si>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</si>
  <si>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a7:SJ-BOE</t>
  </si>
  <si>
    <t>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</si>
</sst>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1" fillId="0" borderId="0" xfId="0" applyFont="1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50"/>
  <sheetViews>
    <sheetView tabSelected="1" topLeftCell="A220" zoomScaleNormal="100" workbookViewId="0">
      <selection activeCell="U243" sqref="U243"/>
    </sheetView>
  </sheetViews>
  <sheetFormatPr defaultRowHeight="14.4" x14ac:dyDescent="0.3"/>
  <sheetData>
    <row r="1" spans="1:24" x14ac:dyDescent="0.3">
      <c r="A1">
        <v>2012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</row>
    <row r="2" spans="1:24" x14ac:dyDescent="0.3">
      <c r="A2" t="s">
        <v>44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4" x14ac:dyDescent="0.3">
      <c r="B3">
        <v>20</v>
      </c>
      <c r="D3">
        <v>340</v>
      </c>
      <c r="E3">
        <v>165</v>
      </c>
      <c r="G3" s="1">
        <v>45</v>
      </c>
      <c r="H3">
        <v>69</v>
      </c>
      <c r="I3" s="1">
        <v>3</v>
      </c>
      <c r="L3">
        <v>12</v>
      </c>
      <c r="M3" s="1">
        <v>1457</v>
      </c>
      <c r="N3" s="1">
        <v>55</v>
      </c>
      <c r="P3">
        <v>17</v>
      </c>
      <c r="R3" s="1">
        <v>99</v>
      </c>
      <c r="S3">
        <v>15</v>
      </c>
    </row>
    <row r="4" spans="1:24" x14ac:dyDescent="0.3">
      <c r="B4">
        <v>37</v>
      </c>
      <c r="D4">
        <v>77</v>
      </c>
      <c r="E4">
        <v>594</v>
      </c>
      <c r="H4">
        <v>199</v>
      </c>
      <c r="L4">
        <v>79</v>
      </c>
      <c r="P4">
        <v>49</v>
      </c>
      <c r="S4">
        <v>234</v>
      </c>
    </row>
    <row r="5" spans="1:24" x14ac:dyDescent="0.3">
      <c r="B5">
        <v>46</v>
      </c>
      <c r="D5" s="1">
        <f>SUM(D3:D4)</f>
        <v>417</v>
      </c>
      <c r="E5">
        <v>2000</v>
      </c>
      <c r="H5">
        <v>199</v>
      </c>
      <c r="L5" s="1">
        <f>SUM(L3:L4)</f>
        <v>91</v>
      </c>
      <c r="P5">
        <v>35</v>
      </c>
      <c r="S5" s="1">
        <f>SUM(S3:S4)</f>
        <v>249</v>
      </c>
    </row>
    <row r="6" spans="1:24" x14ac:dyDescent="0.3">
      <c r="B6">
        <v>49</v>
      </c>
      <c r="E6">
        <v>218</v>
      </c>
      <c r="H6">
        <v>20</v>
      </c>
      <c r="P6">
        <v>108</v>
      </c>
    </row>
    <row r="7" spans="1:24" x14ac:dyDescent="0.3">
      <c r="B7">
        <v>53</v>
      </c>
      <c r="E7">
        <v>617</v>
      </c>
      <c r="H7">
        <v>100</v>
      </c>
      <c r="P7">
        <v>89</v>
      </c>
    </row>
    <row r="8" spans="1:24" x14ac:dyDescent="0.3">
      <c r="B8">
        <v>49</v>
      </c>
      <c r="E8">
        <v>1217</v>
      </c>
      <c r="H8">
        <v>47</v>
      </c>
      <c r="P8" s="1">
        <f>SUM(P3:P7)</f>
        <v>298</v>
      </c>
    </row>
    <row r="9" spans="1:24" x14ac:dyDescent="0.3">
      <c r="B9">
        <v>36</v>
      </c>
      <c r="E9" s="1">
        <f>SUM(E3:E8)</f>
        <v>4811</v>
      </c>
      <c r="H9">
        <v>30</v>
      </c>
    </row>
    <row r="10" spans="1:24" x14ac:dyDescent="0.3">
      <c r="B10">
        <v>381</v>
      </c>
      <c r="H10" s="1">
        <f>SUM(H3:H9)</f>
        <v>664</v>
      </c>
      <c r="O10" s="1">
        <f>13415 - 9186 - 2284</f>
        <v>1945</v>
      </c>
    </row>
    <row r="11" spans="1:24" x14ac:dyDescent="0.3">
      <c r="A11" t="s">
        <v>47</v>
      </c>
      <c r="B11" s="1">
        <f>SUM(B3:B10)</f>
        <v>671</v>
      </c>
      <c r="D11" s="1">
        <v>417</v>
      </c>
      <c r="E11">
        <v>4811</v>
      </c>
      <c r="G11">
        <v>45</v>
      </c>
      <c r="H11">
        <v>664</v>
      </c>
      <c r="I11">
        <v>3</v>
      </c>
      <c r="L11">
        <v>91</v>
      </c>
      <c r="M11">
        <v>1457</v>
      </c>
      <c r="N11">
        <v>55</v>
      </c>
      <c r="O11" s="1">
        <v>1945</v>
      </c>
      <c r="P11">
        <v>298</v>
      </c>
      <c r="R11">
        <v>99</v>
      </c>
      <c r="S11">
        <v>249</v>
      </c>
      <c r="X11">
        <f>SUM(B11:U11)</f>
        <v>10805</v>
      </c>
    </row>
    <row r="13" spans="1:24" s="2" customFormat="1" x14ac:dyDescent="0.3">
      <c r="A13" s="2" t="s">
        <v>45</v>
      </c>
      <c r="B13" s="2">
        <v>53</v>
      </c>
      <c r="D13" s="2">
        <v>49</v>
      </c>
      <c r="E13" s="2">
        <v>293</v>
      </c>
      <c r="H13" s="2">
        <v>71</v>
      </c>
      <c r="N13" s="2">
        <v>55</v>
      </c>
      <c r="P13" s="2">
        <v>11</v>
      </c>
      <c r="Q13" s="2">
        <v>89</v>
      </c>
      <c r="R13" s="2">
        <v>673</v>
      </c>
      <c r="S13" s="2">
        <v>50</v>
      </c>
      <c r="T13" s="3">
        <v>245</v>
      </c>
      <c r="U13" s="3">
        <v>10</v>
      </c>
    </row>
    <row r="14" spans="1:24" x14ac:dyDescent="0.3">
      <c r="B14">
        <v>29</v>
      </c>
      <c r="E14">
        <v>248</v>
      </c>
      <c r="H14">
        <v>230</v>
      </c>
      <c r="N14">
        <v>55</v>
      </c>
      <c r="P14">
        <v>364</v>
      </c>
      <c r="Q14">
        <v>7</v>
      </c>
      <c r="R14">
        <v>50</v>
      </c>
      <c r="S14">
        <v>15</v>
      </c>
    </row>
    <row r="15" spans="1:24" x14ac:dyDescent="0.3">
      <c r="B15">
        <v>25</v>
      </c>
      <c r="E15" s="1">
        <f>SUM(E13:E14)</f>
        <v>541</v>
      </c>
      <c r="H15">
        <v>88</v>
      </c>
      <c r="N15">
        <v>54</v>
      </c>
      <c r="P15">
        <v>18</v>
      </c>
      <c r="Q15">
        <v>240</v>
      </c>
      <c r="R15" s="1">
        <f>SUM(R13:R14)</f>
        <v>723</v>
      </c>
      <c r="S15">
        <v>62</v>
      </c>
    </row>
    <row r="16" spans="1:24" x14ac:dyDescent="0.3">
      <c r="B16">
        <v>53</v>
      </c>
      <c r="H16">
        <v>25</v>
      </c>
      <c r="N16">
        <v>111</v>
      </c>
      <c r="P16" s="1">
        <f>SUM(P13:P15)</f>
        <v>393</v>
      </c>
      <c r="Q16" s="1">
        <f>SUM(Q13:Q15)</f>
        <v>336</v>
      </c>
      <c r="S16" s="1">
        <f>SUM(S13:S15)</f>
        <v>127</v>
      </c>
    </row>
    <row r="17" spans="1:24" x14ac:dyDescent="0.3">
      <c r="B17">
        <v>24</v>
      </c>
      <c r="H17">
        <v>25</v>
      </c>
      <c r="N17" s="1">
        <f>SUM(N13:N16)</f>
        <v>275</v>
      </c>
    </row>
    <row r="18" spans="1:24" x14ac:dyDescent="0.3">
      <c r="B18">
        <v>38</v>
      </c>
      <c r="H18">
        <v>56</v>
      </c>
    </row>
    <row r="19" spans="1:24" x14ac:dyDescent="0.3">
      <c r="B19">
        <v>48</v>
      </c>
      <c r="H19">
        <v>80</v>
      </c>
    </row>
    <row r="20" spans="1:24" x14ac:dyDescent="0.3">
      <c r="B20">
        <v>59</v>
      </c>
      <c r="H20">
        <v>20</v>
      </c>
    </row>
    <row r="21" spans="1:24" x14ac:dyDescent="0.3">
      <c r="B21">
        <v>29</v>
      </c>
      <c r="H21">
        <v>120</v>
      </c>
    </row>
    <row r="22" spans="1:24" x14ac:dyDescent="0.3">
      <c r="B22">
        <v>61</v>
      </c>
      <c r="H22" s="1">
        <f>SUM(H13:H21)</f>
        <v>715</v>
      </c>
    </row>
    <row r="23" spans="1:24" x14ac:dyDescent="0.3">
      <c r="B23">
        <v>63</v>
      </c>
      <c r="O23" s="1">
        <f>7849 - 3896 -2284</f>
        <v>1669</v>
      </c>
    </row>
    <row r="24" spans="1:24" x14ac:dyDescent="0.3">
      <c r="A24" t="s">
        <v>46</v>
      </c>
      <c r="B24" s="1">
        <f>SUM(B13:B23)</f>
        <v>482</v>
      </c>
      <c r="D24">
        <v>49</v>
      </c>
      <c r="E24">
        <v>541</v>
      </c>
      <c r="H24">
        <v>715</v>
      </c>
      <c r="N24">
        <v>275</v>
      </c>
      <c r="O24">
        <v>1669</v>
      </c>
      <c r="P24">
        <v>393</v>
      </c>
      <c r="Q24">
        <v>336</v>
      </c>
      <c r="R24">
        <v>723</v>
      </c>
      <c r="S24">
        <v>127</v>
      </c>
      <c r="T24">
        <v>245</v>
      </c>
      <c r="U24">
        <v>10</v>
      </c>
      <c r="X24">
        <f>SUM(B24:W24)</f>
        <v>5565</v>
      </c>
    </row>
    <row r="26" spans="1:24" x14ac:dyDescent="0.3">
      <c r="A26">
        <v>2012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 t="s">
        <v>49</v>
      </c>
      <c r="V26" t="s">
        <v>42</v>
      </c>
      <c r="W26" t="s">
        <v>43</v>
      </c>
    </row>
    <row r="27" spans="1:24" x14ac:dyDescent="0.3">
      <c r="A27" t="s">
        <v>48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W27" t="s">
        <v>21</v>
      </c>
    </row>
    <row r="28" spans="1:24" x14ac:dyDescent="0.3">
      <c r="B28">
        <v>69</v>
      </c>
      <c r="C28">
        <v>500</v>
      </c>
      <c r="E28">
        <v>112</v>
      </c>
      <c r="H28">
        <v>266</v>
      </c>
      <c r="N28">
        <v>60</v>
      </c>
      <c r="P28">
        <v>13</v>
      </c>
      <c r="Q28" s="1">
        <v>59</v>
      </c>
      <c r="S28">
        <v>234</v>
      </c>
      <c r="U28">
        <v>10</v>
      </c>
    </row>
    <row r="29" spans="1:24" x14ac:dyDescent="0.3">
      <c r="B29">
        <v>68</v>
      </c>
      <c r="C29">
        <v>5</v>
      </c>
      <c r="E29">
        <v>27</v>
      </c>
      <c r="H29">
        <v>71</v>
      </c>
      <c r="N29">
        <v>55</v>
      </c>
      <c r="P29">
        <v>21</v>
      </c>
      <c r="S29">
        <v>62</v>
      </c>
      <c r="U29">
        <v>10</v>
      </c>
    </row>
    <row r="30" spans="1:24" x14ac:dyDescent="0.3">
      <c r="B30">
        <v>61</v>
      </c>
      <c r="C30" s="1">
        <f>SUM(C28:C29)</f>
        <v>505</v>
      </c>
      <c r="E30">
        <v>2671</v>
      </c>
      <c r="H30">
        <v>46</v>
      </c>
      <c r="N30">
        <v>55</v>
      </c>
      <c r="P30">
        <v>29</v>
      </c>
      <c r="S30" s="1">
        <f>SUM(S28:S29)</f>
        <v>296</v>
      </c>
      <c r="U30" s="1">
        <f>SUM(U28:U29)</f>
        <v>20</v>
      </c>
    </row>
    <row r="31" spans="1:24" x14ac:dyDescent="0.3">
      <c r="B31">
        <v>65</v>
      </c>
      <c r="E31" s="1">
        <f>SUM(E28:E30)</f>
        <v>2810</v>
      </c>
      <c r="H31">
        <v>255</v>
      </c>
      <c r="N31">
        <v>55</v>
      </c>
      <c r="P31">
        <v>36</v>
      </c>
    </row>
    <row r="32" spans="1:24" x14ac:dyDescent="0.3">
      <c r="B32" s="1">
        <f>SUM(B28:B31)</f>
        <v>263</v>
      </c>
      <c r="H32" s="1">
        <f>SUM(H28:H31)</f>
        <v>638</v>
      </c>
      <c r="N32">
        <v>301</v>
      </c>
      <c r="P32">
        <v>40</v>
      </c>
    </row>
    <row r="33" spans="1:24 16383:16383" x14ac:dyDescent="0.3">
      <c r="N33" s="1">
        <f>SUM(N28:N32)</f>
        <v>526</v>
      </c>
      <c r="P33">
        <v>30</v>
      </c>
    </row>
    <row r="34" spans="1:24 16383:16383" x14ac:dyDescent="0.3">
      <c r="P34">
        <v>52</v>
      </c>
    </row>
    <row r="35" spans="1:24 16383:16383" x14ac:dyDescent="0.3">
      <c r="P35">
        <v>50</v>
      </c>
    </row>
    <row r="36" spans="1:24 16383:16383" x14ac:dyDescent="0.3">
      <c r="P36">
        <v>48</v>
      </c>
    </row>
    <row r="37" spans="1:24 16383:16383" x14ac:dyDescent="0.3">
      <c r="P37">
        <v>33</v>
      </c>
    </row>
    <row r="38" spans="1:24 16383:16383" x14ac:dyDescent="0.3">
      <c r="P38">
        <v>32</v>
      </c>
    </row>
    <row r="39" spans="1:24 16383:16383" x14ac:dyDescent="0.3">
      <c r="P39">
        <v>11</v>
      </c>
    </row>
    <row r="40" spans="1:24 16383:16383" x14ac:dyDescent="0.3">
      <c r="O40" s="1">
        <f>9509 - 5680 -2284</f>
        <v>1545</v>
      </c>
      <c r="P40">
        <v>21</v>
      </c>
    </row>
    <row r="41" spans="1:24 16383:16383" x14ac:dyDescent="0.3">
      <c r="A41" t="s">
        <v>50</v>
      </c>
      <c r="B41">
        <v>263</v>
      </c>
      <c r="C41">
        <v>505</v>
      </c>
      <c r="E41">
        <v>2810</v>
      </c>
      <c r="H41">
        <v>638</v>
      </c>
      <c r="N41">
        <v>526</v>
      </c>
      <c r="O41">
        <v>1545</v>
      </c>
      <c r="P41" s="1">
        <f>SUM(P28:P40)</f>
        <v>416</v>
      </c>
      <c r="Q41">
        <v>59</v>
      </c>
      <c r="S41">
        <v>296</v>
      </c>
      <c r="U41">
        <v>20</v>
      </c>
      <c r="X41">
        <f>SUM(B41:W41)</f>
        <v>7078</v>
      </c>
      <c r="XFC41">
        <f>SUM(B41:XFB41)</f>
        <v>14156</v>
      </c>
    </row>
    <row r="43" spans="1:24 16383:16383" s="2" customFormat="1" x14ac:dyDescent="0.3">
      <c r="A43" s="2" t="s">
        <v>51</v>
      </c>
      <c r="B43" s="2">
        <v>70</v>
      </c>
      <c r="D43" s="2">
        <v>57</v>
      </c>
      <c r="E43" s="3">
        <v>311</v>
      </c>
      <c r="G43" s="3">
        <v>45</v>
      </c>
      <c r="H43" s="2">
        <v>123</v>
      </c>
      <c r="I43" s="3">
        <v>9</v>
      </c>
      <c r="N43" s="2">
        <v>242</v>
      </c>
      <c r="P43" s="2">
        <v>29</v>
      </c>
      <c r="R43" s="3">
        <v>484</v>
      </c>
      <c r="S43" s="2">
        <v>252</v>
      </c>
      <c r="U43" s="3">
        <v>10</v>
      </c>
    </row>
    <row r="44" spans="1:24 16383:16383" x14ac:dyDescent="0.3">
      <c r="B44">
        <v>43</v>
      </c>
      <c r="D44">
        <v>59</v>
      </c>
      <c r="H44">
        <v>28</v>
      </c>
      <c r="N44">
        <v>60</v>
      </c>
      <c r="P44">
        <v>26</v>
      </c>
      <c r="S44">
        <v>62</v>
      </c>
    </row>
    <row r="45" spans="1:24 16383:16383" x14ac:dyDescent="0.3">
      <c r="B45">
        <v>65</v>
      </c>
      <c r="D45" s="1">
        <f>SUM(D43:D44)</f>
        <v>116</v>
      </c>
      <c r="H45">
        <v>74</v>
      </c>
      <c r="N45">
        <v>60</v>
      </c>
      <c r="P45">
        <v>24</v>
      </c>
      <c r="S45" s="1">
        <f>SUM(S43:S44)</f>
        <v>314</v>
      </c>
    </row>
    <row r="46" spans="1:24 16383:16383" x14ac:dyDescent="0.3">
      <c r="B46">
        <v>51</v>
      </c>
      <c r="H46" s="1">
        <f>SUM(H43:H45)</f>
        <v>225</v>
      </c>
      <c r="N46">
        <v>102</v>
      </c>
      <c r="P46">
        <v>25</v>
      </c>
    </row>
    <row r="47" spans="1:24 16383:16383" x14ac:dyDescent="0.3">
      <c r="B47">
        <v>63</v>
      </c>
      <c r="N47">
        <v>108</v>
      </c>
      <c r="P47">
        <v>52</v>
      </c>
    </row>
    <row r="48" spans="1:24 16383:16383" x14ac:dyDescent="0.3">
      <c r="B48">
        <v>62</v>
      </c>
      <c r="N48">
        <v>96</v>
      </c>
      <c r="P48">
        <v>40</v>
      </c>
    </row>
    <row r="49" spans="1:24" x14ac:dyDescent="0.3">
      <c r="B49">
        <v>33</v>
      </c>
      <c r="N49">
        <v>121</v>
      </c>
      <c r="P49" s="1">
        <f>SUM(P43:P48)</f>
        <v>196</v>
      </c>
    </row>
    <row r="50" spans="1:24" x14ac:dyDescent="0.3">
      <c r="B50">
        <v>90</v>
      </c>
      <c r="N50" s="1">
        <f>SUM(N43:N49)</f>
        <v>789</v>
      </c>
      <c r="O50" s="1">
        <f>6830 - 3258 - 2284</f>
        <v>1288</v>
      </c>
    </row>
    <row r="51" spans="1:24" x14ac:dyDescent="0.3">
      <c r="A51" t="s">
        <v>52</v>
      </c>
      <c r="B51" s="1">
        <f>SUM(B43:B50)</f>
        <v>477</v>
      </c>
      <c r="D51">
        <v>116</v>
      </c>
      <c r="E51">
        <v>311</v>
      </c>
      <c r="G51">
        <v>45</v>
      </c>
      <c r="H51">
        <v>225</v>
      </c>
      <c r="I51">
        <v>9</v>
      </c>
      <c r="N51">
        <v>789</v>
      </c>
      <c r="O51">
        <v>1288</v>
      </c>
      <c r="P51">
        <v>196</v>
      </c>
      <c r="R51">
        <v>484</v>
      </c>
      <c r="S51">
        <v>314</v>
      </c>
      <c r="U51">
        <v>10</v>
      </c>
      <c r="X51">
        <f>SUM(B51:W51)</f>
        <v>4264</v>
      </c>
    </row>
    <row r="53" spans="1:24" x14ac:dyDescent="0.3">
      <c r="A53">
        <v>2012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s">
        <v>39</v>
      </c>
      <c r="T53" t="s">
        <v>40</v>
      </c>
      <c r="U53" t="s">
        <v>49</v>
      </c>
      <c r="V53" t="s">
        <v>42</v>
      </c>
      <c r="W53" t="s">
        <v>43</v>
      </c>
    </row>
    <row r="54" spans="1:24" x14ac:dyDescent="0.3">
      <c r="A54" t="s">
        <v>53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  <c r="P54" t="s">
        <v>14</v>
      </c>
      <c r="Q54" t="s">
        <v>15</v>
      </c>
      <c r="R54" t="s">
        <v>16</v>
      </c>
      <c r="S54" t="s">
        <v>17</v>
      </c>
      <c r="T54" t="s">
        <v>18</v>
      </c>
      <c r="U54" t="s">
        <v>19</v>
      </c>
      <c r="V54" t="s">
        <v>20</v>
      </c>
      <c r="W54" t="s">
        <v>21</v>
      </c>
    </row>
    <row r="55" spans="1:24" x14ac:dyDescent="0.3">
      <c r="B55">
        <v>56</v>
      </c>
      <c r="D55">
        <v>45</v>
      </c>
      <c r="E55">
        <v>95</v>
      </c>
      <c r="H55">
        <v>19</v>
      </c>
      <c r="J55">
        <v>1000</v>
      </c>
      <c r="N55" s="1">
        <v>163</v>
      </c>
      <c r="P55">
        <v>19</v>
      </c>
      <c r="Q55" s="1">
        <v>48</v>
      </c>
      <c r="R55">
        <v>180</v>
      </c>
      <c r="S55">
        <v>244</v>
      </c>
      <c r="U55" s="1">
        <v>10</v>
      </c>
    </row>
    <row r="56" spans="1:24" x14ac:dyDescent="0.3">
      <c r="B56">
        <v>36</v>
      </c>
      <c r="D56">
        <v>90</v>
      </c>
      <c r="E56">
        <v>619</v>
      </c>
      <c r="H56">
        <v>561</v>
      </c>
      <c r="J56">
        <v>2500</v>
      </c>
      <c r="P56">
        <v>43</v>
      </c>
      <c r="R56">
        <v>150</v>
      </c>
      <c r="S56">
        <v>62</v>
      </c>
    </row>
    <row r="57" spans="1:24" x14ac:dyDescent="0.3">
      <c r="B57">
        <v>35</v>
      </c>
      <c r="D57">
        <v>120</v>
      </c>
      <c r="E57">
        <v>95</v>
      </c>
      <c r="H57">
        <v>22</v>
      </c>
      <c r="J57" s="1">
        <f>SUM(J55:J56)</f>
        <v>3500</v>
      </c>
      <c r="P57">
        <v>25</v>
      </c>
      <c r="R57">
        <v>1288</v>
      </c>
      <c r="S57" s="1">
        <f>SUM(S55:S56)</f>
        <v>306</v>
      </c>
    </row>
    <row r="58" spans="1:24" x14ac:dyDescent="0.3">
      <c r="B58">
        <v>23</v>
      </c>
      <c r="D58" s="1">
        <f>SUM(D55:D57)</f>
        <v>255</v>
      </c>
      <c r="E58">
        <v>150</v>
      </c>
      <c r="H58">
        <v>40</v>
      </c>
      <c r="P58">
        <v>76</v>
      </c>
      <c r="R58" s="1">
        <f>SUM(R55:R57)</f>
        <v>1618</v>
      </c>
    </row>
    <row r="59" spans="1:24" x14ac:dyDescent="0.3">
      <c r="B59">
        <v>59</v>
      </c>
      <c r="E59" s="1">
        <f>SUM(E55:E58)</f>
        <v>959</v>
      </c>
      <c r="H59" s="1">
        <f>SUM(H55:H58)</f>
        <v>642</v>
      </c>
      <c r="P59">
        <v>191</v>
      </c>
    </row>
    <row r="60" spans="1:24" x14ac:dyDescent="0.3">
      <c r="B60">
        <v>44</v>
      </c>
      <c r="P60">
        <v>72</v>
      </c>
    </row>
    <row r="61" spans="1:24" x14ac:dyDescent="0.3">
      <c r="B61">
        <v>42</v>
      </c>
      <c r="P61">
        <v>87</v>
      </c>
    </row>
    <row r="62" spans="1:24" x14ac:dyDescent="0.3">
      <c r="B62">
        <v>52</v>
      </c>
      <c r="O62" s="1">
        <f>12559 - 8461 - 2284</f>
        <v>1814</v>
      </c>
      <c r="P62">
        <v>42</v>
      </c>
    </row>
    <row r="63" spans="1:24" x14ac:dyDescent="0.3">
      <c r="A63" t="s">
        <v>54</v>
      </c>
      <c r="B63" s="1">
        <f>SUM(B55:B62)</f>
        <v>347</v>
      </c>
      <c r="D63">
        <v>255</v>
      </c>
      <c r="E63">
        <v>959</v>
      </c>
      <c r="H63">
        <v>642</v>
      </c>
      <c r="J63">
        <v>3500</v>
      </c>
      <c r="N63">
        <v>163</v>
      </c>
      <c r="O63">
        <v>1814</v>
      </c>
      <c r="P63" s="1">
        <f>SUM(P55:P62)</f>
        <v>555</v>
      </c>
      <c r="Q63">
        <v>48</v>
      </c>
      <c r="R63">
        <v>1618</v>
      </c>
      <c r="S63">
        <v>306</v>
      </c>
      <c r="U63">
        <v>10</v>
      </c>
      <c r="X63">
        <v>8461</v>
      </c>
    </row>
    <row r="65" spans="1:24" x14ac:dyDescent="0.3">
      <c r="A65" t="s">
        <v>55</v>
      </c>
      <c r="E65">
        <v>849</v>
      </c>
      <c r="H65">
        <v>667</v>
      </c>
    </row>
    <row r="66" spans="1:24" x14ac:dyDescent="0.3">
      <c r="E66">
        <v>187</v>
      </c>
    </row>
    <row r="67" spans="1:24" x14ac:dyDescent="0.3">
      <c r="E67">
        <v>49</v>
      </c>
    </row>
    <row r="68" spans="1:24" x14ac:dyDescent="0.3">
      <c r="B68">
        <v>65</v>
      </c>
      <c r="E68">
        <v>858</v>
      </c>
    </row>
    <row r="69" spans="1:24" x14ac:dyDescent="0.3">
      <c r="A69" t="s">
        <v>75</v>
      </c>
      <c r="B69" s="1">
        <v>65</v>
      </c>
      <c r="D69" s="1">
        <v>0</v>
      </c>
      <c r="E69" s="1">
        <f>SUM(E65:E68)</f>
        <v>1943</v>
      </c>
      <c r="H69" s="1">
        <v>667</v>
      </c>
    </row>
    <row r="71" spans="1:24" s="2" customFormat="1" x14ac:dyDescent="0.3">
      <c r="A71" s="2" t="s">
        <v>56</v>
      </c>
      <c r="B71" s="2">
        <v>70</v>
      </c>
      <c r="D71" s="2">
        <v>60</v>
      </c>
      <c r="H71" s="2">
        <v>15</v>
      </c>
      <c r="I71" s="2">
        <v>94</v>
      </c>
      <c r="J71" s="3">
        <v>600</v>
      </c>
      <c r="N71" s="2">
        <v>58</v>
      </c>
      <c r="P71" s="3">
        <v>73</v>
      </c>
      <c r="Q71" s="3">
        <v>104</v>
      </c>
      <c r="S71" s="2">
        <v>236</v>
      </c>
      <c r="U71" s="3">
        <v>10</v>
      </c>
    </row>
    <row r="72" spans="1:24" x14ac:dyDescent="0.3">
      <c r="B72">
        <v>30</v>
      </c>
      <c r="D72">
        <v>90</v>
      </c>
      <c r="I72">
        <v>8</v>
      </c>
      <c r="N72">
        <v>120</v>
      </c>
      <c r="S72">
        <v>62</v>
      </c>
    </row>
    <row r="73" spans="1:24" x14ac:dyDescent="0.3">
      <c r="B73">
        <v>53</v>
      </c>
      <c r="D73" s="1">
        <f>SUM(D71:D72)</f>
        <v>150</v>
      </c>
      <c r="I73" s="1">
        <f>SUM(I71:I72)</f>
        <v>102</v>
      </c>
      <c r="N73">
        <v>1730</v>
      </c>
      <c r="S73" s="1">
        <f>SUM(S71:S72)</f>
        <v>298</v>
      </c>
    </row>
    <row r="74" spans="1:24" x14ac:dyDescent="0.3">
      <c r="B74">
        <v>46</v>
      </c>
      <c r="N74">
        <v>1730</v>
      </c>
    </row>
    <row r="75" spans="1:24" x14ac:dyDescent="0.3">
      <c r="B75">
        <v>39</v>
      </c>
      <c r="N75">
        <v>72</v>
      </c>
      <c r="O75" s="1">
        <f>9179 - 4919 - 2284</f>
        <v>1976</v>
      </c>
    </row>
    <row r="76" spans="1:24" x14ac:dyDescent="0.3">
      <c r="A76" t="s">
        <v>57</v>
      </c>
      <c r="B76" s="1">
        <f>SUM(B71:B75)</f>
        <v>238</v>
      </c>
      <c r="D76">
        <v>0</v>
      </c>
      <c r="I76">
        <v>102</v>
      </c>
      <c r="N76" s="1">
        <f>SUM(N71:N75)</f>
        <v>3710</v>
      </c>
      <c r="O76">
        <v>1976</v>
      </c>
      <c r="P76">
        <v>73</v>
      </c>
      <c r="Q76">
        <v>104</v>
      </c>
      <c r="S76">
        <v>298</v>
      </c>
      <c r="U76">
        <v>10</v>
      </c>
      <c r="X76">
        <f>SUM(B76:W76)</f>
        <v>6511</v>
      </c>
    </row>
    <row r="78" spans="1:24" s="2" customFormat="1" x14ac:dyDescent="0.3">
      <c r="A78" s="2" t="s">
        <v>55</v>
      </c>
      <c r="D78" s="2">
        <v>100</v>
      </c>
      <c r="E78" s="2">
        <v>808</v>
      </c>
    </row>
    <row r="79" spans="1:24" x14ac:dyDescent="0.3">
      <c r="D79">
        <v>40</v>
      </c>
      <c r="E79">
        <v>654</v>
      </c>
    </row>
    <row r="80" spans="1:24" x14ac:dyDescent="0.3">
      <c r="D80">
        <v>90</v>
      </c>
      <c r="E80">
        <v>578</v>
      </c>
    </row>
    <row r="81" spans="1:23" x14ac:dyDescent="0.3">
      <c r="D81">
        <v>70</v>
      </c>
      <c r="E81">
        <v>858</v>
      </c>
    </row>
    <row r="82" spans="1:23" x14ac:dyDescent="0.3">
      <c r="D82" s="1">
        <f>SUM(D78:D81)</f>
        <v>300</v>
      </c>
      <c r="E82">
        <v>500</v>
      </c>
    </row>
    <row r="83" spans="1:23" x14ac:dyDescent="0.3">
      <c r="E83">
        <v>205</v>
      </c>
    </row>
    <row r="84" spans="1:23" x14ac:dyDescent="0.3">
      <c r="A84" t="s">
        <v>76</v>
      </c>
      <c r="D84">
        <v>0</v>
      </c>
      <c r="E84" s="1">
        <f>SUM(E78:E83)</f>
        <v>3603</v>
      </c>
    </row>
    <row r="86" spans="1:23" x14ac:dyDescent="0.3">
      <c r="A86">
        <v>2012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34</v>
      </c>
      <c r="O86" t="s">
        <v>35</v>
      </c>
      <c r="P86" t="s">
        <v>36</v>
      </c>
      <c r="Q86" t="s">
        <v>37</v>
      </c>
      <c r="R86" t="s">
        <v>38</v>
      </c>
      <c r="S86" t="s">
        <v>39</v>
      </c>
      <c r="T86" t="s">
        <v>40</v>
      </c>
      <c r="U86" t="s">
        <v>49</v>
      </c>
      <c r="V86" t="s">
        <v>42</v>
      </c>
      <c r="W86" t="s">
        <v>43</v>
      </c>
    </row>
    <row r="87" spans="1:23" x14ac:dyDescent="0.3">
      <c r="A87" t="s">
        <v>58</v>
      </c>
      <c r="B87" t="s">
        <v>0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  <c r="N87" t="s">
        <v>12</v>
      </c>
      <c r="O87" t="s">
        <v>13</v>
      </c>
      <c r="P87" t="s">
        <v>14</v>
      </c>
      <c r="Q87" t="s">
        <v>15</v>
      </c>
      <c r="R87" t="s">
        <v>16</v>
      </c>
      <c r="S87" t="s">
        <v>17</v>
      </c>
      <c r="T87" t="s">
        <v>18</v>
      </c>
      <c r="U87" t="s">
        <v>19</v>
      </c>
      <c r="V87" t="s">
        <v>20</v>
      </c>
      <c r="W87" t="s">
        <v>21</v>
      </c>
    </row>
    <row r="88" spans="1:23" x14ac:dyDescent="0.3">
      <c r="B88">
        <v>45</v>
      </c>
      <c r="D88">
        <v>60</v>
      </c>
      <c r="E88" s="1">
        <v>356</v>
      </c>
      <c r="F88" s="1">
        <v>1590</v>
      </c>
      <c r="G88" s="1">
        <v>47</v>
      </c>
      <c r="H88" s="1">
        <v>64</v>
      </c>
      <c r="I88" s="1">
        <v>30</v>
      </c>
      <c r="J88">
        <v>600</v>
      </c>
      <c r="K88">
        <v>81</v>
      </c>
      <c r="P88">
        <v>35</v>
      </c>
      <c r="Q88" s="1">
        <v>37</v>
      </c>
      <c r="S88" s="1">
        <v>62</v>
      </c>
      <c r="U88" s="1">
        <v>10</v>
      </c>
    </row>
    <row r="89" spans="1:23" x14ac:dyDescent="0.3">
      <c r="B89">
        <v>56</v>
      </c>
      <c r="D89">
        <v>70</v>
      </c>
      <c r="J89">
        <v>120</v>
      </c>
      <c r="K89">
        <v>600</v>
      </c>
      <c r="P89">
        <v>11</v>
      </c>
    </row>
    <row r="90" spans="1:23" x14ac:dyDescent="0.3">
      <c r="B90">
        <v>65</v>
      </c>
      <c r="D90">
        <v>67</v>
      </c>
      <c r="J90" s="1">
        <f>SUM(J88:J89)</f>
        <v>720</v>
      </c>
      <c r="K90" s="1">
        <f>SUM(K88:K89)</f>
        <v>681</v>
      </c>
      <c r="P90">
        <v>28</v>
      </c>
    </row>
    <row r="91" spans="1:23" x14ac:dyDescent="0.3">
      <c r="B91">
        <v>47</v>
      </c>
      <c r="D91">
        <v>32</v>
      </c>
      <c r="P91">
        <v>169</v>
      </c>
    </row>
    <row r="92" spans="1:23" x14ac:dyDescent="0.3">
      <c r="B92">
        <v>47</v>
      </c>
      <c r="D92">
        <v>89</v>
      </c>
      <c r="P92">
        <v>32</v>
      </c>
    </row>
    <row r="93" spans="1:23" x14ac:dyDescent="0.3">
      <c r="B93">
        <v>53</v>
      </c>
      <c r="D93" s="1">
        <f>SUM(D88:D92)</f>
        <v>318</v>
      </c>
      <c r="P93">
        <v>19</v>
      </c>
    </row>
    <row r="94" spans="1:23" x14ac:dyDescent="0.3">
      <c r="B94">
        <v>34</v>
      </c>
      <c r="P94">
        <v>18</v>
      </c>
    </row>
    <row r="95" spans="1:23" x14ac:dyDescent="0.3">
      <c r="B95">
        <v>39</v>
      </c>
      <c r="P95">
        <v>30</v>
      </c>
    </row>
    <row r="96" spans="1:23" x14ac:dyDescent="0.3">
      <c r="B96">
        <v>45</v>
      </c>
      <c r="O96" s="1">
        <f>8029 - 4943 - 2284</f>
        <v>802</v>
      </c>
      <c r="P96" s="1">
        <f>SUM(P88:P95)</f>
        <v>342</v>
      </c>
    </row>
    <row r="97" spans="1:24" x14ac:dyDescent="0.3">
      <c r="A97" t="s">
        <v>59</v>
      </c>
      <c r="B97" s="1">
        <f>SUM(B88:B96)</f>
        <v>431</v>
      </c>
      <c r="D97">
        <v>318</v>
      </c>
      <c r="E97">
        <v>356</v>
      </c>
      <c r="F97">
        <v>1590</v>
      </c>
      <c r="G97">
        <v>47</v>
      </c>
      <c r="H97">
        <v>64</v>
      </c>
      <c r="I97">
        <v>30</v>
      </c>
      <c r="J97">
        <v>720</v>
      </c>
      <c r="K97">
        <v>681</v>
      </c>
      <c r="O97">
        <v>802</v>
      </c>
      <c r="P97" s="1">
        <v>342</v>
      </c>
      <c r="Q97">
        <v>37</v>
      </c>
      <c r="S97">
        <v>62</v>
      </c>
      <c r="U97">
        <v>10</v>
      </c>
      <c r="X97">
        <f>SUM(B97:W97)</f>
        <v>5490</v>
      </c>
    </row>
    <row r="99" spans="1:24" s="2" customFormat="1" x14ac:dyDescent="0.3">
      <c r="A99" s="2" t="s">
        <v>55</v>
      </c>
      <c r="B99" s="2">
        <v>172</v>
      </c>
      <c r="E99" s="2">
        <v>858</v>
      </c>
      <c r="J99" s="2">
        <v>110</v>
      </c>
      <c r="P99" s="3">
        <v>63</v>
      </c>
    </row>
    <row r="100" spans="1:24" x14ac:dyDescent="0.3">
      <c r="B100">
        <v>24</v>
      </c>
      <c r="E100">
        <v>5000</v>
      </c>
      <c r="J100">
        <v>212</v>
      </c>
    </row>
    <row r="101" spans="1:24" x14ac:dyDescent="0.3">
      <c r="B101">
        <v>35</v>
      </c>
      <c r="E101" s="1">
        <f>SUM(E99:E100)</f>
        <v>5858</v>
      </c>
      <c r="J101">
        <v>333</v>
      </c>
      <c r="O101" s="1">
        <f>7616 - 6807</f>
        <v>809</v>
      </c>
    </row>
    <row r="102" spans="1:24" x14ac:dyDescent="0.3">
      <c r="A102" t="s">
        <v>60</v>
      </c>
      <c r="B102" s="1">
        <f>SUM(B99:B101)</f>
        <v>231</v>
      </c>
      <c r="D102">
        <v>0</v>
      </c>
      <c r="E102">
        <v>5858</v>
      </c>
      <c r="J102" s="1">
        <f>SUM(J99:J101)</f>
        <v>655</v>
      </c>
      <c r="O102">
        <v>809</v>
      </c>
      <c r="P102">
        <v>63</v>
      </c>
      <c r="X102">
        <v>6807</v>
      </c>
    </row>
    <row r="104" spans="1:24" s="2" customFormat="1" x14ac:dyDescent="0.3">
      <c r="A104" s="2" t="s">
        <v>61</v>
      </c>
      <c r="B104" s="2">
        <v>40</v>
      </c>
      <c r="E104" s="3">
        <v>575</v>
      </c>
      <c r="G104" s="2">
        <v>8</v>
      </c>
      <c r="H104" s="2">
        <v>280</v>
      </c>
      <c r="I104" s="3">
        <v>43</v>
      </c>
      <c r="J104" s="2">
        <v>96</v>
      </c>
      <c r="N104" s="2">
        <v>108</v>
      </c>
      <c r="P104" s="3">
        <v>39</v>
      </c>
      <c r="S104" s="2">
        <v>233</v>
      </c>
    </row>
    <row r="105" spans="1:24" x14ac:dyDescent="0.3">
      <c r="B105">
        <v>45</v>
      </c>
      <c r="G105">
        <v>45</v>
      </c>
      <c r="H105">
        <v>154</v>
      </c>
      <c r="J105">
        <v>72</v>
      </c>
      <c r="N105">
        <v>268</v>
      </c>
      <c r="S105">
        <v>62</v>
      </c>
    </row>
    <row r="106" spans="1:24" x14ac:dyDescent="0.3">
      <c r="B106" s="1">
        <f>SUM(B104:B105)</f>
        <v>85</v>
      </c>
      <c r="G106" s="1">
        <f>SUM(G104:G105)</f>
        <v>53</v>
      </c>
      <c r="H106" s="1">
        <f>SUM(H104:H105)</f>
        <v>434</v>
      </c>
      <c r="J106" s="1">
        <f>SUM(J104:J105)</f>
        <v>168</v>
      </c>
      <c r="N106">
        <v>188</v>
      </c>
      <c r="S106" s="1">
        <f>SUM(S104:S105)</f>
        <v>295</v>
      </c>
    </row>
    <row r="107" spans="1:24" x14ac:dyDescent="0.3">
      <c r="N107">
        <v>356</v>
      </c>
    </row>
    <row r="108" spans="1:24" x14ac:dyDescent="0.3">
      <c r="N108">
        <v>63</v>
      </c>
    </row>
    <row r="109" spans="1:24" x14ac:dyDescent="0.3">
      <c r="N109">
        <v>65</v>
      </c>
    </row>
    <row r="110" spans="1:24" x14ac:dyDescent="0.3">
      <c r="N110">
        <v>130</v>
      </c>
    </row>
    <row r="111" spans="1:24" x14ac:dyDescent="0.3">
      <c r="N111">
        <v>133</v>
      </c>
      <c r="O111" s="1">
        <f>6699 - 3473 - 2284</f>
        <v>942</v>
      </c>
    </row>
    <row r="112" spans="1:24" x14ac:dyDescent="0.3">
      <c r="A112" t="s">
        <v>62</v>
      </c>
      <c r="B112">
        <v>85</v>
      </c>
      <c r="E112">
        <v>575</v>
      </c>
      <c r="G112">
        <v>53</v>
      </c>
      <c r="H112">
        <v>437</v>
      </c>
      <c r="I112">
        <v>43</v>
      </c>
      <c r="J112">
        <v>168</v>
      </c>
      <c r="N112" s="1">
        <f>SUM(N104:N111)</f>
        <v>1311</v>
      </c>
      <c r="O112">
        <v>942</v>
      </c>
      <c r="P112">
        <v>39</v>
      </c>
      <c r="S112">
        <v>295</v>
      </c>
      <c r="X112">
        <v>3473</v>
      </c>
    </row>
    <row r="114" spans="1:23" s="2" customFormat="1" x14ac:dyDescent="0.3">
      <c r="A114" s="2" t="s">
        <v>55</v>
      </c>
      <c r="E114" s="2">
        <v>858</v>
      </c>
      <c r="F114" s="2">
        <v>667</v>
      </c>
      <c r="J114" s="3">
        <v>600</v>
      </c>
      <c r="O114" s="2">
        <v>29</v>
      </c>
      <c r="P114" s="3">
        <v>82</v>
      </c>
    </row>
    <row r="115" spans="1:23" x14ac:dyDescent="0.3">
      <c r="H115">
        <v>142</v>
      </c>
      <c r="O115">
        <v>22</v>
      </c>
    </row>
    <row r="116" spans="1:23" x14ac:dyDescent="0.3">
      <c r="H116">
        <v>124</v>
      </c>
      <c r="O116">
        <v>12</v>
      </c>
    </row>
    <row r="117" spans="1:23" x14ac:dyDescent="0.3">
      <c r="H117">
        <v>72</v>
      </c>
      <c r="O117">
        <v>11</v>
      </c>
    </row>
    <row r="118" spans="1:23" x14ac:dyDescent="0.3">
      <c r="H118">
        <v>48</v>
      </c>
      <c r="O118">
        <v>60</v>
      </c>
    </row>
    <row r="119" spans="1:23" x14ac:dyDescent="0.3">
      <c r="H119">
        <v>338</v>
      </c>
      <c r="O119">
        <v>21</v>
      </c>
    </row>
    <row r="120" spans="1:23" x14ac:dyDescent="0.3">
      <c r="H120" s="1">
        <f>SUM(H115:H119)</f>
        <v>724</v>
      </c>
      <c r="O120">
        <v>92</v>
      </c>
    </row>
    <row r="121" spans="1:23" x14ac:dyDescent="0.3">
      <c r="A121" t="s">
        <v>63</v>
      </c>
      <c r="D121">
        <v>0</v>
      </c>
      <c r="E121">
        <v>858</v>
      </c>
      <c r="F121">
        <v>667</v>
      </c>
      <c r="H121">
        <v>724</v>
      </c>
      <c r="J121">
        <v>600</v>
      </c>
      <c r="O121" s="1">
        <f>SUM(O114:O120)</f>
        <v>247</v>
      </c>
      <c r="P121">
        <v>82</v>
      </c>
    </row>
    <row r="123" spans="1:23" x14ac:dyDescent="0.3">
      <c r="A123">
        <v>2012</v>
      </c>
      <c r="B123" t="s">
        <v>22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31</v>
      </c>
      <c r="L123" t="s">
        <v>32</v>
      </c>
      <c r="M123" t="s">
        <v>33</v>
      </c>
      <c r="N123" t="s">
        <v>34</v>
      </c>
      <c r="O123" t="s">
        <v>35</v>
      </c>
      <c r="P123" t="s">
        <v>36</v>
      </c>
      <c r="Q123" t="s">
        <v>37</v>
      </c>
      <c r="R123" t="s">
        <v>38</v>
      </c>
      <c r="S123" t="s">
        <v>39</v>
      </c>
      <c r="T123" t="s">
        <v>40</v>
      </c>
      <c r="U123" t="s">
        <v>49</v>
      </c>
      <c r="V123" t="s">
        <v>42</v>
      </c>
      <c r="W123" t="s">
        <v>43</v>
      </c>
    </row>
    <row r="124" spans="1:23" x14ac:dyDescent="0.3">
      <c r="A124" t="s">
        <v>64</v>
      </c>
      <c r="B124" t="s">
        <v>0</v>
      </c>
      <c r="C124" t="s">
        <v>1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  <c r="L124" t="s">
        <v>10</v>
      </c>
      <c r="M124" t="s">
        <v>11</v>
      </c>
      <c r="N124" t="s">
        <v>12</v>
      </c>
      <c r="O124" t="s">
        <v>13</v>
      </c>
      <c r="P124" t="s">
        <v>14</v>
      </c>
      <c r="Q124" t="s">
        <v>15</v>
      </c>
      <c r="R124" t="s">
        <v>16</v>
      </c>
      <c r="S124" t="s">
        <v>17</v>
      </c>
      <c r="T124" t="s">
        <v>18</v>
      </c>
      <c r="U124" t="s">
        <v>19</v>
      </c>
      <c r="V124" t="s">
        <v>20</v>
      </c>
      <c r="W124" t="s">
        <v>21</v>
      </c>
    </row>
    <row r="125" spans="1:23" x14ac:dyDescent="0.3">
      <c r="B125">
        <v>57</v>
      </c>
      <c r="G125" s="1">
        <v>4</v>
      </c>
      <c r="H125">
        <v>109</v>
      </c>
      <c r="J125" s="1">
        <v>600</v>
      </c>
      <c r="N125">
        <v>60</v>
      </c>
      <c r="R125" s="1">
        <v>1143</v>
      </c>
      <c r="S125">
        <v>10</v>
      </c>
      <c r="U125" s="1">
        <v>10</v>
      </c>
    </row>
    <row r="126" spans="1:23" x14ac:dyDescent="0.3">
      <c r="B126">
        <v>57</v>
      </c>
      <c r="H126">
        <v>43</v>
      </c>
      <c r="J126" s="1"/>
      <c r="N126">
        <v>127</v>
      </c>
      <c r="S126">
        <v>234</v>
      </c>
    </row>
    <row r="127" spans="1:23" x14ac:dyDescent="0.3">
      <c r="B127">
        <v>58</v>
      </c>
      <c r="H127" s="1">
        <f>SUM(H125:H126)</f>
        <v>152</v>
      </c>
      <c r="N127">
        <v>142</v>
      </c>
      <c r="S127">
        <v>62</v>
      </c>
    </row>
    <row r="128" spans="1:23" x14ac:dyDescent="0.3">
      <c r="B128">
        <v>55</v>
      </c>
      <c r="N128">
        <v>67</v>
      </c>
      <c r="S128" s="1">
        <f>SUM(S125:S127)</f>
        <v>306</v>
      </c>
    </row>
    <row r="129" spans="1:24" x14ac:dyDescent="0.3">
      <c r="B129" s="1">
        <f>SUM(B125:B128)</f>
        <v>227</v>
      </c>
      <c r="N129">
        <v>67</v>
      </c>
    </row>
    <row r="130" spans="1:24" x14ac:dyDescent="0.3">
      <c r="N130">
        <v>92</v>
      </c>
    </row>
    <row r="131" spans="1:24" x14ac:dyDescent="0.3">
      <c r="N131">
        <v>69</v>
      </c>
      <c r="O131" s="1">
        <f>5815 - 3235 - 2284</f>
        <v>296</v>
      </c>
    </row>
    <row r="132" spans="1:24" x14ac:dyDescent="0.3">
      <c r="A132" t="s">
        <v>65</v>
      </c>
      <c r="B132">
        <v>227</v>
      </c>
      <c r="G132">
        <v>4</v>
      </c>
      <c r="H132">
        <v>152</v>
      </c>
      <c r="J132">
        <v>600</v>
      </c>
      <c r="N132" s="1">
        <f>SUM(N125:N131)</f>
        <v>624</v>
      </c>
      <c r="O132">
        <v>296</v>
      </c>
      <c r="R132">
        <v>1143</v>
      </c>
      <c r="S132">
        <v>306</v>
      </c>
      <c r="U132">
        <v>10</v>
      </c>
      <c r="V132">
        <f>SUM(B132:U132)</f>
        <v>3362</v>
      </c>
      <c r="X132">
        <v>3235</v>
      </c>
    </row>
    <row r="134" spans="1:24" s="2" customFormat="1" x14ac:dyDescent="0.3">
      <c r="A134" s="2" t="s">
        <v>81</v>
      </c>
      <c r="D134" s="2">
        <v>0</v>
      </c>
      <c r="E134" s="2">
        <v>858</v>
      </c>
      <c r="N134" s="2">
        <v>128</v>
      </c>
    </row>
    <row r="136" spans="1:24" s="2" customFormat="1" x14ac:dyDescent="0.3">
      <c r="A136" s="2" t="s">
        <v>66</v>
      </c>
      <c r="B136" s="2">
        <v>47</v>
      </c>
      <c r="D136" s="2">
        <v>70</v>
      </c>
      <c r="F136" s="3">
        <v>1620</v>
      </c>
      <c r="H136" s="2">
        <v>112</v>
      </c>
      <c r="J136" s="3">
        <v>600</v>
      </c>
      <c r="N136" s="2">
        <v>45</v>
      </c>
      <c r="P136" s="2">
        <v>88</v>
      </c>
      <c r="R136" s="3">
        <v>1050</v>
      </c>
      <c r="S136" s="2">
        <v>234</v>
      </c>
    </row>
    <row r="137" spans="1:24" x14ac:dyDescent="0.3">
      <c r="B137">
        <v>51</v>
      </c>
      <c r="D137">
        <v>32</v>
      </c>
      <c r="H137">
        <v>95</v>
      </c>
      <c r="N137">
        <v>62</v>
      </c>
      <c r="P137">
        <v>56</v>
      </c>
      <c r="S137">
        <v>10</v>
      </c>
    </row>
    <row r="138" spans="1:24" x14ac:dyDescent="0.3">
      <c r="B138">
        <v>69</v>
      </c>
      <c r="D138">
        <v>99</v>
      </c>
      <c r="H138">
        <v>344</v>
      </c>
      <c r="N138" s="1">
        <f>SUM(N136:N137)</f>
        <v>107</v>
      </c>
      <c r="P138">
        <v>16</v>
      </c>
      <c r="S138">
        <v>62</v>
      </c>
    </row>
    <row r="139" spans="1:24" x14ac:dyDescent="0.3">
      <c r="B139" s="1">
        <f>SUM(B136:B138)</f>
        <v>167</v>
      </c>
      <c r="D139">
        <v>40</v>
      </c>
      <c r="H139" s="1">
        <f>SUM(H136:H138)</f>
        <v>551</v>
      </c>
      <c r="O139" s="1">
        <f>9796 - 3337 - 2284</f>
        <v>4175</v>
      </c>
      <c r="P139">
        <v>16</v>
      </c>
      <c r="S139" s="1">
        <f>SUM(S136:S138)</f>
        <v>306</v>
      </c>
    </row>
    <row r="140" spans="1:24" x14ac:dyDescent="0.3">
      <c r="A140" t="s">
        <v>67</v>
      </c>
      <c r="B140">
        <v>167</v>
      </c>
      <c r="D140" s="1">
        <f>SUM(D136:D139)</f>
        <v>241</v>
      </c>
      <c r="H140">
        <v>551</v>
      </c>
      <c r="J140">
        <v>600</v>
      </c>
      <c r="N140">
        <v>107</v>
      </c>
      <c r="O140">
        <v>4175</v>
      </c>
      <c r="P140" s="1">
        <f>SUM(P136:P139)</f>
        <v>176</v>
      </c>
      <c r="R140">
        <v>1050</v>
      </c>
      <c r="S140">
        <v>306</v>
      </c>
      <c r="V140">
        <f>SUM(B140:U140)</f>
        <v>7373</v>
      </c>
    </row>
    <row r="142" spans="1:24" s="2" customFormat="1" x14ac:dyDescent="0.3">
      <c r="A142" s="2" t="s">
        <v>82</v>
      </c>
      <c r="B142" s="3">
        <v>30</v>
      </c>
      <c r="E142" s="2">
        <v>7250</v>
      </c>
      <c r="H142" s="3">
        <v>427</v>
      </c>
      <c r="J142" s="3">
        <v>403</v>
      </c>
      <c r="T142" s="3">
        <v>63</v>
      </c>
    </row>
    <row r="143" spans="1:24" x14ac:dyDescent="0.3">
      <c r="E143">
        <v>858</v>
      </c>
    </row>
    <row r="144" spans="1:24" x14ac:dyDescent="0.3">
      <c r="A144" t="s">
        <v>68</v>
      </c>
      <c r="B144">
        <v>30</v>
      </c>
      <c r="D144">
        <v>0</v>
      </c>
      <c r="E144" s="1">
        <f>SUM(E142:E143)</f>
        <v>8108</v>
      </c>
      <c r="H144">
        <v>427</v>
      </c>
      <c r="J144">
        <v>403</v>
      </c>
      <c r="T144">
        <v>63</v>
      </c>
    </row>
    <row r="146" spans="1:23" s="2" customFormat="1" x14ac:dyDescent="0.3">
      <c r="A146" s="2" t="s">
        <v>69</v>
      </c>
      <c r="B146" s="2">
        <v>40</v>
      </c>
      <c r="D146" s="2">
        <v>44</v>
      </c>
      <c r="E146" s="3">
        <v>331</v>
      </c>
      <c r="G146" s="3">
        <v>39</v>
      </c>
      <c r="H146" s="3">
        <v>88</v>
      </c>
      <c r="M146" s="2">
        <v>799</v>
      </c>
      <c r="N146" s="3">
        <v>152</v>
      </c>
      <c r="P146" s="2">
        <v>28</v>
      </c>
      <c r="Q146" s="2">
        <v>35</v>
      </c>
      <c r="R146" s="3">
        <v>138</v>
      </c>
      <c r="S146" s="2">
        <v>60</v>
      </c>
    </row>
    <row r="147" spans="1:23" x14ac:dyDescent="0.3">
      <c r="B147">
        <v>57</v>
      </c>
      <c r="D147">
        <v>40</v>
      </c>
      <c r="M147">
        <v>127</v>
      </c>
      <c r="P147">
        <v>22</v>
      </c>
      <c r="Q147">
        <v>30</v>
      </c>
      <c r="S147">
        <v>234</v>
      </c>
    </row>
    <row r="148" spans="1:23" x14ac:dyDescent="0.3">
      <c r="B148">
        <v>56</v>
      </c>
      <c r="D148">
        <v>40</v>
      </c>
      <c r="M148" s="1">
        <f>SUM(M146:M147)</f>
        <v>926</v>
      </c>
      <c r="P148" s="1">
        <f>SUM(P146:P147)</f>
        <v>50</v>
      </c>
      <c r="Q148" s="1">
        <f>SUM(Q146:Q147)</f>
        <v>65</v>
      </c>
      <c r="S148">
        <v>62</v>
      </c>
    </row>
    <row r="149" spans="1:23" x14ac:dyDescent="0.3">
      <c r="B149">
        <v>44</v>
      </c>
      <c r="D149">
        <v>61</v>
      </c>
      <c r="O149" s="1">
        <f>6609 - 2578 - 2284</f>
        <v>1747</v>
      </c>
      <c r="S149" s="1">
        <f>SUM(S146:S148)</f>
        <v>356</v>
      </c>
    </row>
    <row r="150" spans="1:23" x14ac:dyDescent="0.3">
      <c r="A150" t="s">
        <v>70</v>
      </c>
      <c r="B150" s="1">
        <f>SUM(B146:B149)</f>
        <v>197</v>
      </c>
      <c r="D150">
        <f>SUM(D146:D149)</f>
        <v>185</v>
      </c>
      <c r="E150">
        <v>331</v>
      </c>
      <c r="G150">
        <v>39</v>
      </c>
      <c r="H150">
        <v>88</v>
      </c>
      <c r="M150">
        <v>927</v>
      </c>
      <c r="N150">
        <v>152</v>
      </c>
      <c r="O150">
        <v>1747</v>
      </c>
      <c r="P150">
        <v>50</v>
      </c>
      <c r="Q150">
        <v>65</v>
      </c>
      <c r="R150">
        <v>138</v>
      </c>
      <c r="S150">
        <v>356</v>
      </c>
      <c r="V150">
        <f>SUM(B150:U150)</f>
        <v>4275</v>
      </c>
    </row>
    <row r="152" spans="1:23" s="2" customFormat="1" x14ac:dyDescent="0.3">
      <c r="A152" s="2" t="s">
        <v>83</v>
      </c>
      <c r="D152" s="2">
        <v>0</v>
      </c>
      <c r="E152" s="2">
        <v>8889</v>
      </c>
      <c r="F152" s="3">
        <v>666</v>
      </c>
      <c r="J152" s="2">
        <v>600</v>
      </c>
    </row>
    <row r="153" spans="1:23" x14ac:dyDescent="0.3">
      <c r="D153">
        <v>36</v>
      </c>
      <c r="E153">
        <v>1216</v>
      </c>
      <c r="J153">
        <v>600</v>
      </c>
    </row>
    <row r="154" spans="1:23" x14ac:dyDescent="0.3">
      <c r="D154" s="1">
        <f>SUM(D152:D153)</f>
        <v>36</v>
      </c>
      <c r="E154">
        <v>858</v>
      </c>
      <c r="J154" s="1">
        <f>SUM(J152:J153)</f>
        <v>1200</v>
      </c>
    </row>
    <row r="155" spans="1:23" x14ac:dyDescent="0.3">
      <c r="A155" t="s">
        <v>71</v>
      </c>
      <c r="D155">
        <v>76</v>
      </c>
      <c r="E155" s="1">
        <f>SUM(E152:E154)</f>
        <v>10963</v>
      </c>
      <c r="F155">
        <v>666</v>
      </c>
      <c r="J155">
        <v>1200</v>
      </c>
    </row>
    <row r="157" spans="1:23" x14ac:dyDescent="0.3">
      <c r="A157">
        <v>2012</v>
      </c>
      <c r="B157" t="s">
        <v>22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33</v>
      </c>
      <c r="N157" t="s">
        <v>34</v>
      </c>
      <c r="O157" t="s">
        <v>35</v>
      </c>
      <c r="P157" t="s">
        <v>36</v>
      </c>
      <c r="Q157" t="s">
        <v>37</v>
      </c>
      <c r="R157" t="s">
        <v>38</v>
      </c>
      <c r="S157" t="s">
        <v>39</v>
      </c>
      <c r="T157" t="s">
        <v>40</v>
      </c>
      <c r="U157" t="s">
        <v>49</v>
      </c>
      <c r="V157" t="s">
        <v>42</v>
      </c>
      <c r="W157" t="s">
        <v>43</v>
      </c>
    </row>
    <row r="158" spans="1:23" x14ac:dyDescent="0.3">
      <c r="A158" t="s">
        <v>72</v>
      </c>
      <c r="B158" t="s">
        <v>0</v>
      </c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</row>
    <row r="159" spans="1:23" x14ac:dyDescent="0.3">
      <c r="B159">
        <v>62</v>
      </c>
      <c r="D159" s="1">
        <v>72</v>
      </c>
      <c r="E159" s="1">
        <v>1612</v>
      </c>
      <c r="H159" s="1">
        <v>50</v>
      </c>
      <c r="I159" s="1">
        <v>16</v>
      </c>
      <c r="J159" s="1">
        <v>600</v>
      </c>
      <c r="N159" s="1">
        <v>77</v>
      </c>
      <c r="P159" s="1">
        <v>135</v>
      </c>
      <c r="R159">
        <v>72</v>
      </c>
      <c r="S159">
        <v>234</v>
      </c>
    </row>
    <row r="160" spans="1:23" x14ac:dyDescent="0.3">
      <c r="B160">
        <v>33</v>
      </c>
      <c r="R160">
        <v>110</v>
      </c>
      <c r="S160">
        <v>63</v>
      </c>
    </row>
    <row r="161" spans="1:22" x14ac:dyDescent="0.3">
      <c r="B161">
        <v>54</v>
      </c>
      <c r="R161">
        <v>110</v>
      </c>
      <c r="S161" s="1">
        <f>SUM(S159:S160)</f>
        <v>297</v>
      </c>
    </row>
    <row r="162" spans="1:22" x14ac:dyDescent="0.3">
      <c r="B162">
        <v>50</v>
      </c>
      <c r="R162">
        <v>2146</v>
      </c>
    </row>
    <row r="163" spans="1:22" x14ac:dyDescent="0.3">
      <c r="B163">
        <v>66</v>
      </c>
      <c r="R163" s="1">
        <f>SUM(R159:R162)</f>
        <v>2438</v>
      </c>
    </row>
    <row r="164" spans="1:22" x14ac:dyDescent="0.3">
      <c r="B164">
        <v>155</v>
      </c>
    </row>
    <row r="165" spans="1:22" x14ac:dyDescent="0.3">
      <c r="B165">
        <v>32</v>
      </c>
      <c r="O165" s="1">
        <f>9884 - 5945 - 2284</f>
        <v>1655</v>
      </c>
    </row>
    <row r="166" spans="1:22" x14ac:dyDescent="0.3">
      <c r="A166" t="s">
        <v>73</v>
      </c>
      <c r="B166" s="1">
        <f>SUM(B159:B165)</f>
        <v>452</v>
      </c>
      <c r="D166">
        <v>72</v>
      </c>
      <c r="E166">
        <v>1612</v>
      </c>
      <c r="H166">
        <v>50</v>
      </c>
      <c r="I166">
        <v>16</v>
      </c>
      <c r="J166">
        <v>600</v>
      </c>
      <c r="N166">
        <v>77</v>
      </c>
      <c r="O166">
        <v>1655</v>
      </c>
      <c r="P166">
        <v>135</v>
      </c>
      <c r="R166">
        <v>2438</v>
      </c>
      <c r="S166">
        <v>297</v>
      </c>
      <c r="V166">
        <f>SUM(B166:U166)</f>
        <v>7404</v>
      </c>
    </row>
    <row r="168" spans="1:22" s="2" customFormat="1" x14ac:dyDescent="0.3">
      <c r="E168" s="2">
        <v>6000</v>
      </c>
      <c r="H168" s="3">
        <v>130</v>
      </c>
    </row>
    <row r="169" spans="1:22" x14ac:dyDescent="0.3">
      <c r="E169">
        <v>6550</v>
      </c>
    </row>
    <row r="170" spans="1:22" x14ac:dyDescent="0.3">
      <c r="E170">
        <v>858</v>
      </c>
    </row>
    <row r="171" spans="1:22" x14ac:dyDescent="0.3">
      <c r="A171" t="s">
        <v>74</v>
      </c>
      <c r="D171">
        <v>0</v>
      </c>
      <c r="E171" s="1">
        <f>SUM(E168:E170)</f>
        <v>13408</v>
      </c>
      <c r="H171">
        <v>130</v>
      </c>
    </row>
    <row r="172" spans="1:22" s="4" customFormat="1" x14ac:dyDescent="0.3">
      <c r="E172" s="5"/>
    </row>
    <row r="173" spans="1:22" x14ac:dyDescent="0.3">
      <c r="A173" t="s">
        <v>47</v>
      </c>
      <c r="B173">
        <v>671</v>
      </c>
      <c r="D173">
        <v>417</v>
      </c>
      <c r="E173">
        <v>4811</v>
      </c>
      <c r="G173">
        <v>45</v>
      </c>
      <c r="H173">
        <v>664</v>
      </c>
      <c r="I173">
        <v>3</v>
      </c>
      <c r="L173">
        <v>91</v>
      </c>
      <c r="M173">
        <v>1457</v>
      </c>
      <c r="N173">
        <v>55</v>
      </c>
      <c r="O173">
        <v>1945</v>
      </c>
      <c r="P173">
        <v>298</v>
      </c>
      <c r="R173">
        <v>99</v>
      </c>
      <c r="S173">
        <v>249</v>
      </c>
    </row>
    <row r="174" spans="1:22" x14ac:dyDescent="0.3">
      <c r="A174" t="s">
        <v>77</v>
      </c>
      <c r="E174">
        <v>858</v>
      </c>
      <c r="G174">
        <v>26</v>
      </c>
    </row>
    <row r="175" spans="1:22" x14ac:dyDescent="0.3">
      <c r="A175" t="s">
        <v>46</v>
      </c>
      <c r="B175">
        <v>482</v>
      </c>
      <c r="D175">
        <v>49</v>
      </c>
      <c r="E175">
        <v>541</v>
      </c>
      <c r="H175">
        <v>715</v>
      </c>
      <c r="N175">
        <v>275</v>
      </c>
      <c r="O175">
        <v>1669</v>
      </c>
      <c r="P175">
        <v>393</v>
      </c>
      <c r="Q175">
        <v>336</v>
      </c>
      <c r="R175">
        <v>723</v>
      </c>
      <c r="S175">
        <v>127</v>
      </c>
      <c r="T175">
        <v>245</v>
      </c>
      <c r="U175">
        <v>10</v>
      </c>
    </row>
    <row r="176" spans="1:22" x14ac:dyDescent="0.3">
      <c r="A176" t="s">
        <v>78</v>
      </c>
      <c r="E176">
        <v>858</v>
      </c>
      <c r="G176">
        <v>26</v>
      </c>
    </row>
    <row r="177" spans="1:24" x14ac:dyDescent="0.3">
      <c r="A177" t="s">
        <v>50</v>
      </c>
      <c r="B177">
        <v>263</v>
      </c>
      <c r="C177">
        <v>505</v>
      </c>
      <c r="E177">
        <v>2810</v>
      </c>
      <c r="H177">
        <v>638</v>
      </c>
      <c r="N177">
        <v>526</v>
      </c>
      <c r="O177">
        <v>1545</v>
      </c>
      <c r="P177">
        <v>416</v>
      </c>
      <c r="Q177">
        <v>59</v>
      </c>
      <c r="S177">
        <v>296</v>
      </c>
      <c r="U177">
        <v>20</v>
      </c>
    </row>
    <row r="178" spans="1:24" x14ac:dyDescent="0.3">
      <c r="A178" t="s">
        <v>79</v>
      </c>
      <c r="E178">
        <v>858</v>
      </c>
      <c r="G178">
        <v>26</v>
      </c>
    </row>
    <row r="180" spans="1:24" x14ac:dyDescent="0.3">
      <c r="A180" t="s">
        <v>52</v>
      </c>
      <c r="B180">
        <v>477</v>
      </c>
      <c r="D180">
        <v>116</v>
      </c>
      <c r="E180">
        <v>311</v>
      </c>
      <c r="G180">
        <v>45</v>
      </c>
      <c r="H180">
        <v>225</v>
      </c>
      <c r="I180">
        <v>9</v>
      </c>
      <c r="N180">
        <v>789</v>
      </c>
      <c r="O180">
        <v>1288</v>
      </c>
      <c r="P180">
        <v>196</v>
      </c>
      <c r="R180">
        <v>484</v>
      </c>
      <c r="S180">
        <v>314</v>
      </c>
      <c r="U180">
        <v>10</v>
      </c>
    </row>
    <row r="181" spans="1:24" x14ac:dyDescent="0.3">
      <c r="A181" t="s">
        <v>80</v>
      </c>
      <c r="E181">
        <v>858</v>
      </c>
      <c r="G181">
        <v>26</v>
      </c>
    </row>
    <row r="183" spans="1:24" x14ac:dyDescent="0.3">
      <c r="A183" t="s">
        <v>54</v>
      </c>
      <c r="B183">
        <v>347</v>
      </c>
      <c r="D183">
        <v>255</v>
      </c>
      <c r="E183">
        <v>959</v>
      </c>
      <c r="H183">
        <v>642</v>
      </c>
      <c r="J183">
        <v>3500</v>
      </c>
      <c r="N183">
        <v>163</v>
      </c>
      <c r="O183">
        <v>1814</v>
      </c>
      <c r="P183">
        <v>555</v>
      </c>
      <c r="Q183">
        <v>48</v>
      </c>
      <c r="R183">
        <v>1618</v>
      </c>
      <c r="S183">
        <v>306</v>
      </c>
      <c r="U183">
        <v>10</v>
      </c>
    </row>
    <row r="184" spans="1:24" x14ac:dyDescent="0.3">
      <c r="A184" t="s">
        <v>75</v>
      </c>
      <c r="B184" s="1">
        <v>65</v>
      </c>
      <c r="D184" s="1">
        <v>0</v>
      </c>
      <c r="E184" s="1">
        <f>SUM(E174:E181)</f>
        <v>7094</v>
      </c>
      <c r="H184" s="1">
        <v>667</v>
      </c>
    </row>
    <row r="185" spans="1:24" x14ac:dyDescent="0.3">
      <c r="B185" s="1"/>
      <c r="D185" s="1"/>
      <c r="E185" s="1"/>
      <c r="H185" s="1"/>
    </row>
    <row r="186" spans="1:24" x14ac:dyDescent="0.3">
      <c r="A186" t="s">
        <v>57</v>
      </c>
      <c r="B186" s="1">
        <v>238</v>
      </c>
      <c r="D186" s="1">
        <v>150</v>
      </c>
      <c r="E186" s="1"/>
      <c r="H186" s="1"/>
      <c r="I186">
        <v>102</v>
      </c>
      <c r="N186">
        <v>3710</v>
      </c>
      <c r="O186">
        <v>1976</v>
      </c>
      <c r="P186">
        <v>73</v>
      </c>
      <c r="Q186">
        <v>104</v>
      </c>
      <c r="S186">
        <v>298</v>
      </c>
      <c r="U186">
        <v>10</v>
      </c>
    </row>
    <row r="187" spans="1:24" x14ac:dyDescent="0.3">
      <c r="A187" t="s">
        <v>76</v>
      </c>
      <c r="D187">
        <v>300</v>
      </c>
      <c r="E187" s="1">
        <f>SUM(E173:E184)</f>
        <v>19958</v>
      </c>
    </row>
    <row r="188" spans="1:24" x14ac:dyDescent="0.3">
      <c r="A188" t="s">
        <v>59</v>
      </c>
      <c r="B188">
        <v>431</v>
      </c>
      <c r="D188">
        <v>318</v>
      </c>
      <c r="E188" s="1">
        <v>356</v>
      </c>
      <c r="F188">
        <v>1590</v>
      </c>
      <c r="G188">
        <v>47</v>
      </c>
      <c r="H188">
        <v>64</v>
      </c>
      <c r="I188">
        <v>30</v>
      </c>
      <c r="J188">
        <v>720</v>
      </c>
      <c r="K188">
        <v>681</v>
      </c>
      <c r="O188">
        <v>802</v>
      </c>
      <c r="P188">
        <v>342</v>
      </c>
      <c r="Q188">
        <v>37</v>
      </c>
      <c r="S188">
        <v>62</v>
      </c>
      <c r="U188">
        <v>10</v>
      </c>
    </row>
    <row r="189" spans="1:24" x14ac:dyDescent="0.3">
      <c r="A189" t="s">
        <v>60</v>
      </c>
      <c r="B189" s="1">
        <f>SUM(B181:B187)</f>
        <v>650</v>
      </c>
      <c r="E189">
        <v>5858</v>
      </c>
      <c r="J189" s="1">
        <f>SUM(J181:J187)</f>
        <v>3500</v>
      </c>
      <c r="O189">
        <v>809</v>
      </c>
      <c r="P189">
        <v>63</v>
      </c>
      <c r="X189">
        <v>6807</v>
      </c>
    </row>
    <row r="190" spans="1:24" x14ac:dyDescent="0.3">
      <c r="A190" t="s">
        <v>62</v>
      </c>
      <c r="B190">
        <v>85</v>
      </c>
      <c r="E190">
        <v>575</v>
      </c>
      <c r="G190">
        <v>53</v>
      </c>
      <c r="H190">
        <v>437</v>
      </c>
      <c r="I190">
        <v>43</v>
      </c>
      <c r="J190">
        <v>168</v>
      </c>
      <c r="N190" s="1">
        <f>SUM(N182:N189)</f>
        <v>3873</v>
      </c>
      <c r="O190">
        <v>942</v>
      </c>
      <c r="P190">
        <v>39</v>
      </c>
      <c r="S190">
        <v>295</v>
      </c>
    </row>
    <row r="191" spans="1:24" x14ac:dyDescent="0.3">
      <c r="A191" t="s">
        <v>63</v>
      </c>
      <c r="E191">
        <v>858</v>
      </c>
      <c r="F191">
        <v>667</v>
      </c>
      <c r="H191">
        <v>724</v>
      </c>
      <c r="J191">
        <v>600</v>
      </c>
      <c r="O191" s="1">
        <f>SUM(O174:O189)</f>
        <v>9903</v>
      </c>
      <c r="P191">
        <v>82</v>
      </c>
    </row>
    <row r="192" spans="1:24" x14ac:dyDescent="0.3">
      <c r="A192" t="s">
        <v>65</v>
      </c>
      <c r="B192">
        <v>227</v>
      </c>
      <c r="G192">
        <v>4</v>
      </c>
      <c r="H192">
        <v>152</v>
      </c>
      <c r="J192">
        <v>600</v>
      </c>
      <c r="N192" s="1">
        <f>SUM(N185:N191)</f>
        <v>7583</v>
      </c>
      <c r="O192">
        <v>296</v>
      </c>
      <c r="R192">
        <v>1143</v>
      </c>
      <c r="S192">
        <v>306</v>
      </c>
      <c r="U192">
        <v>10</v>
      </c>
    </row>
    <row r="193" spans="1:23" s="6" customFormat="1" x14ac:dyDescent="0.3">
      <c r="A193" s="6" t="s">
        <v>81</v>
      </c>
      <c r="E193" s="6">
        <v>858</v>
      </c>
      <c r="N193" s="6">
        <v>128</v>
      </c>
    </row>
    <row r="194" spans="1:23" s="6" customFormat="1" x14ac:dyDescent="0.3">
      <c r="A194" t="s">
        <v>67</v>
      </c>
      <c r="B194">
        <v>167</v>
      </c>
      <c r="C194"/>
      <c r="D194" s="1">
        <f>SUM(D190:D193)</f>
        <v>0</v>
      </c>
      <c r="E194"/>
      <c r="F194"/>
      <c r="G194"/>
      <c r="H194">
        <v>551</v>
      </c>
      <c r="I194"/>
      <c r="J194">
        <v>600</v>
      </c>
      <c r="K194"/>
      <c r="L194"/>
      <c r="M194"/>
      <c r="N194">
        <v>107</v>
      </c>
      <c r="O194">
        <v>4175</v>
      </c>
      <c r="P194" s="1">
        <f>SUM(P190:P193)</f>
        <v>121</v>
      </c>
      <c r="Q194"/>
      <c r="R194">
        <v>1050</v>
      </c>
      <c r="S194">
        <v>306</v>
      </c>
    </row>
    <row r="195" spans="1:23" s="6" customFormat="1" x14ac:dyDescent="0.3">
      <c r="A195" s="6" t="s">
        <v>82</v>
      </c>
      <c r="B195" s="7">
        <v>30</v>
      </c>
      <c r="E195" s="6">
        <v>7250</v>
      </c>
      <c r="H195" s="7">
        <v>427</v>
      </c>
      <c r="J195" s="7">
        <v>403</v>
      </c>
      <c r="T195" s="7">
        <v>63</v>
      </c>
    </row>
    <row r="196" spans="1:23" s="6" customFormat="1" x14ac:dyDescent="0.3">
      <c r="B196" s="7"/>
      <c r="H196" s="7"/>
      <c r="J196" s="7"/>
      <c r="T196" s="7"/>
    </row>
    <row r="197" spans="1:23" s="6" customFormat="1" x14ac:dyDescent="0.3">
      <c r="A197" t="s">
        <v>70</v>
      </c>
      <c r="B197" s="1">
        <f>SUM(B193:B196)</f>
        <v>197</v>
      </c>
      <c r="C197"/>
      <c r="D197">
        <f>SUM(D193:D196)</f>
        <v>0</v>
      </c>
      <c r="E197">
        <v>331</v>
      </c>
      <c r="F197"/>
      <c r="G197">
        <v>39</v>
      </c>
      <c r="H197">
        <v>88</v>
      </c>
      <c r="I197"/>
      <c r="J197"/>
      <c r="K197"/>
      <c r="L197"/>
      <c r="M197">
        <v>927</v>
      </c>
      <c r="N197">
        <v>152</v>
      </c>
      <c r="O197">
        <v>1747</v>
      </c>
      <c r="P197">
        <v>50</v>
      </c>
      <c r="Q197">
        <v>65</v>
      </c>
      <c r="R197">
        <v>138</v>
      </c>
      <c r="S197">
        <v>356</v>
      </c>
      <c r="T197" s="7"/>
    </row>
    <row r="198" spans="1:23" s="6" customFormat="1" x14ac:dyDescent="0.3">
      <c r="A198" s="6" t="s">
        <v>83</v>
      </c>
      <c r="D198" s="6">
        <v>40</v>
      </c>
      <c r="E198" s="6">
        <v>8889</v>
      </c>
      <c r="F198" s="7">
        <v>666</v>
      </c>
      <c r="J198" s="6">
        <v>600</v>
      </c>
    </row>
    <row r="199" spans="1:23" s="6" customFormat="1" x14ac:dyDescent="0.3">
      <c r="A199" t="s">
        <v>73</v>
      </c>
      <c r="B199" s="1">
        <f>SUM(B192:B198)</f>
        <v>621</v>
      </c>
      <c r="C199"/>
      <c r="D199">
        <v>72</v>
      </c>
      <c r="E199">
        <v>1612</v>
      </c>
      <c r="F199"/>
      <c r="G199"/>
      <c r="H199">
        <v>50</v>
      </c>
      <c r="I199">
        <v>16</v>
      </c>
      <c r="J199">
        <v>600</v>
      </c>
      <c r="K199"/>
      <c r="L199"/>
      <c r="M199"/>
      <c r="N199">
        <v>77</v>
      </c>
      <c r="O199">
        <v>1655</v>
      </c>
      <c r="P199">
        <v>135</v>
      </c>
      <c r="Q199"/>
      <c r="R199">
        <v>2438</v>
      </c>
      <c r="S199">
        <v>297</v>
      </c>
    </row>
    <row r="200" spans="1:23" x14ac:dyDescent="0.3">
      <c r="A200" t="s">
        <v>74</v>
      </c>
      <c r="D200">
        <f>SUM(D198:D199)</f>
        <v>112</v>
      </c>
      <c r="E200" s="1">
        <f>SUM(E193:E198)</f>
        <v>17328</v>
      </c>
      <c r="H200">
        <v>130</v>
      </c>
    </row>
    <row r="201" spans="1:23" x14ac:dyDescent="0.3">
      <c r="B201" s="1">
        <f>SUM(B192:B200)</f>
        <v>1242</v>
      </c>
      <c r="C201">
        <v>505</v>
      </c>
      <c r="D201" s="1">
        <v>1829</v>
      </c>
      <c r="E201" s="1">
        <f>SUM(E193:E200)</f>
        <v>36268</v>
      </c>
      <c r="F201" s="1">
        <f>SUM(F173:F200)</f>
        <v>2923</v>
      </c>
      <c r="G201" s="1">
        <f>SUM(G173:G200)</f>
        <v>337</v>
      </c>
      <c r="H201" s="1">
        <f>SUM(H173:H200)</f>
        <v>6174</v>
      </c>
      <c r="I201" s="1">
        <f>SUM(I173:I200)</f>
        <v>203</v>
      </c>
      <c r="J201" s="1">
        <v>11291</v>
      </c>
      <c r="K201" s="1">
        <f>SUM(K173:K200)</f>
        <v>681</v>
      </c>
      <c r="L201" s="1">
        <f>SUM(L173:L200)</f>
        <v>91</v>
      </c>
      <c r="M201" s="1">
        <f>SUM(M173:M200)</f>
        <v>2384</v>
      </c>
      <c r="N201" s="1">
        <v>17438</v>
      </c>
      <c r="O201" s="1">
        <v>30565</v>
      </c>
      <c r="P201" s="1">
        <v>2763</v>
      </c>
      <c r="Q201" s="1">
        <f>SUM(Q173:Q200)</f>
        <v>649</v>
      </c>
      <c r="R201" s="1">
        <f>SUM(R173:R200)</f>
        <v>7693</v>
      </c>
      <c r="S201" s="1">
        <f>SUM(S173:S200)</f>
        <v>3212</v>
      </c>
      <c r="T201" s="1">
        <f>SUM(T173:T200)</f>
        <v>308</v>
      </c>
      <c r="U201" s="1">
        <f>SUM(U173:U200)</f>
        <v>80</v>
      </c>
      <c r="V201" s="1">
        <f>SUM(P201:U201)</f>
        <v>14705</v>
      </c>
    </row>
    <row r="202" spans="1:23" s="4" customFormat="1" x14ac:dyDescent="0.3"/>
    <row r="203" spans="1:23" x14ac:dyDescent="0.3">
      <c r="B203" t="s">
        <v>22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31</v>
      </c>
      <c r="L203" t="s">
        <v>32</v>
      </c>
      <c r="M203" t="s">
        <v>33</v>
      </c>
      <c r="N203" t="s">
        <v>34</v>
      </c>
      <c r="O203" t="s">
        <v>35</v>
      </c>
      <c r="P203" t="s">
        <v>36</v>
      </c>
      <c r="Q203" t="s">
        <v>37</v>
      </c>
      <c r="R203" t="s">
        <v>38</v>
      </c>
      <c r="S203" t="s">
        <v>39</v>
      </c>
      <c r="T203" t="s">
        <v>40</v>
      </c>
      <c r="U203" t="s">
        <v>49</v>
      </c>
      <c r="V203" t="s">
        <v>42</v>
      </c>
      <c r="W203" t="s">
        <v>43</v>
      </c>
    </row>
    <row r="204" spans="1:23" x14ac:dyDescent="0.3">
      <c r="B204" t="s">
        <v>0</v>
      </c>
      <c r="C204" t="s">
        <v>1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t="s">
        <v>84</v>
      </c>
      <c r="K204" t="s">
        <v>9</v>
      </c>
      <c r="L204" t="s">
        <v>10</v>
      </c>
      <c r="M204" t="s">
        <v>11</v>
      </c>
      <c r="N204" t="s">
        <v>12</v>
      </c>
      <c r="O204" t="s">
        <v>13</v>
      </c>
      <c r="P204" t="s">
        <v>14</v>
      </c>
      <c r="Q204" t="s">
        <v>15</v>
      </c>
      <c r="R204" t="s">
        <v>16</v>
      </c>
      <c r="S204" t="s">
        <v>17</v>
      </c>
      <c r="T204" t="s">
        <v>18</v>
      </c>
      <c r="U204" t="s">
        <v>19</v>
      </c>
      <c r="V204" t="s">
        <v>20</v>
      </c>
      <c r="W204" t="s">
        <v>21</v>
      </c>
    </row>
    <row r="205" spans="1:23" x14ac:dyDescent="0.3">
      <c r="D205" s="1">
        <v>417</v>
      </c>
      <c r="E205" s="1"/>
      <c r="H205" s="1">
        <v>50</v>
      </c>
      <c r="I205" s="1"/>
      <c r="J205" s="1">
        <v>3500</v>
      </c>
      <c r="N205" s="1">
        <v>55</v>
      </c>
      <c r="O205">
        <v>1945</v>
      </c>
      <c r="P205" s="1">
        <v>298</v>
      </c>
      <c r="S205">
        <v>249</v>
      </c>
    </row>
    <row r="206" spans="1:23" x14ac:dyDescent="0.3">
      <c r="D206">
        <v>49</v>
      </c>
      <c r="J206">
        <v>720</v>
      </c>
      <c r="N206">
        <v>275</v>
      </c>
      <c r="O206">
        <v>1669</v>
      </c>
      <c r="P206">
        <v>393</v>
      </c>
      <c r="S206">
        <v>127</v>
      </c>
    </row>
    <row r="207" spans="1:23" x14ac:dyDescent="0.3">
      <c r="D207">
        <v>116</v>
      </c>
      <c r="J207">
        <v>3500</v>
      </c>
      <c r="N207">
        <v>526</v>
      </c>
      <c r="O207">
        <v>1545</v>
      </c>
      <c r="P207">
        <v>416</v>
      </c>
      <c r="S207">
        <v>296</v>
      </c>
    </row>
    <row r="208" spans="1:23" x14ac:dyDescent="0.3">
      <c r="D208">
        <v>255</v>
      </c>
      <c r="J208">
        <v>168</v>
      </c>
      <c r="N208">
        <v>789</v>
      </c>
      <c r="O208">
        <v>1288</v>
      </c>
      <c r="P208">
        <v>196</v>
      </c>
      <c r="S208">
        <v>314</v>
      </c>
    </row>
    <row r="209" spans="4:19" x14ac:dyDescent="0.3">
      <c r="D209">
        <v>150</v>
      </c>
      <c r="J209">
        <v>600</v>
      </c>
      <c r="N209">
        <v>163</v>
      </c>
      <c r="O209">
        <v>1814</v>
      </c>
      <c r="P209">
        <v>555</v>
      </c>
      <c r="S209">
        <v>306</v>
      </c>
    </row>
    <row r="210" spans="4:19" x14ac:dyDescent="0.3">
      <c r="D210">
        <v>300</v>
      </c>
      <c r="J210">
        <v>600</v>
      </c>
      <c r="N210">
        <v>3710</v>
      </c>
      <c r="O210">
        <v>1976</v>
      </c>
      <c r="P210">
        <v>73</v>
      </c>
      <c r="S210">
        <v>298</v>
      </c>
    </row>
    <row r="211" spans="4:19" x14ac:dyDescent="0.3">
      <c r="D211">
        <v>318</v>
      </c>
      <c r="J211">
        <v>600</v>
      </c>
      <c r="N211">
        <v>3873</v>
      </c>
      <c r="O211">
        <v>802</v>
      </c>
      <c r="P211">
        <v>342</v>
      </c>
      <c r="S211">
        <v>62</v>
      </c>
    </row>
    <row r="212" spans="4:19" x14ac:dyDescent="0.3">
      <c r="D212">
        <v>40</v>
      </c>
      <c r="J212">
        <v>403</v>
      </c>
      <c r="N212">
        <v>7583</v>
      </c>
      <c r="O212">
        <v>809</v>
      </c>
      <c r="P212">
        <v>63</v>
      </c>
      <c r="S212">
        <v>295</v>
      </c>
    </row>
    <row r="213" spans="4:19" x14ac:dyDescent="0.3">
      <c r="D213">
        <v>72</v>
      </c>
      <c r="J213">
        <v>600</v>
      </c>
      <c r="N213">
        <v>128</v>
      </c>
      <c r="O213">
        <v>942</v>
      </c>
      <c r="P213">
        <v>39</v>
      </c>
      <c r="S213">
        <v>306</v>
      </c>
    </row>
    <row r="214" spans="4:19" x14ac:dyDescent="0.3">
      <c r="D214">
        <v>112</v>
      </c>
      <c r="J214">
        <v>600</v>
      </c>
      <c r="N214">
        <v>107</v>
      </c>
      <c r="O214">
        <v>9902</v>
      </c>
      <c r="P214">
        <v>82</v>
      </c>
      <c r="S214">
        <v>306</v>
      </c>
    </row>
    <row r="215" spans="4:19" x14ac:dyDescent="0.3">
      <c r="D215" s="1">
        <f>SUM(D205:D214)</f>
        <v>1829</v>
      </c>
      <c r="J215">
        <f>SUM(J205:J214)</f>
        <v>11291</v>
      </c>
      <c r="N215">
        <v>152</v>
      </c>
      <c r="O215">
        <v>296</v>
      </c>
      <c r="P215">
        <v>121</v>
      </c>
      <c r="S215">
        <v>356</v>
      </c>
    </row>
    <row r="216" spans="4:19" x14ac:dyDescent="0.3">
      <c r="N216">
        <v>77</v>
      </c>
      <c r="O216">
        <v>4175</v>
      </c>
      <c r="P216">
        <v>50</v>
      </c>
      <c r="S216">
        <v>297</v>
      </c>
    </row>
    <row r="217" spans="4:19" x14ac:dyDescent="0.3">
      <c r="N217" s="1">
        <f>SUM(N205:N216)</f>
        <v>17438</v>
      </c>
      <c r="O217">
        <v>1747</v>
      </c>
      <c r="P217">
        <v>135</v>
      </c>
      <c r="S217" s="1">
        <f>SUM(S205:S216)</f>
        <v>3212</v>
      </c>
    </row>
    <row r="218" spans="4:19" x14ac:dyDescent="0.3">
      <c r="O218">
        <v>1655</v>
      </c>
      <c r="P218" s="1">
        <f>SUM(P205:P217)</f>
        <v>2763</v>
      </c>
    </row>
    <row r="219" spans="4:19" x14ac:dyDescent="0.3">
      <c r="O219" s="1">
        <f>SUM(O205:O218)</f>
        <v>30565</v>
      </c>
    </row>
    <row r="221" spans="4:19" s="2" customFormat="1" x14ac:dyDescent="0.3">
      <c r="E221" s="2" t="s">
        <v>85</v>
      </c>
    </row>
    <row r="222" spans="4:19" s="8" customFormat="1" x14ac:dyDescent="0.3">
      <c r="E222" s="8" t="s">
        <v>86</v>
      </c>
      <c r="M222" s="8">
        <v>2010</v>
      </c>
      <c r="N222" s="8">
        <v>2011</v>
      </c>
      <c r="O222" s="8">
        <v>2012</v>
      </c>
    </row>
    <row r="223" spans="4:19" x14ac:dyDescent="0.3">
      <c r="M223">
        <v>10138</v>
      </c>
      <c r="N223">
        <v>0</v>
      </c>
      <c r="O223">
        <f>2685/3</f>
        <v>895</v>
      </c>
      <c r="P223">
        <f>SUM(M223:O223)</f>
        <v>11033</v>
      </c>
    </row>
    <row r="225" spans="1:23" s="8" customFormat="1" x14ac:dyDescent="0.3">
      <c r="E225" s="8" t="s">
        <v>87</v>
      </c>
      <c r="J225" s="8">
        <v>2007</v>
      </c>
      <c r="K225" s="8">
        <v>2008</v>
      </c>
      <c r="L225" s="8">
        <v>2009</v>
      </c>
      <c r="M225" s="8">
        <v>2010</v>
      </c>
      <c r="N225" s="8">
        <v>2011</v>
      </c>
      <c r="O225" s="8">
        <v>2012</v>
      </c>
    </row>
    <row r="226" spans="1:23" x14ac:dyDescent="0.3">
      <c r="J226" s="8">
        <v>963</v>
      </c>
      <c r="K226">
        <v>1277</v>
      </c>
      <c r="L226">
        <v>1208</v>
      </c>
      <c r="M226">
        <v>202.7</v>
      </c>
      <c r="N226">
        <v>1383</v>
      </c>
      <c r="O226">
        <v>2794</v>
      </c>
      <c r="P226">
        <f>SUM(K226:O226)</f>
        <v>6864.7</v>
      </c>
    </row>
    <row r="228" spans="1:23" s="8" customFormat="1" x14ac:dyDescent="0.3">
      <c r="E228" s="8" t="s">
        <v>88</v>
      </c>
      <c r="F228" s="8">
        <v>2003</v>
      </c>
      <c r="G228" s="8">
        <v>2004</v>
      </c>
      <c r="H228" s="8">
        <v>2005</v>
      </c>
      <c r="I228" s="8">
        <v>2006</v>
      </c>
      <c r="J228" s="8">
        <v>2007</v>
      </c>
      <c r="K228" s="8">
        <v>2008</v>
      </c>
      <c r="L228" s="8">
        <v>2009</v>
      </c>
      <c r="M228" s="8">
        <v>2010</v>
      </c>
      <c r="N228" s="8">
        <v>2011</v>
      </c>
      <c r="O228" s="8">
        <v>2012</v>
      </c>
    </row>
    <row r="229" spans="1:23" x14ac:dyDescent="0.3">
      <c r="F229">
        <v>6115</v>
      </c>
      <c r="G229">
        <v>1395</v>
      </c>
      <c r="H229">
        <v>3015</v>
      </c>
      <c r="I229">
        <v>3991</v>
      </c>
      <c r="J229">
        <v>4362</v>
      </c>
      <c r="K229">
        <v>10632</v>
      </c>
      <c r="L229">
        <v>10949</v>
      </c>
      <c r="M229">
        <v>10138</v>
      </c>
      <c r="N229">
        <v>3319.5</v>
      </c>
      <c r="O229">
        <v>3973</v>
      </c>
      <c r="P229">
        <f>SUM(F229:O229)</f>
        <v>57889.5</v>
      </c>
    </row>
    <row r="230" spans="1:23" x14ac:dyDescent="0.3">
      <c r="P230">
        <f>SUM(P223:P229)</f>
        <v>75787.199999999997</v>
      </c>
    </row>
    <row r="231" spans="1:23" x14ac:dyDescent="0.3"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3" s="4" customFormat="1" x14ac:dyDescent="0.3"/>
    <row r="233" spans="1:23" x14ac:dyDescent="0.3">
      <c r="B233" t="s">
        <v>22</v>
      </c>
      <c r="C233" t="s">
        <v>23</v>
      </c>
      <c r="D233" t="s">
        <v>24</v>
      </c>
      <c r="E233" t="s">
        <v>25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31</v>
      </c>
      <c r="L233" t="s">
        <v>32</v>
      </c>
      <c r="M233" t="s">
        <v>33</v>
      </c>
      <c r="N233" t="s">
        <v>34</v>
      </c>
      <c r="O233" t="s">
        <v>35</v>
      </c>
      <c r="P233" t="s">
        <v>36</v>
      </c>
      <c r="Q233" t="s">
        <v>37</v>
      </c>
      <c r="R233" t="s">
        <v>38</v>
      </c>
      <c r="S233" t="s">
        <v>39</v>
      </c>
      <c r="T233" t="s">
        <v>40</v>
      </c>
      <c r="U233" t="s">
        <v>49</v>
      </c>
      <c r="V233" t="s">
        <v>42</v>
      </c>
      <c r="W233" t="s">
        <v>43</v>
      </c>
    </row>
    <row r="234" spans="1:23" x14ac:dyDescent="0.3">
      <c r="B234" t="s">
        <v>0</v>
      </c>
      <c r="C234" t="s">
        <v>1</v>
      </c>
      <c r="D234" t="s">
        <v>2</v>
      </c>
      <c r="E234" t="s">
        <v>3</v>
      </c>
      <c r="F234" t="s">
        <v>4</v>
      </c>
      <c r="G234" t="s">
        <v>5</v>
      </c>
      <c r="H234" t="s">
        <v>6</v>
      </c>
      <c r="I234" t="s">
        <v>7</v>
      </c>
      <c r="J234" t="s">
        <v>84</v>
      </c>
      <c r="K234" t="s">
        <v>9</v>
      </c>
      <c r="L234" t="s">
        <v>10</v>
      </c>
      <c r="M234" t="s">
        <v>11</v>
      </c>
      <c r="N234" t="s">
        <v>12</v>
      </c>
      <c r="O234" t="s">
        <v>13</v>
      </c>
      <c r="P234" t="s">
        <v>14</v>
      </c>
      <c r="Q234" t="s">
        <v>15</v>
      </c>
      <c r="R234" t="s">
        <v>16</v>
      </c>
      <c r="S234" t="s">
        <v>17</v>
      </c>
      <c r="T234" t="s">
        <v>18</v>
      </c>
      <c r="U234" t="s">
        <v>19</v>
      </c>
      <c r="V234" t="s">
        <v>20</v>
      </c>
      <c r="W234" t="s">
        <v>21</v>
      </c>
    </row>
    <row r="235" spans="1:23" x14ac:dyDescent="0.3">
      <c r="B235" s="1">
        <v>1242</v>
      </c>
      <c r="C235">
        <v>505</v>
      </c>
      <c r="D235" s="1">
        <v>1829</v>
      </c>
      <c r="E235" s="9">
        <v>75787</v>
      </c>
      <c r="F235" s="1">
        <v>2923</v>
      </c>
      <c r="G235" s="1">
        <v>337</v>
      </c>
      <c r="H235" s="1">
        <v>6174</v>
      </c>
      <c r="I235" s="1">
        <v>203</v>
      </c>
      <c r="J235" s="1">
        <v>11291</v>
      </c>
      <c r="K235" s="1">
        <v>681</v>
      </c>
      <c r="L235" s="1">
        <v>91</v>
      </c>
      <c r="M235" s="1">
        <v>2384</v>
      </c>
      <c r="N235" s="1">
        <v>17438</v>
      </c>
      <c r="O235" s="1">
        <v>30565</v>
      </c>
      <c r="P235" s="1">
        <v>2763</v>
      </c>
      <c r="Q235" s="1">
        <v>649</v>
      </c>
      <c r="R235" s="1">
        <v>7369</v>
      </c>
      <c r="S235" s="1">
        <v>3212</v>
      </c>
      <c r="T235" s="1">
        <v>308</v>
      </c>
      <c r="U235" s="1">
        <v>80</v>
      </c>
      <c r="V235" s="1">
        <f>SUM(B235:U235)</f>
        <v>165831</v>
      </c>
    </row>
    <row r="236" spans="1:23" x14ac:dyDescent="0.3">
      <c r="A236" t="s">
        <v>91</v>
      </c>
      <c r="B236" t="s">
        <v>89</v>
      </c>
      <c r="C236" t="s">
        <v>90</v>
      </c>
      <c r="D236" t="s">
        <v>20</v>
      </c>
      <c r="E236" t="s">
        <v>21</v>
      </c>
    </row>
    <row r="237" spans="1:23" x14ac:dyDescent="0.3">
      <c r="B237">
        <v>131550</v>
      </c>
      <c r="C237">
        <v>14855</v>
      </c>
      <c r="D237" s="9">
        <f>SUM(B237:C237)</f>
        <v>146405</v>
      </c>
      <c r="E237">
        <f>165831 - 146450</f>
        <v>19381</v>
      </c>
    </row>
    <row r="239" spans="1:23" s="2" customFormat="1" x14ac:dyDescent="0.3">
      <c r="A239" s="2" t="s">
        <v>92</v>
      </c>
      <c r="B239" s="2" t="s">
        <v>93</v>
      </c>
      <c r="C239" s="2" t="s">
        <v>94</v>
      </c>
      <c r="D239" s="2" t="s">
        <v>95</v>
      </c>
      <c r="E239" s="2" t="s">
        <v>96</v>
      </c>
      <c r="F239" s="2" t="s">
        <v>97</v>
      </c>
      <c r="G239" s="2" t="s">
        <v>98</v>
      </c>
      <c r="H239" s="2" t="s">
        <v>99</v>
      </c>
      <c r="I239" s="2" t="s">
        <v>100</v>
      </c>
      <c r="J239" s="2" t="s">
        <v>101</v>
      </c>
      <c r="K239" s="2" t="s">
        <v>102</v>
      </c>
      <c r="L239" s="2" t="s">
        <v>103</v>
      </c>
      <c r="M239" s="2" t="s">
        <v>104</v>
      </c>
      <c r="N239" s="2" t="s">
        <v>105</v>
      </c>
      <c r="O239" s="2" t="s">
        <v>106</v>
      </c>
      <c r="P239" s="2" t="s">
        <v>107</v>
      </c>
    </row>
    <row r="240" spans="1:23" x14ac:dyDescent="0.3">
      <c r="B240">
        <v>0</v>
      </c>
      <c r="C240">
        <v>213</v>
      </c>
      <c r="D240">
        <v>3742</v>
      </c>
      <c r="E240">
        <v>2880</v>
      </c>
      <c r="F240">
        <v>0</v>
      </c>
      <c r="G240">
        <v>0</v>
      </c>
      <c r="H240">
        <v>0</v>
      </c>
      <c r="I240">
        <v>0</v>
      </c>
      <c r="J240">
        <v>5695</v>
      </c>
      <c r="K240">
        <v>55370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f>SUM(B240:P240)</f>
        <v>67900</v>
      </c>
    </row>
    <row r="241" spans="1:21" x14ac:dyDescent="0.3">
      <c r="G241">
        <v>19381</v>
      </c>
      <c r="H241">
        <v>3000</v>
      </c>
      <c r="Q241">
        <f>SUM(G241:P241)</f>
        <v>22381</v>
      </c>
    </row>
    <row r="242" spans="1:21" x14ac:dyDescent="0.3">
      <c r="P242">
        <v>19949</v>
      </c>
      <c r="Q242" s="9">
        <f>Q240 - Q241</f>
        <v>45519</v>
      </c>
      <c r="R242" s="1">
        <f>SUM(P242:Q242)</f>
        <v>65468</v>
      </c>
    </row>
    <row r="243" spans="1:21" x14ac:dyDescent="0.3">
      <c r="A243" s="2" t="s">
        <v>108</v>
      </c>
      <c r="E243" t="s">
        <v>109</v>
      </c>
      <c r="J243" t="s">
        <v>116</v>
      </c>
      <c r="P243" t="s">
        <v>122</v>
      </c>
      <c r="T243" t="s">
        <v>126</v>
      </c>
      <c r="U243" t="s">
        <v>128</v>
      </c>
    </row>
    <row r="244" spans="1:21" x14ac:dyDescent="0.3">
      <c r="B244" t="s">
        <v>110</v>
      </c>
      <c r="C244" t="s">
        <v>111</v>
      </c>
      <c r="D244" t="s">
        <v>112</v>
      </c>
      <c r="E244" s="2"/>
      <c r="F244" t="s">
        <v>113</v>
      </c>
      <c r="G244" t="s">
        <v>114</v>
      </c>
      <c r="H244" t="s">
        <v>127</v>
      </c>
      <c r="I244" t="s">
        <v>115</v>
      </c>
      <c r="J244" s="2"/>
      <c r="K244" t="s">
        <v>117</v>
      </c>
      <c r="L244" t="s">
        <v>118</v>
      </c>
      <c r="M244" t="s">
        <v>119</v>
      </c>
      <c r="N244" t="s">
        <v>120</v>
      </c>
      <c r="O244" t="s">
        <v>121</v>
      </c>
      <c r="Q244" t="s">
        <v>123</v>
      </c>
      <c r="R244" t="s">
        <v>124</v>
      </c>
      <c r="S244" t="s">
        <v>125</v>
      </c>
      <c r="T244" s="2"/>
    </row>
    <row r="245" spans="1:21" x14ac:dyDescent="0.3">
      <c r="B245">
        <v>560</v>
      </c>
      <c r="C245">
        <v>65986</v>
      </c>
      <c r="D245">
        <f>C245*0.075</f>
        <v>4948.95</v>
      </c>
      <c r="F245">
        <v>1401</v>
      </c>
      <c r="G245">
        <v>8717</v>
      </c>
      <c r="H245">
        <v>150</v>
      </c>
      <c r="I245">
        <v>0</v>
      </c>
      <c r="K245">
        <v>6391</v>
      </c>
      <c r="L245">
        <v>0</v>
      </c>
      <c r="M245">
        <v>0</v>
      </c>
      <c r="N245">
        <v>0</v>
      </c>
      <c r="O245">
        <v>0</v>
      </c>
      <c r="Q245">
        <v>50</v>
      </c>
      <c r="R245">
        <v>0</v>
      </c>
      <c r="S245">
        <v>0</v>
      </c>
    </row>
    <row r="246" spans="1:21" x14ac:dyDescent="0.3">
      <c r="B246">
        <v>22</v>
      </c>
      <c r="G246">
        <v>758</v>
      </c>
      <c r="K246">
        <v>12762</v>
      </c>
    </row>
    <row r="247" spans="1:21" x14ac:dyDescent="0.3">
      <c r="B247">
        <v>19</v>
      </c>
      <c r="G247">
        <v>1193</v>
      </c>
      <c r="K247" s="1">
        <f>SUM(K245:K246)</f>
        <v>19153</v>
      </c>
    </row>
    <row r="248" spans="1:21" x14ac:dyDescent="0.3">
      <c r="B248">
        <v>2760</v>
      </c>
      <c r="G248" s="1">
        <f>SUM(G245:G247)</f>
        <v>10668</v>
      </c>
    </row>
    <row r="249" spans="1:21" x14ac:dyDescent="0.3">
      <c r="B249" s="1">
        <f>SUM(B245:B248)</f>
        <v>3361</v>
      </c>
      <c r="D249">
        <v>4949</v>
      </c>
      <c r="F249">
        <v>1401</v>
      </c>
      <c r="G249">
        <v>10668</v>
      </c>
      <c r="H249">
        <v>150</v>
      </c>
      <c r="I249">
        <v>0</v>
      </c>
      <c r="J249">
        <f>SUM(F249:I249)</f>
        <v>12219</v>
      </c>
    </row>
    <row r="250" spans="1:21" x14ac:dyDescent="0.3">
      <c r="E250">
        <v>0</v>
      </c>
      <c r="J250">
        <v>12219</v>
      </c>
      <c r="P250">
        <v>19153</v>
      </c>
      <c r="T250">
        <v>50</v>
      </c>
      <c r="U250">
        <f>SUM(E250:T250)</f>
        <v>31422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2013-09-04T15:40:57Z</dcterms:created>
  <dcterms:modified xsi:type="dcterms:W3CDTF">2013-09-17T01:22:41Z</dcterms:modified>
</cp:coreProperties>
</file>