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63844dbb81ea/Documents/"/>
    </mc:Choice>
  </mc:AlternateContent>
  <xr:revisionPtr revIDLastSave="122" documentId="8_{382B10D6-DCFB-4856-9657-D87418849C5A}" xr6:coauthVersionLast="47" xr6:coauthVersionMax="47" xr10:uidLastSave="{03921F8E-8D63-4393-99B1-4C41D92462C1}"/>
  <bookViews>
    <workbookView xWindow="2964" yWindow="2964" windowWidth="17280" windowHeight="8880" xr2:uid="{2892983F-CE5E-4FFD-B2DE-04E1E639C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0" i="1" l="1"/>
  <c r="K52" i="1"/>
  <c r="K51" i="1"/>
  <c r="G51" i="1"/>
  <c r="G69" i="1" s="1"/>
  <c r="E51" i="1"/>
  <c r="E70" i="1" s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8" i="1"/>
  <c r="F28" i="1"/>
  <c r="E69" i="1" l="1"/>
  <c r="H33" i="1" l="1"/>
  <c r="H34" i="1"/>
  <c r="H35" i="1"/>
  <c r="G34" i="1"/>
  <c r="G35" i="1"/>
  <c r="G36" i="1"/>
  <c r="G38" i="1"/>
  <c r="G26" i="1"/>
  <c r="G29" i="1" s="1"/>
  <c r="H26" i="1"/>
  <c r="H30" i="1" s="1"/>
  <c r="I26" i="1"/>
  <c r="I31" i="1" s="1"/>
  <c r="F26" i="1"/>
  <c r="F33" i="1" s="1"/>
  <c r="E26" i="1"/>
  <c r="E44" i="1" l="1"/>
  <c r="E29" i="1"/>
  <c r="E45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H32" i="1"/>
  <c r="G33" i="1"/>
  <c r="H29" i="1"/>
  <c r="G32" i="1"/>
  <c r="I45" i="1"/>
  <c r="G31" i="1"/>
  <c r="I44" i="1"/>
  <c r="I28" i="1"/>
  <c r="G30" i="1"/>
  <c r="I43" i="1"/>
  <c r="F45" i="1"/>
  <c r="H28" i="1"/>
  <c r="H45" i="1"/>
  <c r="I42" i="1"/>
  <c r="F40" i="1"/>
  <c r="G28" i="1"/>
  <c r="H44" i="1"/>
  <c r="I38" i="1"/>
  <c r="F39" i="1"/>
  <c r="G44" i="1"/>
  <c r="H43" i="1"/>
  <c r="I37" i="1"/>
  <c r="F38" i="1"/>
  <c r="G43" i="1"/>
  <c r="H42" i="1"/>
  <c r="I36" i="1"/>
  <c r="F37" i="1"/>
  <c r="G42" i="1"/>
  <c r="H41" i="1"/>
  <c r="I35" i="1"/>
  <c r="F32" i="1"/>
  <c r="G41" i="1"/>
  <c r="H40" i="1"/>
  <c r="I34" i="1"/>
  <c r="F31" i="1"/>
  <c r="G40" i="1"/>
  <c r="H37" i="1"/>
  <c r="I30" i="1"/>
  <c r="F30" i="1"/>
  <c r="G39" i="1"/>
  <c r="H36" i="1"/>
  <c r="I29" i="1"/>
  <c r="F29" i="1"/>
  <c r="F44" i="1"/>
  <c r="F36" i="1"/>
  <c r="I41" i="1"/>
  <c r="I33" i="1"/>
  <c r="F43" i="1"/>
  <c r="F35" i="1"/>
  <c r="H39" i="1"/>
  <c r="H31" i="1"/>
  <c r="I40" i="1"/>
  <c r="I32" i="1"/>
  <c r="F42" i="1"/>
  <c r="F34" i="1"/>
  <c r="G45" i="1"/>
  <c r="G37" i="1"/>
  <c r="H38" i="1"/>
  <c r="I39" i="1"/>
  <c r="F41" i="1"/>
  <c r="F48" i="1" l="1"/>
  <c r="E48" i="1"/>
  <c r="G70" i="1"/>
  <c r="I48" i="1"/>
  <c r="G48" i="1"/>
  <c r="H48" i="1"/>
  <c r="G71" i="1" l="1"/>
  <c r="E79" i="1"/>
  <c r="E84" i="1"/>
  <c r="E81" i="1"/>
  <c r="E92" i="1"/>
  <c r="E85" i="1"/>
  <c r="E91" i="1"/>
  <c r="E80" i="1"/>
  <c r="E93" i="1"/>
  <c r="E89" i="1"/>
  <c r="E76" i="1"/>
  <c r="E82" i="1"/>
  <c r="E77" i="1"/>
  <c r="E78" i="1"/>
  <c r="E87" i="1"/>
  <c r="E88" i="1"/>
  <c r="E90" i="1"/>
  <c r="E83" i="1"/>
  <c r="E86" i="1"/>
  <c r="I55" i="1" l="1"/>
  <c r="I56" i="1"/>
  <c r="I57" i="1"/>
  <c r="I58" i="1"/>
  <c r="I59" i="1"/>
  <c r="I60" i="1"/>
  <c r="I61" i="1"/>
  <c r="I62" i="1"/>
  <c r="I63" i="1"/>
  <c r="I52" i="1"/>
  <c r="I64" i="1"/>
  <c r="I54" i="1"/>
  <c r="I65" i="1"/>
  <c r="I66" i="1"/>
  <c r="I51" i="1"/>
  <c r="I67" i="1"/>
  <c r="I68" i="1"/>
  <c r="I53" i="1"/>
  <c r="E94" i="1"/>
  <c r="F94" i="1" s="1"/>
  <c r="I69" i="1" l="1"/>
  <c r="F91" i="1"/>
  <c r="F83" i="1"/>
  <c r="F79" i="1"/>
  <c r="F85" i="1"/>
  <c r="F78" i="1"/>
  <c r="F89" i="1"/>
  <c r="F93" i="1"/>
  <c r="F92" i="1"/>
  <c r="F87" i="1"/>
  <c r="F80" i="1"/>
  <c r="F84" i="1"/>
  <c r="F82" i="1"/>
  <c r="F81" i="1"/>
  <c r="F90" i="1"/>
  <c r="F77" i="1"/>
  <c r="F86" i="1"/>
  <c r="F88" i="1"/>
  <c r="F76" i="1"/>
  <c r="I72" i="1" l="1"/>
  <c r="G82" i="1" s="1"/>
  <c r="K65" i="1"/>
  <c r="K55" i="1"/>
  <c r="K60" i="1"/>
  <c r="K56" i="1"/>
  <c r="K53" i="1"/>
  <c r="K62" i="1"/>
  <c r="K57" i="1"/>
  <c r="K59" i="1"/>
  <c r="K68" i="1"/>
  <c r="K66" i="1"/>
  <c r="K54" i="1"/>
  <c r="K58" i="1"/>
  <c r="K67" i="1"/>
  <c r="K61" i="1"/>
  <c r="K64" i="1"/>
  <c r="K63" i="1"/>
  <c r="M58" i="1" l="1"/>
  <c r="N58" i="1" s="1"/>
  <c r="G85" i="1"/>
  <c r="G84" i="1"/>
  <c r="G86" i="1"/>
  <c r="G76" i="1"/>
  <c r="G93" i="1"/>
  <c r="G89" i="1"/>
  <c r="G79" i="1"/>
  <c r="G92" i="1"/>
  <c r="G87" i="1"/>
  <c r="G78" i="1"/>
  <c r="G80" i="1"/>
  <c r="G83" i="1"/>
  <c r="G77" i="1"/>
  <c r="G90" i="1"/>
  <c r="G88" i="1"/>
  <c r="G81" i="1"/>
  <c r="G91" i="1"/>
  <c r="G94" i="1"/>
  <c r="M62" i="1" l="1"/>
  <c r="N62" i="1" s="1"/>
  <c r="M53" i="1"/>
  <c r="N53" i="1" s="1"/>
  <c r="M67" i="1"/>
  <c r="N67" i="1" s="1"/>
  <c r="M65" i="1"/>
  <c r="N65" i="1" s="1"/>
  <c r="M64" i="1"/>
  <c r="N64" i="1" s="1"/>
  <c r="M55" i="1"/>
  <c r="N55" i="1" s="1"/>
  <c r="M60" i="1"/>
  <c r="N60" i="1" s="1"/>
  <c r="M52" i="1"/>
  <c r="N52" i="1" s="1"/>
  <c r="M57" i="1"/>
  <c r="N57" i="1" s="1"/>
  <c r="H76" i="1"/>
  <c r="M59" i="1"/>
  <c r="N59" i="1" s="1"/>
  <c r="M68" i="1"/>
  <c r="N68" i="1" s="1"/>
  <c r="M66" i="1"/>
  <c r="N66" i="1" s="1"/>
  <c r="M63" i="1"/>
  <c r="N63" i="1" s="1"/>
  <c r="M54" i="1"/>
  <c r="N54" i="1" s="1"/>
  <c r="M51" i="1"/>
  <c r="N51" i="1" s="1"/>
  <c r="M61" i="1"/>
  <c r="N61" i="1" s="1"/>
  <c r="M56" i="1"/>
  <c r="N56" i="1" s="1"/>
  <c r="H88" i="1"/>
  <c r="H77" i="1"/>
  <c r="H80" i="1"/>
  <c r="H87" i="1"/>
  <c r="H90" i="1"/>
  <c r="H83" i="1"/>
  <c r="H78" i="1"/>
  <c r="H92" i="1"/>
  <c r="H79" i="1"/>
  <c r="H89" i="1"/>
  <c r="H93" i="1"/>
  <c r="H86" i="1"/>
  <c r="H84" i="1"/>
  <c r="H91" i="1"/>
  <c r="H85" i="1"/>
  <c r="H81" i="1"/>
  <c r="H82" i="1"/>
  <c r="O58" i="1" l="1"/>
  <c r="O52" i="1"/>
  <c r="O61" i="1"/>
  <c r="O62" i="1"/>
  <c r="O68" i="1"/>
  <c r="O59" i="1"/>
  <c r="O60" i="1"/>
  <c r="O55" i="1"/>
  <c r="O54" i="1"/>
  <c r="O63" i="1"/>
  <c r="O64" i="1"/>
  <c r="O57" i="1"/>
  <c r="O65" i="1"/>
  <c r="O51" i="1"/>
  <c r="O66" i="1"/>
  <c r="O67" i="1"/>
  <c r="O56" i="1"/>
  <c r="O53" i="1"/>
</calcChain>
</file>

<file path=xl/sharedStrings.xml><?xml version="1.0" encoding="utf-8"?>
<sst xmlns="http://schemas.openxmlformats.org/spreadsheetml/2006/main" count="50" uniqueCount="26">
  <si>
    <t>criterian</t>
  </si>
  <si>
    <t>benefecial</t>
  </si>
  <si>
    <t>non beneficial</t>
  </si>
  <si>
    <t>suppliers</t>
  </si>
  <si>
    <t>Lead time(L)</t>
  </si>
  <si>
    <t>ServiceQuality(SQ)</t>
  </si>
  <si>
    <t>quality(Q)</t>
  </si>
  <si>
    <t>co2 emission()</t>
  </si>
  <si>
    <t>Price(P)</t>
  </si>
  <si>
    <t>weights</t>
  </si>
  <si>
    <t>sum</t>
  </si>
  <si>
    <t>min</t>
  </si>
  <si>
    <t>Summation</t>
  </si>
  <si>
    <t>maximum</t>
  </si>
  <si>
    <t>ranks</t>
  </si>
  <si>
    <t>utilities</t>
  </si>
  <si>
    <t>sum/data=si</t>
  </si>
  <si>
    <t>si2</t>
  </si>
  <si>
    <t>Suppliers</t>
  </si>
  <si>
    <t>min(ci)ci</t>
  </si>
  <si>
    <t>s-i=ci</t>
  </si>
  <si>
    <t>s+i=bi</t>
  </si>
  <si>
    <t>qi</t>
  </si>
  <si>
    <t>udi</t>
  </si>
  <si>
    <t>udi*100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</si>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</sst>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1" xfId="0" applyBorder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Sheet1!$W$85</c:f>
              <c:strCache>
                <c:ptCount val="1"/>
                <c:pt idx="0">
                  <c:v>ranks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Sheet1!$U$86:$U$103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Sheet1!$W$86:$W$103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  <c:pt idx="5">
                  <c:v>18</c:v>
                </c:pt>
                <c:pt idx="6">
                  <c:v>12</c:v>
                </c:pt>
                <c:pt idx="7">
                  <c:v>3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  <c:pt idx="12">
                  <c:v>1</c:v>
                </c:pt>
                <c:pt idx="13">
                  <c:v>9</c:v>
                </c:pt>
                <c:pt idx="14">
                  <c:v>16</c:v>
                </c:pt>
                <c:pt idx="15">
                  <c:v>17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B-449E-AE32-CBBD6873B4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0967456"/>
        <c:axId val="57311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Sheet1!$V$85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0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Sheet1!$U$86:$U$103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Sheet1!$V$86:$V$103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0B-449E-AE32-CBBD6873B42C}"/>
                  </c:ext>
                </c:extLst>
              </c15:ser>
            </c15:filteredLineSeries>
          </c:ext>
        </c:extLst>
      </c:lineChart>
      <c:catAx>
        <c:axId val="19009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supplier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4192"/>
        <c:crosses val="autoZero"/>
        <c:auto val="1"/>
        <c:lblAlgn val="ctr"/>
        <c:lblOffset val="100"/>
        <c:noMultiLvlLbl val="0"/>
      </c:catAx>
      <c:valAx>
        <c:axId val="573114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096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209826</xdr:colOff>
      <xdr:row>32</xdr:row>
      <xdr:rowOff>3313</xdr:rowOff>
    </xdr:from>
    <xdr:to>
      <xdr:col>21</xdr:col>
      <xdr:colOff>530087</xdr:colOff>
      <xdr:row>46</xdr:row>
      <xdr:rowOff>118165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C96DA-B478-89B5-E173-EA68A804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5A157-D511-41AD-9CAB-9A52868DE688}" name="Table2" displayName="Table2" ref="D5:H24" totalsRowShown="0">
  <autoFilter ref="D5:H24" xr:uid="{BA25A157-D511-41AD-9CAB-9A52868DE688}"/>
  <tableColumns count="5">
    <tableColumn id="1" xr3:uid="{66B752A2-42FB-4CD8-9559-22FF24C1A807}" name="suppliers"/>
    <tableColumn id="2" xr3:uid="{1D47F198-87BF-4C91-9702-1241F7AA1C21}" name="Lead time(L)"/>
    <tableColumn id="3" xr3:uid="{905D7C43-5421-4D97-A622-83781F044870}" name="ServiceQuality(SQ)"/>
    <tableColumn id="5" xr3:uid="{69A3A6D3-A6A6-4320-BC67-37DE7BC12C0B}" name="quality(Q)"/>
    <tableColumn id="6" xr3:uid="{5D24C2B5-3DC0-44DA-9BA7-CED42FE8A0C5}" name="co2 emission(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C314-B95A-46A7-97D6-C8AC76C8BA3D}">
  <dimension ref="D4:W103"/>
  <sheetViews>
    <sheetView tabSelected="1" topLeftCell="I44" zoomScale="76" zoomScaleNormal="76" workbookViewId="0">
      <selection activeCell="R50" sqref="R50:T68"/>
    </sheetView>
  </sheetViews>
  <sheetFormatPr defaultRowHeight="14.4" x14ac:dyDescent="0.3"/>
  <cols>
    <col min="4" max="4" width="14.6640625" customWidth="1"/>
    <col min="5" max="5" width="20" customWidth="1"/>
    <col min="6" max="6" width="16.33203125" customWidth="1"/>
    <col min="7" max="7" width="20.21875" customWidth="1"/>
    <col min="8" max="8" width="21.5546875" customWidth="1"/>
    <col min="9" max="9" width="23.88671875" customWidth="1"/>
  </cols>
  <sheetData>
    <row r="4" spans="4:9" x14ac:dyDescent="0.3">
      <c r="D4" s="1" t="s">
        <v>0</v>
      </c>
      <c r="E4" s="2" t="s">
        <v>1</v>
      </c>
      <c r="F4" s="2"/>
      <c r="G4" s="4" t="s">
        <v>2</v>
      </c>
      <c r="H4" s="4"/>
      <c r="I4" s="4"/>
    </row>
    <row r="5" spans="4:9" x14ac:dyDescent="0.3">
      <c r="D5" t="s">
        <v>3</v>
      </c>
      <c r="E5" t="s">
        <v>4</v>
      </c>
      <c r="F5" t="s">
        <v>5</v>
      </c>
      <c r="G5" t="s">
        <v>6</v>
      </c>
      <c r="H5" t="s">
        <v>7</v>
      </c>
      <c r="I5" s="1" t="s">
        <v>8</v>
      </c>
    </row>
    <row r="6" spans="4:9" x14ac:dyDescent="0.3">
      <c r="D6">
        <v>1</v>
      </c>
      <c r="E6">
        <v>3</v>
      </c>
      <c r="F6">
        <v>84</v>
      </c>
      <c r="G6">
        <v>75</v>
      </c>
      <c r="H6">
        <v>40</v>
      </c>
      <c r="I6">
        <v>187</v>
      </c>
    </row>
    <row r="7" spans="4:9" x14ac:dyDescent="0.3">
      <c r="D7">
        <v>2</v>
      </c>
      <c r="E7">
        <v>2</v>
      </c>
      <c r="F7">
        <v>76</v>
      </c>
      <c r="G7">
        <v>77</v>
      </c>
      <c r="H7">
        <v>30</v>
      </c>
      <c r="I7">
        <v>195</v>
      </c>
    </row>
    <row r="8" spans="4:9" x14ac:dyDescent="0.3">
      <c r="D8">
        <v>3</v>
      </c>
      <c r="E8">
        <v>4</v>
      </c>
      <c r="F8">
        <v>27</v>
      </c>
      <c r="G8">
        <v>85</v>
      </c>
      <c r="H8">
        <v>25</v>
      </c>
      <c r="I8">
        <v>272</v>
      </c>
    </row>
    <row r="9" spans="4:9" x14ac:dyDescent="0.3">
      <c r="D9">
        <v>4</v>
      </c>
      <c r="E9">
        <v>5</v>
      </c>
      <c r="F9">
        <v>110</v>
      </c>
      <c r="G9">
        <v>86</v>
      </c>
      <c r="H9">
        <v>22</v>
      </c>
      <c r="I9">
        <v>236</v>
      </c>
    </row>
    <row r="10" spans="4:9" x14ac:dyDescent="0.3">
      <c r="D10">
        <v>5</v>
      </c>
      <c r="E10">
        <v>3</v>
      </c>
      <c r="F10">
        <v>94</v>
      </c>
      <c r="G10">
        <v>74</v>
      </c>
      <c r="H10">
        <v>38</v>
      </c>
      <c r="I10">
        <v>287</v>
      </c>
    </row>
    <row r="11" spans="4:9" x14ac:dyDescent="0.3">
      <c r="D11">
        <v>6</v>
      </c>
      <c r="E11">
        <v>6</v>
      </c>
      <c r="F11">
        <v>102</v>
      </c>
      <c r="G11">
        <v>62</v>
      </c>
      <c r="H11">
        <v>10</v>
      </c>
      <c r="I11">
        <v>242</v>
      </c>
    </row>
    <row r="12" spans="4:9" x14ac:dyDescent="0.3">
      <c r="D12">
        <v>7</v>
      </c>
      <c r="E12">
        <v>3</v>
      </c>
      <c r="F12">
        <v>82</v>
      </c>
      <c r="G12">
        <v>73</v>
      </c>
      <c r="H12">
        <v>24</v>
      </c>
      <c r="I12">
        <v>168</v>
      </c>
    </row>
    <row r="13" spans="4:9" x14ac:dyDescent="0.3">
      <c r="D13">
        <v>8</v>
      </c>
      <c r="E13">
        <v>5</v>
      </c>
      <c r="F13">
        <v>63</v>
      </c>
      <c r="G13">
        <v>92</v>
      </c>
      <c r="H13">
        <v>38</v>
      </c>
      <c r="I13">
        <v>396</v>
      </c>
    </row>
    <row r="14" spans="4:9" x14ac:dyDescent="0.3">
      <c r="D14">
        <v>9</v>
      </c>
      <c r="E14">
        <v>2</v>
      </c>
      <c r="F14">
        <v>55</v>
      </c>
      <c r="G14">
        <v>77</v>
      </c>
      <c r="H14">
        <v>26</v>
      </c>
      <c r="I14">
        <v>144</v>
      </c>
    </row>
    <row r="15" spans="4:9" x14ac:dyDescent="0.3">
      <c r="D15">
        <v>10</v>
      </c>
      <c r="E15">
        <v>3</v>
      </c>
      <c r="F15">
        <v>61</v>
      </c>
      <c r="G15">
        <v>69</v>
      </c>
      <c r="H15">
        <v>18</v>
      </c>
      <c r="I15">
        <v>137</v>
      </c>
    </row>
    <row r="16" spans="4:9" x14ac:dyDescent="0.3">
      <c r="D16">
        <v>11</v>
      </c>
      <c r="E16">
        <v>6</v>
      </c>
      <c r="F16">
        <v>122</v>
      </c>
      <c r="G16">
        <v>54</v>
      </c>
      <c r="H16">
        <v>24</v>
      </c>
      <c r="I16">
        <v>142</v>
      </c>
    </row>
    <row r="17" spans="4:10" x14ac:dyDescent="0.3">
      <c r="D17">
        <v>12</v>
      </c>
      <c r="E17">
        <v>5</v>
      </c>
      <c r="F17">
        <v>75</v>
      </c>
      <c r="G17">
        <v>57</v>
      </c>
      <c r="H17">
        <v>30</v>
      </c>
      <c r="I17">
        <v>196</v>
      </c>
    </row>
    <row r="18" spans="4:10" x14ac:dyDescent="0.3">
      <c r="D18">
        <v>13</v>
      </c>
      <c r="E18">
        <v>1</v>
      </c>
      <c r="F18">
        <v>80</v>
      </c>
      <c r="G18">
        <v>77</v>
      </c>
      <c r="H18">
        <v>55</v>
      </c>
      <c r="I18">
        <v>247</v>
      </c>
    </row>
    <row r="19" spans="4:10" x14ac:dyDescent="0.3">
      <c r="D19">
        <v>14</v>
      </c>
      <c r="E19">
        <v>3</v>
      </c>
      <c r="F19">
        <v>121</v>
      </c>
      <c r="G19">
        <v>61</v>
      </c>
      <c r="H19">
        <v>39</v>
      </c>
      <c r="I19">
        <v>148</v>
      </c>
    </row>
    <row r="20" spans="4:10" x14ac:dyDescent="0.3">
      <c r="D20">
        <v>15</v>
      </c>
      <c r="E20">
        <v>4</v>
      </c>
      <c r="F20">
        <v>125</v>
      </c>
      <c r="G20">
        <v>69</v>
      </c>
      <c r="H20">
        <v>8</v>
      </c>
      <c r="I20">
        <v>294</v>
      </c>
    </row>
    <row r="21" spans="4:10" x14ac:dyDescent="0.3">
      <c r="D21">
        <v>16</v>
      </c>
      <c r="E21">
        <v>6</v>
      </c>
      <c r="F21">
        <v>76</v>
      </c>
      <c r="G21">
        <v>94</v>
      </c>
      <c r="H21">
        <v>6</v>
      </c>
      <c r="I21">
        <v>249</v>
      </c>
    </row>
    <row r="22" spans="4:10" x14ac:dyDescent="0.3">
      <c r="D22">
        <v>17</v>
      </c>
      <c r="E22">
        <v>2</v>
      </c>
      <c r="F22">
        <v>114</v>
      </c>
      <c r="G22">
        <v>88</v>
      </c>
      <c r="H22">
        <v>55</v>
      </c>
      <c r="I22">
        <v>121</v>
      </c>
    </row>
    <row r="23" spans="4:10" x14ac:dyDescent="0.3">
      <c r="D23">
        <v>18</v>
      </c>
      <c r="E23">
        <v>1</v>
      </c>
      <c r="F23">
        <v>65</v>
      </c>
      <c r="G23">
        <v>78</v>
      </c>
      <c r="H23">
        <v>48</v>
      </c>
      <c r="I23">
        <v>269</v>
      </c>
    </row>
    <row r="24" spans="4:10" x14ac:dyDescent="0.3">
      <c r="D24" s="1" t="s">
        <v>9</v>
      </c>
      <c r="E24" s="1">
        <v>0.13300000000000001</v>
      </c>
      <c r="F24" s="1">
        <v>0.2</v>
      </c>
      <c r="G24" s="1">
        <v>0.26700000000000002</v>
      </c>
      <c r="H24" s="1">
        <v>0.66700000000000004</v>
      </c>
      <c r="I24" s="1">
        <v>0.33300000000000002</v>
      </c>
    </row>
    <row r="26" spans="4:10" x14ac:dyDescent="0.3">
      <c r="E26">
        <f>SUM(E6:E23)</f>
        <v>64</v>
      </c>
      <c r="F26">
        <f>SUM(F6:F23)</f>
        <v>1532</v>
      </c>
      <c r="G26">
        <f t="shared" ref="G26:I26" si="0">SUM(G6:G23)</f>
        <v>1348</v>
      </c>
      <c r="H26">
        <f t="shared" si="0"/>
        <v>536</v>
      </c>
      <c r="I26">
        <f t="shared" si="0"/>
        <v>3930</v>
      </c>
    </row>
    <row r="28" spans="4:10" x14ac:dyDescent="0.3">
      <c r="D28" s="3">
        <v>1</v>
      </c>
      <c r="E28">
        <f>(E6*E$24)/E$26</f>
        <v>6.2343750000000003E-3</v>
      </c>
      <c r="F28">
        <f>(F6*F$24)/F$26</f>
        <v>1.0966057441253264E-2</v>
      </c>
      <c r="G28">
        <f t="shared" ref="F28:I28" si="1">(G6*G$24)/G$26</f>
        <v>1.4855341246290803E-2</v>
      </c>
      <c r="H28">
        <f t="shared" si="1"/>
        <v>4.9776119402985076E-2</v>
      </c>
      <c r="I28">
        <f t="shared" si="1"/>
        <v>1.5845038167938932E-2</v>
      </c>
      <c r="J28">
        <v>6.2343750000000003E-3</v>
      </c>
    </row>
    <row r="29" spans="4:10" x14ac:dyDescent="0.3">
      <c r="D29" s="3">
        <v>2</v>
      </c>
      <c r="E29">
        <f t="shared" ref="E29:E45" si="2">(E7*E$24)/E$26</f>
        <v>4.1562500000000002E-3</v>
      </c>
      <c r="F29">
        <f>(F7*F$24)/F$26</f>
        <v>9.9216710182767637E-3</v>
      </c>
      <c r="G29">
        <f t="shared" ref="G29:J45" si="3">(G7*G$24)/G$26</f>
        <v>1.5251483679525224E-2</v>
      </c>
      <c r="H29">
        <f t="shared" si="3"/>
        <v>3.7332089552238809E-2</v>
      </c>
      <c r="I29">
        <f t="shared" si="3"/>
        <v>1.6522900763358779E-2</v>
      </c>
      <c r="J29">
        <v>4.1562500000000002E-3</v>
      </c>
    </row>
    <row r="30" spans="4:10" x14ac:dyDescent="0.3">
      <c r="D30" s="3">
        <v>3</v>
      </c>
      <c r="E30">
        <f t="shared" si="2"/>
        <v>8.3125000000000004E-3</v>
      </c>
      <c r="F30">
        <f>(F8*F$24)/F$26</f>
        <v>3.524804177545692E-3</v>
      </c>
      <c r="G30">
        <f t="shared" si="3"/>
        <v>1.6836053412462908E-2</v>
      </c>
      <c r="H30">
        <f t="shared" si="3"/>
        <v>3.1110074626865672E-2</v>
      </c>
      <c r="I30">
        <f t="shared" si="3"/>
        <v>2.3047328244274811E-2</v>
      </c>
      <c r="J30">
        <v>8.3125000000000004E-3</v>
      </c>
    </row>
    <row r="31" spans="4:10" x14ac:dyDescent="0.3">
      <c r="D31" s="3">
        <v>4</v>
      </c>
      <c r="E31">
        <f t="shared" si="2"/>
        <v>1.0390625000000001E-2</v>
      </c>
      <c r="F31">
        <f>(F9*F$24)/F$26</f>
        <v>1.4360313315926894E-2</v>
      </c>
      <c r="G31">
        <f t="shared" si="3"/>
        <v>1.7034124629080119E-2</v>
      </c>
      <c r="H31">
        <f t="shared" si="3"/>
        <v>2.7376865671641794E-2</v>
      </c>
      <c r="I31">
        <f t="shared" si="3"/>
        <v>1.9996946564885498E-2</v>
      </c>
      <c r="J31">
        <v>1.0390625000000001E-2</v>
      </c>
    </row>
    <row r="32" spans="4:10" x14ac:dyDescent="0.3">
      <c r="D32" s="3">
        <v>5</v>
      </c>
      <c r="E32">
        <f t="shared" si="2"/>
        <v>6.2343750000000003E-3</v>
      </c>
      <c r="F32">
        <f>(F10*F$24)/F$26</f>
        <v>1.2271540469973891E-2</v>
      </c>
      <c r="G32">
        <f t="shared" si="3"/>
        <v>1.4657270029673592E-2</v>
      </c>
      <c r="H32">
        <f t="shared" si="3"/>
        <v>4.728731343283582E-2</v>
      </c>
      <c r="I32">
        <f t="shared" si="3"/>
        <v>2.4318320610687026E-2</v>
      </c>
      <c r="J32">
        <v>6.2343750000000003E-3</v>
      </c>
    </row>
    <row r="33" spans="4:10" x14ac:dyDescent="0.3">
      <c r="D33" s="3">
        <v>6</v>
      </c>
      <c r="E33">
        <f t="shared" si="2"/>
        <v>1.2468750000000001E-2</v>
      </c>
      <c r="F33">
        <f>(F11*F$24)/F$26</f>
        <v>1.3315926892950393E-2</v>
      </c>
      <c r="G33">
        <f t="shared" si="3"/>
        <v>1.2280415430267064E-2</v>
      </c>
      <c r="H33">
        <f t="shared" si="3"/>
        <v>1.2444029850746269E-2</v>
      </c>
      <c r="I33">
        <f t="shared" si="3"/>
        <v>2.0505343511450381E-2</v>
      </c>
      <c r="J33">
        <v>1.2468750000000001E-2</v>
      </c>
    </row>
    <row r="34" spans="4:10" x14ac:dyDescent="0.3">
      <c r="D34" s="3">
        <v>7</v>
      </c>
      <c r="E34">
        <f t="shared" si="2"/>
        <v>6.2343750000000003E-3</v>
      </c>
      <c r="F34">
        <f>(F12*F$24)/F$26</f>
        <v>1.0704960835509141E-2</v>
      </c>
      <c r="G34">
        <f t="shared" si="3"/>
        <v>1.445919881305638E-2</v>
      </c>
      <c r="H34">
        <f t="shared" si="3"/>
        <v>2.9865671641791051E-2</v>
      </c>
      <c r="I34">
        <f t="shared" si="3"/>
        <v>1.4235114503816794E-2</v>
      </c>
      <c r="J34">
        <v>6.2343750000000003E-3</v>
      </c>
    </row>
    <row r="35" spans="4:10" x14ac:dyDescent="0.3">
      <c r="D35" s="3">
        <v>8</v>
      </c>
      <c r="E35">
        <f t="shared" si="2"/>
        <v>1.0390625000000001E-2</v>
      </c>
      <c r="F35">
        <f>(F13*F$24)/F$26</f>
        <v>8.2245430809399483E-3</v>
      </c>
      <c r="G35">
        <f t="shared" si="3"/>
        <v>1.8222551928783384E-2</v>
      </c>
      <c r="H35">
        <f t="shared" si="3"/>
        <v>4.728731343283582E-2</v>
      </c>
      <c r="I35">
        <f t="shared" si="3"/>
        <v>3.3554198473282441E-2</v>
      </c>
      <c r="J35">
        <v>1.0390625000000001E-2</v>
      </c>
    </row>
    <row r="36" spans="4:10" x14ac:dyDescent="0.3">
      <c r="D36" s="3">
        <v>9</v>
      </c>
      <c r="E36">
        <f t="shared" si="2"/>
        <v>4.1562500000000002E-3</v>
      </c>
      <c r="F36">
        <f>(F14*F$24)/F$26</f>
        <v>7.1801566579634468E-3</v>
      </c>
      <c r="G36">
        <f t="shared" si="3"/>
        <v>1.5251483679525224E-2</v>
      </c>
      <c r="H36">
        <f t="shared" si="3"/>
        <v>3.2354477611940304E-2</v>
      </c>
      <c r="I36">
        <f t="shared" si="3"/>
        <v>1.2201526717557254E-2</v>
      </c>
      <c r="J36">
        <v>4.1562500000000002E-3</v>
      </c>
    </row>
    <row r="37" spans="4:10" x14ac:dyDescent="0.3">
      <c r="D37" s="3">
        <v>10</v>
      </c>
      <c r="E37">
        <f t="shared" si="2"/>
        <v>6.2343750000000003E-3</v>
      </c>
      <c r="F37">
        <f>(F15*F$24)/F$26</f>
        <v>7.9634464751958227E-3</v>
      </c>
      <c r="G37">
        <f t="shared" si="3"/>
        <v>1.3666913946587539E-2</v>
      </c>
      <c r="H37">
        <f t="shared" si="3"/>
        <v>2.2399253731343285E-2</v>
      </c>
      <c r="I37">
        <f t="shared" si="3"/>
        <v>1.1608396946564885E-2</v>
      </c>
      <c r="J37">
        <v>6.2343750000000003E-3</v>
      </c>
    </row>
    <row r="38" spans="4:10" x14ac:dyDescent="0.3">
      <c r="D38" s="3">
        <v>11</v>
      </c>
      <c r="E38">
        <f t="shared" si="2"/>
        <v>1.2468750000000001E-2</v>
      </c>
      <c r="F38">
        <f>(F16*F$24)/F$26</f>
        <v>1.5926892950391645E-2</v>
      </c>
      <c r="G38">
        <f t="shared" si="3"/>
        <v>1.0695845697329377E-2</v>
      </c>
      <c r="H38">
        <f t="shared" si="3"/>
        <v>2.9865671641791051E-2</v>
      </c>
      <c r="I38">
        <f t="shared" si="3"/>
        <v>1.2032061068702291E-2</v>
      </c>
      <c r="J38">
        <v>1.2468750000000001E-2</v>
      </c>
    </row>
    <row r="39" spans="4:10" x14ac:dyDescent="0.3">
      <c r="D39" s="3">
        <v>12</v>
      </c>
      <c r="E39">
        <f t="shared" si="2"/>
        <v>1.0390625000000001E-2</v>
      </c>
      <c r="F39">
        <f>(F17*F$24)/F$26</f>
        <v>9.7911227154047001E-3</v>
      </c>
      <c r="G39">
        <f t="shared" si="3"/>
        <v>1.1290059347181009E-2</v>
      </c>
      <c r="H39">
        <f t="shared" si="3"/>
        <v>3.7332089552238809E-2</v>
      </c>
      <c r="I39">
        <f t="shared" si="3"/>
        <v>1.6607633587786261E-2</v>
      </c>
      <c r="J39">
        <v>1.0390625000000001E-2</v>
      </c>
    </row>
    <row r="40" spans="4:10" x14ac:dyDescent="0.3">
      <c r="D40" s="3">
        <v>13</v>
      </c>
      <c r="E40">
        <f t="shared" si="2"/>
        <v>2.0781250000000001E-3</v>
      </c>
      <c r="F40">
        <f>(F18*F$24)/F$26</f>
        <v>1.0443864229765013E-2</v>
      </c>
      <c r="G40">
        <f t="shared" si="3"/>
        <v>1.5251483679525224E-2</v>
      </c>
      <c r="H40">
        <f t="shared" si="3"/>
        <v>6.8442164179104481E-2</v>
      </c>
      <c r="I40">
        <f t="shared" si="3"/>
        <v>2.0929007633587786E-2</v>
      </c>
      <c r="J40">
        <v>2.0781250000000001E-3</v>
      </c>
    </row>
    <row r="41" spans="4:10" x14ac:dyDescent="0.3">
      <c r="D41" s="3">
        <v>14</v>
      </c>
      <c r="E41">
        <f t="shared" si="2"/>
        <v>6.2343750000000003E-3</v>
      </c>
      <c r="F41">
        <f>(F19*F$24)/F$26</f>
        <v>1.5796344647519583E-2</v>
      </c>
      <c r="G41">
        <f t="shared" si="3"/>
        <v>1.2082344213649853E-2</v>
      </c>
      <c r="H41">
        <f t="shared" si="3"/>
        <v>4.8531716417910452E-2</v>
      </c>
      <c r="I41">
        <f t="shared" si="3"/>
        <v>1.2540458015267177E-2</v>
      </c>
      <c r="J41">
        <v>6.2343750000000003E-3</v>
      </c>
    </row>
    <row r="42" spans="4:10" x14ac:dyDescent="0.3">
      <c r="D42" s="3">
        <v>15</v>
      </c>
      <c r="E42">
        <f t="shared" si="2"/>
        <v>8.3125000000000004E-3</v>
      </c>
      <c r="F42">
        <f>(F20*F$24)/F$26</f>
        <v>1.6318537859007835E-2</v>
      </c>
      <c r="G42">
        <f t="shared" si="3"/>
        <v>1.3666913946587539E-2</v>
      </c>
      <c r="H42">
        <f t="shared" si="3"/>
        <v>9.9552238805970163E-3</v>
      </c>
      <c r="I42">
        <f t="shared" si="3"/>
        <v>2.4911450381679391E-2</v>
      </c>
      <c r="J42">
        <v>8.3125000000000004E-3</v>
      </c>
    </row>
    <row r="43" spans="4:10" x14ac:dyDescent="0.3">
      <c r="D43" s="3">
        <v>16</v>
      </c>
      <c r="E43">
        <f t="shared" si="2"/>
        <v>1.2468750000000001E-2</v>
      </c>
      <c r="F43">
        <f>(F21*F$24)/F$26</f>
        <v>9.9216710182767637E-3</v>
      </c>
      <c r="G43">
        <f t="shared" si="3"/>
        <v>1.8618694362017806E-2</v>
      </c>
      <c r="H43">
        <f t="shared" si="3"/>
        <v>7.4664179104477627E-3</v>
      </c>
      <c r="I43">
        <f t="shared" si="3"/>
        <v>2.1098473282442749E-2</v>
      </c>
      <c r="J43">
        <v>1.2468750000000001E-2</v>
      </c>
    </row>
    <row r="44" spans="4:10" x14ac:dyDescent="0.3">
      <c r="D44" s="3">
        <v>17</v>
      </c>
      <c r="E44">
        <f t="shared" si="2"/>
        <v>4.1562500000000002E-3</v>
      </c>
      <c r="F44">
        <f>(F22*F$24)/F$26</f>
        <v>1.4882506527415145E-2</v>
      </c>
      <c r="G44">
        <f t="shared" si="3"/>
        <v>1.7430267062314542E-2</v>
      </c>
      <c r="H44">
        <f t="shared" si="3"/>
        <v>6.8442164179104481E-2</v>
      </c>
      <c r="I44">
        <f t="shared" si="3"/>
        <v>1.025267175572519E-2</v>
      </c>
      <c r="J44">
        <v>4.1562500000000002E-3</v>
      </c>
    </row>
    <row r="45" spans="4:10" x14ac:dyDescent="0.3">
      <c r="D45" s="3">
        <v>18</v>
      </c>
      <c r="E45">
        <f t="shared" si="2"/>
        <v>2.0781250000000001E-3</v>
      </c>
      <c r="F45">
        <f>(F23*F$24)/F$26</f>
        <v>8.4856396866840739E-3</v>
      </c>
      <c r="G45">
        <f t="shared" si="3"/>
        <v>1.5449554896142434E-2</v>
      </c>
      <c r="H45">
        <f t="shared" si="3"/>
        <v>5.9731343283582101E-2</v>
      </c>
      <c r="I45">
        <f t="shared" si="3"/>
        <v>2.2793129770992366E-2</v>
      </c>
      <c r="J45">
        <v>2.0781250000000001E-3</v>
      </c>
    </row>
    <row r="48" spans="4:10" x14ac:dyDescent="0.3">
      <c r="D48" t="s">
        <v>12</v>
      </c>
      <c r="E48">
        <f>SUM(E28:E45)</f>
        <v>0.13300000000000001</v>
      </c>
      <c r="F48">
        <f>SUM(F28:F45)</f>
        <v>0.2</v>
      </c>
      <c r="G48">
        <f>SUM(G28:G45)</f>
        <v>0.26699999999999996</v>
      </c>
      <c r="H48">
        <f>SUM(H28:H45)</f>
        <v>0.66700000000000015</v>
      </c>
      <c r="I48">
        <f>SUM(I28:I45)</f>
        <v>0.33300000000000002</v>
      </c>
    </row>
    <row r="50" spans="4:20" x14ac:dyDescent="0.3">
      <c r="D50" t="s">
        <v>18</v>
      </c>
      <c r="E50" t="s">
        <v>21</v>
      </c>
      <c r="G50" t="s">
        <v>20</v>
      </c>
      <c r="I50" t="s">
        <v>19</v>
      </c>
      <c r="K50" t="s">
        <v>22</v>
      </c>
      <c r="M50" t="s">
        <v>23</v>
      </c>
      <c r="N50" t="s">
        <v>24</v>
      </c>
      <c r="O50" t="s">
        <v>14</v>
      </c>
      <c r="Q50" t="s">
        <v>3</v>
      </c>
      <c r="R50" t="s">
        <v>3</v>
      </c>
      <c r="S50" t="s">
        <v>24</v>
      </c>
      <c r="T50" t="s">
        <v>14</v>
      </c>
    </row>
    <row r="51" spans="4:20" x14ac:dyDescent="0.3">
      <c r="D51" s="3">
        <v>1</v>
      </c>
      <c r="E51">
        <f>SUM(F28:G28)</f>
        <v>2.5821398687544066E-2</v>
      </c>
      <c r="G51">
        <f>SUM(H28:J28)</f>
        <v>7.1855532570924016E-2</v>
      </c>
      <c r="I51">
        <f>G$71/G51</f>
        <v>0.56004074060946996</v>
      </c>
      <c r="K51">
        <f>E51+(G$71*G$69)/(G51*I$69)</f>
        <v>7.7233182200171308E-2</v>
      </c>
      <c r="M51">
        <f>K51/K$70</f>
        <v>0.65137506599817829</v>
      </c>
      <c r="N51">
        <f>M51*100</f>
        <v>65.137506599817826</v>
      </c>
      <c r="O51">
        <f>_xlfn.RANK.EQ(N51,N$51:N$68,1)+COUNTIF(N$51:N$68,N51)-1</f>
        <v>6</v>
      </c>
      <c r="Q51" s="5"/>
      <c r="R51" s="6">
        <v>1</v>
      </c>
      <c r="S51">
        <v>65.137506599817826</v>
      </c>
      <c r="T51">
        <v>6</v>
      </c>
    </row>
    <row r="52" spans="4:20" x14ac:dyDescent="0.3">
      <c r="D52" s="3">
        <v>2</v>
      </c>
      <c r="E52">
        <f t="shared" ref="E52:E68" si="4">SUM(F29:G29)</f>
        <v>2.5173154697801986E-2</v>
      </c>
      <c r="G52">
        <f t="shared" ref="G52:G68" si="5">SUM(H29:J29)</f>
        <v>5.8011240315597588E-2</v>
      </c>
      <c r="I52">
        <f>G$71/G52</f>
        <v>0.69369359212077086</v>
      </c>
      <c r="K52">
        <f>E52+(G$71*G$69)/(G52*I$69)</f>
        <v>8.8854280366263319E-2</v>
      </c>
      <c r="M52">
        <f t="shared" ref="M52:M68" si="6">K52/K$70</f>
        <v>0.74938596454293227</v>
      </c>
      <c r="N52">
        <f t="shared" ref="N52:N68" si="7">M52*100</f>
        <v>74.938596454293233</v>
      </c>
      <c r="O52">
        <f t="shared" ref="O52:O68" si="8">_xlfn.RANK.EQ(N52,N$51:N$68,1)+COUNTIF(N$51:N$68,N52)-1</f>
        <v>10</v>
      </c>
      <c r="Q52" t="s">
        <v>25</v>
      </c>
      <c r="R52">
        <v>2</v>
      </c>
      <c r="S52">
        <v>74.938596454293233</v>
      </c>
      <c r="T52">
        <v>10</v>
      </c>
    </row>
    <row r="53" spans="4:20" x14ac:dyDescent="0.3">
      <c r="D53" s="3">
        <v>3</v>
      </c>
      <c r="E53">
        <f t="shared" si="4"/>
        <v>2.0360857590008601E-2</v>
      </c>
      <c r="G53">
        <f t="shared" si="5"/>
        <v>6.2469902871140487E-2</v>
      </c>
      <c r="I53">
        <f>G$71/G53</f>
        <v>0.64418261960351109</v>
      </c>
      <c r="K53">
        <f t="shared" ref="K52:K68" si="9">E53+(G$71*G$69)/(G53*I$69)</f>
        <v>7.9496872133541951E-2</v>
      </c>
      <c r="M53">
        <f t="shared" si="6"/>
        <v>0.6704667457366501</v>
      </c>
      <c r="N53">
        <f t="shared" si="7"/>
        <v>67.046674573665015</v>
      </c>
      <c r="O53">
        <f t="shared" si="8"/>
        <v>8</v>
      </c>
      <c r="Q53" t="s">
        <v>25</v>
      </c>
      <c r="R53">
        <v>3</v>
      </c>
      <c r="S53">
        <v>67.046674573665015</v>
      </c>
      <c r="T53">
        <v>8</v>
      </c>
    </row>
    <row r="54" spans="4:20" x14ac:dyDescent="0.3">
      <c r="D54" s="3">
        <v>4</v>
      </c>
      <c r="E54">
        <f t="shared" si="4"/>
        <v>3.1394437945007014E-2</v>
      </c>
      <c r="G54">
        <f t="shared" si="5"/>
        <v>5.7764437236527293E-2</v>
      </c>
      <c r="I54">
        <f>G$71/G54</f>
        <v>0.69665745228555886</v>
      </c>
      <c r="K54">
        <f t="shared" si="9"/>
        <v>9.5347646206938155E-2</v>
      </c>
      <c r="M54">
        <f t="shared" si="6"/>
        <v>0.80415020554050842</v>
      </c>
      <c r="N54">
        <f t="shared" si="7"/>
        <v>80.415020554050841</v>
      </c>
      <c r="O54">
        <f t="shared" si="8"/>
        <v>12</v>
      </c>
      <c r="Q54" t="s">
        <v>25</v>
      </c>
      <c r="R54">
        <v>4</v>
      </c>
      <c r="S54">
        <v>80.415020554050841</v>
      </c>
      <c r="T54">
        <v>12</v>
      </c>
    </row>
    <row r="55" spans="4:20" x14ac:dyDescent="0.3">
      <c r="D55" s="3">
        <v>5</v>
      </c>
      <c r="E55">
        <f t="shared" si="4"/>
        <v>2.6928810499647481E-2</v>
      </c>
      <c r="G55">
        <f t="shared" si="5"/>
        <v>7.7840009043522854E-2</v>
      </c>
      <c r="I55">
        <f>G$71/G55</f>
        <v>0.51698382582930535</v>
      </c>
      <c r="K55">
        <f t="shared" si="9"/>
        <v>7.4387965889202004E-2</v>
      </c>
      <c r="M55">
        <f t="shared" si="6"/>
        <v>0.62737886501900109</v>
      </c>
      <c r="N55">
        <f t="shared" si="7"/>
        <v>62.737886501900107</v>
      </c>
      <c r="O55">
        <f t="shared" si="8"/>
        <v>4</v>
      </c>
      <c r="Q55" t="s">
        <v>25</v>
      </c>
      <c r="R55">
        <v>5</v>
      </c>
      <c r="S55">
        <v>62.737886501900107</v>
      </c>
      <c r="T55">
        <v>4</v>
      </c>
    </row>
    <row r="56" spans="4:20" x14ac:dyDescent="0.3">
      <c r="D56" s="3">
        <v>6</v>
      </c>
      <c r="E56">
        <f t="shared" si="4"/>
        <v>2.5596342323217457E-2</v>
      </c>
      <c r="G56">
        <f t="shared" si="5"/>
        <v>4.5418123362196652E-2</v>
      </c>
      <c r="I56">
        <f>G$71/G56</f>
        <v>0.88603453200805837</v>
      </c>
      <c r="K56">
        <f t="shared" si="9"/>
        <v>0.10693438122148974</v>
      </c>
      <c r="M56">
        <f t="shared" si="6"/>
        <v>0.90187128953321494</v>
      </c>
      <c r="N56">
        <f t="shared" si="7"/>
        <v>90.187128953321491</v>
      </c>
      <c r="O56">
        <f t="shared" si="8"/>
        <v>15</v>
      </c>
      <c r="Q56" t="s">
        <v>25</v>
      </c>
      <c r="R56">
        <v>6</v>
      </c>
      <c r="S56">
        <v>90.187128953321491</v>
      </c>
      <c r="T56">
        <v>15</v>
      </c>
    </row>
    <row r="57" spans="4:20" x14ac:dyDescent="0.3">
      <c r="D57" s="3">
        <v>7</v>
      </c>
      <c r="E57">
        <f t="shared" si="4"/>
        <v>2.5164159648565519E-2</v>
      </c>
      <c r="G57">
        <f t="shared" si="5"/>
        <v>5.0335161145607848E-2</v>
      </c>
      <c r="I57">
        <f>G$71/G57</f>
        <v>0.79948141144313434</v>
      </c>
      <c r="K57">
        <f t="shared" si="9"/>
        <v>9.8556615352330179E-2</v>
      </c>
      <c r="M57">
        <f t="shared" si="6"/>
        <v>0.83121425274561256</v>
      </c>
      <c r="N57">
        <f t="shared" si="7"/>
        <v>83.121425274561261</v>
      </c>
      <c r="O57">
        <f t="shared" si="8"/>
        <v>14</v>
      </c>
      <c r="Q57" t="s">
        <v>25</v>
      </c>
      <c r="R57">
        <v>7</v>
      </c>
      <c r="S57">
        <v>83.121425274561261</v>
      </c>
      <c r="T57">
        <v>14</v>
      </c>
    </row>
    <row r="58" spans="4:20" x14ac:dyDescent="0.3">
      <c r="D58" s="3">
        <v>8</v>
      </c>
      <c r="E58">
        <f t="shared" si="4"/>
        <v>2.644709500972333E-2</v>
      </c>
      <c r="G58">
        <f t="shared" si="5"/>
        <v>9.1232136906118269E-2</v>
      </c>
      <c r="I58">
        <f>G$71/G58</f>
        <v>0.44109484927793507</v>
      </c>
      <c r="K58">
        <f t="shared" si="9"/>
        <v>6.6939636453999599E-2</v>
      </c>
      <c r="M58">
        <f t="shared" si="6"/>
        <v>0.56456057967557549</v>
      </c>
      <c r="N58">
        <f t="shared" si="7"/>
        <v>56.456057967557548</v>
      </c>
      <c r="O58">
        <f t="shared" si="8"/>
        <v>2</v>
      </c>
      <c r="Q58" t="s">
        <v>25</v>
      </c>
      <c r="R58">
        <v>8</v>
      </c>
      <c r="S58">
        <v>56.456057967557548</v>
      </c>
      <c r="T58">
        <v>2</v>
      </c>
    </row>
    <row r="59" spans="4:20" x14ac:dyDescent="0.3">
      <c r="D59" s="3">
        <v>9</v>
      </c>
      <c r="E59">
        <f t="shared" si="4"/>
        <v>2.2431640337488672E-2</v>
      </c>
      <c r="G59">
        <f t="shared" si="5"/>
        <v>4.8712254329497558E-2</v>
      </c>
      <c r="I59">
        <f>G$71/G59</f>
        <v>0.82611708761628255</v>
      </c>
      <c r="K59">
        <f t="shared" si="9"/>
        <v>9.8269253183992794E-2</v>
      </c>
      <c r="M59">
        <f t="shared" si="6"/>
        <v>0.82879067590941524</v>
      </c>
      <c r="N59">
        <f t="shared" si="7"/>
        <v>82.879067590941531</v>
      </c>
      <c r="O59">
        <f t="shared" si="8"/>
        <v>13</v>
      </c>
      <c r="Q59" t="s">
        <v>25</v>
      </c>
      <c r="R59">
        <v>9</v>
      </c>
      <c r="S59">
        <v>82.879067590941531</v>
      </c>
      <c r="T59">
        <v>13</v>
      </c>
    </row>
    <row r="60" spans="4:20" x14ac:dyDescent="0.3">
      <c r="D60" s="3">
        <v>10</v>
      </c>
      <c r="E60">
        <f t="shared" si="4"/>
        <v>2.1630360421783359E-2</v>
      </c>
      <c r="G60">
        <f t="shared" si="5"/>
        <v>4.0242025677908175E-2</v>
      </c>
      <c r="I60">
        <f>G$71/G60</f>
        <v>1</v>
      </c>
      <c r="K60">
        <f t="shared" si="9"/>
        <v>0.11343043813876846</v>
      </c>
      <c r="M60">
        <f t="shared" si="6"/>
        <v>0.95665822673662548</v>
      </c>
      <c r="N60">
        <f t="shared" si="7"/>
        <v>95.665822673662547</v>
      </c>
      <c r="O60">
        <f t="shared" si="8"/>
        <v>16</v>
      </c>
      <c r="Q60" t="s">
        <v>25</v>
      </c>
      <c r="R60">
        <v>10</v>
      </c>
      <c r="S60">
        <v>95.665822673662547</v>
      </c>
      <c r="T60">
        <v>16</v>
      </c>
    </row>
    <row r="61" spans="4:20" x14ac:dyDescent="0.3">
      <c r="D61" s="3">
        <v>11</v>
      </c>
      <c r="E61">
        <f t="shared" si="4"/>
        <v>2.6622738647721023E-2</v>
      </c>
      <c r="G61">
        <f t="shared" si="5"/>
        <v>5.4366482710493338E-2</v>
      </c>
      <c r="I61">
        <f>G$71/G61</f>
        <v>0.74019917551408954</v>
      </c>
      <c r="K61">
        <f t="shared" si="9"/>
        <v>9.4573080485962732E-2</v>
      </c>
      <c r="M61">
        <f t="shared" si="6"/>
        <v>0.79761761445404178</v>
      </c>
      <c r="N61">
        <f t="shared" si="7"/>
        <v>79.761761445404176</v>
      </c>
      <c r="O61">
        <f t="shared" si="8"/>
        <v>11</v>
      </c>
      <c r="Q61" t="s">
        <v>25</v>
      </c>
      <c r="R61">
        <v>11</v>
      </c>
      <c r="S61">
        <v>79.761761445404176</v>
      </c>
      <c r="T61">
        <v>11</v>
      </c>
    </row>
    <row r="62" spans="4:20" x14ac:dyDescent="0.3">
      <c r="D62" s="3">
        <v>12</v>
      </c>
      <c r="E62">
        <f t="shared" si="4"/>
        <v>2.1081182062585711E-2</v>
      </c>
      <c r="G62">
        <f t="shared" si="5"/>
        <v>6.433034814002507E-2</v>
      </c>
      <c r="I62">
        <f>G$71/G62</f>
        <v>0.62555274207929212</v>
      </c>
      <c r="K62">
        <f t="shared" si="9"/>
        <v>7.8506972401537867E-2</v>
      </c>
      <c r="M62">
        <f t="shared" si="6"/>
        <v>0.66211805434653537</v>
      </c>
      <c r="N62">
        <f t="shared" si="7"/>
        <v>66.211805434653542</v>
      </c>
      <c r="O62">
        <f t="shared" si="8"/>
        <v>7</v>
      </c>
      <c r="Q62" t="s">
        <v>25</v>
      </c>
      <c r="R62">
        <v>12</v>
      </c>
      <c r="S62">
        <v>66.211805434653542</v>
      </c>
      <c r="T62">
        <v>7</v>
      </c>
    </row>
    <row r="63" spans="4:20" x14ac:dyDescent="0.3">
      <c r="D63" s="3">
        <v>13</v>
      </c>
      <c r="E63">
        <f t="shared" si="4"/>
        <v>2.5695347909290237E-2</v>
      </c>
      <c r="G63">
        <f t="shared" si="5"/>
        <v>9.1449296812692274E-2</v>
      </c>
      <c r="I63">
        <f>G$71/G63</f>
        <v>0.44004740419527177</v>
      </c>
      <c r="K63">
        <f t="shared" si="9"/>
        <v>6.6091733813573736E-2</v>
      </c>
      <c r="M63">
        <f t="shared" si="6"/>
        <v>0.55740947411921005</v>
      </c>
      <c r="N63">
        <f t="shared" si="7"/>
        <v>55.740947411921006</v>
      </c>
      <c r="O63">
        <f t="shared" si="8"/>
        <v>1</v>
      </c>
      <c r="Q63" t="s">
        <v>25</v>
      </c>
      <c r="R63">
        <v>13</v>
      </c>
      <c r="S63">
        <v>55.740947411921006</v>
      </c>
      <c r="T63">
        <v>1</v>
      </c>
    </row>
    <row r="64" spans="4:20" x14ac:dyDescent="0.3">
      <c r="D64" s="3">
        <v>14</v>
      </c>
      <c r="E64">
        <f t="shared" si="4"/>
        <v>2.7878688861169437E-2</v>
      </c>
      <c r="G64">
        <f t="shared" si="5"/>
        <v>6.7306549433177626E-2</v>
      </c>
      <c r="I64">
        <f>G$71/G64</f>
        <v>0.59789167646843511</v>
      </c>
      <c r="K64">
        <f t="shared" si="9"/>
        <v>8.2765191227310297E-2</v>
      </c>
      <c r="M64">
        <f t="shared" si="6"/>
        <v>0.69803134303485315</v>
      </c>
      <c r="N64">
        <f t="shared" si="7"/>
        <v>69.803134303485308</v>
      </c>
      <c r="O64">
        <f t="shared" si="8"/>
        <v>9</v>
      </c>
      <c r="Q64" t="s">
        <v>25</v>
      </c>
      <c r="R64">
        <v>14</v>
      </c>
      <c r="S64">
        <v>69.803134303485308</v>
      </c>
      <c r="T64">
        <v>9</v>
      </c>
    </row>
    <row r="65" spans="4:20" x14ac:dyDescent="0.3">
      <c r="D65" s="3">
        <v>15</v>
      </c>
      <c r="E65">
        <f t="shared" si="4"/>
        <v>2.9985451805595371E-2</v>
      </c>
      <c r="G65">
        <f t="shared" si="5"/>
        <v>4.317917426227641E-2</v>
      </c>
      <c r="I65">
        <f>G$71/G65</f>
        <v>0.93197765741124228</v>
      </c>
      <c r="K65">
        <f t="shared" si="9"/>
        <v>0.11554107318644113</v>
      </c>
      <c r="M65">
        <f t="shared" si="6"/>
        <v>0.97445906057916531</v>
      </c>
      <c r="N65">
        <f t="shared" si="7"/>
        <v>97.445906057916531</v>
      </c>
      <c r="O65">
        <f t="shared" si="8"/>
        <v>17</v>
      </c>
      <c r="Q65" t="s">
        <v>25</v>
      </c>
      <c r="R65">
        <v>15</v>
      </c>
      <c r="S65">
        <v>97.445906057916531</v>
      </c>
      <c r="T65">
        <v>17</v>
      </c>
    </row>
    <row r="66" spans="4:20" x14ac:dyDescent="0.3">
      <c r="D66" s="3">
        <v>16</v>
      </c>
      <c r="E66">
        <f t="shared" si="4"/>
        <v>2.8540365380294572E-2</v>
      </c>
      <c r="G66">
        <f t="shared" si="5"/>
        <v>4.1033641192890512E-2</v>
      </c>
      <c r="I66">
        <f>G$71/G66</f>
        <v>0.98070813381485888</v>
      </c>
      <c r="K66">
        <f t="shared" si="9"/>
        <v>0.11856944828217804</v>
      </c>
      <c r="M66">
        <f t="shared" si="6"/>
        <v>1</v>
      </c>
      <c r="N66">
        <f t="shared" si="7"/>
        <v>100</v>
      </c>
      <c r="O66">
        <f t="shared" si="8"/>
        <v>18</v>
      </c>
      <c r="Q66" t="s">
        <v>25</v>
      </c>
      <c r="R66">
        <v>16</v>
      </c>
      <c r="S66">
        <v>100</v>
      </c>
      <c r="T66">
        <v>18</v>
      </c>
    </row>
    <row r="67" spans="4:20" x14ac:dyDescent="0.3">
      <c r="D67" s="3">
        <v>17</v>
      </c>
      <c r="E67">
        <f t="shared" si="4"/>
        <v>3.2312773589729685E-2</v>
      </c>
      <c r="G67">
        <f t="shared" si="5"/>
        <v>8.2851085934829677E-2</v>
      </c>
      <c r="I67">
        <f>G$71/G67</f>
        <v>0.48571512640838993</v>
      </c>
      <c r="K67">
        <f t="shared" si="9"/>
        <v>7.6901459942335118E-2</v>
      </c>
      <c r="M67">
        <f t="shared" si="6"/>
        <v>0.64857736167685309</v>
      </c>
      <c r="N67">
        <f t="shared" si="7"/>
        <v>64.857736167685303</v>
      </c>
      <c r="O67">
        <f t="shared" si="8"/>
        <v>5</v>
      </c>
      <c r="Q67" t="s">
        <v>25</v>
      </c>
      <c r="R67">
        <v>17</v>
      </c>
      <c r="S67">
        <v>64.857736167685303</v>
      </c>
      <c r="T67">
        <v>5</v>
      </c>
    </row>
    <row r="68" spans="4:20" x14ac:dyDescent="0.3">
      <c r="D68" s="3">
        <v>18</v>
      </c>
      <c r="E68">
        <f t="shared" si="4"/>
        <v>2.3935194582826509E-2</v>
      </c>
      <c r="G68">
        <f t="shared" si="5"/>
        <v>8.4602598054574471E-2</v>
      </c>
      <c r="I68">
        <f>G$71/G68</f>
        <v>0.47565945494899947</v>
      </c>
      <c r="K68">
        <f t="shared" si="9"/>
        <v>6.7600769513963432E-2</v>
      </c>
      <c r="M68">
        <f t="shared" si="6"/>
        <v>0.57013649378787223</v>
      </c>
      <c r="N68">
        <f t="shared" si="7"/>
        <v>57.013649378787221</v>
      </c>
      <c r="O68">
        <f t="shared" si="8"/>
        <v>3</v>
      </c>
      <c r="Q68" t="s">
        <v>25</v>
      </c>
      <c r="R68">
        <v>18</v>
      </c>
      <c r="S68">
        <v>57.013649378787221</v>
      </c>
      <c r="T68">
        <v>3</v>
      </c>
    </row>
    <row r="69" spans="4:20" x14ac:dyDescent="0.3">
      <c r="D69" t="s">
        <v>10</v>
      </c>
      <c r="E69">
        <f>SUM(E51:E68)</f>
        <v>0.46700000000000003</v>
      </c>
      <c r="G69">
        <f>SUM(G51:G68)</f>
        <v>1.133</v>
      </c>
      <c r="I69">
        <f>SUM(I51:I68)</f>
        <v>12.342037481634607</v>
      </c>
    </row>
    <row r="70" spans="4:20" x14ac:dyDescent="0.3">
      <c r="D70" t="s">
        <v>11</v>
      </c>
      <c r="E70">
        <f>MIN(E51:E68)</f>
        <v>2.0360857590008601E-2</v>
      </c>
      <c r="G70">
        <f>MIN(G51:G68)</f>
        <v>4.0242025677908175E-2</v>
      </c>
      <c r="K70">
        <f>MAX(K51:K68)</f>
        <v>0.11856944828217804</v>
      </c>
    </row>
    <row r="71" spans="4:20" x14ac:dyDescent="0.3">
      <c r="G71">
        <f>MIN(G51:G68)</f>
        <v>4.0242025677908175E-2</v>
      </c>
    </row>
    <row r="72" spans="4:20" x14ac:dyDescent="0.3">
      <c r="H72" t="s">
        <v>13</v>
      </c>
      <c r="I72">
        <f>MAX(F76:F93)</f>
        <v>0.11856944828217804</v>
      </c>
    </row>
    <row r="73" spans="4:20" x14ac:dyDescent="0.3">
      <c r="N73" t="s">
        <v>15</v>
      </c>
    </row>
    <row r="74" spans="4:20" x14ac:dyDescent="0.3">
      <c r="N74">
        <v>58.324914319492493</v>
      </c>
    </row>
    <row r="75" spans="4:20" x14ac:dyDescent="0.3">
      <c r="E75" t="s">
        <v>16</v>
      </c>
      <c r="F75" t="s">
        <v>17</v>
      </c>
      <c r="G75" t="s">
        <v>15</v>
      </c>
      <c r="H75" t="s">
        <v>14</v>
      </c>
      <c r="N75">
        <v>63.257101275048456</v>
      </c>
    </row>
    <row r="76" spans="4:20" x14ac:dyDescent="0.3">
      <c r="E76">
        <f>G$70/G51</f>
        <v>0.56004074060946996</v>
      </c>
      <c r="F76">
        <f>E51+((G$70*G$69)/(G51*E$94))</f>
        <v>7.7233182200171308E-2</v>
      </c>
      <c r="G76">
        <f>(F76/I$72)*100</f>
        <v>65.137506599817826</v>
      </c>
      <c r="H76">
        <f>_xlfn.RANK.EQ(G76,G$76:G$93,1)+COUNTIF(G$76:G$93,G76)-1</f>
        <v>6</v>
      </c>
      <c r="N76">
        <v>60.113341702754887</v>
      </c>
    </row>
    <row r="77" spans="4:20" x14ac:dyDescent="0.3">
      <c r="E77">
        <f>G$70/G52</f>
        <v>0.69369359212077086</v>
      </c>
      <c r="F77">
        <f>E52+((G$70*G$69)/(G52*E$94))</f>
        <v>8.8854280366263319E-2</v>
      </c>
      <c r="G77">
        <f>(F77/I$72)*100</f>
        <v>74.938596454293233</v>
      </c>
      <c r="H77">
        <f>_xlfn.RANK.EQ(G77,G$76:G$93,1)+COUNTIF(G$76:G$93,G77)-1</f>
        <v>10</v>
      </c>
      <c r="N77">
        <v>75.42965968224091</v>
      </c>
    </row>
    <row r="78" spans="4:20" x14ac:dyDescent="0.3">
      <c r="E78">
        <f>G$70/G53</f>
        <v>0.64418261960351109</v>
      </c>
      <c r="F78">
        <f>E53+((G$70*G$69)/(G53*E$94))</f>
        <v>7.9496872133541951E-2</v>
      </c>
      <c r="G78">
        <f>(F78/I$72)*100</f>
        <v>67.046674573665015</v>
      </c>
      <c r="H78">
        <f>_xlfn.RANK.EQ(G78,G$76:G$93,1)+COUNTIF(G$76:G$93,G78)-1</f>
        <v>8</v>
      </c>
      <c r="N78">
        <v>56.339466062557541</v>
      </c>
    </row>
    <row r="79" spans="4:20" x14ac:dyDescent="0.3">
      <c r="E79">
        <f>G$70/G54</f>
        <v>0.69665745228555886</v>
      </c>
      <c r="F79">
        <f>E54+((G$70*G$69)/(G54*E$94))</f>
        <v>9.5347646206938155E-2</v>
      </c>
      <c r="G79">
        <f>(F79/I$72)*100</f>
        <v>80.415020554050841</v>
      </c>
      <c r="H79">
        <f>_xlfn.RANK.EQ(G79,G$76:G$93,1)+COUNTIF(G$76:G$93,G79)-1</f>
        <v>12</v>
      </c>
      <c r="N79">
        <v>100</v>
      </c>
    </row>
    <row r="80" spans="4:20" x14ac:dyDescent="0.3">
      <c r="E80">
        <f>G$70/G55</f>
        <v>0.51698382582930535</v>
      </c>
      <c r="F80">
        <f>E55+((G$70*G$69)/(G55*E$94))</f>
        <v>7.4387965889202004E-2</v>
      </c>
      <c r="G80">
        <f>(F80/I$72)*100</f>
        <v>62.737886501900107</v>
      </c>
      <c r="H80">
        <f>_xlfn.RANK.EQ(G80,G$76:G$93,1)+COUNTIF(G$76:G$93,G80)-1</f>
        <v>4</v>
      </c>
      <c r="N80">
        <v>74.904975293406011</v>
      </c>
    </row>
    <row r="81" spans="5:23" x14ac:dyDescent="0.3">
      <c r="E81">
        <f>G$70/G56</f>
        <v>0.88603453200805837</v>
      </c>
      <c r="F81">
        <f>E56+((G$70*G$69)/(G56*E$94))</f>
        <v>0.10693438122148974</v>
      </c>
      <c r="G81">
        <f>(F81/I$72)*100</f>
        <v>90.187128953321491</v>
      </c>
      <c r="H81">
        <f>_xlfn.RANK.EQ(G81,G$76:G$93,1)+COUNTIF(G$76:G$93,G81)-1</f>
        <v>15</v>
      </c>
      <c r="N81">
        <v>51.018526087785844</v>
      </c>
    </row>
    <row r="82" spans="5:23" x14ac:dyDescent="0.3">
      <c r="E82">
        <f>G$70/G57</f>
        <v>0.79948141144313434</v>
      </c>
      <c r="F82">
        <f>E57+((G$70*G$69)/(G57*E$94))</f>
        <v>9.8556615352330179E-2</v>
      </c>
      <c r="G82">
        <f>(F82/I$72)*100</f>
        <v>83.121425274561261</v>
      </c>
      <c r="H82">
        <f>_xlfn.RANK.EQ(G82,G$76:G$93,1)+COUNTIF(G$76:G$93,G82)-1</f>
        <v>14</v>
      </c>
      <c r="N82">
        <v>69.229334089514566</v>
      </c>
    </row>
    <row r="83" spans="5:23" x14ac:dyDescent="0.3">
      <c r="E83">
        <f>G$70/G58</f>
        <v>0.44109484927793507</v>
      </c>
      <c r="F83">
        <f>E58+((G$70*G$69)/(G58*E$94))</f>
        <v>6.6939636453999599E-2</v>
      </c>
      <c r="G83">
        <f>(F83/I$72)*100</f>
        <v>56.456057967557548</v>
      </c>
      <c r="H83">
        <f>_xlfn.RANK.EQ(G83,G$76:G$93,1)+COUNTIF(G$76:G$93,G83)-1</f>
        <v>2</v>
      </c>
      <c r="N83">
        <v>86.829308743132358</v>
      </c>
    </row>
    <row r="84" spans="5:23" x14ac:dyDescent="0.3">
      <c r="E84">
        <f>G$70/G59</f>
        <v>0.82611708761628255</v>
      </c>
      <c r="F84">
        <f>E59+((G$70*G$69)/(G59*E$94))</f>
        <v>9.8269253183992794E-2</v>
      </c>
      <c r="G84">
        <f>(F84/I$72)*100</f>
        <v>82.879067590941531</v>
      </c>
      <c r="H84">
        <f>_xlfn.RANK.EQ(G84,G$76:G$93,1)+COUNTIF(G$76:G$93,G84)-1</f>
        <v>13</v>
      </c>
      <c r="N84">
        <v>90.873164194851455</v>
      </c>
    </row>
    <row r="85" spans="5:23" x14ac:dyDescent="0.3">
      <c r="E85">
        <f>G$70/G60</f>
        <v>1</v>
      </c>
      <c r="F85">
        <f>E60+((G$70*G$69)/(G60*E$94))</f>
        <v>0.11343043813876846</v>
      </c>
      <c r="G85">
        <f>(F85/I$72)*100</f>
        <v>95.665822673662547</v>
      </c>
      <c r="H85">
        <f>_xlfn.RANK.EQ(G85,G$76:G$93,1)+COUNTIF(G$76:G$93,G85)-1</f>
        <v>16</v>
      </c>
      <c r="N85">
        <v>71.143537442069984</v>
      </c>
      <c r="U85" t="s">
        <v>18</v>
      </c>
      <c r="W85" t="s">
        <v>14</v>
      </c>
    </row>
    <row r="86" spans="5:23" x14ac:dyDescent="0.3">
      <c r="E86">
        <f>G$70/G61</f>
        <v>0.74019917551408954</v>
      </c>
      <c r="F86">
        <f>E61+((G$70*G$69)/(G61*E$94))</f>
        <v>9.4573080485962732E-2</v>
      </c>
      <c r="G86">
        <f>(F86/I$72)*100</f>
        <v>79.761761445404176</v>
      </c>
      <c r="H86">
        <f>_xlfn.RANK.EQ(G86,G$76:G$93,1)+COUNTIF(G$76:G$93,G86)-1</f>
        <v>11</v>
      </c>
      <c r="N86">
        <v>44.308649128122767</v>
      </c>
      <c r="U86" s="3">
        <v>1</v>
      </c>
      <c r="W86">
        <v>6</v>
      </c>
    </row>
    <row r="87" spans="5:23" x14ac:dyDescent="0.3">
      <c r="E87">
        <f>G$70/G62</f>
        <v>0.62555274207929212</v>
      </c>
      <c r="F87">
        <f>E62+((G$70*G$69)/(G62*E$94))</f>
        <v>7.8506972401537867E-2</v>
      </c>
      <c r="G87">
        <f>(F87/I$72)*100</f>
        <v>66.211805434653542</v>
      </c>
      <c r="H87">
        <f>_xlfn.RANK.EQ(G87,G$76:G$93,1)+COUNTIF(G$76:G$93,G87)-1</f>
        <v>7</v>
      </c>
      <c r="N87">
        <v>66.59838206282069</v>
      </c>
      <c r="U87" s="3">
        <v>2</v>
      </c>
      <c r="W87">
        <v>8</v>
      </c>
    </row>
    <row r="88" spans="5:23" x14ac:dyDescent="0.3">
      <c r="E88">
        <f>G$70/G63</f>
        <v>0.44004740419527177</v>
      </c>
      <c r="F88">
        <f>E63+((G$70*G$69)/(G63*E$94))</f>
        <v>6.6091733813573736E-2</v>
      </c>
      <c r="G88">
        <f>(F88/I$72)*100</f>
        <v>55.740947411921006</v>
      </c>
      <c r="H88">
        <f>_xlfn.RANK.EQ(G88,G$76:G$93,1)+COUNTIF(G$76:G$93,G88)-1</f>
        <v>1</v>
      </c>
      <c r="N88">
        <v>93.664118815487527</v>
      </c>
      <c r="U88" s="3">
        <v>3</v>
      </c>
      <c r="W88">
        <v>7</v>
      </c>
    </row>
    <row r="89" spans="5:23" x14ac:dyDescent="0.3">
      <c r="E89">
        <f>G$70/G64</f>
        <v>0.59789167646843511</v>
      </c>
      <c r="F89">
        <f>E64+((G$70*G$69)/(G64*E$94))</f>
        <v>8.2765191227310297E-2</v>
      </c>
      <c r="G89">
        <f>(F89/I$72)*100</f>
        <v>69.803134303485308</v>
      </c>
      <c r="H89">
        <f>_xlfn.RANK.EQ(G89,G$76:G$93,1)+COUNTIF(G$76:G$93,G89)-1</f>
        <v>9</v>
      </c>
      <c r="N89">
        <v>94.036231975619373</v>
      </c>
      <c r="U89" s="3">
        <v>4</v>
      </c>
      <c r="W89">
        <v>13</v>
      </c>
    </row>
    <row r="90" spans="5:23" x14ac:dyDescent="0.3">
      <c r="E90">
        <f>G$70/G65</f>
        <v>0.93197765741124228</v>
      </c>
      <c r="F90">
        <f>E65+((G$70*G$69)/(G65*E$94))</f>
        <v>0.11554107318644113</v>
      </c>
      <c r="G90">
        <f>(F90/I$72)*100</f>
        <v>97.445906057916531</v>
      </c>
      <c r="H90">
        <f>_xlfn.RANK.EQ(G90,G$76:G$93,1)+COUNTIF(G$76:G$93,G90)-1</f>
        <v>17</v>
      </c>
      <c r="N90">
        <v>52.464334267079074</v>
      </c>
      <c r="U90" s="3">
        <v>5</v>
      </c>
      <c r="W90">
        <v>5</v>
      </c>
    </row>
    <row r="91" spans="5:23" x14ac:dyDescent="0.3">
      <c r="E91">
        <f>G$70/G66</f>
        <v>0.98070813381485888</v>
      </c>
      <c r="F91">
        <f>E66+((G$70*G$69)/(G66*E$94))</f>
        <v>0.11856944828217804</v>
      </c>
      <c r="G91">
        <f>(F91/I$72)*100</f>
        <v>100</v>
      </c>
      <c r="H91">
        <f>_xlfn.RANK.EQ(G91,G$76:G$93,1)+COUNTIF(G$76:G$93,G91)-1</f>
        <v>18</v>
      </c>
      <c r="N91">
        <v>45.115342427506647</v>
      </c>
      <c r="U91" s="3">
        <v>6</v>
      </c>
      <c r="W91">
        <v>18</v>
      </c>
    </row>
    <row r="92" spans="5:23" x14ac:dyDescent="0.3">
      <c r="E92">
        <f>G$70/G67</f>
        <v>0.48571512640838993</v>
      </c>
      <c r="F92">
        <f>E67+((G$70*G$69)/(G67*E$94))</f>
        <v>7.6901459942335118E-2</v>
      </c>
      <c r="G92">
        <f>(F92/I$72)*100</f>
        <v>64.857736167685303</v>
      </c>
      <c r="H92">
        <f>_xlfn.RANK.EQ(G92,G$76:G$93,1)+COUNTIF(G$76:G$93,G92)-1</f>
        <v>5</v>
      </c>
      <c r="U92" s="3">
        <v>7</v>
      </c>
      <c r="W92">
        <v>12</v>
      </c>
    </row>
    <row r="93" spans="5:23" x14ac:dyDescent="0.3">
      <c r="E93">
        <f>G$70/G68</f>
        <v>0.47565945494899947</v>
      </c>
      <c r="F93">
        <f>E68+((G$70*G$69)/(G68*E$94))</f>
        <v>6.7600769513963432E-2</v>
      </c>
      <c r="G93">
        <f>(F93/I$72)*100</f>
        <v>57.013649378787221</v>
      </c>
      <c r="H93">
        <f>_xlfn.RANK.EQ(G93,G$76:G$93,1)+COUNTIF(G$76:G$93,G93)-1</f>
        <v>3</v>
      </c>
      <c r="U93" s="3">
        <v>8</v>
      </c>
      <c r="W93">
        <v>3</v>
      </c>
    </row>
    <row r="94" spans="5:23" x14ac:dyDescent="0.3">
      <c r="E94">
        <f>SUM(E76:E93)</f>
        <v>12.342037481634607</v>
      </c>
      <c r="F94">
        <f>E69+((G$70*G$69)/(G69*E$94))</f>
        <v>0.47026056582940945</v>
      </c>
      <c r="G94">
        <f>(F94/I$72)*100</f>
        <v>396.61192039137916</v>
      </c>
      <c r="U94" s="3">
        <v>9</v>
      </c>
      <c r="W94">
        <v>10</v>
      </c>
    </row>
    <row r="95" spans="5:23" x14ac:dyDescent="0.3">
      <c r="U95" s="3">
        <v>10</v>
      </c>
      <c r="W95">
        <v>14</v>
      </c>
    </row>
    <row r="96" spans="5:23" x14ac:dyDescent="0.3">
      <c r="U96" s="3">
        <v>11</v>
      </c>
      <c r="W96">
        <v>15</v>
      </c>
    </row>
    <row r="97" spans="21:23" x14ac:dyDescent="0.3">
      <c r="U97" s="3">
        <v>12</v>
      </c>
      <c r="W97">
        <v>11</v>
      </c>
    </row>
    <row r="98" spans="21:23" x14ac:dyDescent="0.3">
      <c r="U98" s="3">
        <v>13</v>
      </c>
      <c r="W98">
        <v>1</v>
      </c>
    </row>
    <row r="99" spans="21:23" x14ac:dyDescent="0.3">
      <c r="U99" s="3">
        <v>14</v>
      </c>
      <c r="W99">
        <v>9</v>
      </c>
    </row>
    <row r="100" spans="21:23" x14ac:dyDescent="0.3">
      <c r="U100" s="3">
        <v>15</v>
      </c>
      <c r="W100">
        <v>16</v>
      </c>
    </row>
    <row r="101" spans="21:23" x14ac:dyDescent="0.3">
      <c r="U101" s="3">
        <v>16</v>
      </c>
      <c r="W101">
        <v>17</v>
      </c>
    </row>
    <row r="102" spans="21:23" x14ac:dyDescent="0.3">
      <c r="U102" s="3">
        <v>17</v>
      </c>
      <c r="W102">
        <v>4</v>
      </c>
    </row>
    <row r="103" spans="21:23" x14ac:dyDescent="0.3">
      <c r="U103" s="3">
        <v>18</v>
      </c>
      <c r="W103">
        <v>2</v>
      </c>
    </row>
  </sheetData>
  <mergeCells count="1">
    <mergeCell ref="G4:I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koushiki c</cp:lastModifiedBy>
  <dcterms:created xsi:type="dcterms:W3CDTF">2023-01-29T14:31:32Z</dcterms:created>
  <dcterms:modified xsi:type="dcterms:W3CDTF">2023-06-08T21:25:01Z</dcterms:modified>
</cp:coreProperties>
</file>