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f63844dbb81ea/Documents/"/>
    </mc:Choice>
  </mc:AlternateContent>
  <xr:revisionPtr revIDLastSave="1" documentId="8_{058CE725-45AA-4B8E-B20D-07E450F3014F}" xr6:coauthVersionLast="47" xr6:coauthVersionMax="47" xr10:uidLastSave="{4C49EDB9-54FD-4C8D-802E-338F248C199A}"/>
  <bookViews>
    <workbookView xWindow="-108" yWindow="-108" windowWidth="23256" windowHeight="12456" xr2:uid="{C72F665B-E558-46EF-93AF-B8EADE74774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4" i="1" l="1"/>
  <c r="C143" i="1"/>
  <c r="I121" i="1"/>
  <c r="G128" i="1"/>
  <c r="G119" i="1"/>
  <c r="G120" i="1"/>
  <c r="G121" i="1"/>
  <c r="G122" i="1"/>
  <c r="G123" i="1"/>
  <c r="G124" i="1"/>
  <c r="G125" i="1"/>
  <c r="G126" i="1"/>
  <c r="G127" i="1"/>
  <c r="G118" i="1"/>
  <c r="F119" i="1"/>
  <c r="F120" i="1"/>
  <c r="F121" i="1"/>
  <c r="F122" i="1"/>
  <c r="F123" i="1"/>
  <c r="F124" i="1"/>
  <c r="F125" i="1"/>
  <c r="F126" i="1"/>
  <c r="F127" i="1"/>
  <c r="F118" i="1"/>
  <c r="E119" i="1"/>
  <c r="E120" i="1"/>
  <c r="E121" i="1"/>
  <c r="E122" i="1"/>
  <c r="E123" i="1"/>
  <c r="E124" i="1"/>
  <c r="E125" i="1"/>
  <c r="E126" i="1"/>
  <c r="E127" i="1"/>
  <c r="E118" i="1"/>
  <c r="D120" i="1"/>
  <c r="D121" i="1"/>
  <c r="D122" i="1"/>
  <c r="D123" i="1"/>
  <c r="D124" i="1"/>
  <c r="D125" i="1"/>
  <c r="D126" i="1"/>
  <c r="D127" i="1"/>
  <c r="D119" i="1"/>
  <c r="D118" i="1"/>
  <c r="C101" i="1"/>
  <c r="A100" i="1"/>
  <c r="A98" i="1"/>
  <c r="C99" i="1"/>
  <c r="D97" i="1"/>
  <c r="A97" i="1"/>
  <c r="B97" i="1"/>
  <c r="D93" i="1"/>
  <c r="D94" i="1"/>
  <c r="D95" i="1"/>
  <c r="D96" i="1"/>
  <c r="D92" i="1"/>
  <c r="C93" i="1"/>
  <c r="C94" i="1"/>
  <c r="C95" i="1"/>
  <c r="C96" i="1"/>
  <c r="C97" i="1" s="1"/>
  <c r="C98" i="1" s="1"/>
  <c r="C100" i="1" s="1"/>
  <c r="C92" i="1"/>
  <c r="J78" i="1"/>
  <c r="J79" i="1"/>
  <c r="J77" i="1"/>
  <c r="F87" i="1"/>
  <c r="F86" i="1"/>
  <c r="F85" i="1"/>
  <c r="B85" i="1"/>
  <c r="B86" i="1"/>
  <c r="G80" i="1"/>
  <c r="H48" i="1"/>
  <c r="I48" i="1" l="1"/>
  <c r="D41" i="1"/>
  <c r="D40" i="1"/>
  <c r="C35" i="1"/>
  <c r="B35" i="1"/>
</calcChain>
</file>

<file path=xl/sharedStrings.xml><?xml version="1.0" encoding="utf-8"?>
<sst xmlns="http://schemas.openxmlformats.org/spreadsheetml/2006/main" count="113" uniqueCount="52">
  <si>
    <t>age</t>
  </si>
  <si>
    <t>dummy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</si>
  <si>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</si>
  <si>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</si>
  <si>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</si>
  <si>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</si>
  <si>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</si>
  <si>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</si>
  <si>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</si>
  <si>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</si>
  <si>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</si>
  <si>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</si>
  <si>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</si>
  <si>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full time</t>
  </si>
  <si>
    <t>male</t>
  </si>
  <si>
    <t>female</t>
  </si>
  <si>
    <t>F-Test Two-Sample for Variances</t>
  </si>
  <si>
    <t>F</t>
  </si>
  <si>
    <t>P(F&lt;=f) one-tail</t>
  </si>
  <si>
    <t>F Critical one-tail</t>
  </si>
  <si>
    <t>div A</t>
  </si>
  <si>
    <t>div B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</si>
  <si>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</si>
  <si>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</si>
  <si>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</si>
  <si>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</si>
  <si>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</si>
  <si>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</si>
  <si>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</si>
  <si>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</si>
  <si>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</si>
  <si>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</si>
  <si>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</si>
  <si>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</si>
  <si>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t-Test: Two-Sample Assuming Equal Variances</t>
  </si>
  <si>
    <t>Pooled Variance</t>
  </si>
  <si>
    <t>n</t>
  </si>
  <si>
    <t>p</t>
  </si>
  <si>
    <t>x</t>
  </si>
  <si>
    <t>&lt;=4</t>
  </si>
  <si>
    <t>y</t>
  </si>
  <si>
    <t>xy</t>
  </si>
  <si>
    <t>x^2</t>
  </si>
  <si>
    <t>ssxy=</t>
  </si>
  <si>
    <t>ssxx=</t>
  </si>
  <si>
    <t>b1=</t>
  </si>
  <si>
    <t>b0=</t>
  </si>
  <si>
    <t>1.1+0.8x</t>
  </si>
  <si>
    <t>hours stidioed</t>
  </si>
  <si>
    <t>exam grade</t>
  </si>
  <si>
    <t>d</t>
  </si>
  <si>
    <t>d^2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</si>
</sst>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696986831629972E-2"/>
          <c:y val="8.1093979441997074E-2"/>
          <c:w val="0.86367572220674993"/>
          <c:h val="0.7558982852914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Sheet1!$C$132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756454076680927E-2"/>
                  <c:y val="0.721424607166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Sheet1!$B$133:$B$144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Sheet1!$C$133:$C$144</c:f>
              <c:numCache>
                <c:formatCode>General</c:formatCode>
                <c:ptCount val="12"/>
                <c:pt idx="0">
                  <c:v>1.59</c:v>
                </c:pt>
                <c:pt idx="1">
                  <c:v>2.87</c:v>
                </c:pt>
                <c:pt idx="2">
                  <c:v>4.1500000000000004</c:v>
                </c:pt>
                <c:pt idx="3">
                  <c:v>5.33</c:v>
                </c:pt>
                <c:pt idx="4">
                  <c:v>6.61</c:v>
                </c:pt>
                <c:pt idx="5">
                  <c:v>7.99</c:v>
                </c:pt>
                <c:pt idx="6">
                  <c:v>9.02</c:v>
                </c:pt>
                <c:pt idx="7">
                  <c:v>10.31</c:v>
                </c:pt>
                <c:pt idx="8">
                  <c:v>11.75</c:v>
                </c:pt>
                <c:pt idx="9">
                  <c:v>13.12</c:v>
                </c:pt>
                <c:pt idx="10">
                  <c:v>1.2677575757575756</c:v>
                </c:pt>
                <c:pt idx="11">
                  <c:v>0.30133333333333479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A-4314-B49D-844355AD8C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75587935"/>
        <c:axId val="775582943"/>
      </c:scatterChart>
      <c:valAx>
        <c:axId val="77558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82943"/>
        <c:crosses val="autoZero"/>
        <c:crossBetween val="midCat"/>
      </c:valAx>
      <c:valAx>
        <c:axId val="77558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8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129</xdr:row>
      <xdr:rowOff>38100</xdr:rowOff>
    </xdr:from>
    <xdr:to>
      <xdr:col>10</xdr:col>
      <xdr:colOff>1127760</xdr:colOff>
      <xdr:row>148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91E78-FBF2-C4F5-51EB-BC4633704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59FD-8767-4B83-8EDB-D3A8E0074A28}">
  <dimension ref="A2:M144"/>
  <sheetViews>
    <sheetView tabSelected="1" topLeftCell="A88" workbookViewId="0">
      <selection activeCell="F86" sqref="F86"/>
    </sheetView>
  </sheetViews>
  <sheetFormatPr defaultRowHeight="14.4" x14ac:dyDescent="0.3"/>
  <cols>
    <col min="4" max="4" width="20.109375" customWidth="1"/>
    <col min="7" max="7" width="32.21875" customWidth="1"/>
    <col min="8" max="8" width="21.88671875" customWidth="1"/>
    <col min="9" max="9" width="29.6640625" customWidth="1"/>
    <col min="11" max="11" width="25" customWidth="1"/>
  </cols>
  <sheetData>
    <row r="2" spans="2:8" x14ac:dyDescent="0.3">
      <c r="B2" t="s">
        <v>0</v>
      </c>
      <c r="C2" t="s">
        <v>1</v>
      </c>
    </row>
    <row r="3" spans="2:8" x14ac:dyDescent="0.3">
      <c r="B3">
        <v>36</v>
      </c>
      <c r="C3">
        <v>0</v>
      </c>
      <c r="G3" t="s">
        <v>2</v>
      </c>
    </row>
    <row r="4" spans="2:8" ht="15" thickBot="1" x14ac:dyDescent="0.35">
      <c r="B4">
        <v>28</v>
      </c>
      <c r="C4">
        <v>0</v>
      </c>
    </row>
    <row r="5" spans="2:8" x14ac:dyDescent="0.3">
      <c r="B5">
        <v>21</v>
      </c>
      <c r="G5" s="3"/>
      <c r="H5" s="3" t="s">
        <v>0</v>
      </c>
    </row>
    <row r="6" spans="2:8" x14ac:dyDescent="0.3">
      <c r="B6">
        <v>25</v>
      </c>
      <c r="G6" s="1" t="s">
        <v>3</v>
      </c>
      <c r="H6" s="1">
        <v>23.5</v>
      </c>
    </row>
    <row r="7" spans="2:8" x14ac:dyDescent="0.3">
      <c r="B7">
        <v>31</v>
      </c>
      <c r="G7" s="1" t="s">
        <v>4</v>
      </c>
      <c r="H7" s="1">
        <v>33.205882352941174</v>
      </c>
    </row>
    <row r="8" spans="2:8" x14ac:dyDescent="0.3">
      <c r="B8">
        <v>17</v>
      </c>
      <c r="G8" s="1" t="s">
        <v>5</v>
      </c>
      <c r="H8" s="1">
        <v>18</v>
      </c>
    </row>
    <row r="9" spans="2:8" x14ac:dyDescent="0.3">
      <c r="B9">
        <v>22</v>
      </c>
      <c r="G9" s="1" t="s">
        <v>6</v>
      </c>
      <c r="H9" s="1">
        <v>20</v>
      </c>
    </row>
    <row r="10" spans="2:8" x14ac:dyDescent="0.3">
      <c r="B10">
        <v>18</v>
      </c>
      <c r="G10" s="1" t="s">
        <v>7</v>
      </c>
      <c r="H10" s="1">
        <v>17</v>
      </c>
    </row>
    <row r="11" spans="2:8" x14ac:dyDescent="0.3">
      <c r="B11">
        <v>18</v>
      </c>
      <c r="G11" s="1" t="s">
        <v>8</v>
      </c>
      <c r="H11" s="1">
        <v>2.5768953656329794</v>
      </c>
    </row>
    <row r="12" spans="2:8" x14ac:dyDescent="0.3">
      <c r="B12">
        <v>29</v>
      </c>
      <c r="G12" s="1" t="s">
        <v>9</v>
      </c>
      <c r="H12" s="1">
        <v>9.7966501415656798E-3</v>
      </c>
    </row>
    <row r="13" spans="2:8" x14ac:dyDescent="0.3">
      <c r="B13">
        <v>21</v>
      </c>
      <c r="G13" s="1" t="s">
        <v>10</v>
      </c>
      <c r="H13" s="1">
        <v>1.7396067260750732</v>
      </c>
    </row>
    <row r="14" spans="2:8" x14ac:dyDescent="0.3">
      <c r="B14">
        <v>26</v>
      </c>
      <c r="G14" s="1" t="s">
        <v>11</v>
      </c>
      <c r="H14" s="1">
        <v>1.959330028313136E-2</v>
      </c>
    </row>
    <row r="15" spans="2:8" ht="15" thickBot="1" x14ac:dyDescent="0.35">
      <c r="B15">
        <v>17</v>
      </c>
      <c r="G15" s="2" t="s">
        <v>12</v>
      </c>
      <c r="H15" s="2">
        <v>2.109815577833317</v>
      </c>
    </row>
    <row r="16" spans="2:8" x14ac:dyDescent="0.3">
      <c r="B16">
        <v>18</v>
      </c>
    </row>
    <row r="17" spans="2:8" x14ac:dyDescent="0.3">
      <c r="B17">
        <v>30</v>
      </c>
    </row>
    <row r="18" spans="2:8" x14ac:dyDescent="0.3">
      <c r="B18">
        <v>19</v>
      </c>
    </row>
    <row r="19" spans="2:8" x14ac:dyDescent="0.3">
      <c r="B19">
        <v>19</v>
      </c>
    </row>
    <row r="20" spans="2:8" x14ac:dyDescent="0.3">
      <c r="B20">
        <v>28</v>
      </c>
    </row>
    <row r="24" spans="2:8" x14ac:dyDescent="0.3">
      <c r="B24" t="s">
        <v>14</v>
      </c>
      <c r="C24" t="s">
        <v>15</v>
      </c>
    </row>
    <row r="25" spans="2:8" x14ac:dyDescent="0.3">
      <c r="B25">
        <v>182</v>
      </c>
      <c r="C25">
        <v>165</v>
      </c>
    </row>
    <row r="26" spans="2:8" x14ac:dyDescent="0.3">
      <c r="B26">
        <v>185</v>
      </c>
      <c r="C26">
        <v>154</v>
      </c>
    </row>
    <row r="27" spans="2:8" x14ac:dyDescent="0.3">
      <c r="B27">
        <v>190</v>
      </c>
      <c r="C27">
        <v>160</v>
      </c>
      <c r="F27" t="s">
        <v>16</v>
      </c>
    </row>
    <row r="28" spans="2:8" ht="15" thickBot="1" x14ac:dyDescent="0.35">
      <c r="B28">
        <v>176</v>
      </c>
      <c r="C28">
        <v>160</v>
      </c>
    </row>
    <row r="29" spans="2:8" x14ac:dyDescent="0.3">
      <c r="B29">
        <v>177</v>
      </c>
      <c r="C29">
        <v>170</v>
      </c>
      <c r="F29" s="3"/>
      <c r="G29" s="3" t="s">
        <v>14</v>
      </c>
      <c r="H29" s="3" t="s">
        <v>15</v>
      </c>
    </row>
    <row r="30" spans="2:8" x14ac:dyDescent="0.3">
      <c r="B30">
        <v>176</v>
      </c>
      <c r="C30">
        <v>166</v>
      </c>
      <c r="F30" s="1" t="s">
        <v>3</v>
      </c>
      <c r="G30" s="1">
        <v>181.125</v>
      </c>
      <c r="H30" s="1">
        <v>163.375</v>
      </c>
    </row>
    <row r="31" spans="2:8" x14ac:dyDescent="0.3">
      <c r="B31">
        <v>182</v>
      </c>
      <c r="C31">
        <v>165</v>
      </c>
      <c r="F31" s="1" t="s">
        <v>4</v>
      </c>
      <c r="G31" s="1">
        <v>23.553571428571427</v>
      </c>
      <c r="H31" s="1">
        <v>25.696428571428573</v>
      </c>
    </row>
    <row r="32" spans="2:8" x14ac:dyDescent="0.3">
      <c r="B32">
        <v>181</v>
      </c>
      <c r="C32">
        <v>167</v>
      </c>
      <c r="F32" s="1" t="s">
        <v>5</v>
      </c>
      <c r="G32" s="1">
        <v>8</v>
      </c>
      <c r="H32" s="1">
        <v>8</v>
      </c>
    </row>
    <row r="33" spans="2:13" x14ac:dyDescent="0.3">
      <c r="F33" s="1" t="s">
        <v>7</v>
      </c>
      <c r="G33" s="1">
        <v>7</v>
      </c>
      <c r="H33" s="1">
        <v>7</v>
      </c>
    </row>
    <row r="34" spans="2:13" x14ac:dyDescent="0.3">
      <c r="F34" s="1" t="s">
        <v>17</v>
      </c>
      <c r="G34" s="1">
        <v>0.91660875608061143</v>
      </c>
      <c r="H34" s="1"/>
    </row>
    <row r="35" spans="2:13" x14ac:dyDescent="0.3">
      <c r="B35">
        <f>_xlfn.VAR.S(B25:B32)</f>
        <v>23.553571428571427</v>
      </c>
      <c r="C35">
        <f>_xlfn.VAR.S(C25:C32)</f>
        <v>25.696428571428573</v>
      </c>
      <c r="F35" s="1" t="s">
        <v>18</v>
      </c>
      <c r="G35" s="1">
        <v>0.45575114910714187</v>
      </c>
      <c r="H35" s="1"/>
    </row>
    <row r="36" spans="2:13" ht="15" thickBot="1" x14ac:dyDescent="0.35">
      <c r="F36" s="2" t="s">
        <v>19</v>
      </c>
      <c r="G36" s="2">
        <v>0.26405822628038611</v>
      </c>
      <c r="H36" s="2"/>
    </row>
    <row r="39" spans="2:13" x14ac:dyDescent="0.3">
      <c r="H39" t="s">
        <v>14</v>
      </c>
      <c r="I39" t="s">
        <v>15</v>
      </c>
    </row>
    <row r="40" spans="2:13" x14ac:dyDescent="0.3">
      <c r="D40">
        <f>19*6.9</f>
        <v>131.1</v>
      </c>
      <c r="H40">
        <v>182</v>
      </c>
      <c r="I40">
        <v>165</v>
      </c>
      <c r="K40" t="s">
        <v>16</v>
      </c>
    </row>
    <row r="41" spans="2:13" ht="15" thickBot="1" x14ac:dyDescent="0.35">
      <c r="D41">
        <f>_xlfn.CHISQ.INV(0.05,19)</f>
        <v>10.117013063859044</v>
      </c>
      <c r="H41">
        <v>185</v>
      </c>
      <c r="I41">
        <v>154</v>
      </c>
    </row>
    <row r="42" spans="2:13" x14ac:dyDescent="0.3">
      <c r="H42">
        <v>190</v>
      </c>
      <c r="I42">
        <v>160</v>
      </c>
      <c r="K42" s="3"/>
      <c r="L42" s="3" t="s">
        <v>14</v>
      </c>
      <c r="M42" s="3" t="s">
        <v>15</v>
      </c>
    </row>
    <row r="43" spans="2:13" x14ac:dyDescent="0.3">
      <c r="H43">
        <v>176</v>
      </c>
      <c r="I43">
        <v>160</v>
      </c>
      <c r="K43" s="1" t="s">
        <v>3</v>
      </c>
      <c r="L43" s="1">
        <v>181.125</v>
      </c>
      <c r="M43" s="1">
        <v>163.375</v>
      </c>
    </row>
    <row r="44" spans="2:13" x14ac:dyDescent="0.3">
      <c r="H44">
        <v>177</v>
      </c>
      <c r="I44">
        <v>170</v>
      </c>
      <c r="K44" s="1" t="s">
        <v>4</v>
      </c>
      <c r="L44" s="1">
        <v>23.553571428571427</v>
      </c>
      <c r="M44" s="1">
        <v>25.696428571428573</v>
      </c>
    </row>
    <row r="45" spans="2:13" x14ac:dyDescent="0.3">
      <c r="H45">
        <v>176</v>
      </c>
      <c r="I45">
        <v>166</v>
      </c>
      <c r="K45" s="1" t="s">
        <v>5</v>
      </c>
      <c r="L45" s="1">
        <v>8</v>
      </c>
      <c r="M45" s="1">
        <v>8</v>
      </c>
    </row>
    <row r="46" spans="2:13" x14ac:dyDescent="0.3">
      <c r="H46">
        <v>182</v>
      </c>
      <c r="I46">
        <v>165</v>
      </c>
      <c r="K46" s="1" t="s">
        <v>7</v>
      </c>
      <c r="L46" s="1">
        <v>7</v>
      </c>
      <c r="M46" s="1">
        <v>7</v>
      </c>
    </row>
    <row r="47" spans="2:13" x14ac:dyDescent="0.3">
      <c r="H47">
        <v>181</v>
      </c>
      <c r="I47">
        <v>167</v>
      </c>
      <c r="K47" s="1" t="s">
        <v>17</v>
      </c>
      <c r="L47" s="1">
        <v>0.91660875608061143</v>
      </c>
      <c r="M47" s="1"/>
    </row>
    <row r="48" spans="2:13" x14ac:dyDescent="0.3">
      <c r="H48">
        <f>_xlfn.VAR.S(H40:H47)</f>
        <v>23.553571428571427</v>
      </c>
      <c r="I48">
        <f>_xlfn.VAR.S(I40:I47)</f>
        <v>25.696428571428573</v>
      </c>
      <c r="K48" s="1" t="s">
        <v>18</v>
      </c>
      <c r="L48" s="1">
        <v>0.45575114910714187</v>
      </c>
      <c r="M48" s="1"/>
    </row>
    <row r="49" spans="4:13" ht="15" thickBot="1" x14ac:dyDescent="0.35">
      <c r="K49" s="2" t="s">
        <v>19</v>
      </c>
      <c r="L49" s="2">
        <v>0.26405822628038611</v>
      </c>
      <c r="M49" s="2"/>
    </row>
    <row r="52" spans="4:13" ht="15" thickBot="1" x14ac:dyDescent="0.35"/>
    <row r="53" spans="4:13" x14ac:dyDescent="0.3">
      <c r="D53" t="s">
        <v>20</v>
      </c>
      <c r="E53" t="s">
        <v>21</v>
      </c>
      <c r="G53" s="3" t="s">
        <v>20</v>
      </c>
      <c r="H53" s="3"/>
      <c r="I53" s="3" t="s">
        <v>21</v>
      </c>
      <c r="J53" s="3"/>
    </row>
    <row r="54" spans="4:13" x14ac:dyDescent="0.3">
      <c r="D54">
        <v>13</v>
      </c>
      <c r="E54">
        <v>5</v>
      </c>
      <c r="G54" s="1"/>
      <c r="H54" s="1"/>
      <c r="I54" s="1"/>
      <c r="J54" s="1"/>
    </row>
    <row r="55" spans="4:13" x14ac:dyDescent="0.3">
      <c r="D55">
        <v>17</v>
      </c>
      <c r="E55">
        <v>15</v>
      </c>
      <c r="G55" s="1" t="s">
        <v>3</v>
      </c>
      <c r="H55" s="1">
        <v>13.75</v>
      </c>
      <c r="I55" s="1" t="s">
        <v>3</v>
      </c>
      <c r="J55" s="1">
        <v>9.625</v>
      </c>
    </row>
    <row r="56" spans="4:13" x14ac:dyDescent="0.3">
      <c r="D56">
        <v>12</v>
      </c>
      <c r="E56">
        <v>6</v>
      </c>
      <c r="G56" s="1" t="s">
        <v>22</v>
      </c>
      <c r="H56" s="1">
        <v>1.4361406616345072</v>
      </c>
      <c r="I56" s="1" t="s">
        <v>22</v>
      </c>
      <c r="J56" s="1">
        <v>1.3220317156342571</v>
      </c>
    </row>
    <row r="57" spans="4:13" x14ac:dyDescent="0.3">
      <c r="D57">
        <v>18</v>
      </c>
      <c r="E57">
        <v>14</v>
      </c>
      <c r="G57" s="1" t="s">
        <v>23</v>
      </c>
      <c r="H57" s="1">
        <v>13.5</v>
      </c>
      <c r="I57" s="1" t="s">
        <v>23</v>
      </c>
      <c r="J57" s="1">
        <v>9</v>
      </c>
    </row>
    <row r="58" spans="4:13" x14ac:dyDescent="0.3">
      <c r="D58">
        <v>19</v>
      </c>
      <c r="E58">
        <v>8</v>
      </c>
      <c r="G58" s="1" t="s">
        <v>24</v>
      </c>
      <c r="H58" s="1" t="e">
        <v>#N/A</v>
      </c>
      <c r="I58" s="1" t="s">
        <v>24</v>
      </c>
      <c r="J58" s="1" t="e">
        <v>#N/A</v>
      </c>
    </row>
    <row r="59" spans="4:13" x14ac:dyDescent="0.3">
      <c r="D59">
        <v>8</v>
      </c>
      <c r="E59">
        <v>12</v>
      </c>
      <c r="G59" s="1" t="s">
        <v>25</v>
      </c>
      <c r="H59" s="1">
        <v>4.0620192023179804</v>
      </c>
      <c r="I59" s="1" t="s">
        <v>25</v>
      </c>
      <c r="J59" s="1">
        <v>3.7392703642746747</v>
      </c>
    </row>
    <row r="60" spans="4:13" x14ac:dyDescent="0.3">
      <c r="D60">
        <v>14</v>
      </c>
      <c r="E60">
        <v>7</v>
      </c>
      <c r="G60" s="1" t="s">
        <v>26</v>
      </c>
      <c r="H60" s="1">
        <v>16.5</v>
      </c>
      <c r="I60" s="1" t="s">
        <v>26</v>
      </c>
      <c r="J60" s="1">
        <v>13.982142857142858</v>
      </c>
    </row>
    <row r="61" spans="4:13" x14ac:dyDescent="0.3">
      <c r="D61">
        <v>9</v>
      </c>
      <c r="E61">
        <v>10</v>
      </c>
      <c r="G61" s="1" t="s">
        <v>27</v>
      </c>
      <c r="H61" s="1">
        <v>-1.3619834710743803</v>
      </c>
      <c r="I61" s="1" t="s">
        <v>27</v>
      </c>
      <c r="J61" s="1">
        <v>-1.5371001600093961</v>
      </c>
    </row>
    <row r="62" spans="4:13" x14ac:dyDescent="0.3">
      <c r="G62" s="1" t="s">
        <v>28</v>
      </c>
      <c r="H62" s="1">
        <v>-0.13428162652290865</v>
      </c>
      <c r="I62" s="1" t="s">
        <v>28</v>
      </c>
      <c r="J62" s="1">
        <v>0.30431900441183779</v>
      </c>
    </row>
    <row r="63" spans="4:13" x14ac:dyDescent="0.3">
      <c r="D63" t="s">
        <v>34</v>
      </c>
      <c r="G63" s="1" t="s">
        <v>29</v>
      </c>
      <c r="H63" s="1">
        <v>11</v>
      </c>
      <c r="I63" s="1" t="s">
        <v>29</v>
      </c>
      <c r="J63" s="1">
        <v>10</v>
      </c>
    </row>
    <row r="64" spans="4:13" ht="15" thickBot="1" x14ac:dyDescent="0.35">
      <c r="G64" s="1" t="s">
        <v>30</v>
      </c>
      <c r="H64" s="1">
        <v>8</v>
      </c>
      <c r="I64" s="1" t="s">
        <v>30</v>
      </c>
      <c r="J64" s="1">
        <v>5</v>
      </c>
    </row>
    <row r="65" spans="4:10" x14ac:dyDescent="0.3">
      <c r="D65" s="3"/>
      <c r="E65" s="3" t="s">
        <v>20</v>
      </c>
      <c r="F65" s="3" t="s">
        <v>21</v>
      </c>
      <c r="G65" s="1" t="s">
        <v>31</v>
      </c>
      <c r="H65" s="1">
        <v>19</v>
      </c>
      <c r="I65" s="1" t="s">
        <v>31</v>
      </c>
      <c r="J65" s="1">
        <v>15</v>
      </c>
    </row>
    <row r="66" spans="4:10" x14ac:dyDescent="0.3">
      <c r="D66" s="1" t="s">
        <v>3</v>
      </c>
      <c r="E66" s="1">
        <v>13.75</v>
      </c>
      <c r="F66" s="1">
        <v>9.625</v>
      </c>
      <c r="G66" s="1" t="s">
        <v>32</v>
      </c>
      <c r="H66" s="1">
        <v>110</v>
      </c>
      <c r="I66" s="1" t="s">
        <v>32</v>
      </c>
      <c r="J66" s="1">
        <v>77</v>
      </c>
    </row>
    <row r="67" spans="4:10" ht="15" thickBot="1" x14ac:dyDescent="0.35">
      <c r="D67" s="1" t="s">
        <v>4</v>
      </c>
      <c r="E67" s="1">
        <v>16.5</v>
      </c>
      <c r="F67" s="1">
        <v>13.982142857142858</v>
      </c>
      <c r="G67" s="2" t="s">
        <v>33</v>
      </c>
      <c r="H67" s="2">
        <v>8</v>
      </c>
      <c r="I67" s="2" t="s">
        <v>33</v>
      </c>
      <c r="J67" s="2">
        <v>8</v>
      </c>
    </row>
    <row r="68" spans="4:10" x14ac:dyDescent="0.3">
      <c r="D68" s="1" t="s">
        <v>5</v>
      </c>
      <c r="E68" s="1">
        <v>8</v>
      </c>
      <c r="F68" s="1">
        <v>8</v>
      </c>
    </row>
    <row r="69" spans="4:10" x14ac:dyDescent="0.3">
      <c r="D69" s="1" t="s">
        <v>35</v>
      </c>
      <c r="E69" s="1">
        <v>15.241071428571429</v>
      </c>
      <c r="F69" s="1"/>
    </row>
    <row r="70" spans="4:10" x14ac:dyDescent="0.3">
      <c r="D70" s="1" t="s">
        <v>6</v>
      </c>
      <c r="E70" s="1">
        <v>0</v>
      </c>
      <c r="F70" s="1"/>
    </row>
    <row r="71" spans="4:10" x14ac:dyDescent="0.3">
      <c r="D71" s="1" t="s">
        <v>7</v>
      </c>
      <c r="E71" s="1">
        <v>14</v>
      </c>
      <c r="F71" s="1"/>
    </row>
    <row r="72" spans="4:10" x14ac:dyDescent="0.3">
      <c r="D72" s="1" t="s">
        <v>8</v>
      </c>
      <c r="E72" s="1">
        <v>2.113227235707599</v>
      </c>
      <c r="F72" s="1"/>
    </row>
    <row r="73" spans="4:10" x14ac:dyDescent="0.3">
      <c r="D73" s="1" t="s">
        <v>9</v>
      </c>
      <c r="E73" s="1">
        <v>2.6509253150056058E-2</v>
      </c>
      <c r="F73" s="1"/>
    </row>
    <row r="74" spans="4:10" x14ac:dyDescent="0.3">
      <c r="D74" s="1" t="s">
        <v>10</v>
      </c>
      <c r="E74" s="1">
        <v>1.7613101357748921</v>
      </c>
      <c r="F74" s="1"/>
    </row>
    <row r="75" spans="4:10" x14ac:dyDescent="0.3">
      <c r="D75" s="1" t="s">
        <v>11</v>
      </c>
      <c r="E75" s="1">
        <v>5.3018506300112116E-2</v>
      </c>
      <c r="F75" s="1"/>
    </row>
    <row r="76" spans="4:10" ht="15" thickBot="1" x14ac:dyDescent="0.35">
      <c r="D76" s="2" t="s">
        <v>12</v>
      </c>
      <c r="E76" s="2">
        <v>2.1447866879178044</v>
      </c>
      <c r="F76" s="2"/>
      <c r="I76" t="s">
        <v>38</v>
      </c>
      <c r="J76">
        <v>3</v>
      </c>
    </row>
    <row r="77" spans="4:10" x14ac:dyDescent="0.3">
      <c r="J77">
        <f>_xlfn.POISSON.DIST(3,2,0)</f>
        <v>0.18044704431548364</v>
      </c>
    </row>
    <row r="78" spans="4:10" x14ac:dyDescent="0.3">
      <c r="J78">
        <f>1-_xlfn.POISSON.DIST(3,2,1)</f>
        <v>0.14287653950145307</v>
      </c>
    </row>
    <row r="79" spans="4:10" x14ac:dyDescent="0.3">
      <c r="I79" t="s">
        <v>39</v>
      </c>
      <c r="J79">
        <f>_xlfn.POISSON.DIST(4,2,1)</f>
        <v>0.94734698265628881</v>
      </c>
    </row>
    <row r="80" spans="4:10" x14ac:dyDescent="0.3">
      <c r="G80">
        <f>_xlfn.BINOM.DIST(4,10,0.16667,1)</f>
        <v>0.98453673087640725</v>
      </c>
    </row>
    <row r="82" spans="1:9" x14ac:dyDescent="0.3">
      <c r="A82" t="s">
        <v>36</v>
      </c>
      <c r="B82">
        <v>6</v>
      </c>
      <c r="E82" t="s">
        <v>36</v>
      </c>
      <c r="F82">
        <v>5</v>
      </c>
    </row>
    <row r="83" spans="1:9" x14ac:dyDescent="0.3">
      <c r="A83" t="s">
        <v>37</v>
      </c>
      <c r="B83">
        <v>0.4</v>
      </c>
      <c r="E83" t="s">
        <v>37</v>
      </c>
      <c r="F83">
        <v>0.5</v>
      </c>
    </row>
    <row r="84" spans="1:9" x14ac:dyDescent="0.3">
      <c r="A84" t="s">
        <v>38</v>
      </c>
      <c r="E84" t="s">
        <v>38</v>
      </c>
    </row>
    <row r="85" spans="1:9" x14ac:dyDescent="0.3">
      <c r="A85">
        <v>0</v>
      </c>
      <c r="B85">
        <f>_xlfn.BINOM.DIST(0,6,0.4,0)</f>
        <v>4.6655999999999989E-2</v>
      </c>
      <c r="E85">
        <v>4</v>
      </c>
      <c r="F85">
        <f>_xlfn.BINOM.DIST(4,5,0.5,0)</f>
        <v>0.15624999999999992</v>
      </c>
    </row>
    <row r="86" spans="1:9" x14ac:dyDescent="0.3">
      <c r="A86">
        <v>1</v>
      </c>
      <c r="B86">
        <f>_xlfn.BINOM.DIST(1,6,0.4,0)</f>
        <v>0.18662399999999996</v>
      </c>
      <c r="E86">
        <v>5</v>
      </c>
      <c r="F86">
        <f>_xlfn.BINOM.DIST(5,5,0.5,0)</f>
        <v>3.125E-2</v>
      </c>
    </row>
    <row r="87" spans="1:9" x14ac:dyDescent="0.3">
      <c r="F87">
        <f>SUM(F85:F86)</f>
        <v>0.18749999999999992</v>
      </c>
    </row>
    <row r="91" spans="1:9" x14ac:dyDescent="0.3">
      <c r="A91" t="s">
        <v>38</v>
      </c>
      <c r="B91" t="s">
        <v>40</v>
      </c>
      <c r="C91" t="s">
        <v>41</v>
      </c>
      <c r="D91" t="s">
        <v>42</v>
      </c>
      <c r="H91" t="s">
        <v>48</v>
      </c>
      <c r="I91" t="s">
        <v>49</v>
      </c>
    </row>
    <row r="92" spans="1:9" x14ac:dyDescent="0.3">
      <c r="A92">
        <v>0</v>
      </c>
      <c r="B92">
        <v>1.1000000000000001</v>
      </c>
      <c r="C92">
        <f>A92*B92</f>
        <v>0</v>
      </c>
      <c r="D92">
        <f>A92^2</f>
        <v>0</v>
      </c>
      <c r="H92">
        <v>8</v>
      </c>
      <c r="I92">
        <v>82</v>
      </c>
    </row>
    <row r="93" spans="1:9" x14ac:dyDescent="0.3">
      <c r="A93">
        <v>1</v>
      </c>
      <c r="B93">
        <v>1.9</v>
      </c>
      <c r="C93">
        <f t="shared" ref="C93:C96" si="0">A93*B93</f>
        <v>1.9</v>
      </c>
      <c r="D93">
        <f t="shared" ref="D93:D96" si="1">A93^2</f>
        <v>1</v>
      </c>
      <c r="H93">
        <v>11</v>
      </c>
      <c r="I93">
        <v>94</v>
      </c>
    </row>
    <row r="94" spans="1:9" x14ac:dyDescent="0.3">
      <c r="A94">
        <v>2</v>
      </c>
      <c r="B94">
        <v>2.7</v>
      </c>
      <c r="C94">
        <f t="shared" si="0"/>
        <v>5.4</v>
      </c>
      <c r="D94">
        <f t="shared" si="1"/>
        <v>4</v>
      </c>
      <c r="H94">
        <v>3</v>
      </c>
      <c r="I94">
        <v>70</v>
      </c>
    </row>
    <row r="95" spans="1:9" x14ac:dyDescent="0.3">
      <c r="A95">
        <v>3</v>
      </c>
      <c r="B95">
        <v>3.5</v>
      </c>
      <c r="C95">
        <f t="shared" si="0"/>
        <v>10.5</v>
      </c>
      <c r="D95">
        <f t="shared" si="1"/>
        <v>9</v>
      </c>
      <c r="H95">
        <v>6</v>
      </c>
      <c r="I95">
        <v>75</v>
      </c>
    </row>
    <row r="96" spans="1:9" x14ac:dyDescent="0.3">
      <c r="A96">
        <v>4</v>
      </c>
      <c r="B96">
        <v>4.3</v>
      </c>
      <c r="C96">
        <f t="shared" si="0"/>
        <v>17.2</v>
      </c>
      <c r="D96">
        <f t="shared" si="1"/>
        <v>16</v>
      </c>
      <c r="H96">
        <v>14</v>
      </c>
      <c r="I96">
        <v>98</v>
      </c>
    </row>
    <row r="97" spans="1:9" x14ac:dyDescent="0.3">
      <c r="A97">
        <f t="shared" ref="A97:B97" si="2">SUM(A92:A96)</f>
        <v>10</v>
      </c>
      <c r="B97">
        <f t="shared" si="2"/>
        <v>13.5</v>
      </c>
      <c r="C97">
        <f>SUM(C92:C96)</f>
        <v>35</v>
      </c>
      <c r="D97">
        <f>SUM(D92:D96)</f>
        <v>30</v>
      </c>
      <c r="H97">
        <v>9</v>
      </c>
      <c r="I97">
        <v>80</v>
      </c>
    </row>
    <row r="98" spans="1:9" x14ac:dyDescent="0.3">
      <c r="A98">
        <f>AVERAGE(A92:A96)</f>
        <v>2</v>
      </c>
      <c r="B98" t="s">
        <v>43</v>
      </c>
      <c r="C98">
        <f>C97-(B97*A97)/5</f>
        <v>8</v>
      </c>
      <c r="H98">
        <v>2</v>
      </c>
      <c r="I98">
        <v>68</v>
      </c>
    </row>
    <row r="99" spans="1:9" x14ac:dyDescent="0.3">
      <c r="B99" t="s">
        <v>44</v>
      </c>
      <c r="C99">
        <f>D97-(A97)^2/5</f>
        <v>10</v>
      </c>
      <c r="H99">
        <v>0</v>
      </c>
      <c r="I99">
        <v>53</v>
      </c>
    </row>
    <row r="100" spans="1:9" x14ac:dyDescent="0.3">
      <c r="A100">
        <f>AVERAGE(B92:B96)</f>
        <v>2.7</v>
      </c>
      <c r="B100" t="s">
        <v>45</v>
      </c>
      <c r="C100">
        <f>C98/C99</f>
        <v>0.8</v>
      </c>
      <c r="H100">
        <v>7</v>
      </c>
      <c r="I100">
        <v>76</v>
      </c>
    </row>
    <row r="101" spans="1:9" x14ac:dyDescent="0.3">
      <c r="B101" t="s">
        <v>46</v>
      </c>
      <c r="C101">
        <f>A100-C100*A98</f>
        <v>1.1000000000000001</v>
      </c>
      <c r="H101">
        <v>13</v>
      </c>
      <c r="I101">
        <v>87</v>
      </c>
    </row>
    <row r="102" spans="1:9" x14ac:dyDescent="0.3">
      <c r="B102" t="s">
        <v>40</v>
      </c>
      <c r="C102" t="s">
        <v>47</v>
      </c>
      <c r="H102">
        <v>10</v>
      </c>
      <c r="I102">
        <v>89</v>
      </c>
    </row>
    <row r="103" spans="1:9" x14ac:dyDescent="0.3">
      <c r="H103">
        <v>4</v>
      </c>
      <c r="I103">
        <v>83</v>
      </c>
    </row>
    <row r="104" spans="1:9" x14ac:dyDescent="0.3">
      <c r="H104">
        <v>9</v>
      </c>
      <c r="I104">
        <v>72</v>
      </c>
    </row>
    <row r="109" spans="1:9" ht="15" thickBot="1" x14ac:dyDescent="0.35"/>
    <row r="110" spans="1:9" x14ac:dyDescent="0.3">
      <c r="G110" s="3"/>
      <c r="H110" s="3" t="s">
        <v>48</v>
      </c>
      <c r="I110" s="3" t="s">
        <v>49</v>
      </c>
    </row>
    <row r="111" spans="1:9" x14ac:dyDescent="0.3">
      <c r="G111" s="1" t="s">
        <v>48</v>
      </c>
      <c r="H111" s="1">
        <v>1</v>
      </c>
      <c r="I111" s="1"/>
    </row>
    <row r="112" spans="1:9" ht="15" thickBot="1" x14ac:dyDescent="0.35">
      <c r="G112" s="2" t="s">
        <v>49</v>
      </c>
      <c r="H112" s="2">
        <v>0.86046243974891357</v>
      </c>
      <c r="I112" s="2">
        <v>1</v>
      </c>
    </row>
    <row r="117" spans="2:9" x14ac:dyDescent="0.3">
      <c r="B117" t="s">
        <v>38</v>
      </c>
      <c r="C117" t="s">
        <v>40</v>
      </c>
      <c r="F117" t="s">
        <v>50</v>
      </c>
      <c r="G117" t="s">
        <v>51</v>
      </c>
    </row>
    <row r="118" spans="2:9" x14ac:dyDescent="0.3">
      <c r="B118">
        <v>52</v>
      </c>
      <c r="C118">
        <v>65</v>
      </c>
      <c r="D118">
        <f>RANK(B118,B118:B127,1)</f>
        <v>8</v>
      </c>
      <c r="E118">
        <f>RANK(C118,$C$118:$C$127,1)</f>
        <v>9</v>
      </c>
      <c r="F118">
        <f>D118-E118</f>
        <v>-1</v>
      </c>
      <c r="G118">
        <f>F118^2</f>
        <v>1</v>
      </c>
    </row>
    <row r="119" spans="2:9" x14ac:dyDescent="0.3">
      <c r="B119">
        <v>53</v>
      </c>
      <c r="C119">
        <v>68</v>
      </c>
      <c r="D119">
        <f>RANK(B119,$B$118:$B$127,1)</f>
        <v>9</v>
      </c>
      <c r="E119">
        <f t="shared" ref="E119:E127" si="3">RANK(C119,$C$118:$C$127,1)</f>
        <v>10</v>
      </c>
      <c r="F119">
        <f t="shared" ref="F119:F127" si="4">D119-E119</f>
        <v>-1</v>
      </c>
      <c r="G119">
        <f t="shared" ref="G119:G127" si="5">F119^2</f>
        <v>1</v>
      </c>
    </row>
    <row r="120" spans="2:9" x14ac:dyDescent="0.3">
      <c r="B120">
        <v>42</v>
      </c>
      <c r="C120">
        <v>43</v>
      </c>
      <c r="D120">
        <f t="shared" ref="D120:D127" si="6">RANK(B120,$B$118:$B$127,1)</f>
        <v>6</v>
      </c>
      <c r="E120">
        <f t="shared" si="3"/>
        <v>5</v>
      </c>
      <c r="F120">
        <f t="shared" si="4"/>
        <v>1</v>
      </c>
      <c r="G120">
        <f t="shared" si="5"/>
        <v>1</v>
      </c>
    </row>
    <row r="121" spans="2:9" x14ac:dyDescent="0.3">
      <c r="B121">
        <v>60</v>
      </c>
      <c r="C121">
        <v>38</v>
      </c>
      <c r="D121">
        <f t="shared" si="6"/>
        <v>10</v>
      </c>
      <c r="E121">
        <f t="shared" si="3"/>
        <v>4</v>
      </c>
      <c r="F121">
        <f t="shared" si="4"/>
        <v>6</v>
      </c>
      <c r="G121">
        <f t="shared" si="5"/>
        <v>36</v>
      </c>
      <c r="I121">
        <f>1-(6*G128)/990</f>
        <v>0.49090909090909096</v>
      </c>
    </row>
    <row r="122" spans="2:9" x14ac:dyDescent="0.3">
      <c r="B122">
        <v>45</v>
      </c>
      <c r="C122">
        <v>47</v>
      </c>
      <c r="D122">
        <f t="shared" si="6"/>
        <v>7</v>
      </c>
      <c r="E122">
        <f t="shared" si="3"/>
        <v>6</v>
      </c>
      <c r="F122">
        <f t="shared" si="4"/>
        <v>1</v>
      </c>
      <c r="G122">
        <f t="shared" si="5"/>
        <v>1</v>
      </c>
    </row>
    <row r="123" spans="2:9" x14ac:dyDescent="0.3">
      <c r="B123">
        <v>41</v>
      </c>
      <c r="C123">
        <v>48</v>
      </c>
      <c r="D123">
        <f t="shared" si="6"/>
        <v>5</v>
      </c>
      <c r="E123">
        <f t="shared" si="3"/>
        <v>7</v>
      </c>
      <c r="F123">
        <f t="shared" si="4"/>
        <v>-2</v>
      </c>
      <c r="G123">
        <f t="shared" si="5"/>
        <v>4</v>
      </c>
    </row>
    <row r="124" spans="2:9" x14ac:dyDescent="0.3">
      <c r="B124">
        <v>37</v>
      </c>
      <c r="C124">
        <v>35</v>
      </c>
      <c r="D124">
        <f t="shared" si="6"/>
        <v>3</v>
      </c>
      <c r="E124">
        <f t="shared" si="3"/>
        <v>3</v>
      </c>
      <c r="F124">
        <f t="shared" si="4"/>
        <v>0</v>
      </c>
      <c r="G124">
        <f t="shared" si="5"/>
        <v>0</v>
      </c>
    </row>
    <row r="125" spans="2:9" x14ac:dyDescent="0.3">
      <c r="B125">
        <v>38</v>
      </c>
      <c r="C125">
        <v>30</v>
      </c>
      <c r="D125">
        <f t="shared" si="6"/>
        <v>4</v>
      </c>
      <c r="E125">
        <f t="shared" si="3"/>
        <v>2</v>
      </c>
      <c r="F125">
        <f t="shared" si="4"/>
        <v>2</v>
      </c>
      <c r="G125">
        <f t="shared" si="5"/>
        <v>4</v>
      </c>
    </row>
    <row r="126" spans="2:9" x14ac:dyDescent="0.3">
      <c r="B126">
        <v>25</v>
      </c>
      <c r="C126">
        <v>25</v>
      </c>
      <c r="D126">
        <f t="shared" si="6"/>
        <v>1</v>
      </c>
      <c r="E126">
        <f t="shared" si="3"/>
        <v>1</v>
      </c>
      <c r="F126">
        <f t="shared" si="4"/>
        <v>0</v>
      </c>
      <c r="G126">
        <f t="shared" si="5"/>
        <v>0</v>
      </c>
    </row>
    <row r="127" spans="2:9" x14ac:dyDescent="0.3">
      <c r="B127">
        <v>27</v>
      </c>
      <c r="C127">
        <v>50</v>
      </c>
      <c r="D127">
        <f t="shared" si="6"/>
        <v>2</v>
      </c>
      <c r="E127">
        <f t="shared" si="3"/>
        <v>8</v>
      </c>
      <c r="F127">
        <f t="shared" si="4"/>
        <v>-6</v>
      </c>
      <c r="G127">
        <f t="shared" si="5"/>
        <v>36</v>
      </c>
    </row>
    <row r="128" spans="2:9" x14ac:dyDescent="0.3">
      <c r="G128">
        <f>SUM(G118:G127)</f>
        <v>84</v>
      </c>
    </row>
    <row r="132" spans="2:3" x14ac:dyDescent="0.3">
      <c r="B132" t="s">
        <v>38</v>
      </c>
      <c r="C132" t="s">
        <v>40</v>
      </c>
    </row>
    <row r="133" spans="2:3" x14ac:dyDescent="0.3">
      <c r="B133">
        <v>1</v>
      </c>
      <c r="C133">
        <v>1.59</v>
      </c>
    </row>
    <row r="134" spans="2:3" x14ac:dyDescent="0.3">
      <c r="B134">
        <v>2</v>
      </c>
      <c r="C134">
        <v>2.87</v>
      </c>
    </row>
    <row r="135" spans="2:3" x14ac:dyDescent="0.3">
      <c r="B135">
        <v>3</v>
      </c>
      <c r="C135">
        <v>4.1500000000000004</v>
      </c>
    </row>
    <row r="136" spans="2:3" x14ac:dyDescent="0.3">
      <c r="B136">
        <v>4</v>
      </c>
      <c r="C136">
        <v>5.33</v>
      </c>
    </row>
    <row r="137" spans="2:3" x14ac:dyDescent="0.3">
      <c r="B137">
        <v>5</v>
      </c>
      <c r="C137">
        <v>6.61</v>
      </c>
    </row>
    <row r="138" spans="2:3" x14ac:dyDescent="0.3">
      <c r="B138">
        <v>6</v>
      </c>
      <c r="C138">
        <v>7.99</v>
      </c>
    </row>
    <row r="139" spans="2:3" x14ac:dyDescent="0.3">
      <c r="B139">
        <v>7</v>
      </c>
      <c r="C139">
        <v>9.02</v>
      </c>
    </row>
    <row r="140" spans="2:3" x14ac:dyDescent="0.3">
      <c r="B140">
        <v>8</v>
      </c>
      <c r="C140">
        <v>10.31</v>
      </c>
    </row>
    <row r="141" spans="2:3" x14ac:dyDescent="0.3">
      <c r="B141">
        <v>9</v>
      </c>
      <c r="C141">
        <v>11.75</v>
      </c>
    </row>
    <row r="142" spans="2:3" x14ac:dyDescent="0.3">
      <c r="B142">
        <v>10</v>
      </c>
      <c r="C142">
        <v>13.12</v>
      </c>
    </row>
    <row r="143" spans="2:3" x14ac:dyDescent="0.3">
      <c r="C143">
        <f>SLOPE(C133:C142,B133:B142)</f>
        <v>1.2677575757575756</v>
      </c>
    </row>
    <row r="144" spans="2:3" x14ac:dyDescent="0.3">
      <c r="C144">
        <f>INTERCEPT(C133:C142,B133:B142)</f>
        <v>0.30133333333333479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F6A9-53CE-4727-957F-5557CC5B716B}">
  <dimension ref="B4:B26"/>
  <sheetViews>
    <sheetView topLeftCell="A3" workbookViewId="0">
      <selection activeCell="D16" sqref="D16"/>
    </sheetView>
  </sheetViews>
  <sheetFormatPr defaultRowHeight="14.4" x14ac:dyDescent="0.3"/>
  <sheetData>
    <row r="4" spans="2:2" x14ac:dyDescent="0.3">
      <c r="B4" t="s">
        <v>13</v>
      </c>
    </row>
    <row r="5" spans="2:2" x14ac:dyDescent="0.3">
      <c r="B5">
        <v>3.2</v>
      </c>
    </row>
    <row r="6" spans="2:2" x14ac:dyDescent="0.3">
      <c r="B6">
        <v>1.5</v>
      </c>
    </row>
    <row r="7" spans="2:2" x14ac:dyDescent="0.3">
      <c r="B7">
        <v>6.5</v>
      </c>
    </row>
    <row r="8" spans="2:2" x14ac:dyDescent="0.3">
      <c r="B8">
        <v>0.2</v>
      </c>
    </row>
    <row r="9" spans="2:2" x14ac:dyDescent="0.3">
      <c r="B9">
        <v>3.7</v>
      </c>
    </row>
    <row r="10" spans="2:2" x14ac:dyDescent="0.3">
      <c r="B10">
        <v>3.3</v>
      </c>
    </row>
    <row r="11" spans="2:2" x14ac:dyDescent="0.3">
      <c r="B11">
        <v>1.7</v>
      </c>
    </row>
    <row r="12" spans="2:2" x14ac:dyDescent="0.3">
      <c r="B12">
        <v>3.6</v>
      </c>
    </row>
    <row r="13" spans="2:2" x14ac:dyDescent="0.3">
      <c r="B13">
        <v>3.8</v>
      </c>
    </row>
    <row r="14" spans="2:2" x14ac:dyDescent="0.3">
      <c r="B14">
        <v>5.3</v>
      </c>
    </row>
    <row r="15" spans="2:2" x14ac:dyDescent="0.3">
      <c r="B15">
        <v>6.9</v>
      </c>
    </row>
    <row r="16" spans="2:2" x14ac:dyDescent="0.3">
      <c r="B16">
        <v>3.6</v>
      </c>
    </row>
    <row r="17" spans="2:2" x14ac:dyDescent="0.3">
      <c r="B17">
        <v>1.7</v>
      </c>
    </row>
    <row r="18" spans="2:2" x14ac:dyDescent="0.3">
      <c r="B18">
        <v>5.2</v>
      </c>
    </row>
    <row r="19" spans="2:2" x14ac:dyDescent="0.3">
      <c r="B19">
        <v>5.2</v>
      </c>
    </row>
    <row r="20" spans="2:2" x14ac:dyDescent="0.3">
      <c r="B20">
        <v>1.2</v>
      </c>
    </row>
    <row r="21" spans="2:2" x14ac:dyDescent="0.3">
      <c r="B21">
        <v>7.2</v>
      </c>
    </row>
    <row r="22" spans="2:2" x14ac:dyDescent="0.3">
      <c r="B22">
        <v>1.2</v>
      </c>
    </row>
    <row r="23" spans="2:2" x14ac:dyDescent="0.3">
      <c r="B23">
        <v>7.2</v>
      </c>
    </row>
    <row r="24" spans="2:2" x14ac:dyDescent="0.3">
      <c r="B24">
        <v>3.9</v>
      </c>
    </row>
    <row r="25" spans="2:2" x14ac:dyDescent="0.3">
      <c r="B25">
        <v>1.9</v>
      </c>
    </row>
    <row r="26" spans="2:2" x14ac:dyDescent="0.3">
      <c r="B26">
        <v>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KOUSHIKI CHAKRABARTI (IMH10010.20@bitmesra.ac.in)</cp:lastModifiedBy>
  <dcterms:created xsi:type="dcterms:W3CDTF">2022-10-28T04:58:45Z</dcterms:created>
  <dcterms:modified xsi:type="dcterms:W3CDTF">2022-11-15T04:49:53Z</dcterms:modified>
</cp:coreProperties>
</file>