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f63844dbb81ea/Documents/"/>
    </mc:Choice>
  </mc:AlternateContent>
  <xr:revisionPtr revIDLastSave="1" documentId="8_{D5562CB7-BB5E-4878-9633-7FB937F8B13B}" xr6:coauthVersionLast="47" xr6:coauthVersionMax="47" xr10:uidLastSave="{EBFDF647-CCA9-49C2-ADA1-EBBC8BBA1EB9}"/>
  <bookViews>
    <workbookView minimized="1" xWindow="7488" yWindow="4404" windowWidth="12120" windowHeight="8880" xr2:uid="{4AB28D95-159F-488D-89BF-169CB72FF3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F42" i="1"/>
  <c r="F44" i="1"/>
  <c r="F50" i="1"/>
  <c r="F37" i="1"/>
  <c r="G31" i="1"/>
  <c r="F46" i="1" s="1"/>
  <c r="H30" i="1"/>
  <c r="I30" i="1"/>
  <c r="J30" i="1"/>
  <c r="K30" i="1"/>
  <c r="G30" i="1"/>
  <c r="K29" i="1"/>
  <c r="I29" i="1"/>
  <c r="J29" i="1"/>
  <c r="H29" i="1"/>
  <c r="G29" i="1"/>
  <c r="F52" i="1" s="1"/>
  <c r="G43" i="1" l="1"/>
  <c r="H44" i="1"/>
  <c r="G42" i="1"/>
  <c r="J31" i="1"/>
  <c r="F48" i="1"/>
  <c r="F40" i="1"/>
  <c r="G48" i="1"/>
  <c r="G40" i="1"/>
  <c r="H49" i="1"/>
  <c r="I50" i="1"/>
  <c r="I42" i="1"/>
  <c r="F41" i="1"/>
  <c r="I31" i="1"/>
  <c r="F47" i="1"/>
  <c r="F39" i="1"/>
  <c r="G37" i="1"/>
  <c r="G47" i="1"/>
  <c r="G39" i="1"/>
  <c r="H48" i="1"/>
  <c r="I49" i="1"/>
  <c r="I41" i="1"/>
  <c r="G50" i="1"/>
  <c r="F49" i="1"/>
  <c r="H31" i="1"/>
  <c r="G38" i="1" s="1"/>
  <c r="F38" i="1"/>
  <c r="G46" i="1"/>
  <c r="I40" i="1"/>
  <c r="J49" i="1"/>
  <c r="J41" i="1"/>
  <c r="I37" i="1"/>
  <c r="G41" i="1"/>
  <c r="I51" i="1"/>
  <c r="G54" i="1"/>
  <c r="K31" i="1"/>
  <c r="F45" i="1"/>
  <c r="F54" i="1"/>
  <c r="G53" i="1"/>
  <c r="G45" i="1"/>
  <c r="H54" i="1"/>
  <c r="H46" i="1"/>
  <c r="I47" i="1"/>
  <c r="I39" i="1"/>
  <c r="J48" i="1"/>
  <c r="J40" i="1"/>
  <c r="G52" i="1"/>
  <c r="I38" i="1"/>
  <c r="F51" i="1"/>
  <c r="F43" i="1"/>
  <c r="G51" i="1"/>
  <c r="I53" i="1"/>
  <c r="J54" i="1"/>
  <c r="I44" i="1" l="1"/>
  <c r="I46" i="1"/>
  <c r="N46" i="1" s="1"/>
  <c r="I54" i="1"/>
  <c r="O54" i="1" s="1"/>
  <c r="I52" i="1"/>
  <c r="H45" i="1"/>
  <c r="O45" i="1" s="1"/>
  <c r="H53" i="1"/>
  <c r="H51" i="1"/>
  <c r="H39" i="1"/>
  <c r="N39" i="1" s="1"/>
  <c r="H47" i="1"/>
  <c r="O47" i="1" s="1"/>
  <c r="H50" i="1"/>
  <c r="N50" i="1" s="1"/>
  <c r="H43" i="1"/>
  <c r="O43" i="1" s="1"/>
  <c r="H42" i="1"/>
  <c r="N42" i="1" s="1"/>
  <c r="H52" i="1"/>
  <c r="N52" i="1" s="1"/>
  <c r="H40" i="1"/>
  <c r="O40" i="1" s="1"/>
  <c r="I43" i="1"/>
  <c r="H41" i="1"/>
  <c r="O41" i="1" s="1"/>
  <c r="G49" i="1"/>
  <c r="N49" i="1" s="1"/>
  <c r="O49" i="1"/>
  <c r="I45" i="1"/>
  <c r="N45" i="1" s="1"/>
  <c r="O51" i="1"/>
  <c r="N51" i="1"/>
  <c r="J39" i="1"/>
  <c r="J47" i="1"/>
  <c r="J44" i="1"/>
  <c r="J53" i="1"/>
  <c r="N53" i="1" s="1"/>
  <c r="J37" i="1"/>
  <c r="J52" i="1"/>
  <c r="J45" i="1"/>
  <c r="J42" i="1"/>
  <c r="O42" i="1" s="1"/>
  <c r="J43" i="1"/>
  <c r="H37" i="1"/>
  <c r="J38" i="1"/>
  <c r="N38" i="1" s="1"/>
  <c r="J46" i="1"/>
  <c r="O46" i="1" s="1"/>
  <c r="G44" i="1"/>
  <c r="H38" i="1"/>
  <c r="O38" i="1" s="1"/>
  <c r="I48" i="1"/>
  <c r="O48" i="1" s="1"/>
  <c r="J50" i="1"/>
  <c r="O50" i="1" s="1"/>
  <c r="O39" i="1"/>
  <c r="J51" i="1"/>
  <c r="N40" i="1"/>
  <c r="N41" i="1" l="1"/>
  <c r="N48" i="1"/>
  <c r="O37" i="1"/>
  <c r="N47" i="1"/>
  <c r="N54" i="1"/>
  <c r="O53" i="1"/>
  <c r="N44" i="1"/>
  <c r="O44" i="1"/>
  <c r="N43" i="1"/>
  <c r="O52" i="1"/>
  <c r="N37" i="1"/>
  <c r="N56" i="1" l="1"/>
  <c r="N57" i="1"/>
  <c r="O56" i="1"/>
  <c r="O58" i="1" s="1"/>
  <c r="O57" i="1"/>
  <c r="P47" i="1" l="1"/>
  <c r="P46" i="1"/>
  <c r="N58" i="1"/>
  <c r="P54" i="1" s="1"/>
  <c r="P44" i="1"/>
  <c r="P45" i="1" l="1"/>
  <c r="P43" i="1"/>
  <c r="P49" i="1"/>
  <c r="P39" i="1"/>
  <c r="P52" i="1"/>
  <c r="P38" i="1"/>
  <c r="P37" i="1"/>
  <c r="P48" i="1"/>
  <c r="P40" i="1"/>
  <c r="P50" i="1"/>
  <c r="P42" i="1"/>
  <c r="P51" i="1"/>
  <c r="P53" i="1"/>
  <c r="P41" i="1"/>
  <c r="Q54" i="1" s="1"/>
  <c r="Q46" i="1" l="1"/>
  <c r="Q51" i="1"/>
  <c r="Q38" i="1"/>
  <c r="Q42" i="1"/>
  <c r="Q52" i="1"/>
  <c r="Q45" i="1"/>
  <c r="Q44" i="1"/>
  <c r="Q39" i="1"/>
  <c r="Q40" i="1"/>
  <c r="Q48" i="1"/>
  <c r="Q41" i="1"/>
  <c r="Q43" i="1"/>
  <c r="Q53" i="1"/>
  <c r="Q50" i="1"/>
  <c r="Q49" i="1"/>
  <c r="Q37" i="1"/>
  <c r="Q47" i="1"/>
</calcChain>
</file>

<file path=xl/sharedStrings.xml><?xml version="1.0" encoding="utf-8"?>
<sst xmlns="http://schemas.openxmlformats.org/spreadsheetml/2006/main" count="33" uniqueCount="30">
  <si>
    <t>criterian</t>
  </si>
  <si>
    <t>benefecial</t>
  </si>
  <si>
    <t>non beneficial</t>
  </si>
  <si>
    <t>suppliers</t>
  </si>
  <si>
    <t>Lead time(L)</t>
  </si>
  <si>
    <t>ServiceQuality(SQ)</t>
  </si>
  <si>
    <t>quality(Q)</t>
  </si>
  <si>
    <t>co2 emission()</t>
  </si>
  <si>
    <t>Price(P)</t>
  </si>
  <si>
    <t>weights</t>
  </si>
  <si>
    <t>max</t>
  </si>
  <si>
    <t>min</t>
  </si>
  <si>
    <t>difference</t>
  </si>
  <si>
    <t>e1</t>
  </si>
  <si>
    <t>e2</t>
  </si>
  <si>
    <t>e3</t>
  </si>
  <si>
    <t>e4</t>
  </si>
  <si>
    <t>e5</t>
  </si>
  <si>
    <t>ei</t>
  </si>
  <si>
    <t>fi</t>
  </si>
  <si>
    <t>pi</t>
  </si>
  <si>
    <t>rank</t>
  </si>
  <si>
    <t>weights of the strategy</t>
  </si>
  <si>
    <t>v</t>
  </si>
  <si>
    <t>1-v</t>
  </si>
  <si>
    <t>diff</t>
  </si>
  <si>
    <t>Column1</t>
  </si>
  <si>
    <t>vikor</t>
  </si>
  <si>
    <t>copras</t>
  </si>
  <si>
    <t>topsis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</si>
</sst>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vikor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Sheet2!$C$4:$C$21</c:f>
              <c:numCache>
                <c:formatCode>General</c:formatCode>
                <c:ptCount val="18"/>
                <c:pt idx="0">
                  <c:v>13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</c:v>
                </c:pt>
                <c:pt idx="6">
                  <c:v>6</c:v>
                </c:pt>
                <c:pt idx="7">
                  <c:v>18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17</c:v>
                </c:pt>
                <c:pt idx="13">
                  <c:v>12</c:v>
                </c:pt>
                <c:pt idx="14">
                  <c:v>3</c:v>
                </c:pt>
                <c:pt idx="15">
                  <c:v>2</c:v>
                </c:pt>
                <c:pt idx="16">
                  <c:v>14</c:v>
                </c:pt>
                <c:pt idx="1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8-4C49-8D23-EA62F4448F9D}"/>
            </c:ext>
          </c:extLst>
        </c:ser>
        <c:ser>
          <c:idx val="1"/>
          <c:order val="1"/>
          <c:tx>
            <c:strRef>
              <c:f>Sheet2!$T$7</c:f>
              <c:strCache>
                <c:ptCount val="1"/>
                <c:pt idx="0">
                  <c:v>copras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Sheet2!$T$8:$T$25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13</c:v>
                </c:pt>
                <c:pt idx="4">
                  <c:v>5</c:v>
                </c:pt>
                <c:pt idx="5">
                  <c:v>18</c:v>
                </c:pt>
                <c:pt idx="6">
                  <c:v>12</c:v>
                </c:pt>
                <c:pt idx="7">
                  <c:v>3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11</c:v>
                </c:pt>
                <c:pt idx="12">
                  <c:v>1</c:v>
                </c:pt>
                <c:pt idx="13">
                  <c:v>9</c:v>
                </c:pt>
                <c:pt idx="14">
                  <c:v>16</c:v>
                </c:pt>
                <c:pt idx="15">
                  <c:v>17</c:v>
                </c:pt>
                <c:pt idx="16">
                  <c:v>4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8-4C49-8D23-EA62F4448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04479"/>
        <c:axId val="215707807"/>
      </c:lineChart>
      <c:catAx>
        <c:axId val="2157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07807"/>
        <c:crosses val="autoZero"/>
        <c:auto val="1"/>
        <c:lblAlgn val="ctr"/>
        <c:lblOffset val="100"/>
        <c:noMultiLvlLbl val="0"/>
      </c:catAx>
      <c:valAx>
        <c:axId val="2157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Sheet2!$T$7</c:f>
              <c:strCache>
                <c:ptCount val="1"/>
                <c:pt idx="0">
                  <c:v>copras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multiLvlStrRef>
              <c:f>Sheet2!$B$4:$C$22</c:f>
              <c:multiLvlStrCache>
                <c:ptCount val="18"/>
                <c:lvl>
                  <c:pt idx="0">
                    <c:v>13</c:v>
                  </c:pt>
                  <c:pt idx="1">
                    <c:v>11</c:v>
                  </c:pt>
                  <c:pt idx="2">
                    <c:v>8</c:v>
                  </c:pt>
                  <c:pt idx="3">
                    <c:v>10</c:v>
                  </c:pt>
                  <c:pt idx="4">
                    <c:v>15</c:v>
                  </c:pt>
                  <c:pt idx="5">
                    <c:v>1</c:v>
                  </c:pt>
                  <c:pt idx="6">
                    <c:v>6</c:v>
                  </c:pt>
                  <c:pt idx="7">
                    <c:v>18</c:v>
                  </c:pt>
                  <c:pt idx="8">
                    <c:v>5</c:v>
                  </c:pt>
                  <c:pt idx="9">
                    <c:v>4</c:v>
                  </c:pt>
                  <c:pt idx="10">
                    <c:v>7</c:v>
                  </c:pt>
                  <c:pt idx="11">
                    <c:v>9</c:v>
                  </c:pt>
                  <c:pt idx="12">
                    <c:v>17</c:v>
                  </c:pt>
                  <c:pt idx="13">
                    <c:v>12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14</c:v>
                  </c:pt>
                  <c:pt idx="17">
                    <c:v>16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</c:lvl>
              </c:multiLvlStrCache>
            </c:multiLvlStrRef>
          </c:xVal>
          <c:yVal>
            <c:numRef>
              <c:f>Sheet2!$D$4:$D$22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9-416E-AD94-47A9D1233E84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topsis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multiLvlStrRef>
              <c:f>Sheet2!$B$4:$C$22</c:f>
              <c:multiLvlStrCache>
                <c:ptCount val="18"/>
                <c:lvl>
                  <c:pt idx="0">
                    <c:v>13</c:v>
                  </c:pt>
                  <c:pt idx="1">
                    <c:v>11</c:v>
                  </c:pt>
                  <c:pt idx="2">
                    <c:v>8</c:v>
                  </c:pt>
                  <c:pt idx="3">
                    <c:v>10</c:v>
                  </c:pt>
                  <c:pt idx="4">
                    <c:v>15</c:v>
                  </c:pt>
                  <c:pt idx="5">
                    <c:v>1</c:v>
                  </c:pt>
                  <c:pt idx="6">
                    <c:v>6</c:v>
                  </c:pt>
                  <c:pt idx="7">
                    <c:v>18</c:v>
                  </c:pt>
                  <c:pt idx="8">
                    <c:v>5</c:v>
                  </c:pt>
                  <c:pt idx="9">
                    <c:v>4</c:v>
                  </c:pt>
                  <c:pt idx="10">
                    <c:v>7</c:v>
                  </c:pt>
                  <c:pt idx="11">
                    <c:v>9</c:v>
                  </c:pt>
                  <c:pt idx="12">
                    <c:v>17</c:v>
                  </c:pt>
                  <c:pt idx="13">
                    <c:v>12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14</c:v>
                  </c:pt>
                  <c:pt idx="17">
                    <c:v>16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</c:lvl>
              </c:multiLvlStrCache>
            </c:multiLvlStrRef>
          </c:xVal>
          <c:yVal>
            <c:numRef>
              <c:f>Sheet2!$E$4:$E$22</c:f>
              <c:numCache>
                <c:formatCode>General</c:formatCode>
                <c:ptCount val="19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15</c:v>
                </c:pt>
                <c:pt idx="5">
                  <c:v>3</c:v>
                </c:pt>
                <c:pt idx="6">
                  <c:v>6</c:v>
                </c:pt>
                <c:pt idx="7">
                  <c:v>16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11</c:v>
                </c:pt>
                <c:pt idx="12">
                  <c:v>18</c:v>
                </c:pt>
                <c:pt idx="13">
                  <c:v>12</c:v>
                </c:pt>
                <c:pt idx="14">
                  <c:v>2</c:v>
                </c:pt>
                <c:pt idx="15">
                  <c:v>1</c:v>
                </c:pt>
                <c:pt idx="16">
                  <c:v>14</c:v>
                </c:pt>
                <c:pt idx="1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9-416E-AD94-47A9D1233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032127"/>
        <c:axId val="1973047519"/>
      </c:scatterChart>
      <c:valAx>
        <c:axId val="19730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47519"/>
        <c:crosses val="autoZero"/>
        <c:crossBetween val="midCat"/>
      </c:valAx>
      <c:valAx>
        <c:axId val="19730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321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7634259259259263"/>
          <c:w val="0.8901968503937007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vikor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Sheet2!$C$4:$C$21</c:f>
              <c:numCache>
                <c:formatCode>General</c:formatCode>
                <c:ptCount val="18"/>
                <c:pt idx="0">
                  <c:v>13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</c:v>
                </c:pt>
                <c:pt idx="6">
                  <c:v>6</c:v>
                </c:pt>
                <c:pt idx="7">
                  <c:v>18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17</c:v>
                </c:pt>
                <c:pt idx="13">
                  <c:v>12</c:v>
                </c:pt>
                <c:pt idx="14">
                  <c:v>3</c:v>
                </c:pt>
                <c:pt idx="15">
                  <c:v>2</c:v>
                </c:pt>
                <c:pt idx="16">
                  <c:v>14</c:v>
                </c:pt>
                <c:pt idx="1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6-4EF0-A1B7-A971E04EFA74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Sheet2!$D$4:$D$21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6-4EF0-A1B7-A971E04EFA74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topsis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Sheet2!$E$4:$E$21</c:f>
              <c:numCache>
                <c:formatCode>General</c:formatCode>
                <c:ptCount val="18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15</c:v>
                </c:pt>
                <c:pt idx="5">
                  <c:v>3</c:v>
                </c:pt>
                <c:pt idx="6">
                  <c:v>6</c:v>
                </c:pt>
                <c:pt idx="7">
                  <c:v>16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11</c:v>
                </c:pt>
                <c:pt idx="12">
                  <c:v>18</c:v>
                </c:pt>
                <c:pt idx="13">
                  <c:v>12</c:v>
                </c:pt>
                <c:pt idx="14">
                  <c:v>2</c:v>
                </c:pt>
                <c:pt idx="15">
                  <c:v>1</c:v>
                </c:pt>
                <c:pt idx="16">
                  <c:v>14</c:v>
                </c:pt>
                <c:pt idx="1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6-4EF0-A1B7-A971E04EF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479"/>
        <c:axId val="4695967"/>
      </c:scatterChart>
      <c:valAx>
        <c:axId val="468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967"/>
        <c:crosses val="autoZero"/>
        <c:crossBetween val="midCat"/>
      </c:valAx>
      <c:valAx>
        <c:axId val="46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72390</xdr:rowOff>
    </xdr:from>
    <xdr:to>
      <xdr:col>15</xdr:col>
      <xdr:colOff>228600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98C37-BEB2-9F6C-BCA8-E1727AA72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20</xdr:row>
      <xdr:rowOff>57150</xdr:rowOff>
    </xdr:from>
    <xdr:to>
      <xdr:col>15</xdr:col>
      <xdr:colOff>213360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713F4-88D1-DE22-577B-F5B01F786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243840</xdr:colOff>
      <xdr:row>5</xdr:row>
      <xdr:rowOff>133350</xdr:rowOff>
    </xdr:from>
    <xdr:to>
      <xdr:col>22</xdr:col>
      <xdr:colOff>548640</xdr:colOff>
      <xdr:row>20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FB7B2E-8ECA-3F6F-7D7A-3A17F2536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DAB16F-7B32-4C3F-923B-FC3EF98CD910}" name="Table2" displayName="Table2" ref="F8:J27" totalsRowShown="0">
  <autoFilter ref="F8:J27" xr:uid="{68DAB16F-7B32-4C3F-923B-FC3EF98CD910}"/>
  <tableColumns count="5">
    <tableColumn id="1" xr3:uid="{6E98C931-DE10-4563-8570-95DB25746338}" name="suppliers"/>
    <tableColumn id="2" xr3:uid="{F300CB39-FE30-478D-B02B-397CE684A0C9}" name="Lead time(L)"/>
    <tableColumn id="3" xr3:uid="{AAE4262C-316E-4750-B060-69CAC3771EAD}" name="ServiceQuality(SQ)"/>
    <tableColumn id="5" xr3:uid="{AC279345-A66C-478B-8ECF-E8D4F62C4964}" name="quality(Q)"/>
    <tableColumn id="6" xr3:uid="{ECB3F78A-7680-4FE7-B2F7-75AF848878DC}" name="co2 emission(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176603-3E5B-44C6-8B4F-AA3611E20A65}" name="Table3" displayName="Table3" ref="G32:I33" totalsRowShown="0">
  <autoFilter ref="G32:I33" xr:uid="{1B176603-3E5B-44C6-8B4F-AA3611E20A65}"/>
  <tableColumns count="3">
    <tableColumn id="1" xr3:uid="{01C72F30-607C-48DE-B069-7B0DD946E8FE}" name="Column1"/>
    <tableColumn id="2" xr3:uid="{AE6602B2-D861-4839-9AE2-3614E2757883}" name="v"/>
    <tableColumn id="3" xr3:uid="{D0691C27-88F8-4F57-AC69-6D78C2D742A7}" name="1-v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4174B-071F-4B36-B3CD-D6EDAA30072D}">
  <dimension ref="E7:R58"/>
  <sheetViews>
    <sheetView tabSelected="1" zoomScale="55" zoomScaleNormal="55" workbookViewId="0">
      <selection activeCell="P37" sqref="P37"/>
    </sheetView>
  </sheetViews>
  <sheetFormatPr defaultRowHeight="14.4" x14ac:dyDescent="0.3"/>
  <cols>
    <col min="6" max="6" width="13" customWidth="1"/>
    <col min="7" max="7" width="18.33203125" customWidth="1"/>
    <col min="8" max="8" width="19.77734375" customWidth="1"/>
    <col min="9" max="9" width="13.33203125" customWidth="1"/>
    <col min="10" max="10" width="15.33203125" customWidth="1"/>
    <col min="11" max="11" width="16.44140625" customWidth="1"/>
  </cols>
  <sheetData>
    <row r="7" spans="6:11" x14ac:dyDescent="0.3">
      <c r="F7" s="1" t="s">
        <v>0</v>
      </c>
      <c r="G7" s="2" t="s">
        <v>1</v>
      </c>
      <c r="H7" s="2"/>
      <c r="I7" s="3" t="s">
        <v>2</v>
      </c>
      <c r="J7" s="3"/>
      <c r="K7" s="3"/>
    </row>
    <row r="8" spans="6:11" x14ac:dyDescent="0.3">
      <c r="F8" t="s">
        <v>3</v>
      </c>
      <c r="G8" t="s">
        <v>4</v>
      </c>
      <c r="H8" t="s">
        <v>5</v>
      </c>
      <c r="I8" t="s">
        <v>6</v>
      </c>
      <c r="J8" t="s">
        <v>7</v>
      </c>
      <c r="K8" s="1" t="s">
        <v>8</v>
      </c>
    </row>
    <row r="9" spans="6:11" x14ac:dyDescent="0.3">
      <c r="F9">
        <v>1</v>
      </c>
      <c r="G9">
        <v>3</v>
      </c>
      <c r="H9">
        <v>84</v>
      </c>
      <c r="I9">
        <v>75</v>
      </c>
      <c r="J9">
        <v>40</v>
      </c>
      <c r="K9">
        <v>187</v>
      </c>
    </row>
    <row r="10" spans="6:11" x14ac:dyDescent="0.3">
      <c r="F10">
        <v>2</v>
      </c>
      <c r="G10">
        <v>2</v>
      </c>
      <c r="H10">
        <v>76</v>
      </c>
      <c r="I10">
        <v>77</v>
      </c>
      <c r="J10">
        <v>30</v>
      </c>
      <c r="K10">
        <v>195</v>
      </c>
    </row>
    <row r="11" spans="6:11" x14ac:dyDescent="0.3">
      <c r="F11">
        <v>3</v>
      </c>
      <c r="G11">
        <v>4</v>
      </c>
      <c r="H11">
        <v>27</v>
      </c>
      <c r="I11">
        <v>85</v>
      </c>
      <c r="J11">
        <v>25</v>
      </c>
      <c r="K11">
        <v>272</v>
      </c>
    </row>
    <row r="12" spans="6:11" x14ac:dyDescent="0.3">
      <c r="F12">
        <v>4</v>
      </c>
      <c r="G12">
        <v>5</v>
      </c>
      <c r="H12">
        <v>110</v>
      </c>
      <c r="I12">
        <v>86</v>
      </c>
      <c r="J12">
        <v>22</v>
      </c>
      <c r="K12">
        <v>236</v>
      </c>
    </row>
    <row r="13" spans="6:11" x14ac:dyDescent="0.3">
      <c r="F13">
        <v>5</v>
      </c>
      <c r="G13">
        <v>3</v>
      </c>
      <c r="H13">
        <v>94</v>
      </c>
      <c r="I13">
        <v>74</v>
      </c>
      <c r="J13">
        <v>38</v>
      </c>
      <c r="K13">
        <v>287</v>
      </c>
    </row>
    <row r="14" spans="6:11" x14ac:dyDescent="0.3">
      <c r="F14">
        <v>6</v>
      </c>
      <c r="G14">
        <v>6</v>
      </c>
      <c r="H14">
        <v>102</v>
      </c>
      <c r="I14">
        <v>62</v>
      </c>
      <c r="J14">
        <v>10</v>
      </c>
      <c r="K14">
        <v>242</v>
      </c>
    </row>
    <row r="15" spans="6:11" x14ac:dyDescent="0.3">
      <c r="F15">
        <v>7</v>
      </c>
      <c r="G15">
        <v>3</v>
      </c>
      <c r="H15">
        <v>82</v>
      </c>
      <c r="I15">
        <v>73</v>
      </c>
      <c r="J15">
        <v>24</v>
      </c>
      <c r="K15">
        <v>168</v>
      </c>
    </row>
    <row r="16" spans="6:11" x14ac:dyDescent="0.3">
      <c r="F16">
        <v>8</v>
      </c>
      <c r="G16">
        <v>5</v>
      </c>
      <c r="H16">
        <v>63</v>
      </c>
      <c r="I16">
        <v>92</v>
      </c>
      <c r="J16">
        <v>38</v>
      </c>
      <c r="K16">
        <v>396</v>
      </c>
    </row>
    <row r="17" spans="6:11" x14ac:dyDescent="0.3">
      <c r="F17">
        <v>9</v>
      </c>
      <c r="G17">
        <v>2</v>
      </c>
      <c r="H17">
        <v>55</v>
      </c>
      <c r="I17">
        <v>77</v>
      </c>
      <c r="J17">
        <v>26</v>
      </c>
      <c r="K17">
        <v>144</v>
      </c>
    </row>
    <row r="18" spans="6:11" x14ac:dyDescent="0.3">
      <c r="F18">
        <v>10</v>
      </c>
      <c r="G18">
        <v>3</v>
      </c>
      <c r="H18">
        <v>61</v>
      </c>
      <c r="I18">
        <v>69</v>
      </c>
      <c r="J18">
        <v>18</v>
      </c>
      <c r="K18">
        <v>137</v>
      </c>
    </row>
    <row r="19" spans="6:11" x14ac:dyDescent="0.3">
      <c r="F19">
        <v>11</v>
      </c>
      <c r="G19">
        <v>6</v>
      </c>
      <c r="H19">
        <v>122</v>
      </c>
      <c r="I19">
        <v>54</v>
      </c>
      <c r="J19">
        <v>24</v>
      </c>
      <c r="K19">
        <v>142</v>
      </c>
    </row>
    <row r="20" spans="6:11" x14ac:dyDescent="0.3">
      <c r="F20">
        <v>12</v>
      </c>
      <c r="G20">
        <v>5</v>
      </c>
      <c r="H20">
        <v>75</v>
      </c>
      <c r="I20">
        <v>57</v>
      </c>
      <c r="J20">
        <v>30</v>
      </c>
      <c r="K20">
        <v>196</v>
      </c>
    </row>
    <row r="21" spans="6:11" x14ac:dyDescent="0.3">
      <c r="F21">
        <v>13</v>
      </c>
      <c r="G21">
        <v>1</v>
      </c>
      <c r="H21">
        <v>80</v>
      </c>
      <c r="I21">
        <v>77</v>
      </c>
      <c r="J21">
        <v>55</v>
      </c>
      <c r="K21">
        <v>247</v>
      </c>
    </row>
    <row r="22" spans="6:11" x14ac:dyDescent="0.3">
      <c r="F22">
        <v>14</v>
      </c>
      <c r="G22">
        <v>3</v>
      </c>
      <c r="H22">
        <v>121</v>
      </c>
      <c r="I22">
        <v>61</v>
      </c>
      <c r="J22">
        <v>39</v>
      </c>
      <c r="K22">
        <v>148</v>
      </c>
    </row>
    <row r="23" spans="6:11" x14ac:dyDescent="0.3">
      <c r="F23">
        <v>15</v>
      </c>
      <c r="G23">
        <v>4</v>
      </c>
      <c r="H23">
        <v>125</v>
      </c>
      <c r="I23">
        <v>69</v>
      </c>
      <c r="J23">
        <v>8</v>
      </c>
      <c r="K23">
        <v>294</v>
      </c>
    </row>
    <row r="24" spans="6:11" x14ac:dyDescent="0.3">
      <c r="F24">
        <v>16</v>
      </c>
      <c r="G24">
        <v>6</v>
      </c>
      <c r="H24">
        <v>76</v>
      </c>
      <c r="I24">
        <v>94</v>
      </c>
      <c r="J24">
        <v>6</v>
      </c>
      <c r="K24">
        <v>249</v>
      </c>
    </row>
    <row r="25" spans="6:11" x14ac:dyDescent="0.3">
      <c r="F25">
        <v>17</v>
      </c>
      <c r="G25">
        <v>2</v>
      </c>
      <c r="H25">
        <v>114</v>
      </c>
      <c r="I25">
        <v>88</v>
      </c>
      <c r="J25">
        <v>55</v>
      </c>
      <c r="K25">
        <v>121</v>
      </c>
    </row>
    <row r="26" spans="6:11" x14ac:dyDescent="0.3">
      <c r="F26">
        <v>18</v>
      </c>
      <c r="G26">
        <v>1</v>
      </c>
      <c r="H26">
        <v>65</v>
      </c>
      <c r="I26">
        <v>78</v>
      </c>
      <c r="J26">
        <v>48</v>
      </c>
      <c r="K26">
        <v>269</v>
      </c>
    </row>
    <row r="27" spans="6:11" x14ac:dyDescent="0.3">
      <c r="F27" s="1" t="s">
        <v>9</v>
      </c>
      <c r="G27" s="1">
        <v>0.13300000000000001</v>
      </c>
      <c r="H27" s="1">
        <v>0.2</v>
      </c>
      <c r="I27" s="1">
        <v>0.26700000000000002</v>
      </c>
      <c r="J27" s="1">
        <v>0.66700000000000004</v>
      </c>
      <c r="K27" s="1">
        <v>0.33300000000000002</v>
      </c>
    </row>
    <row r="29" spans="6:11" x14ac:dyDescent="0.3">
      <c r="F29" t="s">
        <v>10</v>
      </c>
      <c r="G29">
        <f>MAX(G9:G26)</f>
        <v>6</v>
      </c>
      <c r="H29">
        <f>MAX(H9:H26)</f>
        <v>125</v>
      </c>
      <c r="I29">
        <f>MAX(I9:I26)</f>
        <v>94</v>
      </c>
      <c r="J29">
        <f>MAX(J9:J26)</f>
        <v>55</v>
      </c>
      <c r="K29">
        <f>MAX(K9:K26)</f>
        <v>396</v>
      </c>
    </row>
    <row r="30" spans="6:11" x14ac:dyDescent="0.3">
      <c r="F30" t="s">
        <v>11</v>
      </c>
      <c r="G30">
        <f>MIN(G9:G26)</f>
        <v>1</v>
      </c>
      <c r="H30">
        <f t="shared" ref="H30:K30" si="0">MIN(H9:H26)</f>
        <v>27</v>
      </c>
      <c r="I30">
        <f t="shared" si="0"/>
        <v>54</v>
      </c>
      <c r="J30">
        <f t="shared" si="0"/>
        <v>6</v>
      </c>
      <c r="K30">
        <f t="shared" si="0"/>
        <v>121</v>
      </c>
    </row>
    <row r="31" spans="6:11" x14ac:dyDescent="0.3">
      <c r="F31" t="s">
        <v>12</v>
      </c>
      <c r="G31">
        <f>G29-G30</f>
        <v>5</v>
      </c>
      <c r="H31">
        <f t="shared" ref="H31:J31" si="1">H29-H30</f>
        <v>98</v>
      </c>
      <c r="I31">
        <f t="shared" si="1"/>
        <v>40</v>
      </c>
      <c r="J31">
        <f t="shared" si="1"/>
        <v>49</v>
      </c>
      <c r="K31">
        <f>K29-K30</f>
        <v>275</v>
      </c>
    </row>
    <row r="32" spans="6:11" x14ac:dyDescent="0.3">
      <c r="G32" t="s">
        <v>26</v>
      </c>
      <c r="H32" t="s">
        <v>23</v>
      </c>
      <c r="I32" t="s">
        <v>24</v>
      </c>
    </row>
    <row r="33" spans="5:18" x14ac:dyDescent="0.3">
      <c r="G33" t="s">
        <v>22</v>
      </c>
      <c r="H33">
        <v>0.5</v>
      </c>
      <c r="I33">
        <v>0.5</v>
      </c>
    </row>
    <row r="36" spans="5:18" x14ac:dyDescent="0.3">
      <c r="F36" t="s">
        <v>13</v>
      </c>
      <c r="G36" t="s">
        <v>14</v>
      </c>
      <c r="H36" t="s">
        <v>15</v>
      </c>
      <c r="I36" t="s">
        <v>16</v>
      </c>
      <c r="J36" t="s">
        <v>17</v>
      </c>
      <c r="M36" t="s">
        <v>0</v>
      </c>
      <c r="N36" t="s">
        <v>18</v>
      </c>
      <c r="O36" t="s">
        <v>19</v>
      </c>
      <c r="P36" t="s">
        <v>20</v>
      </c>
      <c r="Q36" t="s">
        <v>21</v>
      </c>
    </row>
    <row r="37" spans="5:18" x14ac:dyDescent="0.3">
      <c r="E37">
        <v>1</v>
      </c>
      <c r="F37">
        <f>G$27*(G$29-G9)/G$31</f>
        <v>7.980000000000001E-2</v>
      </c>
      <c r="G37">
        <f t="shared" ref="G37:J37" si="2">H$27*(H$29-H9)/H$31</f>
        <v>8.3673469387755106E-2</v>
      </c>
      <c r="H37">
        <f t="shared" si="2"/>
        <v>0.12682500000000002</v>
      </c>
      <c r="I37">
        <f t="shared" si="2"/>
        <v>0.20418367346938776</v>
      </c>
      <c r="J37">
        <f t="shared" si="2"/>
        <v>0.25308000000000003</v>
      </c>
      <c r="M37">
        <v>1</v>
      </c>
      <c r="N37">
        <f>SUM(F37:J37)</f>
        <v>0.74756214285714295</v>
      </c>
      <c r="O37">
        <f>MAX(F37:J37)</f>
        <v>0.25308000000000003</v>
      </c>
      <c r="P37">
        <f>H$33*(N37-N$57)/N$58+I$33*(O37-O$57)/O$58</f>
        <v>0.31619528193358026</v>
      </c>
      <c r="Q37">
        <f>_xlfn.RANK.EQ(P37,P$37:P$54)+COUNTIF(P$37:P$54,P37)-1</f>
        <v>13</v>
      </c>
      <c r="R37">
        <v>13</v>
      </c>
    </row>
    <row r="38" spans="5:18" x14ac:dyDescent="0.3">
      <c r="E38">
        <v>2</v>
      </c>
      <c r="F38">
        <f t="shared" ref="F38:J54" si="3">G$27*(G$29-G10)/G$31</f>
        <v>0.10640000000000001</v>
      </c>
      <c r="G38">
        <f t="shared" si="3"/>
        <v>0.1</v>
      </c>
      <c r="H38">
        <f t="shared" si="3"/>
        <v>0.11347500000000002</v>
      </c>
      <c r="I38">
        <f t="shared" si="3"/>
        <v>0.34030612244897962</v>
      </c>
      <c r="J38">
        <f t="shared" si="3"/>
        <v>0.24339272727272729</v>
      </c>
      <c r="M38">
        <v>2</v>
      </c>
      <c r="N38">
        <f t="shared" ref="N38:N54" si="4">SUM(F38:J38)</f>
        <v>0.90357384972170696</v>
      </c>
      <c r="O38">
        <f t="shared" ref="O38:O53" si="5">MAX(F38:J38)</f>
        <v>0.34030612244897962</v>
      </c>
      <c r="P38">
        <f t="shared" ref="P38:P54" si="6">H$33*(N38-N$57)/N$58+I$33*(O38-O$57)/O$58</f>
        <v>0.49908948465096126</v>
      </c>
      <c r="Q38">
        <f t="shared" ref="Q38:Q54" si="7">_xlfn.RANK.EQ(P38,P$37:P$54)+COUNTIF(P$37:P$54,P38)-1</f>
        <v>11</v>
      </c>
      <c r="R38">
        <v>11</v>
      </c>
    </row>
    <row r="39" spans="5:18" x14ac:dyDescent="0.3">
      <c r="E39">
        <v>3</v>
      </c>
      <c r="F39">
        <f t="shared" si="3"/>
        <v>5.3200000000000004E-2</v>
      </c>
      <c r="G39">
        <f t="shared" si="3"/>
        <v>0.2</v>
      </c>
      <c r="H39">
        <f t="shared" si="3"/>
        <v>6.0075000000000003E-2</v>
      </c>
      <c r="I39">
        <f t="shared" si="3"/>
        <v>0.40836734693877552</v>
      </c>
      <c r="J39">
        <f t="shared" si="3"/>
        <v>0.15015272727272727</v>
      </c>
      <c r="M39">
        <v>3</v>
      </c>
      <c r="N39">
        <f t="shared" si="4"/>
        <v>0.87179507421150282</v>
      </c>
      <c r="O39">
        <f t="shared" si="5"/>
        <v>0.40836734693877552</v>
      </c>
      <c r="P39">
        <f t="shared" si="6"/>
        <v>0.54545364943783992</v>
      </c>
      <c r="Q39">
        <f t="shared" si="7"/>
        <v>8</v>
      </c>
      <c r="R39">
        <v>8</v>
      </c>
    </row>
    <row r="40" spans="5:18" x14ac:dyDescent="0.3">
      <c r="E40">
        <v>4</v>
      </c>
      <c r="F40">
        <f t="shared" si="3"/>
        <v>2.6600000000000002E-2</v>
      </c>
      <c r="G40">
        <f t="shared" si="3"/>
        <v>3.0612244897959183E-2</v>
      </c>
      <c r="H40">
        <f t="shared" si="3"/>
        <v>5.3400000000000003E-2</v>
      </c>
      <c r="I40">
        <f t="shared" si="3"/>
        <v>0.44920408163265313</v>
      </c>
      <c r="J40">
        <f t="shared" si="3"/>
        <v>0.19374545454545455</v>
      </c>
      <c r="M40">
        <v>4</v>
      </c>
      <c r="N40">
        <f t="shared" si="4"/>
        <v>0.75356178107606686</v>
      </c>
      <c r="O40">
        <f t="shared" si="5"/>
        <v>0.44920408163265313</v>
      </c>
      <c r="P40">
        <f t="shared" si="6"/>
        <v>0.51103486163242884</v>
      </c>
      <c r="Q40">
        <f t="shared" si="7"/>
        <v>10</v>
      </c>
      <c r="R40">
        <v>10</v>
      </c>
    </row>
    <row r="41" spans="5:18" x14ac:dyDescent="0.3">
      <c r="E41">
        <v>5</v>
      </c>
      <c r="F41">
        <f t="shared" si="3"/>
        <v>7.980000000000001E-2</v>
      </c>
      <c r="G41">
        <f t="shared" si="3"/>
        <v>6.3265306122448975E-2</v>
      </c>
      <c r="H41">
        <f t="shared" si="3"/>
        <v>0.13350000000000001</v>
      </c>
      <c r="I41">
        <f t="shared" si="3"/>
        <v>0.23140816326530614</v>
      </c>
      <c r="J41">
        <f t="shared" si="3"/>
        <v>0.13198909090909092</v>
      </c>
      <c r="M41">
        <v>5</v>
      </c>
      <c r="N41">
        <f t="shared" si="4"/>
        <v>0.63996256029684606</v>
      </c>
      <c r="O41">
        <f t="shared" si="5"/>
        <v>0.23140816326530614</v>
      </c>
      <c r="P41">
        <f t="shared" si="6"/>
        <v>0.2275512201025047</v>
      </c>
      <c r="Q41">
        <f t="shared" si="7"/>
        <v>15</v>
      </c>
      <c r="R41">
        <v>15</v>
      </c>
    </row>
    <row r="42" spans="5:18" x14ac:dyDescent="0.3">
      <c r="E42">
        <v>6</v>
      </c>
      <c r="F42">
        <f t="shared" si="3"/>
        <v>0</v>
      </c>
      <c r="G42">
        <f t="shared" si="3"/>
        <v>4.6938775510204089E-2</v>
      </c>
      <c r="H42">
        <f t="shared" si="3"/>
        <v>0.21360000000000001</v>
      </c>
      <c r="I42">
        <f t="shared" si="3"/>
        <v>0.61255102040816323</v>
      </c>
      <c r="J42">
        <f t="shared" si="3"/>
        <v>0.18648000000000001</v>
      </c>
      <c r="M42">
        <v>6</v>
      </c>
      <c r="N42">
        <f t="shared" si="4"/>
        <v>1.0595697959183674</v>
      </c>
      <c r="O42">
        <f t="shared" si="5"/>
        <v>0.61255102040816323</v>
      </c>
      <c r="P42">
        <f t="shared" si="6"/>
        <v>0.86222860074897789</v>
      </c>
      <c r="Q42">
        <f t="shared" si="7"/>
        <v>1</v>
      </c>
      <c r="R42">
        <v>1</v>
      </c>
    </row>
    <row r="43" spans="5:18" x14ac:dyDescent="0.3">
      <c r="E43">
        <v>7</v>
      </c>
      <c r="F43">
        <f t="shared" si="3"/>
        <v>7.980000000000001E-2</v>
      </c>
      <c r="G43">
        <f t="shared" si="3"/>
        <v>8.7755102040816324E-2</v>
      </c>
      <c r="H43">
        <f t="shared" si="3"/>
        <v>0.14017499999999999</v>
      </c>
      <c r="I43">
        <f t="shared" si="3"/>
        <v>0.42197959183673467</v>
      </c>
      <c r="J43">
        <f t="shared" si="3"/>
        <v>0.27608727272727274</v>
      </c>
      <c r="M43">
        <v>7</v>
      </c>
      <c r="N43">
        <f t="shared" si="4"/>
        <v>1.0057969666048237</v>
      </c>
      <c r="O43">
        <f t="shared" si="5"/>
        <v>0.42197959183673467</v>
      </c>
      <c r="P43">
        <f t="shared" si="6"/>
        <v>0.64281591519562364</v>
      </c>
      <c r="Q43">
        <f t="shared" si="7"/>
        <v>6</v>
      </c>
      <c r="R43">
        <v>6</v>
      </c>
    </row>
    <row r="44" spans="5:18" x14ac:dyDescent="0.3">
      <c r="E44">
        <v>8</v>
      </c>
      <c r="F44">
        <f t="shared" si="3"/>
        <v>2.6600000000000002E-2</v>
      </c>
      <c r="G44">
        <f t="shared" si="3"/>
        <v>0.12653061224489795</v>
      </c>
      <c r="H44">
        <f t="shared" si="3"/>
        <v>1.3350000000000001E-2</v>
      </c>
      <c r="I44">
        <f t="shared" si="3"/>
        <v>0.23140816326530614</v>
      </c>
      <c r="J44">
        <f t="shared" si="3"/>
        <v>0</v>
      </c>
      <c r="M44">
        <v>8</v>
      </c>
      <c r="N44">
        <f t="shared" si="4"/>
        <v>0.39788877551020407</v>
      </c>
      <c r="O44">
        <f t="shared" si="5"/>
        <v>0.23140816326530614</v>
      </c>
      <c r="P44">
        <f t="shared" si="6"/>
        <v>7.5624034243907151E-2</v>
      </c>
      <c r="Q44">
        <f t="shared" si="7"/>
        <v>18</v>
      </c>
      <c r="R44">
        <v>18</v>
      </c>
    </row>
    <row r="45" spans="5:18" x14ac:dyDescent="0.3">
      <c r="E45">
        <v>9</v>
      </c>
      <c r="F45">
        <f t="shared" si="3"/>
        <v>0.10640000000000001</v>
      </c>
      <c r="G45">
        <f t="shared" si="3"/>
        <v>0.14285714285714285</v>
      </c>
      <c r="H45">
        <f t="shared" si="3"/>
        <v>0.11347500000000002</v>
      </c>
      <c r="I45">
        <f t="shared" si="3"/>
        <v>0.39475510204081632</v>
      </c>
      <c r="J45">
        <f t="shared" si="3"/>
        <v>0.30514909090909093</v>
      </c>
      <c r="M45">
        <v>9</v>
      </c>
      <c r="N45">
        <f t="shared" si="4"/>
        <v>1.0626363358070501</v>
      </c>
      <c r="O45">
        <f t="shared" si="5"/>
        <v>0.39475510204081632</v>
      </c>
      <c r="P45">
        <f t="shared" si="6"/>
        <v>0.65196519956829002</v>
      </c>
      <c r="Q45">
        <f t="shared" si="7"/>
        <v>5</v>
      </c>
      <c r="R45">
        <v>5</v>
      </c>
    </row>
    <row r="46" spans="5:18" x14ac:dyDescent="0.3">
      <c r="E46">
        <v>10</v>
      </c>
      <c r="F46">
        <f t="shared" si="3"/>
        <v>7.980000000000001E-2</v>
      </c>
      <c r="G46">
        <f t="shared" si="3"/>
        <v>0.1306122448979592</v>
      </c>
      <c r="H46">
        <f t="shared" si="3"/>
        <v>0.16687500000000002</v>
      </c>
      <c r="I46">
        <f t="shared" si="3"/>
        <v>0.50365306122448983</v>
      </c>
      <c r="J46">
        <f t="shared" si="3"/>
        <v>0.31362545454545454</v>
      </c>
      <c r="M46">
        <v>10</v>
      </c>
      <c r="N46">
        <f t="shared" si="4"/>
        <v>1.1945657606679037</v>
      </c>
      <c r="O46">
        <f t="shared" si="5"/>
        <v>0.50365306122448983</v>
      </c>
      <c r="P46">
        <f t="shared" si="6"/>
        <v>0.84085901284146525</v>
      </c>
      <c r="Q46">
        <f t="shared" si="7"/>
        <v>4</v>
      </c>
      <c r="R46">
        <v>4</v>
      </c>
    </row>
    <row r="47" spans="5:18" x14ac:dyDescent="0.3">
      <c r="E47">
        <v>11</v>
      </c>
      <c r="F47">
        <f t="shared" si="3"/>
        <v>0</v>
      </c>
      <c r="G47">
        <f t="shared" si="3"/>
        <v>6.1224489795918373E-3</v>
      </c>
      <c r="H47">
        <f t="shared" si="3"/>
        <v>0.26700000000000002</v>
      </c>
      <c r="I47">
        <f t="shared" si="3"/>
        <v>0.42197959183673467</v>
      </c>
      <c r="J47">
        <f t="shared" si="3"/>
        <v>0.30757090909090912</v>
      </c>
      <c r="M47">
        <v>11</v>
      </c>
      <c r="N47">
        <f t="shared" si="4"/>
        <v>1.0026729499072355</v>
      </c>
      <c r="O47">
        <f t="shared" si="5"/>
        <v>0.42197959183673467</v>
      </c>
      <c r="P47">
        <f t="shared" si="6"/>
        <v>0.64085526065445497</v>
      </c>
      <c r="Q47">
        <f t="shared" si="7"/>
        <v>7</v>
      </c>
      <c r="R47">
        <v>7</v>
      </c>
    </row>
    <row r="48" spans="5:18" x14ac:dyDescent="0.3">
      <c r="E48">
        <v>12</v>
      </c>
      <c r="F48">
        <f t="shared" si="3"/>
        <v>2.6600000000000002E-2</v>
      </c>
      <c r="G48">
        <f t="shared" si="3"/>
        <v>0.10204081632653061</v>
      </c>
      <c r="H48">
        <f t="shared" si="3"/>
        <v>0.24697500000000003</v>
      </c>
      <c r="I48">
        <f t="shared" si="3"/>
        <v>0.34030612244897962</v>
      </c>
      <c r="J48">
        <f t="shared" si="3"/>
        <v>0.24218181818181822</v>
      </c>
      <c r="M48">
        <v>12</v>
      </c>
      <c r="N48">
        <f t="shared" si="4"/>
        <v>0.95810375695732852</v>
      </c>
      <c r="O48">
        <f t="shared" si="5"/>
        <v>0.34030612244897962</v>
      </c>
      <c r="P48">
        <f t="shared" si="6"/>
        <v>0.53331283253945816</v>
      </c>
      <c r="Q48">
        <f t="shared" si="7"/>
        <v>9</v>
      </c>
      <c r="R48">
        <v>9</v>
      </c>
    </row>
    <row r="49" spans="5:18" x14ac:dyDescent="0.3">
      <c r="E49">
        <v>13</v>
      </c>
      <c r="F49">
        <f t="shared" si="3"/>
        <v>0.13300000000000001</v>
      </c>
      <c r="G49">
        <f t="shared" si="3"/>
        <v>9.1836734693877556E-2</v>
      </c>
      <c r="H49">
        <f t="shared" si="3"/>
        <v>0.11347500000000002</v>
      </c>
      <c r="I49">
        <f t="shared" si="3"/>
        <v>0</v>
      </c>
      <c r="J49">
        <f t="shared" si="3"/>
        <v>0.18042545454545456</v>
      </c>
      <c r="M49">
        <v>13</v>
      </c>
      <c r="N49">
        <f t="shared" si="4"/>
        <v>0.5187371892393321</v>
      </c>
      <c r="O49">
        <f t="shared" si="5"/>
        <v>0.18042545454545456</v>
      </c>
      <c r="P49">
        <f t="shared" si="6"/>
        <v>0.10179936025848568</v>
      </c>
      <c r="Q49">
        <f t="shared" si="7"/>
        <v>17</v>
      </c>
      <c r="R49">
        <v>17</v>
      </c>
    </row>
    <row r="50" spans="5:18" x14ac:dyDescent="0.3">
      <c r="E50">
        <v>14</v>
      </c>
      <c r="F50">
        <f t="shared" si="3"/>
        <v>7.980000000000001E-2</v>
      </c>
      <c r="G50">
        <f t="shared" si="3"/>
        <v>8.1632653061224497E-3</v>
      </c>
      <c r="H50">
        <f t="shared" si="3"/>
        <v>0.220275</v>
      </c>
      <c r="I50">
        <f t="shared" si="3"/>
        <v>0.21779591836734696</v>
      </c>
      <c r="J50">
        <f t="shared" si="3"/>
        <v>0.30030545454545454</v>
      </c>
      <c r="M50">
        <v>14</v>
      </c>
      <c r="N50">
        <f t="shared" si="4"/>
        <v>0.82633963821892398</v>
      </c>
      <c r="O50">
        <f t="shared" si="5"/>
        <v>0.30030545454545454</v>
      </c>
      <c r="P50">
        <f t="shared" si="6"/>
        <v>0.4116460504425925</v>
      </c>
      <c r="Q50">
        <f t="shared" si="7"/>
        <v>12</v>
      </c>
      <c r="R50">
        <v>12</v>
      </c>
    </row>
    <row r="51" spans="5:18" x14ac:dyDescent="0.3">
      <c r="E51">
        <v>15</v>
      </c>
      <c r="F51">
        <f t="shared" si="3"/>
        <v>5.3200000000000004E-2</v>
      </c>
      <c r="G51">
        <f t="shared" si="3"/>
        <v>0</v>
      </c>
      <c r="H51">
        <f t="shared" si="3"/>
        <v>0.16687500000000002</v>
      </c>
      <c r="I51">
        <f t="shared" si="3"/>
        <v>0.63977551020408163</v>
      </c>
      <c r="J51">
        <f t="shared" si="3"/>
        <v>0.12351272727272727</v>
      </c>
      <c r="M51">
        <v>15</v>
      </c>
      <c r="N51">
        <f t="shared" si="4"/>
        <v>0.98336323747680887</v>
      </c>
      <c r="O51">
        <f t="shared" si="5"/>
        <v>0.63977551020408163</v>
      </c>
      <c r="P51">
        <f t="shared" si="6"/>
        <v>0.84092433411866641</v>
      </c>
      <c r="Q51">
        <f t="shared" si="7"/>
        <v>3</v>
      </c>
      <c r="R51">
        <v>3</v>
      </c>
    </row>
    <row r="52" spans="5:18" x14ac:dyDescent="0.3">
      <c r="E52">
        <v>16</v>
      </c>
      <c r="F52">
        <f>G$27*(G$29-G24)/G$31</f>
        <v>0</v>
      </c>
      <c r="G52">
        <f t="shared" ref="G52:J52" si="8">H$27*(H$29-H24)/H$31</f>
        <v>0.1</v>
      </c>
      <c r="H52">
        <f t="shared" si="8"/>
        <v>0</v>
      </c>
      <c r="I52">
        <f t="shared" si="8"/>
        <v>0.66700000000000004</v>
      </c>
      <c r="J52">
        <f t="shared" si="8"/>
        <v>0.17800363636363636</v>
      </c>
      <c r="M52">
        <v>16</v>
      </c>
      <c r="N52">
        <f t="shared" si="4"/>
        <v>0.94500363636363638</v>
      </c>
      <c r="O52">
        <f t="shared" si="5"/>
        <v>0.66700000000000004</v>
      </c>
      <c r="P52">
        <f t="shared" si="6"/>
        <v>0.84337308033640057</v>
      </c>
      <c r="Q52">
        <f t="shared" si="7"/>
        <v>2</v>
      </c>
      <c r="R52">
        <v>2</v>
      </c>
    </row>
    <row r="53" spans="5:18" x14ac:dyDescent="0.3">
      <c r="E53">
        <v>17</v>
      </c>
      <c r="F53">
        <f t="shared" si="3"/>
        <v>0.10640000000000001</v>
      </c>
      <c r="G53">
        <f t="shared" si="3"/>
        <v>2.2448979591836737E-2</v>
      </c>
      <c r="H53">
        <f t="shared" si="3"/>
        <v>4.0050000000000002E-2</v>
      </c>
      <c r="I53">
        <f t="shared" si="3"/>
        <v>0</v>
      </c>
      <c r="J53">
        <f t="shared" si="3"/>
        <v>0.33300000000000002</v>
      </c>
      <c r="M53">
        <v>17</v>
      </c>
      <c r="N53">
        <f t="shared" si="4"/>
        <v>0.50189897959183671</v>
      </c>
      <c r="O53">
        <f t="shared" si="5"/>
        <v>0.33300000000000002</v>
      </c>
      <c r="P53">
        <f t="shared" si="6"/>
        <v>0.239877550790423</v>
      </c>
      <c r="Q53">
        <f t="shared" si="7"/>
        <v>14</v>
      </c>
      <c r="R53">
        <v>14</v>
      </c>
    </row>
    <row r="54" spans="5:18" x14ac:dyDescent="0.3">
      <c r="E54">
        <v>18</v>
      </c>
      <c r="F54">
        <f t="shared" si="3"/>
        <v>0.13300000000000001</v>
      </c>
      <c r="G54">
        <f t="shared" si="3"/>
        <v>0.12244897959183673</v>
      </c>
      <c r="H54">
        <f t="shared" si="3"/>
        <v>0.10680000000000001</v>
      </c>
      <c r="I54">
        <f t="shared" si="3"/>
        <v>9.5285714285714293E-2</v>
      </c>
      <c r="J54">
        <f t="shared" si="3"/>
        <v>0.15378545454545456</v>
      </c>
      <c r="M54">
        <v>18</v>
      </c>
      <c r="N54">
        <f t="shared" si="4"/>
        <v>0.61132014842300564</v>
      </c>
      <c r="O54">
        <f>MAX(F54:J54)</f>
        <v>0.15378545454545456</v>
      </c>
      <c r="P54">
        <f t="shared" si="6"/>
        <v>0.13395100956164407</v>
      </c>
      <c r="Q54">
        <f t="shared" si="7"/>
        <v>16</v>
      </c>
      <c r="R54">
        <v>16</v>
      </c>
    </row>
    <row r="56" spans="5:18" x14ac:dyDescent="0.3">
      <c r="M56" t="s">
        <v>10</v>
      </c>
      <c r="N56">
        <f>MAX(N37:N54)</f>
        <v>1.1945657606679037</v>
      </c>
      <c r="O56">
        <f>MAX(O37:O54)</f>
        <v>0.66700000000000004</v>
      </c>
    </row>
    <row r="57" spans="5:18" x14ac:dyDescent="0.3">
      <c r="M57" t="s">
        <v>11</v>
      </c>
      <c r="N57">
        <f>MIN(N37:N54)</f>
        <v>0.39788877551020407</v>
      </c>
      <c r="O57">
        <f>MIN(O37:O54)</f>
        <v>0.15378545454545456</v>
      </c>
    </row>
    <row r="58" spans="5:18" x14ac:dyDescent="0.3">
      <c r="M58" t="s">
        <v>25</v>
      </c>
      <c r="N58">
        <f>N56-N57</f>
        <v>0.79667698515769958</v>
      </c>
      <c r="O58">
        <f>O56-O57</f>
        <v>0.51321454545454548</v>
      </c>
    </row>
  </sheetData>
  <mergeCells count="1">
    <mergeCell ref="I7:K7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D0E-E733-4454-87A5-E1BD1E684B97}">
  <dimension ref="B3:T25"/>
  <sheetViews>
    <sheetView topLeftCell="G17" workbookViewId="0">
      <selection activeCell="R29" sqref="R29"/>
    </sheetView>
  </sheetViews>
  <sheetFormatPr defaultRowHeight="14.4" x14ac:dyDescent="0.3"/>
  <sheetData>
    <row r="3" spans="2:20" x14ac:dyDescent="0.3">
      <c r="C3" t="s">
        <v>27</v>
      </c>
      <c r="E3" t="s">
        <v>29</v>
      </c>
    </row>
    <row r="4" spans="2:20" x14ac:dyDescent="0.3">
      <c r="B4">
        <v>1</v>
      </c>
      <c r="C4">
        <v>13</v>
      </c>
      <c r="E4">
        <v>13</v>
      </c>
    </row>
    <row r="5" spans="2:20" x14ac:dyDescent="0.3">
      <c r="B5">
        <v>2</v>
      </c>
      <c r="C5">
        <v>11</v>
      </c>
      <c r="E5">
        <v>10</v>
      </c>
    </row>
    <row r="6" spans="2:20" x14ac:dyDescent="0.3">
      <c r="B6">
        <v>3</v>
      </c>
      <c r="C6">
        <v>8</v>
      </c>
      <c r="E6">
        <v>9</v>
      </c>
    </row>
    <row r="7" spans="2:20" x14ac:dyDescent="0.3">
      <c r="B7">
        <v>4</v>
      </c>
      <c r="C7">
        <v>10</v>
      </c>
      <c r="E7">
        <v>8</v>
      </c>
      <c r="T7" t="s">
        <v>28</v>
      </c>
    </row>
    <row r="8" spans="2:20" x14ac:dyDescent="0.3">
      <c r="B8">
        <v>5</v>
      </c>
      <c r="C8">
        <v>15</v>
      </c>
      <c r="E8">
        <v>15</v>
      </c>
      <c r="T8">
        <v>6</v>
      </c>
    </row>
    <row r="9" spans="2:20" x14ac:dyDescent="0.3">
      <c r="B9">
        <v>6</v>
      </c>
      <c r="C9">
        <v>1</v>
      </c>
      <c r="E9">
        <v>3</v>
      </c>
      <c r="T9">
        <v>8</v>
      </c>
    </row>
    <row r="10" spans="2:20" x14ac:dyDescent="0.3">
      <c r="B10">
        <v>7</v>
      </c>
      <c r="C10">
        <v>6</v>
      </c>
      <c r="E10">
        <v>6</v>
      </c>
      <c r="T10">
        <v>7</v>
      </c>
    </row>
    <row r="11" spans="2:20" x14ac:dyDescent="0.3">
      <c r="B11">
        <v>8</v>
      </c>
      <c r="C11">
        <v>18</v>
      </c>
      <c r="E11">
        <v>16</v>
      </c>
      <c r="T11">
        <v>13</v>
      </c>
    </row>
    <row r="12" spans="2:20" x14ac:dyDescent="0.3">
      <c r="B12">
        <v>9</v>
      </c>
      <c r="C12">
        <v>5</v>
      </c>
      <c r="E12">
        <v>7</v>
      </c>
      <c r="T12">
        <v>5</v>
      </c>
    </row>
    <row r="13" spans="2:20" x14ac:dyDescent="0.3">
      <c r="B13">
        <v>10</v>
      </c>
      <c r="C13">
        <v>4</v>
      </c>
      <c r="E13">
        <v>4</v>
      </c>
      <c r="T13">
        <v>18</v>
      </c>
    </row>
    <row r="14" spans="2:20" x14ac:dyDescent="0.3">
      <c r="B14">
        <v>11</v>
      </c>
      <c r="C14">
        <v>7</v>
      </c>
      <c r="E14">
        <v>5</v>
      </c>
      <c r="T14">
        <v>12</v>
      </c>
    </row>
    <row r="15" spans="2:20" x14ac:dyDescent="0.3">
      <c r="B15">
        <v>12</v>
      </c>
      <c r="C15">
        <v>9</v>
      </c>
      <c r="E15">
        <v>11</v>
      </c>
      <c r="T15">
        <v>3</v>
      </c>
    </row>
    <row r="16" spans="2:20" x14ac:dyDescent="0.3">
      <c r="B16">
        <v>13</v>
      </c>
      <c r="C16">
        <v>17</v>
      </c>
      <c r="E16">
        <v>18</v>
      </c>
      <c r="T16">
        <v>10</v>
      </c>
    </row>
    <row r="17" spans="2:20" x14ac:dyDescent="0.3">
      <c r="B17">
        <v>14</v>
      </c>
      <c r="C17">
        <v>12</v>
      </c>
      <c r="E17">
        <v>12</v>
      </c>
      <c r="T17">
        <v>14</v>
      </c>
    </row>
    <row r="18" spans="2:20" x14ac:dyDescent="0.3">
      <c r="B18">
        <v>15</v>
      </c>
      <c r="C18">
        <v>3</v>
      </c>
      <c r="E18">
        <v>2</v>
      </c>
      <c r="T18">
        <v>15</v>
      </c>
    </row>
    <row r="19" spans="2:20" x14ac:dyDescent="0.3">
      <c r="B19">
        <v>16</v>
      </c>
      <c r="C19">
        <v>2</v>
      </c>
      <c r="E19">
        <v>1</v>
      </c>
      <c r="T19">
        <v>11</v>
      </c>
    </row>
    <row r="20" spans="2:20" x14ac:dyDescent="0.3">
      <c r="B20">
        <v>17</v>
      </c>
      <c r="C20">
        <v>14</v>
      </c>
      <c r="E20">
        <v>14</v>
      </c>
      <c r="T20">
        <v>1</v>
      </c>
    </row>
    <row r="21" spans="2:20" x14ac:dyDescent="0.3">
      <c r="B21">
        <v>18</v>
      </c>
      <c r="C21">
        <v>16</v>
      </c>
      <c r="E21">
        <v>17</v>
      </c>
      <c r="T21">
        <v>9</v>
      </c>
    </row>
    <row r="22" spans="2:20" x14ac:dyDescent="0.3">
      <c r="T22">
        <v>16</v>
      </c>
    </row>
    <row r="23" spans="2:20" x14ac:dyDescent="0.3">
      <c r="T23">
        <v>17</v>
      </c>
    </row>
    <row r="24" spans="2:20" x14ac:dyDescent="0.3">
      <c r="T24">
        <v>4</v>
      </c>
    </row>
    <row r="25" spans="2:20" x14ac:dyDescent="0.3">
      <c r="T2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KOUSHIKI CHAKRABARTI (IMH10010.20@bitmesra.ac.in)</cp:lastModifiedBy>
  <dcterms:created xsi:type="dcterms:W3CDTF">2023-01-18T14:47:40Z</dcterms:created>
  <dcterms:modified xsi:type="dcterms:W3CDTF">2023-05-09T16:58:43Z</dcterms:modified>
</cp:coreProperties>
</file>